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201 - Opěrná zeď" sheetId="2" r:id="rId2"/>
    <sheet name="VRN - Vedlejší rozpočtové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201 - Opěrná zeď'!$C$89:$K$507</definedName>
    <definedName name="_xlnm.Print_Area" localSheetId="1">'SO 201 - Opěrná zeď'!$C$4:$J$39,'SO 201 - Opěrná zeď'!$C$45:$J$71,'SO 201 - Opěrná zeď'!$C$77:$K$507</definedName>
    <definedName name="_xlnm._FilterDatabase" localSheetId="2" hidden="1">'VRN - Vedlejší rozpočtové...'!$C$79:$K$141</definedName>
    <definedName name="_xlnm.Print_Area" localSheetId="2">'VRN - Vedlejší rozpočtové...'!$C$4:$J$39,'VRN - Vedlejší rozpočtové...'!$C$45:$J$61,'VRN - Vedlejší rozpočtové...'!$C$67:$K$141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201 - Opěrná zeď'!$89:$89</definedName>
    <definedName name="_xlnm.Print_Titles" localSheetId="2">'VRN - Vedlejší rozpočtové...'!$79:$79</definedName>
  </definedNames>
  <calcPr fullCalcOnLoad="1"/>
</workbook>
</file>

<file path=xl/sharedStrings.xml><?xml version="1.0" encoding="utf-8"?>
<sst xmlns="http://schemas.openxmlformats.org/spreadsheetml/2006/main" count="4923" uniqueCount="872">
  <si>
    <t>Export Komplet</t>
  </si>
  <si>
    <t>VZ</t>
  </si>
  <si>
    <t>2.0</t>
  </si>
  <si>
    <t>ZAMOK</t>
  </si>
  <si>
    <t>False</t>
  </si>
  <si>
    <t>{8d63bec7-d582-4f62-9a4a-8d6f7999bd1a}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</si>
  <si>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</si>
  <si>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</si>
  <si>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</si>
  <si>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</si>
  <si>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</si>
  <si>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</si>
  <si>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</si>
  <si>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</si>
  <si>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SPR29_07_20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</si>
  <si>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</si>
  <si>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</si>
  <si>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Opěrná zeď v Košické ulici, Sokolov_TERŠ</t>
  </si>
  <si>
    <t>0,1</t>
  </si>
  <si>
    <t>KSO:</t>
  </si>
  <si>
    <t/>
  </si>
  <si>
    <t>CC-CZ:</t>
  </si>
  <si>
    <t>1</t>
  </si>
  <si>
    <t>Místo:</t>
  </si>
  <si>
    <t>Sokolov</t>
  </si>
  <si>
    <t>Datum:</t>
  </si>
  <si>
    <t>31. 1. 2022</t>
  </si>
  <si>
    <t>10</t>
  </si>
  <si>
    <t>100</t>
  </si>
  <si>
    <t>Zadavatel:</t>
  </si>
  <si>
    <t>IČ:</t>
  </si>
  <si>
    <t>00259856</t>
  </si>
  <si>
    <t>Město Sokolov, Rokycanova 1929, 356 01 Sokolov</t>
  </si>
  <si>
    <t>DIČ:</t>
  </si>
  <si>
    <t>Uchazeč:</t>
  </si>
  <si>
    <t>Vyplň údaj</t>
  </si>
  <si>
    <t>Projektant:</t>
  </si>
  <si>
    <t>PROGEOCONT s.r.o., Vernéřov 248, 352 01 Aš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</si>
  <si>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</si>
  <si>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</si>
  <si>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</si>
  <si>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</si>
  <si>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</si>
  <si>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</si>
  <si>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</si>
  <si>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</si>
  <si>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</si>
  <si>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</si>
  <si>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</si>
  <si>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</si>
  <si>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</si>
  <si>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</si>
  <si>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</si>
  <si>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</si>
  <si>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</si>
  <si>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</si>
  <si>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</si>
  <si>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</si>
  <si>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</si>
  <si>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</si>
  <si>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</si>
  <si>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</si>
  <si>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</si>
  <si>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</si>
  <si>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</si>
  <si>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</si>
  <si>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</si>
  <si>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</si>
  <si>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</si>
  <si>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</si>
  <si>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</si>
  <si>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</si>
  <si>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</si>
  <si>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</si>
  <si>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</si>
  <si>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</si>
  <si>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</si>
  <si>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</si>
  <si>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</si>
  <si>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</si>
  <si>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</si>
  <si>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</si>
  <si>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201</t>
  </si>
  <si>
    <t>Opěrná zeď</t>
  </si>
  <si>
    <t>STA</t>
  </si>
  <si>
    <t>{3a61955f-f099-404c-93b5-943faac18a2c}</t>
  </si>
  <si>
    <t>2</t>
  </si>
  <si>
    <t>VRN</t>
  </si>
  <si>
    <t>Vedlejší rozpočtové náklady</t>
  </si>
  <si>
    <t>{ce573b70-ac21-473e-9fc2-b0c4e61a8ca9}</t>
  </si>
  <si>
    <t>KRYCÍ LIST SOUPISU PRACÍ</t>
  </si>
  <si>
    <t>Objekt:</t>
  </si>
  <si>
    <t>SO 201 - Opěrná zeď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</si>
  <si>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</si>
  <si>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</si>
  <si>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</si>
  <si>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</si>
  <si>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</si>
  <si>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</si>
  <si>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</si>
  <si>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</si>
  <si>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</si>
  <si>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</si>
  <si>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</si>
  <si>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</si>
  <si>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</si>
  <si>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</si>
  <si>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</si>
  <si>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</si>
  <si>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</si>
  <si>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</si>
  <si>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</si>
  <si>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</si>
  <si>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</si>
  <si>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</si>
  <si>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</si>
  <si>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</si>
  <si>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</si>
  <si>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</si>
  <si>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</si>
  <si>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</si>
  <si>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</si>
  <si>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</si>
  <si>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</si>
  <si>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</si>
  <si>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</si>
  <si>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</si>
  <si>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</si>
  <si>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</si>
  <si>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2022 01</t>
  </si>
  <si>
    <t>4</t>
  </si>
  <si>
    <t>1319095941</t>
  </si>
  <si>
    <t>PP</t>
  </si>
  <si>
    <t>Odstranění křovin a stromů s odstraněním kořenů strojně průměru kmene do 100 mm v rovině nebo ve svahu sklonu terénu do 1:5, při celkové ploše do 100 m2</t>
  </si>
  <si>
    <t>Online PSC</t>
  </si>
  <si>
    <t>https://podminky.urs.cz/item/CS_URS_2022_01/111251101</t>
  </si>
  <si>
    <t>VV</t>
  </si>
  <si>
    <t xml:space="preserve">Odstranění křovin a stromů </t>
  </si>
  <si>
    <t>23*3</t>
  </si>
  <si>
    <t>Součet</t>
  </si>
  <si>
    <t>112155311</t>
  </si>
  <si>
    <t>Štěpkování keřového porostu středně hustého s naložením</t>
  </si>
  <si>
    <t>512</t>
  </si>
  <si>
    <t>1975440603</t>
  </si>
  <si>
    <t>Štěpkování s naložením na dopravní prostředek a odvozem do 20 km keřového porostu středně hustého</t>
  </si>
  <si>
    <t>https://podminky.urs.cz/item/CS_URS_2022_01/112155311</t>
  </si>
  <si>
    <t>Odstranění křovin a stromů - štěpkování</t>
  </si>
  <si>
    <t>3</t>
  </si>
  <si>
    <t>113107342</t>
  </si>
  <si>
    <t>Odstranění podkladu živičného tl přes 50 do 100 mm strojně pl do 50 m2</t>
  </si>
  <si>
    <t>1571817621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</si>
  <si>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</si>
  <si>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https://podminky.urs.cz/item/CS_URS_2022_01/113107342</t>
  </si>
  <si>
    <t>1*27</t>
  </si>
  <si>
    <t>113107222</t>
  </si>
  <si>
    <t>Odstranění podkladu z kameniva drceného tl přes 100 do 200 mm strojně pl přes 200 m2</t>
  </si>
  <si>
    <t>-357460360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</si>
  <si>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</si>
  <si>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https://podminky.urs.cz/item/CS_URS_2022_01/113107222</t>
  </si>
  <si>
    <t>5</t>
  </si>
  <si>
    <t>121151103</t>
  </si>
  <si>
    <t>Sejmutí ornice plochy do 100 m2 tl vrstvy do 200 mm strojně</t>
  </si>
  <si>
    <t>951271399</t>
  </si>
  <si>
    <t>Sejmutí ornice strojně při souvislé ploše do 100 m2, tl. vrstvy do 200 mm</t>
  </si>
  <si>
    <t>https://podminky.urs.cz/item/CS_URS_2022_01/121151103</t>
  </si>
  <si>
    <t>sejmutí ornice</t>
  </si>
  <si>
    <t>3*27</t>
  </si>
  <si>
    <t>6</t>
  </si>
  <si>
    <t>120951122</t>
  </si>
  <si>
    <t>Bourání zdiva z betonu prostého prokládaného kamenem v odkopávkách nebo prokopávkách strojně</t>
  </si>
  <si>
    <t>m3</t>
  </si>
  <si>
    <t>-1527146853</t>
  </si>
  <si>
    <t>Bourání konstrukcí v odkopávkách a prokopávkách strojně s přemístěním suti na hromady na vzdálenost do 20 m nebo s naložením na dopravní prostředek z betonu prostého prokládaného kamenem</t>
  </si>
  <si>
    <t>https://podminky.urs.cz/item/CS_URS_2022_01/120951122</t>
  </si>
  <si>
    <t>ubourání části stávající opěrné zdi (kámen, beton, cihla)</t>
  </si>
  <si>
    <t>0,2*27</t>
  </si>
  <si>
    <t>7</t>
  </si>
  <si>
    <t>04.R</t>
  </si>
  <si>
    <t>Svislý přeun strojní techniky (spuštění, vyzvednutí)</t>
  </si>
  <si>
    <t>kpl</t>
  </si>
  <si>
    <t>1355002068</t>
  </si>
  <si>
    <t>8</t>
  </si>
  <si>
    <t>122251101</t>
  </si>
  <si>
    <t>Odkopávky a prokopávky nezapažené v hornině třídy těžitelnosti I skupiny 3 objem do 20 m3 strojně</t>
  </si>
  <si>
    <t>2098793718</t>
  </si>
  <si>
    <t>Odkopávky a prokopávky nezapažené strojně v hornině třídy těžitelnosti I skupiny 3 do 20 m3</t>
  </si>
  <si>
    <t>https://podminky.urs.cz/item/CS_URS_2022_01/122251101</t>
  </si>
  <si>
    <t>Provedení výkopu tl. 0,15 m</t>
  </si>
  <si>
    <t>25,5*0,15</t>
  </si>
  <si>
    <t>9</t>
  </si>
  <si>
    <t>131213701</t>
  </si>
  <si>
    <t>Hloubení nezapažených jam v soudržných horninách třídy těžitelnosti I skupiny 3 ručně</t>
  </si>
  <si>
    <t>182268094</t>
  </si>
  <si>
    <t>Hloubení nezapažených jam ručně s urovnáním dna do předepsaného profilu a spádu v hornině třídy těžitelnosti I skupiny 3 soudržných</t>
  </si>
  <si>
    <t>https://podminky.urs.cz/item/CS_URS_2022_01/131213701</t>
  </si>
  <si>
    <t>výkop třída I. pro opěrnou zeď (uvažováno 10%)</t>
  </si>
  <si>
    <t>(5*27)*0,1</t>
  </si>
  <si>
    <t xml:space="preserve">podezdění objektu č.p. 990 </t>
  </si>
  <si>
    <t>3,5*1,2*1</t>
  </si>
  <si>
    <t>podezdění objektu na p.č. 2767/3, garáž</t>
  </si>
  <si>
    <t>1*1,2*1,2+0,8*0,8*1,3</t>
  </si>
  <si>
    <t>131251104</t>
  </si>
  <si>
    <t>Hloubení jam nezapažených v hornině třídy těžitelnosti I skupiny 3 objem do 500 m3 strojně</t>
  </si>
  <si>
    <t>-1708105775</t>
  </si>
  <si>
    <t>Hloubení nezapažených jam a zářezů strojně s urovnáním dna do předepsaného profilu a spádu v hornině třídy těžitelnosti I skupiny 3 přes 100 do 500 m3</t>
  </si>
  <si>
    <t>https://podminky.urs.cz/item/CS_URS_2022_01/131251104</t>
  </si>
  <si>
    <t>výkop třída I. pro opěrnou zeď (uvažováno 90%)</t>
  </si>
  <si>
    <t>(5*27)*0,9</t>
  </si>
  <si>
    <t>11</t>
  </si>
  <si>
    <t>113202111</t>
  </si>
  <si>
    <t>Vytrhání obrub krajníků obrubníků stojatých</t>
  </si>
  <si>
    <t>m</t>
  </si>
  <si>
    <t>-314904767</t>
  </si>
  <si>
    <t>Vytrhání obrub s vybouráním lože, s přemístěním hmot na skládku na vzdálenost do 3 m nebo s naložením na dopravní prostředek z krajníků nebo obrubníků stojatých</t>
  </si>
  <si>
    <t>https://podminky.urs.cz/item/CS_URS_2022_01/113202111</t>
  </si>
  <si>
    <t>vybourání kamenného krajníku</t>
  </si>
  <si>
    <t>27</t>
  </si>
  <si>
    <t>12</t>
  </si>
  <si>
    <t>162751117</t>
  </si>
  <si>
    <t>Vodorovné přemístění přes 9 000 do 10000 m výkopku/sypaniny z horniny třídy těžitelnosti I skupiny 1 až 3</t>
  </si>
  <si>
    <t>-1245285024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</si>
  <si>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</si>
  <si>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</si>
  <si>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Výkop</t>
  </si>
  <si>
    <t>3,825+121,5+19,972</t>
  </si>
  <si>
    <t>odpočet násypu</t>
  </si>
  <si>
    <t>-3,5*0,6*1</t>
  </si>
  <si>
    <t>-1*0,6*1,2</t>
  </si>
  <si>
    <t>13</t>
  </si>
  <si>
    <t>174101101</t>
  </si>
  <si>
    <t>Zásyp jam, šachet rýh nebo kolem objektů sypaninou se zhutněním</t>
  </si>
  <si>
    <t>1901001565</t>
  </si>
  <si>
    <t>Zásyp sypaninou z jakékoliv horniny strojně s uložením výkopku ve vrstvách se zhutněním jam, šachet, rýh nebo kolem objektů v těchto vykopávkách</t>
  </si>
  <si>
    <t>https://podminky.urs.cz/item/CS_URS_2022_01/174101101</t>
  </si>
  <si>
    <t>3,5*0,6*1</t>
  </si>
  <si>
    <t>1*0,6*1,2</t>
  </si>
  <si>
    <t>Hutněný zásyp, frakce 0-32 za opěrnou zdí</t>
  </si>
  <si>
    <t>1,31*27</t>
  </si>
  <si>
    <t>14</t>
  </si>
  <si>
    <t>M</t>
  </si>
  <si>
    <t>58344171</t>
  </si>
  <si>
    <t>štěrkodrť frakce 0/32</t>
  </si>
  <si>
    <t>t</t>
  </si>
  <si>
    <t>671218257</t>
  </si>
  <si>
    <t>35,37*2,1 'Přepočtené koeficientem množství</t>
  </si>
  <si>
    <t>171201231</t>
  </si>
  <si>
    <t>Poplatek za uložení zeminy a kamení na recyklační skládce (skládkovné) kód odpadu 17 05 04</t>
  </si>
  <si>
    <t>475695881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</si>
  <si>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</si>
  <si>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</si>
  <si>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142,477*1,8 'Přepočtené koeficientem množství</t>
  </si>
  <si>
    <t>16</t>
  </si>
  <si>
    <t>171251201</t>
  </si>
  <si>
    <t>Uložení sypaniny na skládky nebo meziskládky</t>
  </si>
  <si>
    <t>1231175505</t>
  </si>
  <si>
    <t>Uložení sypaniny na skládky nebo meziskládky bez hutnění s upravením uložené sypaniny do předepsaného tvaru</t>
  </si>
  <si>
    <t>https://podminky.urs.cz/item/CS_URS_2022_01/171251201</t>
  </si>
  <si>
    <t>na skládku</t>
  </si>
  <si>
    <t>17</t>
  </si>
  <si>
    <t>181102302</t>
  </si>
  <si>
    <t>Úprava pláně pro silnice a dálnice v zářezech se zhutněním</t>
  </si>
  <si>
    <t>-1528794046</t>
  </si>
  <si>
    <t>Úprava pláně na stavbách silnic a dálnic strojně v zářezech mimo skalních se zhutněním</t>
  </si>
  <si>
    <t>https://podminky.urs.cz/item/CS_URS_2022_01/181102302</t>
  </si>
  <si>
    <t>úprava pláně se zhutněním</t>
  </si>
  <si>
    <t>25,5*1</t>
  </si>
  <si>
    <t>18</t>
  </si>
  <si>
    <t>181351003</t>
  </si>
  <si>
    <t>Rozprostření ornice tl vrstvy do 200 mm pl do 100 m2 v rovině nebo ve svahu do 1:5 strojně</t>
  </si>
  <si>
    <t>-396213669</t>
  </si>
  <si>
    <t>Rozprostření a urovnání ornice v rovině nebo ve svahu sklonu do 1:5 strojně při souvislé ploše do 100 m2, tl. vrstvy do 200 mm</t>
  </si>
  <si>
    <t>https://podminky.urs.cz/item/CS_URS_2022_01/181351003</t>
  </si>
  <si>
    <t>Ohumusování</t>
  </si>
  <si>
    <t>27*3</t>
  </si>
  <si>
    <t>19</t>
  </si>
  <si>
    <t>181411131</t>
  </si>
  <si>
    <t>Založení parkového trávníku výsevem pl do 1000 m2 v rovině a ve svahu do 1:5</t>
  </si>
  <si>
    <t>1339666999</t>
  </si>
  <si>
    <t>Založení trávníku na půdě předem připravené plochy do 1000 m2 výsevem včetně utažení parkového v rovině nebo na svahu do 1:5</t>
  </si>
  <si>
    <t>https://podminky.urs.cz/item/CS_URS_2022_01/181411131</t>
  </si>
  <si>
    <t xml:space="preserve">Založení parkového trávníku </t>
  </si>
  <si>
    <t>20</t>
  </si>
  <si>
    <t>00572470</t>
  </si>
  <si>
    <t>osivo směs travní univerzál</t>
  </si>
  <si>
    <t>kg</t>
  </si>
  <si>
    <t>-851057894</t>
  </si>
  <si>
    <t>(27*3)/100*3,5</t>
  </si>
  <si>
    <t>Zakládání</t>
  </si>
  <si>
    <t>213141111</t>
  </si>
  <si>
    <t>Zřízení vrstvy z geotextilie v rovině nebo ve sklonu do 1:5 š do 3 m</t>
  </si>
  <si>
    <t>498153210</t>
  </si>
  <si>
    <t>Zřízení vrstvy z geotextilie filtrační, separační, odvodňovací, ochranné, výztužné nebo protierozní v rovině nebo ve sklonu do 1:5, šířky do 3 m</t>
  </si>
  <si>
    <t>https://podminky.urs.cz/item/CS_URS_2022_01/213141111</t>
  </si>
  <si>
    <t>Ochranná geotextilie</t>
  </si>
  <si>
    <t>27*2,5</t>
  </si>
  <si>
    <t>22</t>
  </si>
  <si>
    <t>69311070</t>
  </si>
  <si>
    <t>geotextilie netkaná separační, ochranná, filtrační, drenážní PP 400g/m2</t>
  </si>
  <si>
    <t>861579230</t>
  </si>
  <si>
    <t>(27*2,5)*1,1</t>
  </si>
  <si>
    <t>23</t>
  </si>
  <si>
    <t>274321511</t>
  </si>
  <si>
    <t>Základové pasy ze ŽB bez zvýšených nároků na prostředí tř. C 25/30</t>
  </si>
  <si>
    <t>-1337089754</t>
  </si>
  <si>
    <t>Základy z betonu železového (bez výztuže) pasy z betonu bez zvláštních nároků na prostředí tř. C 25/30</t>
  </si>
  <si>
    <t>https://podminky.urs.cz/item/CS_URS_2022_01/274321511</t>
  </si>
  <si>
    <t>beton základu C25/30-XC2, XA1</t>
  </si>
  <si>
    <t>OZ</t>
  </si>
  <si>
    <t>2,17*27</t>
  </si>
  <si>
    <t>0,8*0,8*1,3</t>
  </si>
  <si>
    <t>24</t>
  </si>
  <si>
    <t>274354111</t>
  </si>
  <si>
    <t>Bednění základových pasů - zřízení</t>
  </si>
  <si>
    <t>325695212</t>
  </si>
  <si>
    <t>Bednění základových konstrukcí pasů, prahů, věnců a ostruh zřízení</t>
  </si>
  <si>
    <t>https://podminky.urs.cz/item/CS_URS_2022_01/274354111</t>
  </si>
  <si>
    <t>0,8*27+2,0</t>
  </si>
  <si>
    <t>25</t>
  </si>
  <si>
    <t>274354211</t>
  </si>
  <si>
    <t>Bednění základových pasů - odstranění</t>
  </si>
  <si>
    <t>-1890869596</t>
  </si>
  <si>
    <t>Bednění základových konstrukcí pasů, prahů, věnců a ostruh odstranění bednění</t>
  </si>
  <si>
    <t>https://podminky.urs.cz/item/CS_URS_2022_01/274354211</t>
  </si>
  <si>
    <t>26</t>
  </si>
  <si>
    <t>274361821</t>
  </si>
  <si>
    <t>Výztuž základových pasů betonářskou ocelí 10 505 (R)</t>
  </si>
  <si>
    <t>631017486</t>
  </si>
  <si>
    <t>Výztuž základů pasů z betonářské oceli 10 505 (R) nebo BSt 500</t>
  </si>
  <si>
    <t>https://podminky.urs.cz/item/CS_URS_2022_01/274361821</t>
  </si>
  <si>
    <t>212792312.R</t>
  </si>
  <si>
    <t>Odvodnění rubu opěry - drenážní plastové potrubí HDPE DN 160</t>
  </si>
  <si>
    <t>-1050090198</t>
  </si>
  <si>
    <t xml:space="preserve">Odvodnění rubu opěry </t>
  </si>
  <si>
    <t>12*1,95</t>
  </si>
  <si>
    <t>Svislé a kompletní konstrukce</t>
  </si>
  <si>
    <t>28</t>
  </si>
  <si>
    <t>311271129.R</t>
  </si>
  <si>
    <t>Zdivo z cihel betonových 290x140x65 mm na maltu M25</t>
  </si>
  <si>
    <t>909614443</t>
  </si>
  <si>
    <t>1*0,6*1,2+0,6*0,6*2,8</t>
  </si>
  <si>
    <t>29</t>
  </si>
  <si>
    <t>317322611</t>
  </si>
  <si>
    <t>Římsy nebo žlabové římsy ze ŽB tř. C 30/37</t>
  </si>
  <si>
    <t>1905977028</t>
  </si>
  <si>
    <t>Římsy nebo žlabové římsy z betonu železového (bez výztuže) tř. C 30/37</t>
  </si>
  <si>
    <t>https://podminky.urs.cz/item/CS_URS_2022_01/317322611</t>
  </si>
  <si>
    <t>beton římsy C30/37 - XF4, XD3</t>
  </si>
  <si>
    <t>0,31*27</t>
  </si>
  <si>
    <t>beton Trámu C30/37 - XF4, XD3</t>
  </si>
  <si>
    <t>30</t>
  </si>
  <si>
    <t>317361821</t>
  </si>
  <si>
    <t>Výztuž překladů a říms z betonářské oceli 10 505</t>
  </si>
  <si>
    <t>-1169489720</t>
  </si>
  <si>
    <t>Výztuž překladů, říms, žlabů, žlabových říms, klenbových pásů z betonářské oceli 10 505 (R) nebo BSt 500</t>
  </si>
  <si>
    <t>https://podminky.urs.cz/item/CS_URS_2022_01/317361821</t>
  </si>
  <si>
    <t>31</t>
  </si>
  <si>
    <t>317353111</t>
  </si>
  <si>
    <t>Bednění říms opěrných zdí a valů přímých, zalomených nebo zakřivených zřízení</t>
  </si>
  <si>
    <t>-2116750801</t>
  </si>
  <si>
    <t>Bednění říms opěrných zdí a valů jakéhokoliv tvaru přímých, zalomených nebo jinak zakřivených zřízení</t>
  </si>
  <si>
    <t>https://podminky.urs.cz/item/CS_URS_2022_01/317353111</t>
  </si>
  <si>
    <t>římsy</t>
  </si>
  <si>
    <t>(0,48+0,32)*27</t>
  </si>
  <si>
    <t>ŽB trám</t>
  </si>
  <si>
    <t>0,38*27</t>
  </si>
  <si>
    <t>32</t>
  </si>
  <si>
    <t>317353112</t>
  </si>
  <si>
    <t>Bednění říms opěrných zdí a valů přímých, zalomených nebo zakřivených odstranění</t>
  </si>
  <si>
    <t>-164957415</t>
  </si>
  <si>
    <t>Bednění říms opěrných zdí a valů jakéhokoliv tvaru přímých, zalomených nebo jinak zakřivených odstranění</t>
  </si>
  <si>
    <t>https://podminky.urs.cz/item/CS_URS_2022_01/317353112</t>
  </si>
  <si>
    <t>33</t>
  </si>
  <si>
    <t>327323127</t>
  </si>
  <si>
    <t>Opěrné zdi a valy ze ŽB tř. C 25/30</t>
  </si>
  <si>
    <t>1313412065</t>
  </si>
  <si>
    <t>Opěrné zdi a valy z betonu železového bez zvláštních nároků na vliv prostředí tř. C 25/30</t>
  </si>
  <si>
    <t>https://podminky.urs.cz/item/CS_URS_2022_01/327323127</t>
  </si>
  <si>
    <t>beton dříku C25/30-XC2, XA1</t>
  </si>
  <si>
    <t>3,06*27</t>
  </si>
  <si>
    <t>34</t>
  </si>
  <si>
    <t>327351211</t>
  </si>
  <si>
    <t>Bednění opěrných zdí a valů svislých i skloněných zřízení</t>
  </si>
  <si>
    <t>1647983807</t>
  </si>
  <si>
    <t>Bednění opěrných zdí a valů svislých i skloněných, výšky do 20 m zřízení</t>
  </si>
  <si>
    <t>https://podminky.urs.cz/item/CS_URS_2022_01/327351211</t>
  </si>
  <si>
    <t>(3,12+0,1)*27</t>
  </si>
  <si>
    <t>35</t>
  </si>
  <si>
    <t>327351221</t>
  </si>
  <si>
    <t>Bednění opěrných zdí a valů svislých i skloněných odstranění</t>
  </si>
  <si>
    <t>-1708351221</t>
  </si>
  <si>
    <t>Bednění opěrných zdí a valů svislých i skloněných, výšky do 20 m odstranění</t>
  </si>
  <si>
    <t>https://podminky.urs.cz/item/CS_URS_2022_01/327351221</t>
  </si>
  <si>
    <t>36</t>
  </si>
  <si>
    <t>334361216</t>
  </si>
  <si>
    <t>Výztuž dříků opěr z betonářské oceli 10 505</t>
  </si>
  <si>
    <t>814425492</t>
  </si>
  <si>
    <t>Výztuž betonářská mostních konstrukcí opěr, úložných prahů, křídel, závěrných zídek, bloků ložisek, pilířů a sloupů z oceli 10 505 (R) nebo BSt 500 dříků opěr</t>
  </si>
  <si>
    <t>https://podminky.urs.cz/item/CS_URS_2022_01/334361216</t>
  </si>
  <si>
    <t>37</t>
  </si>
  <si>
    <t>334361412</t>
  </si>
  <si>
    <t>Výztuž opěr, prahů, křídel, pilířů, sloupů ze svařovaných sítí do 6 kg/m2</t>
  </si>
  <si>
    <t>769067897</t>
  </si>
  <si>
    <t>Výztuž betonářská mostních konstrukcí opěr, úložných prahů, křídel, závěrných zídek, bloků ložisek, pilířů a sloupů ze svařovaných sítí do 6 kg/m2</t>
  </si>
  <si>
    <t>https://podminky.urs.cz/item/CS_URS_2022_01/334361412</t>
  </si>
  <si>
    <t>Vodorovné konstrukce</t>
  </si>
  <si>
    <t>38</t>
  </si>
  <si>
    <t>457311114</t>
  </si>
  <si>
    <t>Vyrovnávací nebo spádový beton C 12/15 včetně úpravy povrchu</t>
  </si>
  <si>
    <t>-29615960</t>
  </si>
  <si>
    <t>Vyrovnávací nebo spádový beton včetně úpravy povrchu C 12/15</t>
  </si>
  <si>
    <t>https://podminky.urs.cz/item/CS_URS_2022_01/457311114</t>
  </si>
  <si>
    <t>podkladní beton C12/15 - X0</t>
  </si>
  <si>
    <t>0,36*27</t>
  </si>
  <si>
    <t>Komunikace pozemní</t>
  </si>
  <si>
    <t>39</t>
  </si>
  <si>
    <t>451315116</t>
  </si>
  <si>
    <t>Podkladní nebo výplňová vrstva z betonu C 20/25 tl do 100 mm</t>
  </si>
  <si>
    <t>-39700082</t>
  </si>
  <si>
    <t>Podkladní a výplňové vrstvy z betonu prostého tloušťky do 100 mm, z betonu C 20/25</t>
  </si>
  <si>
    <t>https://podminky.urs.cz/item/CS_URS_2022_01/451315116</t>
  </si>
  <si>
    <t>podkladní beton, tl. 0,08 m</t>
  </si>
  <si>
    <t>40</t>
  </si>
  <si>
    <t>564251111</t>
  </si>
  <si>
    <t>Podklad nebo podsyp ze štěrkopísku ŠP plochy přes 100 m2 tl 150 mm</t>
  </si>
  <si>
    <t>1120421004</t>
  </si>
  <si>
    <t>Podklad nebo podsyp ze štěrkopísku ŠP s rozprostřením, vlhčením a zhutněním plochy přes 100 m2, po zhutnění tl. 150 mm</t>
  </si>
  <si>
    <t>https://podminky.urs.cz/item/CS_URS_2022_01/564251111</t>
  </si>
  <si>
    <t>štěrkopísek, tl. 0,15 m</t>
  </si>
  <si>
    <t>41</t>
  </si>
  <si>
    <t>577143111</t>
  </si>
  <si>
    <t>Asfaltový beton vrstva obrusná ACO 8 (ABJ) tl 50 mm š do 3 m z nemodifikovaného asfaltu</t>
  </si>
  <si>
    <t>-692933965</t>
  </si>
  <si>
    <t>Asfaltový beton vrstva obrusná ACO 8 (ABJ) s rozprostřením a se zhutněním z nemodifikovaného asfaltu v pruhu šířky do 3 m, po zhutnění tl. 50 mm</t>
  </si>
  <si>
    <t>https://podminky.urs.cz/item/CS_URS_2022_01/577143111</t>
  </si>
  <si>
    <t>AC8, tl. 50 mm</t>
  </si>
  <si>
    <t>42</t>
  </si>
  <si>
    <t>916241213</t>
  </si>
  <si>
    <t>Osazení obrubníku kamenného stojatého s boční opěrou do lože z betonu prostého</t>
  </si>
  <si>
    <t>-1478544408</t>
  </si>
  <si>
    <t>Osazení obrubníku kamenného se zřízením lože, s vyplněním a zatřením spár cementovou maltou stojatého s boční opěrou z betonu prostého, do lože z betonu prostého</t>
  </si>
  <si>
    <t>https://podminky.urs.cz/item/CS_URS_2022_01/916241213</t>
  </si>
  <si>
    <t>osazení původního krajníku do betonového lože C20/25n-XF4</t>
  </si>
  <si>
    <t>43</t>
  </si>
  <si>
    <t>58380001</t>
  </si>
  <si>
    <t>krajník kamenný žulový silniční 130x200x300-800mm</t>
  </si>
  <si>
    <t>-1181197634</t>
  </si>
  <si>
    <t>krajník kamenný žulový přímý (dle stávajících) - rezerva 20% na výměnu poškozených kusů</t>
  </si>
  <si>
    <t>27*0,2</t>
  </si>
  <si>
    <t>Ostatní konstrukce a práce, bourání</t>
  </si>
  <si>
    <t>44</t>
  </si>
  <si>
    <t>01.R</t>
  </si>
  <si>
    <t>Demontáž stávajícího dřevěného zahradního domku - kůlny</t>
  </si>
  <si>
    <t>-340588133</t>
  </si>
  <si>
    <t>45</t>
  </si>
  <si>
    <t>911121111</t>
  </si>
  <si>
    <t>Montáž zábradlí ocelového přichyceného vruty do betonového podkladu</t>
  </si>
  <si>
    <t>-768995083</t>
  </si>
  <si>
    <t>https://podminky.urs.cz/item/CS_URS_2022_01/911121111</t>
  </si>
  <si>
    <t>kotvení zábradlí</t>
  </si>
  <si>
    <t>46</t>
  </si>
  <si>
    <t>02.R</t>
  </si>
  <si>
    <t>Výroba ocelového zábradlí dvoumadlového výšky 1,1 m, povrchová úprava pozink</t>
  </si>
  <si>
    <t>-771929577</t>
  </si>
  <si>
    <t>47</t>
  </si>
  <si>
    <t>03.R</t>
  </si>
  <si>
    <t>Úprava dešťového svodu (demontáž, dodávka + montáž)</t>
  </si>
  <si>
    <t>1222365387</t>
  </si>
  <si>
    <t>48</t>
  </si>
  <si>
    <t>919735112</t>
  </si>
  <si>
    <t>Řezání stávajícího živičného krytu hl přes 50 do 100 mm</t>
  </si>
  <si>
    <t>166561671</t>
  </si>
  <si>
    <t>Řezání stávajícího živičného krytu nebo podkladu hloubky přes 50 do 100 mm</t>
  </si>
  <si>
    <t>https://podminky.urs.cz/item/CS_URS_2022_01/919735112</t>
  </si>
  <si>
    <t>1+1</t>
  </si>
  <si>
    <t>49</t>
  </si>
  <si>
    <t>931994132</t>
  </si>
  <si>
    <t>Těsnění dilatační spáry betonové konstrukce silikonovým tmelem do pl 4,0 cm2</t>
  </si>
  <si>
    <t>316631253</t>
  </si>
  <si>
    <t>Těsnění spáry betonové konstrukce pásy, profily, tmely tmelem silikonovým spáry dilatační do 4,0 cm2</t>
  </si>
  <si>
    <t>https://podminky.urs.cz/item/CS_URS_2022_01/931994132</t>
  </si>
  <si>
    <t>Utěsnění mezi římsou a trámem</t>
  </si>
  <si>
    <t>Utěsnění u dříku</t>
  </si>
  <si>
    <t>6,35*5</t>
  </si>
  <si>
    <t>50</t>
  </si>
  <si>
    <t>936001002</t>
  </si>
  <si>
    <t>Montáž prvků městské a zahradní architektury hm přes 0,1 do 1,5 t</t>
  </si>
  <si>
    <t>kus</t>
  </si>
  <si>
    <t>-864837657</t>
  </si>
  <si>
    <t>Montáž prvků městské a zahradní architektury hmotnosti přes 0,1 do 1,5 t</t>
  </si>
  <si>
    <t>https://podminky.urs.cz/item/CS_URS_2022_01/936001002</t>
  </si>
  <si>
    <t>osazení nového dřevěného přístřešku / domku</t>
  </si>
  <si>
    <t>51</t>
  </si>
  <si>
    <t>74910195.R</t>
  </si>
  <si>
    <t>dřevěný přístřešek / domek</t>
  </si>
  <si>
    <t>1328816750</t>
  </si>
  <si>
    <t>52</t>
  </si>
  <si>
    <t>953312122</t>
  </si>
  <si>
    <t>Vložky do svislých dilatačních spár z extrudovaných polystyrénových desek tl. přes 10 do 20 mm</t>
  </si>
  <si>
    <t>1513834149</t>
  </si>
  <si>
    <t>Vložky svislé do dilatačních spár z polystyrenových desek extrudovaných včetně dodání a osazení, v jakémkoliv zdivu přes 10 do 20 mm</t>
  </si>
  <si>
    <t>https://podminky.urs.cz/item/CS_URS_2022_01/953312122</t>
  </si>
  <si>
    <t>dilatační spára, XPS tl. 20 mm dříku</t>
  </si>
  <si>
    <t>5,76*5</t>
  </si>
  <si>
    <t>dilatační spára, XPS tl. 20 mm mezi římsou a trámem</t>
  </si>
  <si>
    <t>0,4*27</t>
  </si>
  <si>
    <t>53</t>
  </si>
  <si>
    <t>966005211</t>
  </si>
  <si>
    <t>Rozebrání a odstranění silničního zábradlí se sloupky osazenými do říms nebo krycích desek</t>
  </si>
  <si>
    <t>-511925322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</si>
  <si>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</si>
  <si>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https://podminky.urs.cz/item/CS_URS_2022_01/966005211</t>
  </si>
  <si>
    <t>Demontáž stávajícího zábradlí, vč. likvidace, výzisk náleží objednateli!</t>
  </si>
  <si>
    <t>54</t>
  </si>
  <si>
    <t>975011351.R</t>
  </si>
  <si>
    <t>Podpěrné vydřevení při podezdívání základů tl do 600 mm vyzdívka v do 2 m dl podchycení do 5 m, odstranění</t>
  </si>
  <si>
    <t>-548173712</t>
  </si>
  <si>
    <t>3,5</t>
  </si>
  <si>
    <t>55</t>
  </si>
  <si>
    <t>975011352.R</t>
  </si>
  <si>
    <t>Podepření stávající opěrné zdi - výdřeva (dodávka+montáž, odstranění)</t>
  </si>
  <si>
    <t>1866828506</t>
  </si>
  <si>
    <t>56</t>
  </si>
  <si>
    <t>977151124</t>
  </si>
  <si>
    <t>Jádrové vrty diamantovými korunkami do stavebních materiálů D přes 150 do 180 mm</t>
  </si>
  <si>
    <t>-1985537237</t>
  </si>
  <si>
    <t>Jádrové vrty diamantovými korunkami do stavebních materiálů (železobetonu, betonu, cihel, obkladů, dlažeb, kamene) průměru přes 150 do 180 mm</t>
  </si>
  <si>
    <t>https://podminky.urs.cz/item/CS_URS_2022_01/977151124</t>
  </si>
  <si>
    <t>Odvodnění rubu opěry</t>
  </si>
  <si>
    <t>12*0,6</t>
  </si>
  <si>
    <t>57</t>
  </si>
  <si>
    <t>979024442</t>
  </si>
  <si>
    <t>Očištění vybouraných obrubníků a krajníků chodníkových</t>
  </si>
  <si>
    <t>-874535426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</si>
  <si>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</si>
  <si>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https://podminky.urs.cz/item/CS_URS_2022_01/979024442</t>
  </si>
  <si>
    <t>očištění kamenného krajníku s odstraněním a likvidací lože</t>
  </si>
  <si>
    <t>58</t>
  </si>
  <si>
    <t>98551211.R</t>
  </si>
  <si>
    <t>Vyrovnání povrchu stávající opěrné zdi, beton popř. cem malta, kotveno na ocelové trny ke stávající opěrné zdi, min. 6 ks/m2</t>
  </si>
  <si>
    <t>-1639824114</t>
  </si>
  <si>
    <t>0,25*27</t>
  </si>
  <si>
    <t>997</t>
  </si>
  <si>
    <t>Přesun sutě</t>
  </si>
  <si>
    <t>59</t>
  </si>
  <si>
    <t>997211111</t>
  </si>
  <si>
    <t>Svislá doprava suti na v 3,5 m</t>
  </si>
  <si>
    <t>661024203</t>
  </si>
  <si>
    <t>Svislá doprava suti nebo vybouraných hmot s naložením do dopravního zařízení a s vyprázdněním dopravního zařízení na hromadu nebo do dopravního prostředku suti na výšku do 3,5 m</t>
  </si>
  <si>
    <t>https://podminky.urs.cz/item/CS_URS_2022_01/997211111</t>
  </si>
  <si>
    <t>kamenivo, bude fakturováno dle vážních lístků po odsouhlasení TDI</t>
  </si>
  <si>
    <t>7,83</t>
  </si>
  <si>
    <t>beton, železobeton, bude fakturováno dle vážních lístků po odsouhlasení TDI</t>
  </si>
  <si>
    <t>12,42</t>
  </si>
  <si>
    <t>60</t>
  </si>
  <si>
    <t>997221551</t>
  </si>
  <si>
    <t>Vodorovná doprava suti ze sypkých materiálů do 1 km</t>
  </si>
  <si>
    <t>2102253961</t>
  </si>
  <si>
    <t>Vodorovná doprava suti bez naložení, ale se složením a s hrubým urovnáním ze sypkých materiálů, na vzdálenost do 1 km</t>
  </si>
  <si>
    <t>https://podminky.urs.cz/item/CS_URS_2022_01/997221551</t>
  </si>
  <si>
    <t>61</t>
  </si>
  <si>
    <t>997221559</t>
  </si>
  <si>
    <t>Příplatek ZKD 1 km u vodorovné dopravy suti ze sypkých materiálů</t>
  </si>
  <si>
    <t>1067288524</t>
  </si>
  <si>
    <t>Vodorovná doprava suti bez naložení, ale se složením a s hrubým urovnáním Příplatek k ceně za každý další i započatý 1 km přes 1 km</t>
  </si>
  <si>
    <t>https://podminky.urs.cz/item/CS_URS_2022_01/997221559</t>
  </si>
  <si>
    <t>7,83*9</t>
  </si>
  <si>
    <t>62</t>
  </si>
  <si>
    <t>997221561</t>
  </si>
  <si>
    <t>Vodorovná doprava suti z kusových materiálů do 1 km</t>
  </si>
  <si>
    <t>1394499288</t>
  </si>
  <si>
    <t>Vodorovná doprava suti bez naložení, ale se složením a s hrubým urovnáním z kusových materiálů, na vzdálenost do 1 km</t>
  </si>
  <si>
    <t>https://podminky.urs.cz/item/CS_URS_2022_01/997221561</t>
  </si>
  <si>
    <t>asfalt, bude fakturováno dle vážních lístků po odsouhlasení TDI</t>
  </si>
  <si>
    <t>5,94</t>
  </si>
  <si>
    <t>63</t>
  </si>
  <si>
    <t>997221569</t>
  </si>
  <si>
    <t>Příplatek ZKD 1 km u vodorovné dopravy suti z kusových materiálů</t>
  </si>
  <si>
    <t>35831328</t>
  </si>
  <si>
    <t>https://podminky.urs.cz/item/CS_URS_2022_01/997221569</t>
  </si>
  <si>
    <t>5,94*9</t>
  </si>
  <si>
    <t>12,42*9</t>
  </si>
  <si>
    <t>64</t>
  </si>
  <si>
    <t>997221645</t>
  </si>
  <si>
    <t>Poplatek za uložení na skládce (skládkovné) odpadu asfaltového bez dehtu kód odpadu 17 03 02</t>
  </si>
  <si>
    <t>84836455</t>
  </si>
  <si>
    <t>Poplatek za uložení stavebního odpadu na skládce (skládkovné) asfaltového bez obsahu dehtu zatříděného do Katalogu odpadů pod kódem 17 03 02</t>
  </si>
  <si>
    <t>https://podminky.urs.cz/item/CS_URS_2022_01/997221645</t>
  </si>
  <si>
    <t>65</t>
  </si>
  <si>
    <t>997221625</t>
  </si>
  <si>
    <t>Poplatek za uložení na skládce (skládkovné) stavebního odpadu železobetonového kód odpadu 17 01 01</t>
  </si>
  <si>
    <t>-1981361275</t>
  </si>
  <si>
    <t>Poplatek za uložení stavebního odpadu na skládce (skládkovné) z armovaného betonu zatříděného do Katalogu odpadů pod kódem 17 01 01</t>
  </si>
  <si>
    <t>https://podminky.urs.cz/item/CS_URS_2022_01/997221625</t>
  </si>
  <si>
    <t>66</t>
  </si>
  <si>
    <t>997221873</t>
  </si>
  <si>
    <t>-2098203238</t>
  </si>
  <si>
    <t>https://podminky.urs.cz/item/CS_URS_2022_01/997221873</t>
  </si>
  <si>
    <t>998</t>
  </si>
  <si>
    <t>Přesun hmot</t>
  </si>
  <si>
    <t>67</t>
  </si>
  <si>
    <t>998153131</t>
  </si>
  <si>
    <t>Přesun hmot pro samostatné zdi a valy zděné z cihel, kamene, tvárnic nebo monolitické v do 12 m</t>
  </si>
  <si>
    <t>1480056809</t>
  </si>
  <si>
    <t>Přesun hmot pro zdi a valy samostatné se svislou nosnou konstrukcí zděnou nebo monolitickou betonovou tyčovou nebo plošnou vodorovná dopravní vzdálenost do 50 m, pro zdi výšky do 12 m</t>
  </si>
  <si>
    <t>https://podminky.urs.cz/item/CS_URS_2022_01/998153131</t>
  </si>
  <si>
    <t>PSV</t>
  </si>
  <si>
    <t>Práce a dodávky PSV</t>
  </si>
  <si>
    <t>711</t>
  </si>
  <si>
    <t>Izolace proti vodě, vlhkosti a plynům</t>
  </si>
  <si>
    <t>68</t>
  </si>
  <si>
    <t>711511101</t>
  </si>
  <si>
    <t>Provedení hydroizolace potrubí za studena penetračním nátěrem</t>
  </si>
  <si>
    <t>620240939</t>
  </si>
  <si>
    <t>Provedení izolace potrubí, nádrží, stok a kanalizačních šachet natěradly a tmely za studena nátěrem penetračním</t>
  </si>
  <si>
    <t>https://podminky.urs.cz/item/CS_URS_2022_01/711511101</t>
  </si>
  <si>
    <t>2,5*27+0,38*27</t>
  </si>
  <si>
    <t>69</t>
  </si>
  <si>
    <t>11163150</t>
  </si>
  <si>
    <t>lak penetrační asfaltový</t>
  </si>
  <si>
    <t>-1128432494</t>
  </si>
  <si>
    <t>70</t>
  </si>
  <si>
    <t>711511102</t>
  </si>
  <si>
    <t>Provedení hydroizolace potrubí za studena asfaltovým lakem</t>
  </si>
  <si>
    <t>-602517594</t>
  </si>
  <si>
    <t>Provedení izolace potrubí, nádrží, stok a kanalizačních šachet natěradly a tmely za studena nátěrem lakem asfaltovým</t>
  </si>
  <si>
    <t>https://podminky.urs.cz/item/CS_URS_2022_01/711511102</t>
  </si>
  <si>
    <t>(2,5*27+0,38*27)*2</t>
  </si>
  <si>
    <t>71</t>
  </si>
  <si>
    <t>11163152</t>
  </si>
  <si>
    <t>lak hydroizolační asfaltový</t>
  </si>
  <si>
    <t>-1049248209</t>
  </si>
  <si>
    <t>72</t>
  </si>
  <si>
    <t>998711101</t>
  </si>
  <si>
    <t>Přesun hmot tonážní pro izolace proti vodě, vlhkosti a plynům v objektech v do 6 m</t>
  </si>
  <si>
    <t>827332565</t>
  </si>
  <si>
    <t>Přesun hmot pro izolace proti vodě, vlhkosti a plynům stanovený z hmotnosti přesunovaného materiálu vodorovná dopravní vzdálenost do 50 m v objektech výšky do 6 m</t>
  </si>
  <si>
    <t>https://podminky.urs.cz/item/CS_URS_2022_01/998711101</t>
  </si>
  <si>
    <t>VRN - Vedlejší rozpočtové náklady</t>
  </si>
  <si>
    <t>011224000</t>
  </si>
  <si>
    <t>Dendrologický průzkum</t>
  </si>
  <si>
    <t>1024</t>
  </si>
  <si>
    <t>-1632843789</t>
  </si>
  <si>
    <t>https://podminky.urs.cz/item/CS_URS_2022_01/011224000</t>
  </si>
  <si>
    <t>012103000</t>
  </si>
  <si>
    <t>Geodetické práce před výstavbou</t>
  </si>
  <si>
    <t>-968555739</t>
  </si>
  <si>
    <t>https://podminky.urs.cz/item/CS_URS_2022_01/012103000</t>
  </si>
  <si>
    <t>012203000</t>
  </si>
  <si>
    <t>Geodetické práce při provádění stavby</t>
  </si>
  <si>
    <t>1418982062</t>
  </si>
  <si>
    <t>https://podminky.urs.cz/item/CS_URS_2022_01/012203000</t>
  </si>
  <si>
    <t>012303000</t>
  </si>
  <si>
    <t>Geodetické práce po výstavbě</t>
  </si>
  <si>
    <t>-907945129</t>
  </si>
  <si>
    <t>https://podminky.urs.cz/item/CS_URS_2022_01/012303000</t>
  </si>
  <si>
    <t>013002000</t>
  </si>
  <si>
    <t>Projektové práce</t>
  </si>
  <si>
    <t>680476277</t>
  </si>
  <si>
    <t>https://podminky.urs.cz/item/CS_URS_2022_01/013002000</t>
  </si>
  <si>
    <t>013254000</t>
  </si>
  <si>
    <t>Dokumentace skutečného provedení stavby</t>
  </si>
  <si>
    <t>1427722081</t>
  </si>
  <si>
    <t>https://podminky.urs.cz/item/CS_URS_2022_01/013254000</t>
  </si>
  <si>
    <t>020001000</t>
  </si>
  <si>
    <t>Příprava staveniště</t>
  </si>
  <si>
    <t>-1684382501</t>
  </si>
  <si>
    <t>https://podminky.urs.cz/item/CS_URS_2022_01/020001000</t>
  </si>
  <si>
    <t>030001000</t>
  </si>
  <si>
    <t>Zařízení staveniště</t>
  </si>
  <si>
    <t>616803657</t>
  </si>
  <si>
    <t>https://podminky.urs.cz/item/CS_URS_2022_01/030001000</t>
  </si>
  <si>
    <t>034303000</t>
  </si>
  <si>
    <t>Dopravní značení na staveništi</t>
  </si>
  <si>
    <t>…</t>
  </si>
  <si>
    <t>-1268764460</t>
  </si>
  <si>
    <t>https://podminky.urs.cz/item/CS_URS_2022_01/034303000</t>
  </si>
  <si>
    <t>Dočasné dopravní značení na staveništi</t>
  </si>
  <si>
    <t>043002000</t>
  </si>
  <si>
    <t>Zkoušky a ostatní měření</t>
  </si>
  <si>
    <t>1148514708</t>
  </si>
  <si>
    <t>https://podminky.urs.cz/item/CS_URS_2022_01/043002000</t>
  </si>
  <si>
    <t>043194000</t>
  </si>
  <si>
    <t>Ostatní zkoušky</t>
  </si>
  <si>
    <t>-1569019448</t>
  </si>
  <si>
    <t>https://podminky.urs.cz/item/CS_URS_2022_01/043194000</t>
  </si>
  <si>
    <t>Ostatní zkoušky - rozbor zeminy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</si>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</sst>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51101" TargetMode="External" /><Relationship Id="rId2" Type="http://schemas.openxmlformats.org/officeDocument/2006/relationships/hyperlink" Target="https://podminky.urs.cz/item/CS_URS_2022_01/112155311" TargetMode="External" /><Relationship Id="rId3" Type="http://schemas.openxmlformats.org/officeDocument/2006/relationships/hyperlink" Target="https://podminky.urs.cz/item/CS_URS_2022_01/113107342" TargetMode="External" /><Relationship Id="rId4" Type="http://schemas.openxmlformats.org/officeDocument/2006/relationships/hyperlink" Target="https://podminky.urs.cz/item/CS_URS_2022_01/113107222" TargetMode="External" /><Relationship Id="rId5" Type="http://schemas.openxmlformats.org/officeDocument/2006/relationships/hyperlink" Target="https://podminky.urs.cz/item/CS_URS_2022_01/121151103" TargetMode="External" /><Relationship Id="rId6" Type="http://schemas.openxmlformats.org/officeDocument/2006/relationships/hyperlink" Target="https://podminky.urs.cz/item/CS_URS_2022_01/120951122" TargetMode="External" /><Relationship Id="rId7" Type="http://schemas.openxmlformats.org/officeDocument/2006/relationships/hyperlink" Target="https://podminky.urs.cz/item/CS_URS_2022_01/122251101" TargetMode="External" /><Relationship Id="rId8" Type="http://schemas.openxmlformats.org/officeDocument/2006/relationships/hyperlink" Target="https://podminky.urs.cz/item/CS_URS_2022_01/131213701" TargetMode="External" /><Relationship Id="rId9" Type="http://schemas.openxmlformats.org/officeDocument/2006/relationships/hyperlink" Target="https://podminky.urs.cz/item/CS_URS_2022_01/131251104" TargetMode="External" /><Relationship Id="rId10" Type="http://schemas.openxmlformats.org/officeDocument/2006/relationships/hyperlink" Target="https://podminky.urs.cz/item/CS_URS_2022_01/113202111" TargetMode="External" /><Relationship Id="rId11" Type="http://schemas.openxmlformats.org/officeDocument/2006/relationships/hyperlink" Target="https://podminky.urs.cz/item/CS_URS_2022_01/162751117" TargetMode="External" /><Relationship Id="rId12" Type="http://schemas.openxmlformats.org/officeDocument/2006/relationships/hyperlink" Target="https://podminky.urs.cz/item/CS_URS_2022_01/174101101" TargetMode="External" /><Relationship Id="rId13" Type="http://schemas.openxmlformats.org/officeDocument/2006/relationships/hyperlink" Target="https://podminky.urs.cz/item/CS_URS_2022_01/171201231" TargetMode="External" /><Relationship Id="rId14" Type="http://schemas.openxmlformats.org/officeDocument/2006/relationships/hyperlink" Target="https://podminky.urs.cz/item/CS_URS_2022_01/171251201" TargetMode="External" /><Relationship Id="rId15" Type="http://schemas.openxmlformats.org/officeDocument/2006/relationships/hyperlink" Target="https://podminky.urs.cz/item/CS_URS_2022_01/181102302" TargetMode="External" /><Relationship Id="rId16" Type="http://schemas.openxmlformats.org/officeDocument/2006/relationships/hyperlink" Target="https://podminky.urs.cz/item/CS_URS_2022_01/181351003" TargetMode="External" /><Relationship Id="rId17" Type="http://schemas.openxmlformats.org/officeDocument/2006/relationships/hyperlink" Target="https://podminky.urs.cz/item/CS_URS_2022_01/181411131" TargetMode="External" /><Relationship Id="rId18" Type="http://schemas.openxmlformats.org/officeDocument/2006/relationships/hyperlink" Target="https://podminky.urs.cz/item/CS_URS_2022_01/213141111" TargetMode="External" /><Relationship Id="rId19" Type="http://schemas.openxmlformats.org/officeDocument/2006/relationships/hyperlink" Target="https://podminky.urs.cz/item/CS_URS_2022_01/274321511" TargetMode="External" /><Relationship Id="rId20" Type="http://schemas.openxmlformats.org/officeDocument/2006/relationships/hyperlink" Target="https://podminky.urs.cz/item/CS_URS_2022_01/274354111" TargetMode="External" /><Relationship Id="rId21" Type="http://schemas.openxmlformats.org/officeDocument/2006/relationships/hyperlink" Target="https://podminky.urs.cz/item/CS_URS_2022_01/274354211" TargetMode="External" /><Relationship Id="rId22" Type="http://schemas.openxmlformats.org/officeDocument/2006/relationships/hyperlink" Target="https://podminky.urs.cz/item/CS_URS_2022_01/274361821" TargetMode="External" /><Relationship Id="rId23" Type="http://schemas.openxmlformats.org/officeDocument/2006/relationships/hyperlink" Target="https://podminky.urs.cz/item/CS_URS_2022_01/317322611" TargetMode="External" /><Relationship Id="rId24" Type="http://schemas.openxmlformats.org/officeDocument/2006/relationships/hyperlink" Target="https://podminky.urs.cz/item/CS_URS_2022_01/317361821" TargetMode="External" /><Relationship Id="rId25" Type="http://schemas.openxmlformats.org/officeDocument/2006/relationships/hyperlink" Target="https://podminky.urs.cz/item/CS_URS_2022_01/317353111" TargetMode="External" /><Relationship Id="rId26" Type="http://schemas.openxmlformats.org/officeDocument/2006/relationships/hyperlink" Target="https://podminky.urs.cz/item/CS_URS_2022_01/317353112" TargetMode="External" /><Relationship Id="rId27" Type="http://schemas.openxmlformats.org/officeDocument/2006/relationships/hyperlink" Target="https://podminky.urs.cz/item/CS_URS_2022_01/327323127" TargetMode="External" /><Relationship Id="rId28" Type="http://schemas.openxmlformats.org/officeDocument/2006/relationships/hyperlink" Target="https://podminky.urs.cz/item/CS_URS_2022_01/327351211" TargetMode="External" /><Relationship Id="rId29" Type="http://schemas.openxmlformats.org/officeDocument/2006/relationships/hyperlink" Target="https://podminky.urs.cz/item/CS_URS_2022_01/327351221" TargetMode="External" /><Relationship Id="rId30" Type="http://schemas.openxmlformats.org/officeDocument/2006/relationships/hyperlink" Target="https://podminky.urs.cz/item/CS_URS_2022_01/334361216" TargetMode="External" /><Relationship Id="rId31" Type="http://schemas.openxmlformats.org/officeDocument/2006/relationships/hyperlink" Target="https://podminky.urs.cz/item/CS_URS_2022_01/334361412" TargetMode="External" /><Relationship Id="rId32" Type="http://schemas.openxmlformats.org/officeDocument/2006/relationships/hyperlink" Target="https://podminky.urs.cz/item/CS_URS_2022_01/457311114" TargetMode="External" /><Relationship Id="rId33" Type="http://schemas.openxmlformats.org/officeDocument/2006/relationships/hyperlink" Target="https://podminky.urs.cz/item/CS_URS_2022_01/451315116" TargetMode="External" /><Relationship Id="rId34" Type="http://schemas.openxmlformats.org/officeDocument/2006/relationships/hyperlink" Target="https://podminky.urs.cz/item/CS_URS_2022_01/564251111" TargetMode="External" /><Relationship Id="rId35" Type="http://schemas.openxmlformats.org/officeDocument/2006/relationships/hyperlink" Target="https://podminky.urs.cz/item/CS_URS_2022_01/577143111" TargetMode="External" /><Relationship Id="rId36" Type="http://schemas.openxmlformats.org/officeDocument/2006/relationships/hyperlink" Target="https://podminky.urs.cz/item/CS_URS_2022_01/916241213" TargetMode="External" /><Relationship Id="rId37" Type="http://schemas.openxmlformats.org/officeDocument/2006/relationships/hyperlink" Target="https://podminky.urs.cz/item/CS_URS_2022_01/911121111" TargetMode="External" /><Relationship Id="rId38" Type="http://schemas.openxmlformats.org/officeDocument/2006/relationships/hyperlink" Target="https://podminky.urs.cz/item/CS_URS_2022_01/919735112" TargetMode="External" /><Relationship Id="rId39" Type="http://schemas.openxmlformats.org/officeDocument/2006/relationships/hyperlink" Target="https://podminky.urs.cz/item/CS_URS_2022_01/931994132" TargetMode="External" /><Relationship Id="rId40" Type="http://schemas.openxmlformats.org/officeDocument/2006/relationships/hyperlink" Target="https://podminky.urs.cz/item/CS_URS_2022_01/936001002" TargetMode="External" /><Relationship Id="rId41" Type="http://schemas.openxmlformats.org/officeDocument/2006/relationships/hyperlink" Target="https://podminky.urs.cz/item/CS_URS_2022_01/953312122" TargetMode="External" /><Relationship Id="rId42" Type="http://schemas.openxmlformats.org/officeDocument/2006/relationships/hyperlink" Target="https://podminky.urs.cz/item/CS_URS_2022_01/966005211" TargetMode="External" /><Relationship Id="rId43" Type="http://schemas.openxmlformats.org/officeDocument/2006/relationships/hyperlink" Target="https://podminky.urs.cz/item/CS_URS_2022_01/977151124" TargetMode="External" /><Relationship Id="rId44" Type="http://schemas.openxmlformats.org/officeDocument/2006/relationships/hyperlink" Target="https://podminky.urs.cz/item/CS_URS_2022_01/979024442" TargetMode="External" /><Relationship Id="rId45" Type="http://schemas.openxmlformats.org/officeDocument/2006/relationships/hyperlink" Target="https://podminky.urs.cz/item/CS_URS_2022_01/997211111" TargetMode="External" /><Relationship Id="rId46" Type="http://schemas.openxmlformats.org/officeDocument/2006/relationships/hyperlink" Target="https://podminky.urs.cz/item/CS_URS_2022_01/997221551" TargetMode="External" /><Relationship Id="rId47" Type="http://schemas.openxmlformats.org/officeDocument/2006/relationships/hyperlink" Target="https://podminky.urs.cz/item/CS_URS_2022_01/997221559" TargetMode="External" /><Relationship Id="rId48" Type="http://schemas.openxmlformats.org/officeDocument/2006/relationships/hyperlink" Target="https://podminky.urs.cz/item/CS_URS_2022_01/997221561" TargetMode="External" /><Relationship Id="rId49" Type="http://schemas.openxmlformats.org/officeDocument/2006/relationships/hyperlink" Target="https://podminky.urs.cz/item/CS_URS_2022_01/997221569" TargetMode="External" /><Relationship Id="rId50" Type="http://schemas.openxmlformats.org/officeDocument/2006/relationships/hyperlink" Target="https://podminky.urs.cz/item/CS_URS_2022_01/997221645" TargetMode="External" /><Relationship Id="rId51" Type="http://schemas.openxmlformats.org/officeDocument/2006/relationships/hyperlink" Target="https://podminky.urs.cz/item/CS_URS_2022_01/997221625" TargetMode="External" /><Relationship Id="rId52" Type="http://schemas.openxmlformats.org/officeDocument/2006/relationships/hyperlink" Target="https://podminky.urs.cz/item/CS_URS_2022_01/997221873" TargetMode="External" /><Relationship Id="rId53" Type="http://schemas.openxmlformats.org/officeDocument/2006/relationships/hyperlink" Target="https://podminky.urs.cz/item/CS_URS_2022_01/998153131" TargetMode="External" /><Relationship Id="rId54" Type="http://schemas.openxmlformats.org/officeDocument/2006/relationships/hyperlink" Target="https://podminky.urs.cz/item/CS_URS_2022_01/711511101" TargetMode="External" /><Relationship Id="rId55" Type="http://schemas.openxmlformats.org/officeDocument/2006/relationships/hyperlink" Target="https://podminky.urs.cz/item/CS_URS_2022_01/711511102" TargetMode="External" /><Relationship Id="rId56" Type="http://schemas.openxmlformats.org/officeDocument/2006/relationships/hyperlink" Target="https://podminky.urs.cz/item/CS_URS_2022_01/998711101" TargetMode="External" /><Relationship Id="rId5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1224000" TargetMode="External" /><Relationship Id="rId2" Type="http://schemas.openxmlformats.org/officeDocument/2006/relationships/hyperlink" Target="https://podminky.urs.cz/item/CS_URS_2022_01/012103000" TargetMode="External" /><Relationship Id="rId3" Type="http://schemas.openxmlformats.org/officeDocument/2006/relationships/hyperlink" Target="https://podminky.urs.cz/item/CS_URS_2022_01/012203000" TargetMode="External" /><Relationship Id="rId4" Type="http://schemas.openxmlformats.org/officeDocument/2006/relationships/hyperlink" Target="https://podminky.urs.cz/item/CS_URS_2022_01/012303000" TargetMode="External" /><Relationship Id="rId5" Type="http://schemas.openxmlformats.org/officeDocument/2006/relationships/hyperlink" Target="https://podminky.urs.cz/item/CS_URS_2022_01/013002000" TargetMode="External" /><Relationship Id="rId6" Type="http://schemas.openxmlformats.org/officeDocument/2006/relationships/hyperlink" Target="https://podminky.urs.cz/item/CS_URS_2022_01/013254000" TargetMode="External" /><Relationship Id="rId7" Type="http://schemas.openxmlformats.org/officeDocument/2006/relationships/hyperlink" Target="https://podminky.urs.cz/item/CS_URS_2022_01/020001000" TargetMode="External" /><Relationship Id="rId8" Type="http://schemas.openxmlformats.org/officeDocument/2006/relationships/hyperlink" Target="https://podminky.urs.cz/item/CS_URS_2022_01/030001000" TargetMode="External" /><Relationship Id="rId9" Type="http://schemas.openxmlformats.org/officeDocument/2006/relationships/hyperlink" Target="https://podminky.urs.cz/item/CS_URS_2022_01/034303000" TargetMode="External" /><Relationship Id="rId10" Type="http://schemas.openxmlformats.org/officeDocument/2006/relationships/hyperlink" Target="https://podminky.urs.cz/item/CS_URS_2022_01/043002000" TargetMode="External" /><Relationship Id="rId11" Type="http://schemas.openxmlformats.org/officeDocument/2006/relationships/hyperlink" Target="https://podminky.urs.cz/item/CS_URS_2022_01/043194000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22</v>
      </c>
    </row>
    <row r="8" spans="2:71" s="1" customFormat="1" ht="12" customHeight="1">
      <c r="B8" s="22"/>
      <c r="C8" s="23"/>
      <c r="D8" s="33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25</v>
      </c>
      <c r="AL8" s="23"/>
      <c r="AM8" s="23"/>
      <c r="AN8" s="34" t="s">
        <v>26</v>
      </c>
      <c r="AO8" s="23"/>
      <c r="AP8" s="23"/>
      <c r="AQ8" s="23"/>
      <c r="AR8" s="21"/>
      <c r="BE8" s="32"/>
      <c r="BS8" s="18" t="s">
        <v>27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28</v>
      </c>
    </row>
    <row r="10" spans="2:71" s="1" customFormat="1" ht="12" customHeight="1">
      <c r="B10" s="22"/>
      <c r="C10" s="23"/>
      <c r="D10" s="33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30</v>
      </c>
      <c r="AL10" s="23"/>
      <c r="AM10" s="23"/>
      <c r="AN10" s="28" t="s">
        <v>31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33</v>
      </c>
      <c r="AL11" s="23"/>
      <c r="AM11" s="23"/>
      <c r="AN11" s="28" t="s">
        <v>20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30</v>
      </c>
      <c r="AL13" s="23"/>
      <c r="AM13" s="23"/>
      <c r="AN13" s="35" t="s">
        <v>35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33</v>
      </c>
      <c r="AL14" s="23"/>
      <c r="AM14" s="23"/>
      <c r="AN14" s="35" t="s">
        <v>35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30</v>
      </c>
      <c r="AL16" s="23"/>
      <c r="AM16" s="23"/>
      <c r="AN16" s="28" t="s">
        <v>31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33</v>
      </c>
      <c r="AL17" s="23"/>
      <c r="AM17" s="23"/>
      <c r="AN17" s="28" t="s">
        <v>20</v>
      </c>
      <c r="AO17" s="23"/>
      <c r="AP17" s="23"/>
      <c r="AQ17" s="23"/>
      <c r="AR17" s="21"/>
      <c r="BE17" s="32"/>
      <c r="BS17" s="18" t="s">
        <v>38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30</v>
      </c>
      <c r="AL19" s="23"/>
      <c r="AM19" s="23"/>
      <c r="AN19" s="28" t="s">
        <v>20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33</v>
      </c>
      <c r="AL20" s="23"/>
      <c r="AM20" s="23"/>
      <c r="AN20" s="28" t="s">
        <v>20</v>
      </c>
      <c r="AO20" s="23"/>
      <c r="AP20" s="23"/>
      <c r="AQ20" s="23"/>
      <c r="AR20" s="21"/>
      <c r="BE20" s="32"/>
      <c r="BS20" s="18" t="s">
        <v>38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47</v>
      </c>
      <c r="E29" s="48"/>
      <c r="F29" s="33" t="s">
        <v>48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50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54</v>
      </c>
      <c r="U35" s="55"/>
      <c r="V35" s="55"/>
      <c r="W35" s="55"/>
      <c r="X35" s="57" t="s">
        <v>55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SPR29_07_20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Opěrná zeď v Košické ulici, Sokolov_TERŠ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23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Sokolov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25</v>
      </c>
      <c r="AJ47" s="41"/>
      <c r="AK47" s="41"/>
      <c r="AL47" s="41"/>
      <c r="AM47" s="73" t="str">
        <f>IF(AN8="","",AN8)</f>
        <v>31. 1. 2022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29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Sokolov, Rokycanova 1929, 356 01 Sokolov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36</v>
      </c>
      <c r="AJ49" s="41"/>
      <c r="AK49" s="41"/>
      <c r="AL49" s="41"/>
      <c r="AM49" s="74" t="str">
        <f>IF(E17="","",E17)</f>
        <v>PROGEOCONT s.r.o., Vernéřov 248, 352 01 Aš</v>
      </c>
      <c r="AN49" s="65"/>
      <c r="AO49" s="65"/>
      <c r="AP49" s="65"/>
      <c r="AQ49" s="41"/>
      <c r="AR49" s="45"/>
      <c r="AS49" s="75" t="s">
        <v>57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34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39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58</v>
      </c>
      <c r="D52" s="88"/>
      <c r="E52" s="88"/>
      <c r="F52" s="88"/>
      <c r="G52" s="88"/>
      <c r="H52" s="89"/>
      <c r="I52" s="90" t="s">
        <v>59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60</v>
      </c>
      <c r="AH52" s="88"/>
      <c r="AI52" s="88"/>
      <c r="AJ52" s="88"/>
      <c r="AK52" s="88"/>
      <c r="AL52" s="88"/>
      <c r="AM52" s="88"/>
      <c r="AN52" s="90" t="s">
        <v>61</v>
      </c>
      <c r="AO52" s="88"/>
      <c r="AP52" s="88"/>
      <c r="AQ52" s="92" t="s">
        <v>62</v>
      </c>
      <c r="AR52" s="45"/>
      <c r="AS52" s="93" t="s">
        <v>63</v>
      </c>
      <c r="AT52" s="94" t="s">
        <v>64</v>
      </c>
      <c r="AU52" s="94" t="s">
        <v>65</v>
      </c>
      <c r="AV52" s="94" t="s">
        <v>66</v>
      </c>
      <c r="AW52" s="94" t="s">
        <v>67</v>
      </c>
      <c r="AX52" s="94" t="s">
        <v>68</v>
      </c>
      <c r="AY52" s="94" t="s">
        <v>69</v>
      </c>
      <c r="AZ52" s="94" t="s">
        <v>70</v>
      </c>
      <c r="BA52" s="94" t="s">
        <v>71</v>
      </c>
      <c r="BB52" s="94" t="s">
        <v>72</v>
      </c>
      <c r="BC52" s="94" t="s">
        <v>73</v>
      </c>
      <c r="BD52" s="95" t="s">
        <v>74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75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20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76</v>
      </c>
      <c r="BT54" s="110" t="s">
        <v>77</v>
      </c>
      <c r="BU54" s="111" t="s">
        <v>78</v>
      </c>
      <c r="BV54" s="110" t="s">
        <v>79</v>
      </c>
      <c r="BW54" s="110" t="s">
        <v>5</v>
      </c>
      <c r="BX54" s="110" t="s">
        <v>80</v>
      </c>
      <c r="CL54" s="110" t="s">
        <v>20</v>
      </c>
    </row>
    <row r="55" spans="1:91" s="7" customFormat="1" ht="16.5" customHeight="1">
      <c r="A55" s="112" t="s">
        <v>81</v>
      </c>
      <c r="B55" s="113"/>
      <c r="C55" s="114"/>
      <c r="D55" s="115" t="s">
        <v>82</v>
      </c>
      <c r="E55" s="115"/>
      <c r="F55" s="115"/>
      <c r="G55" s="115"/>
      <c r="H55" s="115"/>
      <c r="I55" s="116"/>
      <c r="J55" s="115" t="s">
        <v>83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201 - Opěrná zeď'!J30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84</v>
      </c>
      <c r="AR55" s="119"/>
      <c r="AS55" s="120">
        <v>0</v>
      </c>
      <c r="AT55" s="121">
        <f>ROUND(SUM(AV55:AW55),2)</f>
        <v>0</v>
      </c>
      <c r="AU55" s="122">
        <f>'SO 201 - Opěrná zeď'!P90</f>
        <v>0</v>
      </c>
      <c r="AV55" s="121">
        <f>'SO 201 - Opěrná zeď'!J33</f>
        <v>0</v>
      </c>
      <c r="AW55" s="121">
        <f>'SO 201 - Opěrná zeď'!J34</f>
        <v>0</v>
      </c>
      <c r="AX55" s="121">
        <f>'SO 201 - Opěrná zeď'!J35</f>
        <v>0</v>
      </c>
      <c r="AY55" s="121">
        <f>'SO 201 - Opěrná zeď'!J36</f>
        <v>0</v>
      </c>
      <c r="AZ55" s="121">
        <f>'SO 201 - Opěrná zeď'!F33</f>
        <v>0</v>
      </c>
      <c r="BA55" s="121">
        <f>'SO 201 - Opěrná zeď'!F34</f>
        <v>0</v>
      </c>
      <c r="BB55" s="121">
        <f>'SO 201 - Opěrná zeď'!F35</f>
        <v>0</v>
      </c>
      <c r="BC55" s="121">
        <f>'SO 201 - Opěrná zeď'!F36</f>
        <v>0</v>
      </c>
      <c r="BD55" s="123">
        <f>'SO 201 - Opěrná zeď'!F37</f>
        <v>0</v>
      </c>
      <c r="BE55" s="7"/>
      <c r="BT55" s="124" t="s">
        <v>22</v>
      </c>
      <c r="BV55" s="124" t="s">
        <v>79</v>
      </c>
      <c r="BW55" s="124" t="s">
        <v>85</v>
      </c>
      <c r="BX55" s="124" t="s">
        <v>5</v>
      </c>
      <c r="CL55" s="124" t="s">
        <v>20</v>
      </c>
      <c r="CM55" s="124" t="s">
        <v>86</v>
      </c>
    </row>
    <row r="56" spans="1:91" s="7" customFormat="1" ht="16.5" customHeight="1">
      <c r="A56" s="112" t="s">
        <v>81</v>
      </c>
      <c r="B56" s="113"/>
      <c r="C56" s="114"/>
      <c r="D56" s="115" t="s">
        <v>87</v>
      </c>
      <c r="E56" s="115"/>
      <c r="F56" s="115"/>
      <c r="G56" s="115"/>
      <c r="H56" s="115"/>
      <c r="I56" s="116"/>
      <c r="J56" s="115" t="s">
        <v>88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'VRN - Vedlejší rozpočtové...'!J30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84</v>
      </c>
      <c r="AR56" s="119"/>
      <c r="AS56" s="125">
        <v>0</v>
      </c>
      <c r="AT56" s="126">
        <f>ROUND(SUM(AV56:AW56),2)</f>
        <v>0</v>
      </c>
      <c r="AU56" s="127">
        <f>'VRN - Vedlejší rozpočtové...'!P80</f>
        <v>0</v>
      </c>
      <c r="AV56" s="126">
        <f>'VRN - Vedlejší rozpočtové...'!J33</f>
        <v>0</v>
      </c>
      <c r="AW56" s="126">
        <f>'VRN - Vedlejší rozpočtové...'!J34</f>
        <v>0</v>
      </c>
      <c r="AX56" s="126">
        <f>'VRN - Vedlejší rozpočtové...'!J35</f>
        <v>0</v>
      </c>
      <c r="AY56" s="126">
        <f>'VRN - Vedlejší rozpočtové...'!J36</f>
        <v>0</v>
      </c>
      <c r="AZ56" s="126">
        <f>'VRN - Vedlejší rozpočtové...'!F33</f>
        <v>0</v>
      </c>
      <c r="BA56" s="126">
        <f>'VRN - Vedlejší rozpočtové...'!F34</f>
        <v>0</v>
      </c>
      <c r="BB56" s="126">
        <f>'VRN - Vedlejší rozpočtové...'!F35</f>
        <v>0</v>
      </c>
      <c r="BC56" s="126">
        <f>'VRN - Vedlejší rozpočtové...'!F36</f>
        <v>0</v>
      </c>
      <c r="BD56" s="128">
        <f>'VRN - Vedlejší rozpočtové...'!F37</f>
        <v>0</v>
      </c>
      <c r="BE56" s="7"/>
      <c r="BT56" s="124" t="s">
        <v>22</v>
      </c>
      <c r="BV56" s="124" t="s">
        <v>79</v>
      </c>
      <c r="BW56" s="124" t="s">
        <v>89</v>
      </c>
      <c r="BX56" s="124" t="s">
        <v>5</v>
      </c>
      <c r="CL56" s="124" t="s">
        <v>20</v>
      </c>
      <c r="CM56" s="124" t="s">
        <v>86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201 - Opěrná zeď'!C2" display="/"/>
    <hyperlink ref="A5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90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Opěrná zeď v Košické ulici, Sokolov_TERŠ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19</v>
      </c>
      <c r="E11" s="39"/>
      <c r="F11" s="137" t="s">
        <v>20</v>
      </c>
      <c r="G11" s="39"/>
      <c r="H11" s="39"/>
      <c r="I11" s="133" t="s">
        <v>21</v>
      </c>
      <c r="J11" s="137" t="s">
        <v>20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23</v>
      </c>
      <c r="E12" s="39"/>
      <c r="F12" s="137" t="s">
        <v>24</v>
      </c>
      <c r="G12" s="39"/>
      <c r="H12" s="39"/>
      <c r="I12" s="133" t="s">
        <v>25</v>
      </c>
      <c r="J12" s="138" t="str">
        <f>'Rekapitulace stavby'!AN8</f>
        <v>31. 1. 2022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29</v>
      </c>
      <c r="E14" s="39"/>
      <c r="F14" s="39"/>
      <c r="G14" s="39"/>
      <c r="H14" s="39"/>
      <c r="I14" s="133" t="s">
        <v>30</v>
      </c>
      <c r="J14" s="137" t="s">
        <v>31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32</v>
      </c>
      <c r="F15" s="39"/>
      <c r="G15" s="39"/>
      <c r="H15" s="39"/>
      <c r="I15" s="133" t="s">
        <v>33</v>
      </c>
      <c r="J15" s="137" t="s">
        <v>20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34</v>
      </c>
      <c r="E17" s="39"/>
      <c r="F17" s="39"/>
      <c r="G17" s="39"/>
      <c r="H17" s="39"/>
      <c r="I17" s="133" t="s">
        <v>30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33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36</v>
      </c>
      <c r="E20" s="39"/>
      <c r="F20" s="39"/>
      <c r="G20" s="39"/>
      <c r="H20" s="39"/>
      <c r="I20" s="133" t="s">
        <v>30</v>
      </c>
      <c r="J20" s="137" t="s">
        <v>31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37</v>
      </c>
      <c r="F21" s="39"/>
      <c r="G21" s="39"/>
      <c r="H21" s="39"/>
      <c r="I21" s="133" t="s">
        <v>33</v>
      </c>
      <c r="J21" s="137" t="s">
        <v>20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30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33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ROUND((SUM(BE90:BE507)),2)</f>
        <v>0</v>
      </c>
      <c r="G33" s="39"/>
      <c r="H33" s="39"/>
      <c r="I33" s="149">
        <v>0.21</v>
      </c>
      <c r="J33" s="148">
        <f>ROUND(((SUM(BE90:BE507))*I33),2)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ROUND((SUM(BF90:BF507)),2)</f>
        <v>0</v>
      </c>
      <c r="G34" s="39"/>
      <c r="H34" s="39"/>
      <c r="I34" s="149">
        <v>0.15</v>
      </c>
      <c r="J34" s="148">
        <f>ROUND(((SUM(BF90:BF507))*I34),2)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ROUND((SUM(BG90:BG507)),2)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ROUND((SUM(BH90:BH507)),2)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ROUND((SUM(BI90:BI507)),2)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Opěrná zeď v Košické ulici, Sokolov_TERŠ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201 - Opěrná zeď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23</v>
      </c>
      <c r="D52" s="41"/>
      <c r="E52" s="41"/>
      <c r="F52" s="28" t="str">
        <f>F12</f>
        <v>Sokolov</v>
      </c>
      <c r="G52" s="41"/>
      <c r="H52" s="41"/>
      <c r="I52" s="33" t="s">
        <v>25</v>
      </c>
      <c r="J52" s="73" t="str">
        <f>IF(J12="","",J12)</f>
        <v>31. 1. 2022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29</v>
      </c>
      <c r="D54" s="41"/>
      <c r="E54" s="41"/>
      <c r="F54" s="28" t="str">
        <f>E15</f>
        <v>Město Sokolov, Rokycanova 1929, 356 01 Sokolov</v>
      </c>
      <c r="G54" s="41"/>
      <c r="H54" s="41"/>
      <c r="I54" s="33" t="s">
        <v>36</v>
      </c>
      <c r="J54" s="37" t="str">
        <f>E21</f>
        <v>PROGEOCONT s.r.o., Vernéřov 248, 352 01 Aš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34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pans="1:31" s="9" customFormat="1" ht="24.95" customHeight="1">
      <c r="A60" s="9"/>
      <c r="B60" s="166"/>
      <c r="C60" s="167"/>
      <c r="D60" s="168" t="s">
        <v>97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98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99</v>
      </c>
      <c r="E62" s="175"/>
      <c r="F62" s="175"/>
      <c r="G62" s="175"/>
      <c r="H62" s="175"/>
      <c r="I62" s="175"/>
      <c r="J62" s="176">
        <f>J220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100</v>
      </c>
      <c r="E63" s="175"/>
      <c r="F63" s="175"/>
      <c r="G63" s="175"/>
      <c r="H63" s="175"/>
      <c r="I63" s="175"/>
      <c r="J63" s="176">
        <f>J259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101</v>
      </c>
      <c r="E64" s="175"/>
      <c r="F64" s="175"/>
      <c r="G64" s="175"/>
      <c r="H64" s="175"/>
      <c r="I64" s="175"/>
      <c r="J64" s="176">
        <f>J316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102</v>
      </c>
      <c r="E65" s="175"/>
      <c r="F65" s="175"/>
      <c r="G65" s="175"/>
      <c r="H65" s="175"/>
      <c r="I65" s="175"/>
      <c r="J65" s="176">
        <f>J323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103</v>
      </c>
      <c r="E66" s="175"/>
      <c r="F66" s="175"/>
      <c r="G66" s="175"/>
      <c r="H66" s="175"/>
      <c r="I66" s="175"/>
      <c r="J66" s="176">
        <f>J353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104</v>
      </c>
      <c r="E67" s="175"/>
      <c r="F67" s="175"/>
      <c r="G67" s="175"/>
      <c r="H67" s="175"/>
      <c r="I67" s="175"/>
      <c r="J67" s="176">
        <f>J433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105</v>
      </c>
      <c r="E68" s="175"/>
      <c r="F68" s="175"/>
      <c r="G68" s="175"/>
      <c r="H68" s="175"/>
      <c r="I68" s="175"/>
      <c r="J68" s="176">
        <f>J485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106</v>
      </c>
      <c r="E69" s="169"/>
      <c r="F69" s="169"/>
      <c r="G69" s="169"/>
      <c r="H69" s="169"/>
      <c r="I69" s="169"/>
      <c r="J69" s="170">
        <f>J489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107</v>
      </c>
      <c r="E70" s="175"/>
      <c r="F70" s="175"/>
      <c r="G70" s="175"/>
      <c r="H70" s="175"/>
      <c r="I70" s="175"/>
      <c r="J70" s="176">
        <f>J490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108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Opěrná zeď v Košické ulici, Sokolov_TERŠ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91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201 - Opěrná zeď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23</v>
      </c>
      <c r="D84" s="41"/>
      <c r="E84" s="41"/>
      <c r="F84" s="28" t="str">
        <f>F12</f>
        <v>Sokolov</v>
      </c>
      <c r="G84" s="41"/>
      <c r="H84" s="41"/>
      <c r="I84" s="33" t="s">
        <v>25</v>
      </c>
      <c r="J84" s="73" t="str">
        <f>IF(J12="","",J12)</f>
        <v>31. 1. 2022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40.05" customHeight="1">
      <c r="A86" s="39"/>
      <c r="B86" s="40"/>
      <c r="C86" s="33" t="s">
        <v>29</v>
      </c>
      <c r="D86" s="41"/>
      <c r="E86" s="41"/>
      <c r="F86" s="28" t="str">
        <f>E15</f>
        <v>Město Sokolov, Rokycanova 1929, 356 01 Sokolov</v>
      </c>
      <c r="G86" s="41"/>
      <c r="H86" s="41"/>
      <c r="I86" s="33" t="s">
        <v>36</v>
      </c>
      <c r="J86" s="37" t="str">
        <f>E21</f>
        <v>PROGEOCONT s.r.o., Vernéřov 248, 352 01 Aš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34</v>
      </c>
      <c r="D87" s="41"/>
      <c r="E87" s="41"/>
      <c r="F87" s="28" t="str">
        <f>IF(E18="","",E18)</f>
        <v>Vyplň údaj</v>
      </c>
      <c r="G87" s="41"/>
      <c r="H87" s="41"/>
      <c r="I87" s="33" t="s">
        <v>39</v>
      </c>
      <c r="J87" s="37" t="str">
        <f>E24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109</v>
      </c>
      <c r="D89" s="181" t="s">
        <v>62</v>
      </c>
      <c r="E89" s="181" t="s">
        <v>58</v>
      </c>
      <c r="F89" s="181" t="s">
        <v>59</v>
      </c>
      <c r="G89" s="181" t="s">
        <v>110</v>
      </c>
      <c r="H89" s="181" t="s">
        <v>111</v>
      </c>
      <c r="I89" s="181" t="s">
        <v>112</v>
      </c>
      <c r="J89" s="181" t="s">
        <v>95</v>
      </c>
      <c r="K89" s="182" t="s">
        <v>113</v>
      </c>
      <c r="L89" s="183"/>
      <c r="M89" s="93" t="s">
        <v>20</v>
      </c>
      <c r="N89" s="94" t="s">
        <v>47</v>
      </c>
      <c r="O89" s="94" t="s">
        <v>114</v>
      </c>
      <c r="P89" s="94" t="s">
        <v>115</v>
      </c>
      <c r="Q89" s="94" t="s">
        <v>116</v>
      </c>
      <c r="R89" s="94" t="s">
        <v>117</v>
      </c>
      <c r="S89" s="94" t="s">
        <v>118</v>
      </c>
      <c r="T89" s="95" t="s">
        <v>119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120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P91+P489</f>
        <v>0</v>
      </c>
      <c r="Q90" s="97"/>
      <c r="R90" s="186">
        <f>R91+R489</f>
        <v>531.667543469253</v>
      </c>
      <c r="S90" s="97"/>
      <c r="T90" s="187">
        <f>T91+T489</f>
        <v>33.8832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76</v>
      </c>
      <c r="AU90" s="18" t="s">
        <v>96</v>
      </c>
      <c r="BK90" s="188">
        <f>BK91+BK489</f>
        <v>0</v>
      </c>
    </row>
    <row r="91" spans="1:63" s="12" customFormat="1" ht="25.9" customHeight="1">
      <c r="A91" s="12"/>
      <c r="B91" s="189"/>
      <c r="C91" s="190"/>
      <c r="D91" s="191" t="s">
        <v>76</v>
      </c>
      <c r="E91" s="192" t="s">
        <v>121</v>
      </c>
      <c r="F91" s="192" t="s">
        <v>122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P92+P220+P259+P316+P323+P353+P433+P485</f>
        <v>0</v>
      </c>
      <c r="Q91" s="197"/>
      <c r="R91" s="198">
        <f>R92+R220+R259+R316+R323+R353+R433+R485</f>
        <v>531.577543469253</v>
      </c>
      <c r="S91" s="197"/>
      <c r="T91" s="199">
        <f>T92+T220+T259+T316+T323+T353+T433+T485</f>
        <v>33.8832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22</v>
      </c>
      <c r="AT91" s="201" t="s">
        <v>76</v>
      </c>
      <c r="AU91" s="201" t="s">
        <v>77</v>
      </c>
      <c r="AY91" s="200" t="s">
        <v>123</v>
      </c>
      <c r="BK91" s="202">
        <f>BK92+BK220+BK259+BK316+BK323+BK353+BK433+BK485</f>
        <v>0</v>
      </c>
    </row>
    <row r="92" spans="1:63" s="12" customFormat="1" ht="22.8" customHeight="1">
      <c r="A92" s="12"/>
      <c r="B92" s="189"/>
      <c r="C92" s="190"/>
      <c r="D92" s="191" t="s">
        <v>76</v>
      </c>
      <c r="E92" s="203" t="s">
        <v>22</v>
      </c>
      <c r="F92" s="203" t="s">
        <v>124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SUM(P93:P219)</f>
        <v>0</v>
      </c>
      <c r="Q92" s="197"/>
      <c r="R92" s="198">
        <f>SUM(R93:R219)</f>
        <v>74.279835</v>
      </c>
      <c r="S92" s="197"/>
      <c r="T92" s="199">
        <f>SUM(T93:T219)</f>
        <v>32.805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22</v>
      </c>
      <c r="AT92" s="201" t="s">
        <v>76</v>
      </c>
      <c r="AU92" s="201" t="s">
        <v>22</v>
      </c>
      <c r="AY92" s="200" t="s">
        <v>123</v>
      </c>
      <c r="BK92" s="202">
        <f>SUM(BK93:BK219)</f>
        <v>0</v>
      </c>
    </row>
    <row r="93" spans="1:65" s="2" customFormat="1" ht="37.8" customHeight="1">
      <c r="A93" s="39"/>
      <c r="B93" s="40"/>
      <c r="C93" s="205" t="s">
        <v>22</v>
      </c>
      <c r="D93" s="205" t="s">
        <v>125</v>
      </c>
      <c r="E93" s="206" t="s">
        <v>126</v>
      </c>
      <c r="F93" s="207" t="s">
        <v>127</v>
      </c>
      <c r="G93" s="208" t="s">
        <v>128</v>
      </c>
      <c r="H93" s="209">
        <v>69</v>
      </c>
      <c r="I93" s="210"/>
      <c r="J93" s="211">
        <f>ROUND(I93*H93,2)</f>
        <v>0</v>
      </c>
      <c r="K93" s="207" t="s">
        <v>129</v>
      </c>
      <c r="L93" s="45"/>
      <c r="M93" s="212" t="s">
        <v>20</v>
      </c>
      <c r="N93" s="213" t="s">
        <v>48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130</v>
      </c>
      <c r="AT93" s="216" t="s">
        <v>125</v>
      </c>
      <c r="AU93" s="216" t="s">
        <v>86</v>
      </c>
      <c r="AY93" s="18" t="s">
        <v>123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22</v>
      </c>
      <c r="BK93" s="217">
        <f>ROUND(I93*H93,2)</f>
        <v>0</v>
      </c>
      <c r="BL93" s="18" t="s">
        <v>130</v>
      </c>
      <c r="BM93" s="216" t="s">
        <v>131</v>
      </c>
    </row>
    <row r="94" spans="1:47" s="2" customFormat="1" ht="12">
      <c r="A94" s="39"/>
      <c r="B94" s="40"/>
      <c r="C94" s="41"/>
      <c r="D94" s="218" t="s">
        <v>132</v>
      </c>
      <c r="E94" s="41"/>
      <c r="F94" s="219" t="s">
        <v>133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132</v>
      </c>
      <c r="AU94" s="18" t="s">
        <v>86</v>
      </c>
    </row>
    <row r="95" spans="1:47" s="2" customFormat="1" ht="12">
      <c r="A95" s="39"/>
      <c r="B95" s="40"/>
      <c r="C95" s="41"/>
      <c r="D95" s="223" t="s">
        <v>134</v>
      </c>
      <c r="E95" s="41"/>
      <c r="F95" s="224" t="s">
        <v>135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134</v>
      </c>
      <c r="AU95" s="18" t="s">
        <v>86</v>
      </c>
    </row>
    <row r="96" spans="1:51" s="13" customFormat="1" ht="12">
      <c r="A96" s="13"/>
      <c r="B96" s="225"/>
      <c r="C96" s="226"/>
      <c r="D96" s="218" t="s">
        <v>136</v>
      </c>
      <c r="E96" s="227" t="s">
        <v>20</v>
      </c>
      <c r="F96" s="228" t="s">
        <v>137</v>
      </c>
      <c r="G96" s="226"/>
      <c r="H96" s="227" t="s">
        <v>20</v>
      </c>
      <c r="I96" s="229"/>
      <c r="J96" s="226"/>
      <c r="K96" s="226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136</v>
      </c>
      <c r="AU96" s="234" t="s">
        <v>86</v>
      </c>
      <c r="AV96" s="13" t="s">
        <v>22</v>
      </c>
      <c r="AW96" s="13" t="s">
        <v>38</v>
      </c>
      <c r="AX96" s="13" t="s">
        <v>77</v>
      </c>
      <c r="AY96" s="234" t="s">
        <v>123</v>
      </c>
    </row>
    <row r="97" spans="1:51" s="14" customFormat="1" ht="12">
      <c r="A97" s="14"/>
      <c r="B97" s="235"/>
      <c r="C97" s="236"/>
      <c r="D97" s="218" t="s">
        <v>136</v>
      </c>
      <c r="E97" s="237" t="s">
        <v>20</v>
      </c>
      <c r="F97" s="238" t="s">
        <v>138</v>
      </c>
      <c r="G97" s="236"/>
      <c r="H97" s="239">
        <v>69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136</v>
      </c>
      <c r="AU97" s="245" t="s">
        <v>86</v>
      </c>
      <c r="AV97" s="14" t="s">
        <v>86</v>
      </c>
      <c r="AW97" s="14" t="s">
        <v>38</v>
      </c>
      <c r="AX97" s="14" t="s">
        <v>77</v>
      </c>
      <c r="AY97" s="245" t="s">
        <v>123</v>
      </c>
    </row>
    <row r="98" spans="1:51" s="15" customFormat="1" ht="12">
      <c r="A98" s="15"/>
      <c r="B98" s="246"/>
      <c r="C98" s="247"/>
      <c r="D98" s="218" t="s">
        <v>136</v>
      </c>
      <c r="E98" s="248" t="s">
        <v>20</v>
      </c>
      <c r="F98" s="249" t="s">
        <v>139</v>
      </c>
      <c r="G98" s="247"/>
      <c r="H98" s="250">
        <v>69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6" t="s">
        <v>136</v>
      </c>
      <c r="AU98" s="256" t="s">
        <v>86</v>
      </c>
      <c r="AV98" s="15" t="s">
        <v>130</v>
      </c>
      <c r="AW98" s="15" t="s">
        <v>38</v>
      </c>
      <c r="AX98" s="15" t="s">
        <v>22</v>
      </c>
      <c r="AY98" s="256" t="s">
        <v>123</v>
      </c>
    </row>
    <row r="99" spans="1:65" s="2" customFormat="1" ht="24.15" customHeight="1">
      <c r="A99" s="39"/>
      <c r="B99" s="40"/>
      <c r="C99" s="205" t="s">
        <v>86</v>
      </c>
      <c r="D99" s="205" t="s">
        <v>125</v>
      </c>
      <c r="E99" s="206" t="s">
        <v>140</v>
      </c>
      <c r="F99" s="207" t="s">
        <v>141</v>
      </c>
      <c r="G99" s="208" t="s">
        <v>128</v>
      </c>
      <c r="H99" s="209">
        <v>69</v>
      </c>
      <c r="I99" s="210"/>
      <c r="J99" s="211">
        <f>ROUND(I99*H99,2)</f>
        <v>0</v>
      </c>
      <c r="K99" s="207" t="s">
        <v>129</v>
      </c>
      <c r="L99" s="45"/>
      <c r="M99" s="212" t="s">
        <v>20</v>
      </c>
      <c r="N99" s="213" t="s">
        <v>48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142</v>
      </c>
      <c r="AT99" s="216" t="s">
        <v>125</v>
      </c>
      <c r="AU99" s="216" t="s">
        <v>86</v>
      </c>
      <c r="AY99" s="18" t="s">
        <v>123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22</v>
      </c>
      <c r="BK99" s="217">
        <f>ROUND(I99*H99,2)</f>
        <v>0</v>
      </c>
      <c r="BL99" s="18" t="s">
        <v>142</v>
      </c>
      <c r="BM99" s="216" t="s">
        <v>143</v>
      </c>
    </row>
    <row r="100" spans="1:47" s="2" customFormat="1" ht="12">
      <c r="A100" s="39"/>
      <c r="B100" s="40"/>
      <c r="C100" s="41"/>
      <c r="D100" s="218" t="s">
        <v>132</v>
      </c>
      <c r="E100" s="41"/>
      <c r="F100" s="219" t="s">
        <v>144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132</v>
      </c>
      <c r="AU100" s="18" t="s">
        <v>86</v>
      </c>
    </row>
    <row r="101" spans="1:47" s="2" customFormat="1" ht="12">
      <c r="A101" s="39"/>
      <c r="B101" s="40"/>
      <c r="C101" s="41"/>
      <c r="D101" s="223" t="s">
        <v>134</v>
      </c>
      <c r="E101" s="41"/>
      <c r="F101" s="224" t="s">
        <v>145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134</v>
      </c>
      <c r="AU101" s="18" t="s">
        <v>86</v>
      </c>
    </row>
    <row r="102" spans="1:51" s="13" customFormat="1" ht="12">
      <c r="A102" s="13"/>
      <c r="B102" s="225"/>
      <c r="C102" s="226"/>
      <c r="D102" s="218" t="s">
        <v>136</v>
      </c>
      <c r="E102" s="227" t="s">
        <v>20</v>
      </c>
      <c r="F102" s="228" t="s">
        <v>146</v>
      </c>
      <c r="G102" s="226"/>
      <c r="H102" s="227" t="s">
        <v>20</v>
      </c>
      <c r="I102" s="229"/>
      <c r="J102" s="226"/>
      <c r="K102" s="226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136</v>
      </c>
      <c r="AU102" s="234" t="s">
        <v>86</v>
      </c>
      <c r="AV102" s="13" t="s">
        <v>22</v>
      </c>
      <c r="AW102" s="13" t="s">
        <v>38</v>
      </c>
      <c r="AX102" s="13" t="s">
        <v>77</v>
      </c>
      <c r="AY102" s="234" t="s">
        <v>123</v>
      </c>
    </row>
    <row r="103" spans="1:51" s="14" customFormat="1" ht="12">
      <c r="A103" s="14"/>
      <c r="B103" s="235"/>
      <c r="C103" s="236"/>
      <c r="D103" s="218" t="s">
        <v>136</v>
      </c>
      <c r="E103" s="237" t="s">
        <v>20</v>
      </c>
      <c r="F103" s="238" t="s">
        <v>138</v>
      </c>
      <c r="G103" s="236"/>
      <c r="H103" s="239">
        <v>69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136</v>
      </c>
      <c r="AU103" s="245" t="s">
        <v>86</v>
      </c>
      <c r="AV103" s="14" t="s">
        <v>86</v>
      </c>
      <c r="AW103" s="14" t="s">
        <v>38</v>
      </c>
      <c r="AX103" s="14" t="s">
        <v>77</v>
      </c>
      <c r="AY103" s="245" t="s">
        <v>123</v>
      </c>
    </row>
    <row r="104" spans="1:51" s="15" customFormat="1" ht="12">
      <c r="A104" s="15"/>
      <c r="B104" s="246"/>
      <c r="C104" s="247"/>
      <c r="D104" s="218" t="s">
        <v>136</v>
      </c>
      <c r="E104" s="248" t="s">
        <v>20</v>
      </c>
      <c r="F104" s="249" t="s">
        <v>139</v>
      </c>
      <c r="G104" s="247"/>
      <c r="H104" s="250">
        <v>69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6" t="s">
        <v>136</v>
      </c>
      <c r="AU104" s="256" t="s">
        <v>86</v>
      </c>
      <c r="AV104" s="15" t="s">
        <v>130</v>
      </c>
      <c r="AW104" s="15" t="s">
        <v>38</v>
      </c>
      <c r="AX104" s="15" t="s">
        <v>22</v>
      </c>
      <c r="AY104" s="256" t="s">
        <v>123</v>
      </c>
    </row>
    <row r="105" spans="1:65" s="2" customFormat="1" ht="24.15" customHeight="1">
      <c r="A105" s="39"/>
      <c r="B105" s="40"/>
      <c r="C105" s="205" t="s">
        <v>147</v>
      </c>
      <c r="D105" s="205" t="s">
        <v>125</v>
      </c>
      <c r="E105" s="206" t="s">
        <v>148</v>
      </c>
      <c r="F105" s="207" t="s">
        <v>149</v>
      </c>
      <c r="G105" s="208" t="s">
        <v>128</v>
      </c>
      <c r="H105" s="209">
        <v>27</v>
      </c>
      <c r="I105" s="210"/>
      <c r="J105" s="211">
        <f>ROUND(I105*H105,2)</f>
        <v>0</v>
      </c>
      <c r="K105" s="207" t="s">
        <v>129</v>
      </c>
      <c r="L105" s="45"/>
      <c r="M105" s="212" t="s">
        <v>20</v>
      </c>
      <c r="N105" s="213" t="s">
        <v>48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0.22</v>
      </c>
      <c r="T105" s="215">
        <f>S105*H105</f>
        <v>5.94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142</v>
      </c>
      <c r="AT105" s="216" t="s">
        <v>125</v>
      </c>
      <c r="AU105" s="216" t="s">
        <v>86</v>
      </c>
      <c r="AY105" s="18" t="s">
        <v>123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22</v>
      </c>
      <c r="BK105" s="217">
        <f>ROUND(I105*H105,2)</f>
        <v>0</v>
      </c>
      <c r="BL105" s="18" t="s">
        <v>142</v>
      </c>
      <c r="BM105" s="216" t="s">
        <v>150</v>
      </c>
    </row>
    <row r="106" spans="1:47" s="2" customFormat="1" ht="12">
      <c r="A106" s="39"/>
      <c r="B106" s="40"/>
      <c r="C106" s="41"/>
      <c r="D106" s="218" t="s">
        <v>132</v>
      </c>
      <c r="E106" s="41"/>
      <c r="F106" s="219" t="s">
        <v>151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132</v>
      </c>
      <c r="AU106" s="18" t="s">
        <v>86</v>
      </c>
    </row>
    <row r="107" spans="1:47" s="2" customFormat="1" ht="12">
      <c r="A107" s="39"/>
      <c r="B107" s="40"/>
      <c r="C107" s="41"/>
      <c r="D107" s="223" t="s">
        <v>134</v>
      </c>
      <c r="E107" s="41"/>
      <c r="F107" s="224" t="s">
        <v>152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134</v>
      </c>
      <c r="AU107" s="18" t="s">
        <v>86</v>
      </c>
    </row>
    <row r="108" spans="1:51" s="14" customFormat="1" ht="12">
      <c r="A108" s="14"/>
      <c r="B108" s="235"/>
      <c r="C108" s="236"/>
      <c r="D108" s="218" t="s">
        <v>136</v>
      </c>
      <c r="E108" s="237" t="s">
        <v>20</v>
      </c>
      <c r="F108" s="238" t="s">
        <v>153</v>
      </c>
      <c r="G108" s="236"/>
      <c r="H108" s="239">
        <v>27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136</v>
      </c>
      <c r="AU108" s="245" t="s">
        <v>86</v>
      </c>
      <c r="AV108" s="14" t="s">
        <v>86</v>
      </c>
      <c r="AW108" s="14" t="s">
        <v>38</v>
      </c>
      <c r="AX108" s="14" t="s">
        <v>77</v>
      </c>
      <c r="AY108" s="245" t="s">
        <v>123</v>
      </c>
    </row>
    <row r="109" spans="1:51" s="15" customFormat="1" ht="12">
      <c r="A109" s="15"/>
      <c r="B109" s="246"/>
      <c r="C109" s="247"/>
      <c r="D109" s="218" t="s">
        <v>136</v>
      </c>
      <c r="E109" s="248" t="s">
        <v>20</v>
      </c>
      <c r="F109" s="249" t="s">
        <v>139</v>
      </c>
      <c r="G109" s="247"/>
      <c r="H109" s="250">
        <v>27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6" t="s">
        <v>136</v>
      </c>
      <c r="AU109" s="256" t="s">
        <v>86</v>
      </c>
      <c r="AV109" s="15" t="s">
        <v>130</v>
      </c>
      <c r="AW109" s="15" t="s">
        <v>38</v>
      </c>
      <c r="AX109" s="15" t="s">
        <v>22</v>
      </c>
      <c r="AY109" s="256" t="s">
        <v>123</v>
      </c>
    </row>
    <row r="110" spans="1:65" s="2" customFormat="1" ht="24.15" customHeight="1">
      <c r="A110" s="39"/>
      <c r="B110" s="40"/>
      <c r="C110" s="205" t="s">
        <v>130</v>
      </c>
      <c r="D110" s="205" t="s">
        <v>125</v>
      </c>
      <c r="E110" s="206" t="s">
        <v>154</v>
      </c>
      <c r="F110" s="207" t="s">
        <v>155</v>
      </c>
      <c r="G110" s="208" t="s">
        <v>128</v>
      </c>
      <c r="H110" s="209">
        <v>27</v>
      </c>
      <c r="I110" s="210"/>
      <c r="J110" s="211">
        <f>ROUND(I110*H110,2)</f>
        <v>0</v>
      </c>
      <c r="K110" s="207" t="s">
        <v>129</v>
      </c>
      <c r="L110" s="45"/>
      <c r="M110" s="212" t="s">
        <v>20</v>
      </c>
      <c r="N110" s="213" t="s">
        <v>48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0.29</v>
      </c>
      <c r="T110" s="215">
        <f>S110*H110</f>
        <v>7.829999999999999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130</v>
      </c>
      <c r="AT110" s="216" t="s">
        <v>125</v>
      </c>
      <c r="AU110" s="216" t="s">
        <v>86</v>
      </c>
      <c r="AY110" s="18" t="s">
        <v>123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22</v>
      </c>
      <c r="BK110" s="217">
        <f>ROUND(I110*H110,2)</f>
        <v>0</v>
      </c>
      <c r="BL110" s="18" t="s">
        <v>130</v>
      </c>
      <c r="BM110" s="216" t="s">
        <v>156</v>
      </c>
    </row>
    <row r="111" spans="1:47" s="2" customFormat="1" ht="12">
      <c r="A111" s="39"/>
      <c r="B111" s="40"/>
      <c r="C111" s="41"/>
      <c r="D111" s="218" t="s">
        <v>132</v>
      </c>
      <c r="E111" s="41"/>
      <c r="F111" s="219" t="s">
        <v>157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132</v>
      </c>
      <c r="AU111" s="18" t="s">
        <v>86</v>
      </c>
    </row>
    <row r="112" spans="1:47" s="2" customFormat="1" ht="12">
      <c r="A112" s="39"/>
      <c r="B112" s="40"/>
      <c r="C112" s="41"/>
      <c r="D112" s="223" t="s">
        <v>134</v>
      </c>
      <c r="E112" s="41"/>
      <c r="F112" s="224" t="s">
        <v>158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134</v>
      </c>
      <c r="AU112" s="18" t="s">
        <v>86</v>
      </c>
    </row>
    <row r="113" spans="1:51" s="14" customFormat="1" ht="12">
      <c r="A113" s="14"/>
      <c r="B113" s="235"/>
      <c r="C113" s="236"/>
      <c r="D113" s="218" t="s">
        <v>136</v>
      </c>
      <c r="E113" s="237" t="s">
        <v>20</v>
      </c>
      <c r="F113" s="238" t="s">
        <v>153</v>
      </c>
      <c r="G113" s="236"/>
      <c r="H113" s="239">
        <v>27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136</v>
      </c>
      <c r="AU113" s="245" t="s">
        <v>86</v>
      </c>
      <c r="AV113" s="14" t="s">
        <v>86</v>
      </c>
      <c r="AW113" s="14" t="s">
        <v>38</v>
      </c>
      <c r="AX113" s="14" t="s">
        <v>77</v>
      </c>
      <c r="AY113" s="245" t="s">
        <v>123</v>
      </c>
    </row>
    <row r="114" spans="1:51" s="15" customFormat="1" ht="12">
      <c r="A114" s="15"/>
      <c r="B114" s="246"/>
      <c r="C114" s="247"/>
      <c r="D114" s="218" t="s">
        <v>136</v>
      </c>
      <c r="E114" s="248" t="s">
        <v>20</v>
      </c>
      <c r="F114" s="249" t="s">
        <v>139</v>
      </c>
      <c r="G114" s="247"/>
      <c r="H114" s="250">
        <v>27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6" t="s">
        <v>136</v>
      </c>
      <c r="AU114" s="256" t="s">
        <v>86</v>
      </c>
      <c r="AV114" s="15" t="s">
        <v>130</v>
      </c>
      <c r="AW114" s="15" t="s">
        <v>38</v>
      </c>
      <c r="AX114" s="15" t="s">
        <v>22</v>
      </c>
      <c r="AY114" s="256" t="s">
        <v>123</v>
      </c>
    </row>
    <row r="115" spans="1:65" s="2" customFormat="1" ht="24.15" customHeight="1">
      <c r="A115" s="39"/>
      <c r="B115" s="40"/>
      <c r="C115" s="205" t="s">
        <v>159</v>
      </c>
      <c r="D115" s="205" t="s">
        <v>125</v>
      </c>
      <c r="E115" s="206" t="s">
        <v>160</v>
      </c>
      <c r="F115" s="207" t="s">
        <v>161</v>
      </c>
      <c r="G115" s="208" t="s">
        <v>128</v>
      </c>
      <c r="H115" s="209">
        <v>81</v>
      </c>
      <c r="I115" s="210"/>
      <c r="J115" s="211">
        <f>ROUND(I115*H115,2)</f>
        <v>0</v>
      </c>
      <c r="K115" s="207" t="s">
        <v>129</v>
      </c>
      <c r="L115" s="45"/>
      <c r="M115" s="212" t="s">
        <v>20</v>
      </c>
      <c r="N115" s="213" t="s">
        <v>48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130</v>
      </c>
      <c r="AT115" s="216" t="s">
        <v>125</v>
      </c>
      <c r="AU115" s="216" t="s">
        <v>86</v>
      </c>
      <c r="AY115" s="18" t="s">
        <v>123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22</v>
      </c>
      <c r="BK115" s="217">
        <f>ROUND(I115*H115,2)</f>
        <v>0</v>
      </c>
      <c r="BL115" s="18" t="s">
        <v>130</v>
      </c>
      <c r="BM115" s="216" t="s">
        <v>162</v>
      </c>
    </row>
    <row r="116" spans="1:47" s="2" customFormat="1" ht="12">
      <c r="A116" s="39"/>
      <c r="B116" s="40"/>
      <c r="C116" s="41"/>
      <c r="D116" s="218" t="s">
        <v>132</v>
      </c>
      <c r="E116" s="41"/>
      <c r="F116" s="219" t="s">
        <v>163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132</v>
      </c>
      <c r="AU116" s="18" t="s">
        <v>86</v>
      </c>
    </row>
    <row r="117" spans="1:47" s="2" customFormat="1" ht="12">
      <c r="A117" s="39"/>
      <c r="B117" s="40"/>
      <c r="C117" s="41"/>
      <c r="D117" s="223" t="s">
        <v>134</v>
      </c>
      <c r="E117" s="41"/>
      <c r="F117" s="224" t="s">
        <v>164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134</v>
      </c>
      <c r="AU117" s="18" t="s">
        <v>86</v>
      </c>
    </row>
    <row r="118" spans="1:51" s="13" customFormat="1" ht="12">
      <c r="A118" s="13"/>
      <c r="B118" s="225"/>
      <c r="C118" s="226"/>
      <c r="D118" s="218" t="s">
        <v>136</v>
      </c>
      <c r="E118" s="227" t="s">
        <v>20</v>
      </c>
      <c r="F118" s="228" t="s">
        <v>165</v>
      </c>
      <c r="G118" s="226"/>
      <c r="H118" s="227" t="s">
        <v>20</v>
      </c>
      <c r="I118" s="229"/>
      <c r="J118" s="226"/>
      <c r="K118" s="226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136</v>
      </c>
      <c r="AU118" s="234" t="s">
        <v>86</v>
      </c>
      <c r="AV118" s="13" t="s">
        <v>22</v>
      </c>
      <c r="AW118" s="13" t="s">
        <v>38</v>
      </c>
      <c r="AX118" s="13" t="s">
        <v>77</v>
      </c>
      <c r="AY118" s="234" t="s">
        <v>123</v>
      </c>
    </row>
    <row r="119" spans="1:51" s="14" customFormat="1" ht="12">
      <c r="A119" s="14"/>
      <c r="B119" s="235"/>
      <c r="C119" s="236"/>
      <c r="D119" s="218" t="s">
        <v>136</v>
      </c>
      <c r="E119" s="237" t="s">
        <v>20</v>
      </c>
      <c r="F119" s="238" t="s">
        <v>166</v>
      </c>
      <c r="G119" s="236"/>
      <c r="H119" s="239">
        <v>81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136</v>
      </c>
      <c r="AU119" s="245" t="s">
        <v>86</v>
      </c>
      <c r="AV119" s="14" t="s">
        <v>86</v>
      </c>
      <c r="AW119" s="14" t="s">
        <v>38</v>
      </c>
      <c r="AX119" s="14" t="s">
        <v>77</v>
      </c>
      <c r="AY119" s="245" t="s">
        <v>123</v>
      </c>
    </row>
    <row r="120" spans="1:51" s="15" customFormat="1" ht="12">
      <c r="A120" s="15"/>
      <c r="B120" s="246"/>
      <c r="C120" s="247"/>
      <c r="D120" s="218" t="s">
        <v>136</v>
      </c>
      <c r="E120" s="248" t="s">
        <v>20</v>
      </c>
      <c r="F120" s="249" t="s">
        <v>139</v>
      </c>
      <c r="G120" s="247"/>
      <c r="H120" s="250">
        <v>81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6" t="s">
        <v>136</v>
      </c>
      <c r="AU120" s="256" t="s">
        <v>86</v>
      </c>
      <c r="AV120" s="15" t="s">
        <v>130</v>
      </c>
      <c r="AW120" s="15" t="s">
        <v>38</v>
      </c>
      <c r="AX120" s="15" t="s">
        <v>22</v>
      </c>
      <c r="AY120" s="256" t="s">
        <v>123</v>
      </c>
    </row>
    <row r="121" spans="1:65" s="2" customFormat="1" ht="33" customHeight="1">
      <c r="A121" s="39"/>
      <c r="B121" s="40"/>
      <c r="C121" s="205" t="s">
        <v>167</v>
      </c>
      <c r="D121" s="205" t="s">
        <v>125</v>
      </c>
      <c r="E121" s="206" t="s">
        <v>168</v>
      </c>
      <c r="F121" s="207" t="s">
        <v>169</v>
      </c>
      <c r="G121" s="208" t="s">
        <v>170</v>
      </c>
      <c r="H121" s="209">
        <v>5.4</v>
      </c>
      <c r="I121" s="210"/>
      <c r="J121" s="211">
        <f>ROUND(I121*H121,2)</f>
        <v>0</v>
      </c>
      <c r="K121" s="207" t="s">
        <v>129</v>
      </c>
      <c r="L121" s="45"/>
      <c r="M121" s="212" t="s">
        <v>20</v>
      </c>
      <c r="N121" s="213" t="s">
        <v>48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2.5</v>
      </c>
      <c r="T121" s="215">
        <f>S121*H121</f>
        <v>13.5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142</v>
      </c>
      <c r="AT121" s="216" t="s">
        <v>125</v>
      </c>
      <c r="AU121" s="216" t="s">
        <v>86</v>
      </c>
      <c r="AY121" s="18" t="s">
        <v>123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22</v>
      </c>
      <c r="BK121" s="217">
        <f>ROUND(I121*H121,2)</f>
        <v>0</v>
      </c>
      <c r="BL121" s="18" t="s">
        <v>142</v>
      </c>
      <c r="BM121" s="216" t="s">
        <v>171</v>
      </c>
    </row>
    <row r="122" spans="1:47" s="2" customFormat="1" ht="12">
      <c r="A122" s="39"/>
      <c r="B122" s="40"/>
      <c r="C122" s="41"/>
      <c r="D122" s="218" t="s">
        <v>132</v>
      </c>
      <c r="E122" s="41"/>
      <c r="F122" s="219" t="s">
        <v>172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132</v>
      </c>
      <c r="AU122" s="18" t="s">
        <v>86</v>
      </c>
    </row>
    <row r="123" spans="1:47" s="2" customFormat="1" ht="12">
      <c r="A123" s="39"/>
      <c r="B123" s="40"/>
      <c r="C123" s="41"/>
      <c r="D123" s="223" t="s">
        <v>134</v>
      </c>
      <c r="E123" s="41"/>
      <c r="F123" s="224" t="s">
        <v>173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134</v>
      </c>
      <c r="AU123" s="18" t="s">
        <v>86</v>
      </c>
    </row>
    <row r="124" spans="1:51" s="13" customFormat="1" ht="12">
      <c r="A124" s="13"/>
      <c r="B124" s="225"/>
      <c r="C124" s="226"/>
      <c r="D124" s="218" t="s">
        <v>136</v>
      </c>
      <c r="E124" s="227" t="s">
        <v>20</v>
      </c>
      <c r="F124" s="228" t="s">
        <v>174</v>
      </c>
      <c r="G124" s="226"/>
      <c r="H124" s="227" t="s">
        <v>20</v>
      </c>
      <c r="I124" s="229"/>
      <c r="J124" s="226"/>
      <c r="K124" s="226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136</v>
      </c>
      <c r="AU124" s="234" t="s">
        <v>86</v>
      </c>
      <c r="AV124" s="13" t="s">
        <v>22</v>
      </c>
      <c r="AW124" s="13" t="s">
        <v>38</v>
      </c>
      <c r="AX124" s="13" t="s">
        <v>77</v>
      </c>
      <c r="AY124" s="234" t="s">
        <v>123</v>
      </c>
    </row>
    <row r="125" spans="1:51" s="14" customFormat="1" ht="12">
      <c r="A125" s="14"/>
      <c r="B125" s="235"/>
      <c r="C125" s="236"/>
      <c r="D125" s="218" t="s">
        <v>136</v>
      </c>
      <c r="E125" s="237" t="s">
        <v>20</v>
      </c>
      <c r="F125" s="238" t="s">
        <v>175</v>
      </c>
      <c r="G125" s="236"/>
      <c r="H125" s="239">
        <v>5.4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136</v>
      </c>
      <c r="AU125" s="245" t="s">
        <v>86</v>
      </c>
      <c r="AV125" s="14" t="s">
        <v>86</v>
      </c>
      <c r="AW125" s="14" t="s">
        <v>38</v>
      </c>
      <c r="AX125" s="14" t="s">
        <v>77</v>
      </c>
      <c r="AY125" s="245" t="s">
        <v>123</v>
      </c>
    </row>
    <row r="126" spans="1:51" s="15" customFormat="1" ht="12">
      <c r="A126" s="15"/>
      <c r="B126" s="246"/>
      <c r="C126" s="247"/>
      <c r="D126" s="218" t="s">
        <v>136</v>
      </c>
      <c r="E126" s="248" t="s">
        <v>20</v>
      </c>
      <c r="F126" s="249" t="s">
        <v>139</v>
      </c>
      <c r="G126" s="247"/>
      <c r="H126" s="250">
        <v>5.4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136</v>
      </c>
      <c r="AU126" s="256" t="s">
        <v>86</v>
      </c>
      <c r="AV126" s="15" t="s">
        <v>130</v>
      </c>
      <c r="AW126" s="15" t="s">
        <v>38</v>
      </c>
      <c r="AX126" s="15" t="s">
        <v>22</v>
      </c>
      <c r="AY126" s="256" t="s">
        <v>123</v>
      </c>
    </row>
    <row r="127" spans="1:65" s="2" customFormat="1" ht="16.5" customHeight="1">
      <c r="A127" s="39"/>
      <c r="B127" s="40"/>
      <c r="C127" s="205" t="s">
        <v>176</v>
      </c>
      <c r="D127" s="205" t="s">
        <v>125</v>
      </c>
      <c r="E127" s="206" t="s">
        <v>177</v>
      </c>
      <c r="F127" s="207" t="s">
        <v>178</v>
      </c>
      <c r="G127" s="208" t="s">
        <v>179</v>
      </c>
      <c r="H127" s="209">
        <v>1</v>
      </c>
      <c r="I127" s="210"/>
      <c r="J127" s="211">
        <f>ROUND(I127*H127,2)</f>
        <v>0</v>
      </c>
      <c r="K127" s="207" t="s">
        <v>20</v>
      </c>
      <c r="L127" s="45"/>
      <c r="M127" s="212" t="s">
        <v>20</v>
      </c>
      <c r="N127" s="213" t="s">
        <v>48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130</v>
      </c>
      <c r="AT127" s="216" t="s">
        <v>125</v>
      </c>
      <c r="AU127" s="216" t="s">
        <v>86</v>
      </c>
      <c r="AY127" s="18" t="s">
        <v>123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22</v>
      </c>
      <c r="BK127" s="217">
        <f>ROUND(I127*H127,2)</f>
        <v>0</v>
      </c>
      <c r="BL127" s="18" t="s">
        <v>130</v>
      </c>
      <c r="BM127" s="216" t="s">
        <v>180</v>
      </c>
    </row>
    <row r="128" spans="1:47" s="2" customFormat="1" ht="12">
      <c r="A128" s="39"/>
      <c r="B128" s="40"/>
      <c r="C128" s="41"/>
      <c r="D128" s="218" t="s">
        <v>132</v>
      </c>
      <c r="E128" s="41"/>
      <c r="F128" s="219" t="s">
        <v>178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132</v>
      </c>
      <c r="AU128" s="18" t="s">
        <v>86</v>
      </c>
    </row>
    <row r="129" spans="1:65" s="2" customFormat="1" ht="33" customHeight="1">
      <c r="A129" s="39"/>
      <c r="B129" s="40"/>
      <c r="C129" s="205" t="s">
        <v>181</v>
      </c>
      <c r="D129" s="205" t="s">
        <v>125</v>
      </c>
      <c r="E129" s="206" t="s">
        <v>182</v>
      </c>
      <c r="F129" s="207" t="s">
        <v>183</v>
      </c>
      <c r="G129" s="208" t="s">
        <v>170</v>
      </c>
      <c r="H129" s="209">
        <v>3.825</v>
      </c>
      <c r="I129" s="210"/>
      <c r="J129" s="211">
        <f>ROUND(I129*H129,2)</f>
        <v>0</v>
      </c>
      <c r="K129" s="207" t="s">
        <v>129</v>
      </c>
      <c r="L129" s="45"/>
      <c r="M129" s="212" t="s">
        <v>20</v>
      </c>
      <c r="N129" s="213" t="s">
        <v>48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130</v>
      </c>
      <c r="AT129" s="216" t="s">
        <v>125</v>
      </c>
      <c r="AU129" s="216" t="s">
        <v>86</v>
      </c>
      <c r="AY129" s="18" t="s">
        <v>123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22</v>
      </c>
      <c r="BK129" s="217">
        <f>ROUND(I129*H129,2)</f>
        <v>0</v>
      </c>
      <c r="BL129" s="18" t="s">
        <v>130</v>
      </c>
      <c r="BM129" s="216" t="s">
        <v>184</v>
      </c>
    </row>
    <row r="130" spans="1:47" s="2" customFormat="1" ht="12">
      <c r="A130" s="39"/>
      <c r="B130" s="40"/>
      <c r="C130" s="41"/>
      <c r="D130" s="218" t="s">
        <v>132</v>
      </c>
      <c r="E130" s="41"/>
      <c r="F130" s="219" t="s">
        <v>185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132</v>
      </c>
      <c r="AU130" s="18" t="s">
        <v>86</v>
      </c>
    </row>
    <row r="131" spans="1:47" s="2" customFormat="1" ht="12">
      <c r="A131" s="39"/>
      <c r="B131" s="40"/>
      <c r="C131" s="41"/>
      <c r="D131" s="223" t="s">
        <v>134</v>
      </c>
      <c r="E131" s="41"/>
      <c r="F131" s="224" t="s">
        <v>186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134</v>
      </c>
      <c r="AU131" s="18" t="s">
        <v>86</v>
      </c>
    </row>
    <row r="132" spans="1:51" s="13" customFormat="1" ht="12">
      <c r="A132" s="13"/>
      <c r="B132" s="225"/>
      <c r="C132" s="226"/>
      <c r="D132" s="218" t="s">
        <v>136</v>
      </c>
      <c r="E132" s="227" t="s">
        <v>20</v>
      </c>
      <c r="F132" s="228" t="s">
        <v>187</v>
      </c>
      <c r="G132" s="226"/>
      <c r="H132" s="227" t="s">
        <v>20</v>
      </c>
      <c r="I132" s="229"/>
      <c r="J132" s="226"/>
      <c r="K132" s="226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136</v>
      </c>
      <c r="AU132" s="234" t="s">
        <v>86</v>
      </c>
      <c r="AV132" s="13" t="s">
        <v>22</v>
      </c>
      <c r="AW132" s="13" t="s">
        <v>38</v>
      </c>
      <c r="AX132" s="13" t="s">
        <v>77</v>
      </c>
      <c r="AY132" s="234" t="s">
        <v>123</v>
      </c>
    </row>
    <row r="133" spans="1:51" s="14" customFormat="1" ht="12">
      <c r="A133" s="14"/>
      <c r="B133" s="235"/>
      <c r="C133" s="236"/>
      <c r="D133" s="218" t="s">
        <v>136</v>
      </c>
      <c r="E133" s="237" t="s">
        <v>20</v>
      </c>
      <c r="F133" s="238" t="s">
        <v>188</v>
      </c>
      <c r="G133" s="236"/>
      <c r="H133" s="239">
        <v>3.825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136</v>
      </c>
      <c r="AU133" s="245" t="s">
        <v>86</v>
      </c>
      <c r="AV133" s="14" t="s">
        <v>86</v>
      </c>
      <c r="AW133" s="14" t="s">
        <v>38</v>
      </c>
      <c r="AX133" s="14" t="s">
        <v>77</v>
      </c>
      <c r="AY133" s="245" t="s">
        <v>123</v>
      </c>
    </row>
    <row r="134" spans="1:51" s="15" customFormat="1" ht="12">
      <c r="A134" s="15"/>
      <c r="B134" s="246"/>
      <c r="C134" s="247"/>
      <c r="D134" s="218" t="s">
        <v>136</v>
      </c>
      <c r="E134" s="248" t="s">
        <v>20</v>
      </c>
      <c r="F134" s="249" t="s">
        <v>139</v>
      </c>
      <c r="G134" s="247"/>
      <c r="H134" s="250">
        <v>3.825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6" t="s">
        <v>136</v>
      </c>
      <c r="AU134" s="256" t="s">
        <v>86</v>
      </c>
      <c r="AV134" s="15" t="s">
        <v>130</v>
      </c>
      <c r="AW134" s="15" t="s">
        <v>38</v>
      </c>
      <c r="AX134" s="15" t="s">
        <v>22</v>
      </c>
      <c r="AY134" s="256" t="s">
        <v>123</v>
      </c>
    </row>
    <row r="135" spans="1:65" s="2" customFormat="1" ht="24.15" customHeight="1">
      <c r="A135" s="39"/>
      <c r="B135" s="40"/>
      <c r="C135" s="205" t="s">
        <v>189</v>
      </c>
      <c r="D135" s="205" t="s">
        <v>125</v>
      </c>
      <c r="E135" s="206" t="s">
        <v>190</v>
      </c>
      <c r="F135" s="207" t="s">
        <v>191</v>
      </c>
      <c r="G135" s="208" t="s">
        <v>170</v>
      </c>
      <c r="H135" s="209">
        <v>19.972</v>
      </c>
      <c r="I135" s="210"/>
      <c r="J135" s="211">
        <f>ROUND(I135*H135,2)</f>
        <v>0</v>
      </c>
      <c r="K135" s="207" t="s">
        <v>129</v>
      </c>
      <c r="L135" s="45"/>
      <c r="M135" s="212" t="s">
        <v>20</v>
      </c>
      <c r="N135" s="213" t="s">
        <v>48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130</v>
      </c>
      <c r="AT135" s="216" t="s">
        <v>125</v>
      </c>
      <c r="AU135" s="216" t="s">
        <v>86</v>
      </c>
      <c r="AY135" s="18" t="s">
        <v>123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22</v>
      </c>
      <c r="BK135" s="217">
        <f>ROUND(I135*H135,2)</f>
        <v>0</v>
      </c>
      <c r="BL135" s="18" t="s">
        <v>130</v>
      </c>
      <c r="BM135" s="216" t="s">
        <v>192</v>
      </c>
    </row>
    <row r="136" spans="1:47" s="2" customFormat="1" ht="12">
      <c r="A136" s="39"/>
      <c r="B136" s="40"/>
      <c r="C136" s="41"/>
      <c r="D136" s="218" t="s">
        <v>132</v>
      </c>
      <c r="E136" s="41"/>
      <c r="F136" s="219" t="s">
        <v>193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132</v>
      </c>
      <c r="AU136" s="18" t="s">
        <v>86</v>
      </c>
    </row>
    <row r="137" spans="1:47" s="2" customFormat="1" ht="12">
      <c r="A137" s="39"/>
      <c r="B137" s="40"/>
      <c r="C137" s="41"/>
      <c r="D137" s="223" t="s">
        <v>134</v>
      </c>
      <c r="E137" s="41"/>
      <c r="F137" s="224" t="s">
        <v>194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134</v>
      </c>
      <c r="AU137" s="18" t="s">
        <v>86</v>
      </c>
    </row>
    <row r="138" spans="1:51" s="13" customFormat="1" ht="12">
      <c r="A138" s="13"/>
      <c r="B138" s="225"/>
      <c r="C138" s="226"/>
      <c r="D138" s="218" t="s">
        <v>136</v>
      </c>
      <c r="E138" s="227" t="s">
        <v>20</v>
      </c>
      <c r="F138" s="228" t="s">
        <v>195</v>
      </c>
      <c r="G138" s="226"/>
      <c r="H138" s="227" t="s">
        <v>20</v>
      </c>
      <c r="I138" s="229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136</v>
      </c>
      <c r="AU138" s="234" t="s">
        <v>86</v>
      </c>
      <c r="AV138" s="13" t="s">
        <v>22</v>
      </c>
      <c r="AW138" s="13" t="s">
        <v>38</v>
      </c>
      <c r="AX138" s="13" t="s">
        <v>77</v>
      </c>
      <c r="AY138" s="234" t="s">
        <v>123</v>
      </c>
    </row>
    <row r="139" spans="1:51" s="14" customFormat="1" ht="12">
      <c r="A139" s="14"/>
      <c r="B139" s="235"/>
      <c r="C139" s="236"/>
      <c r="D139" s="218" t="s">
        <v>136</v>
      </c>
      <c r="E139" s="237" t="s">
        <v>20</v>
      </c>
      <c r="F139" s="238" t="s">
        <v>196</v>
      </c>
      <c r="G139" s="236"/>
      <c r="H139" s="239">
        <v>13.5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136</v>
      </c>
      <c r="AU139" s="245" t="s">
        <v>86</v>
      </c>
      <c r="AV139" s="14" t="s">
        <v>86</v>
      </c>
      <c r="AW139" s="14" t="s">
        <v>38</v>
      </c>
      <c r="AX139" s="14" t="s">
        <v>77</v>
      </c>
      <c r="AY139" s="245" t="s">
        <v>123</v>
      </c>
    </row>
    <row r="140" spans="1:51" s="13" customFormat="1" ht="12">
      <c r="A140" s="13"/>
      <c r="B140" s="225"/>
      <c r="C140" s="226"/>
      <c r="D140" s="218" t="s">
        <v>136</v>
      </c>
      <c r="E140" s="227" t="s">
        <v>20</v>
      </c>
      <c r="F140" s="228" t="s">
        <v>197</v>
      </c>
      <c r="G140" s="226"/>
      <c r="H140" s="227" t="s">
        <v>20</v>
      </c>
      <c r="I140" s="229"/>
      <c r="J140" s="226"/>
      <c r="K140" s="226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136</v>
      </c>
      <c r="AU140" s="234" t="s">
        <v>86</v>
      </c>
      <c r="AV140" s="13" t="s">
        <v>22</v>
      </c>
      <c r="AW140" s="13" t="s">
        <v>38</v>
      </c>
      <c r="AX140" s="13" t="s">
        <v>77</v>
      </c>
      <c r="AY140" s="234" t="s">
        <v>123</v>
      </c>
    </row>
    <row r="141" spans="1:51" s="14" customFormat="1" ht="12">
      <c r="A141" s="14"/>
      <c r="B141" s="235"/>
      <c r="C141" s="236"/>
      <c r="D141" s="218" t="s">
        <v>136</v>
      </c>
      <c r="E141" s="237" t="s">
        <v>20</v>
      </c>
      <c r="F141" s="238" t="s">
        <v>198</v>
      </c>
      <c r="G141" s="236"/>
      <c r="H141" s="239">
        <v>4.2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136</v>
      </c>
      <c r="AU141" s="245" t="s">
        <v>86</v>
      </c>
      <c r="AV141" s="14" t="s">
        <v>86</v>
      </c>
      <c r="AW141" s="14" t="s">
        <v>38</v>
      </c>
      <c r="AX141" s="14" t="s">
        <v>77</v>
      </c>
      <c r="AY141" s="245" t="s">
        <v>123</v>
      </c>
    </row>
    <row r="142" spans="1:51" s="13" customFormat="1" ht="12">
      <c r="A142" s="13"/>
      <c r="B142" s="225"/>
      <c r="C142" s="226"/>
      <c r="D142" s="218" t="s">
        <v>136</v>
      </c>
      <c r="E142" s="227" t="s">
        <v>20</v>
      </c>
      <c r="F142" s="228" t="s">
        <v>199</v>
      </c>
      <c r="G142" s="226"/>
      <c r="H142" s="227" t="s">
        <v>20</v>
      </c>
      <c r="I142" s="229"/>
      <c r="J142" s="226"/>
      <c r="K142" s="226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136</v>
      </c>
      <c r="AU142" s="234" t="s">
        <v>86</v>
      </c>
      <c r="AV142" s="13" t="s">
        <v>22</v>
      </c>
      <c r="AW142" s="13" t="s">
        <v>38</v>
      </c>
      <c r="AX142" s="13" t="s">
        <v>77</v>
      </c>
      <c r="AY142" s="234" t="s">
        <v>123</v>
      </c>
    </row>
    <row r="143" spans="1:51" s="14" customFormat="1" ht="12">
      <c r="A143" s="14"/>
      <c r="B143" s="235"/>
      <c r="C143" s="236"/>
      <c r="D143" s="218" t="s">
        <v>136</v>
      </c>
      <c r="E143" s="237" t="s">
        <v>20</v>
      </c>
      <c r="F143" s="238" t="s">
        <v>200</v>
      </c>
      <c r="G143" s="236"/>
      <c r="H143" s="239">
        <v>2.272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136</v>
      </c>
      <c r="AU143" s="245" t="s">
        <v>86</v>
      </c>
      <c r="AV143" s="14" t="s">
        <v>86</v>
      </c>
      <c r="AW143" s="14" t="s">
        <v>38</v>
      </c>
      <c r="AX143" s="14" t="s">
        <v>77</v>
      </c>
      <c r="AY143" s="245" t="s">
        <v>123</v>
      </c>
    </row>
    <row r="144" spans="1:51" s="15" customFormat="1" ht="12">
      <c r="A144" s="15"/>
      <c r="B144" s="246"/>
      <c r="C144" s="247"/>
      <c r="D144" s="218" t="s">
        <v>136</v>
      </c>
      <c r="E144" s="248" t="s">
        <v>20</v>
      </c>
      <c r="F144" s="249" t="s">
        <v>139</v>
      </c>
      <c r="G144" s="247"/>
      <c r="H144" s="250">
        <v>19.972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6" t="s">
        <v>136</v>
      </c>
      <c r="AU144" s="256" t="s">
        <v>86</v>
      </c>
      <c r="AV144" s="15" t="s">
        <v>130</v>
      </c>
      <c r="AW144" s="15" t="s">
        <v>38</v>
      </c>
      <c r="AX144" s="15" t="s">
        <v>22</v>
      </c>
      <c r="AY144" s="256" t="s">
        <v>123</v>
      </c>
    </row>
    <row r="145" spans="1:65" s="2" customFormat="1" ht="33" customHeight="1">
      <c r="A145" s="39"/>
      <c r="B145" s="40"/>
      <c r="C145" s="205" t="s">
        <v>27</v>
      </c>
      <c r="D145" s="205" t="s">
        <v>125</v>
      </c>
      <c r="E145" s="206" t="s">
        <v>201</v>
      </c>
      <c r="F145" s="207" t="s">
        <v>202</v>
      </c>
      <c r="G145" s="208" t="s">
        <v>170</v>
      </c>
      <c r="H145" s="209">
        <v>121.5</v>
      </c>
      <c r="I145" s="210"/>
      <c r="J145" s="211">
        <f>ROUND(I145*H145,2)</f>
        <v>0</v>
      </c>
      <c r="K145" s="207" t="s">
        <v>129</v>
      </c>
      <c r="L145" s="45"/>
      <c r="M145" s="212" t="s">
        <v>20</v>
      </c>
      <c r="N145" s="213" t="s">
        <v>48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130</v>
      </c>
      <c r="AT145" s="216" t="s">
        <v>125</v>
      </c>
      <c r="AU145" s="216" t="s">
        <v>86</v>
      </c>
      <c r="AY145" s="18" t="s">
        <v>123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22</v>
      </c>
      <c r="BK145" s="217">
        <f>ROUND(I145*H145,2)</f>
        <v>0</v>
      </c>
      <c r="BL145" s="18" t="s">
        <v>130</v>
      </c>
      <c r="BM145" s="216" t="s">
        <v>203</v>
      </c>
    </row>
    <row r="146" spans="1:47" s="2" customFormat="1" ht="12">
      <c r="A146" s="39"/>
      <c r="B146" s="40"/>
      <c r="C146" s="41"/>
      <c r="D146" s="218" t="s">
        <v>132</v>
      </c>
      <c r="E146" s="41"/>
      <c r="F146" s="219" t="s">
        <v>204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132</v>
      </c>
      <c r="AU146" s="18" t="s">
        <v>86</v>
      </c>
    </row>
    <row r="147" spans="1:47" s="2" customFormat="1" ht="12">
      <c r="A147" s="39"/>
      <c r="B147" s="40"/>
      <c r="C147" s="41"/>
      <c r="D147" s="223" t="s">
        <v>134</v>
      </c>
      <c r="E147" s="41"/>
      <c r="F147" s="224" t="s">
        <v>205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134</v>
      </c>
      <c r="AU147" s="18" t="s">
        <v>86</v>
      </c>
    </row>
    <row r="148" spans="1:51" s="13" customFormat="1" ht="12">
      <c r="A148" s="13"/>
      <c r="B148" s="225"/>
      <c r="C148" s="226"/>
      <c r="D148" s="218" t="s">
        <v>136</v>
      </c>
      <c r="E148" s="227" t="s">
        <v>20</v>
      </c>
      <c r="F148" s="228" t="s">
        <v>206</v>
      </c>
      <c r="G148" s="226"/>
      <c r="H148" s="227" t="s">
        <v>20</v>
      </c>
      <c r="I148" s="229"/>
      <c r="J148" s="226"/>
      <c r="K148" s="226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136</v>
      </c>
      <c r="AU148" s="234" t="s">
        <v>86</v>
      </c>
      <c r="AV148" s="13" t="s">
        <v>22</v>
      </c>
      <c r="AW148" s="13" t="s">
        <v>38</v>
      </c>
      <c r="AX148" s="13" t="s">
        <v>77</v>
      </c>
      <c r="AY148" s="234" t="s">
        <v>123</v>
      </c>
    </row>
    <row r="149" spans="1:51" s="14" customFormat="1" ht="12">
      <c r="A149" s="14"/>
      <c r="B149" s="235"/>
      <c r="C149" s="236"/>
      <c r="D149" s="218" t="s">
        <v>136</v>
      </c>
      <c r="E149" s="237" t="s">
        <v>20</v>
      </c>
      <c r="F149" s="238" t="s">
        <v>207</v>
      </c>
      <c r="G149" s="236"/>
      <c r="H149" s="239">
        <v>121.5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136</v>
      </c>
      <c r="AU149" s="245" t="s">
        <v>86</v>
      </c>
      <c r="AV149" s="14" t="s">
        <v>86</v>
      </c>
      <c r="AW149" s="14" t="s">
        <v>38</v>
      </c>
      <c r="AX149" s="14" t="s">
        <v>77</v>
      </c>
      <c r="AY149" s="245" t="s">
        <v>123</v>
      </c>
    </row>
    <row r="150" spans="1:51" s="15" customFormat="1" ht="12">
      <c r="A150" s="15"/>
      <c r="B150" s="246"/>
      <c r="C150" s="247"/>
      <c r="D150" s="218" t="s">
        <v>136</v>
      </c>
      <c r="E150" s="248" t="s">
        <v>20</v>
      </c>
      <c r="F150" s="249" t="s">
        <v>139</v>
      </c>
      <c r="G150" s="247"/>
      <c r="H150" s="250">
        <v>121.5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136</v>
      </c>
      <c r="AU150" s="256" t="s">
        <v>86</v>
      </c>
      <c r="AV150" s="15" t="s">
        <v>130</v>
      </c>
      <c r="AW150" s="15" t="s">
        <v>38</v>
      </c>
      <c r="AX150" s="15" t="s">
        <v>22</v>
      </c>
      <c r="AY150" s="256" t="s">
        <v>123</v>
      </c>
    </row>
    <row r="151" spans="1:65" s="2" customFormat="1" ht="16.5" customHeight="1">
      <c r="A151" s="39"/>
      <c r="B151" s="40"/>
      <c r="C151" s="205" t="s">
        <v>208</v>
      </c>
      <c r="D151" s="205" t="s">
        <v>125</v>
      </c>
      <c r="E151" s="206" t="s">
        <v>209</v>
      </c>
      <c r="F151" s="207" t="s">
        <v>210</v>
      </c>
      <c r="G151" s="208" t="s">
        <v>211</v>
      </c>
      <c r="H151" s="209">
        <v>27</v>
      </c>
      <c r="I151" s="210"/>
      <c r="J151" s="211">
        <f>ROUND(I151*H151,2)</f>
        <v>0</v>
      </c>
      <c r="K151" s="207" t="s">
        <v>129</v>
      </c>
      <c r="L151" s="45"/>
      <c r="M151" s="212" t="s">
        <v>20</v>
      </c>
      <c r="N151" s="213" t="s">
        <v>48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0.205</v>
      </c>
      <c r="T151" s="215">
        <f>S151*H151</f>
        <v>5.534999999999999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130</v>
      </c>
      <c r="AT151" s="216" t="s">
        <v>125</v>
      </c>
      <c r="AU151" s="216" t="s">
        <v>86</v>
      </c>
      <c r="AY151" s="18" t="s">
        <v>123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22</v>
      </c>
      <c r="BK151" s="217">
        <f>ROUND(I151*H151,2)</f>
        <v>0</v>
      </c>
      <c r="BL151" s="18" t="s">
        <v>130</v>
      </c>
      <c r="BM151" s="216" t="s">
        <v>212</v>
      </c>
    </row>
    <row r="152" spans="1:47" s="2" customFormat="1" ht="12">
      <c r="A152" s="39"/>
      <c r="B152" s="40"/>
      <c r="C152" s="41"/>
      <c r="D152" s="218" t="s">
        <v>132</v>
      </c>
      <c r="E152" s="41"/>
      <c r="F152" s="219" t="s">
        <v>213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132</v>
      </c>
      <c r="AU152" s="18" t="s">
        <v>86</v>
      </c>
    </row>
    <row r="153" spans="1:47" s="2" customFormat="1" ht="12">
      <c r="A153" s="39"/>
      <c r="B153" s="40"/>
      <c r="C153" s="41"/>
      <c r="D153" s="223" t="s">
        <v>134</v>
      </c>
      <c r="E153" s="41"/>
      <c r="F153" s="224" t="s">
        <v>214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134</v>
      </c>
      <c r="AU153" s="18" t="s">
        <v>86</v>
      </c>
    </row>
    <row r="154" spans="1:51" s="13" customFormat="1" ht="12">
      <c r="A154" s="13"/>
      <c r="B154" s="225"/>
      <c r="C154" s="226"/>
      <c r="D154" s="218" t="s">
        <v>136</v>
      </c>
      <c r="E154" s="227" t="s">
        <v>20</v>
      </c>
      <c r="F154" s="228" t="s">
        <v>215</v>
      </c>
      <c r="G154" s="226"/>
      <c r="H154" s="227" t="s">
        <v>20</v>
      </c>
      <c r="I154" s="229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136</v>
      </c>
      <c r="AU154" s="234" t="s">
        <v>86</v>
      </c>
      <c r="AV154" s="13" t="s">
        <v>22</v>
      </c>
      <c r="AW154" s="13" t="s">
        <v>38</v>
      </c>
      <c r="AX154" s="13" t="s">
        <v>77</v>
      </c>
      <c r="AY154" s="234" t="s">
        <v>123</v>
      </c>
    </row>
    <row r="155" spans="1:51" s="14" customFormat="1" ht="12">
      <c r="A155" s="14"/>
      <c r="B155" s="235"/>
      <c r="C155" s="236"/>
      <c r="D155" s="218" t="s">
        <v>136</v>
      </c>
      <c r="E155" s="237" t="s">
        <v>20</v>
      </c>
      <c r="F155" s="238" t="s">
        <v>216</v>
      </c>
      <c r="G155" s="236"/>
      <c r="H155" s="239">
        <v>27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136</v>
      </c>
      <c r="AU155" s="245" t="s">
        <v>86</v>
      </c>
      <c r="AV155" s="14" t="s">
        <v>86</v>
      </c>
      <c r="AW155" s="14" t="s">
        <v>38</v>
      </c>
      <c r="AX155" s="14" t="s">
        <v>77</v>
      </c>
      <c r="AY155" s="245" t="s">
        <v>123</v>
      </c>
    </row>
    <row r="156" spans="1:51" s="15" customFormat="1" ht="12">
      <c r="A156" s="15"/>
      <c r="B156" s="246"/>
      <c r="C156" s="247"/>
      <c r="D156" s="218" t="s">
        <v>136</v>
      </c>
      <c r="E156" s="248" t="s">
        <v>20</v>
      </c>
      <c r="F156" s="249" t="s">
        <v>139</v>
      </c>
      <c r="G156" s="247"/>
      <c r="H156" s="250">
        <v>27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6" t="s">
        <v>136</v>
      </c>
      <c r="AU156" s="256" t="s">
        <v>86</v>
      </c>
      <c r="AV156" s="15" t="s">
        <v>130</v>
      </c>
      <c r="AW156" s="15" t="s">
        <v>38</v>
      </c>
      <c r="AX156" s="15" t="s">
        <v>22</v>
      </c>
      <c r="AY156" s="256" t="s">
        <v>123</v>
      </c>
    </row>
    <row r="157" spans="1:65" s="2" customFormat="1" ht="37.8" customHeight="1">
      <c r="A157" s="39"/>
      <c r="B157" s="40"/>
      <c r="C157" s="205" t="s">
        <v>217</v>
      </c>
      <c r="D157" s="205" t="s">
        <v>125</v>
      </c>
      <c r="E157" s="206" t="s">
        <v>218</v>
      </c>
      <c r="F157" s="207" t="s">
        <v>219</v>
      </c>
      <c r="G157" s="208" t="s">
        <v>170</v>
      </c>
      <c r="H157" s="209">
        <v>142.477</v>
      </c>
      <c r="I157" s="210"/>
      <c r="J157" s="211">
        <f>ROUND(I157*H157,2)</f>
        <v>0</v>
      </c>
      <c r="K157" s="207" t="s">
        <v>129</v>
      </c>
      <c r="L157" s="45"/>
      <c r="M157" s="212" t="s">
        <v>20</v>
      </c>
      <c r="N157" s="213" t="s">
        <v>48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130</v>
      </c>
      <c r="AT157" s="216" t="s">
        <v>125</v>
      </c>
      <c r="AU157" s="216" t="s">
        <v>86</v>
      </c>
      <c r="AY157" s="18" t="s">
        <v>123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22</v>
      </c>
      <c r="BK157" s="217">
        <f>ROUND(I157*H157,2)</f>
        <v>0</v>
      </c>
      <c r="BL157" s="18" t="s">
        <v>130</v>
      </c>
      <c r="BM157" s="216" t="s">
        <v>220</v>
      </c>
    </row>
    <row r="158" spans="1:47" s="2" customFormat="1" ht="12">
      <c r="A158" s="39"/>
      <c r="B158" s="40"/>
      <c r="C158" s="41"/>
      <c r="D158" s="218" t="s">
        <v>132</v>
      </c>
      <c r="E158" s="41"/>
      <c r="F158" s="219" t="s">
        <v>221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132</v>
      </c>
      <c r="AU158" s="18" t="s">
        <v>86</v>
      </c>
    </row>
    <row r="159" spans="1:47" s="2" customFormat="1" ht="12">
      <c r="A159" s="39"/>
      <c r="B159" s="40"/>
      <c r="C159" s="41"/>
      <c r="D159" s="223" t="s">
        <v>134</v>
      </c>
      <c r="E159" s="41"/>
      <c r="F159" s="224" t="s">
        <v>222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134</v>
      </c>
      <c r="AU159" s="18" t="s">
        <v>86</v>
      </c>
    </row>
    <row r="160" spans="1:51" s="13" customFormat="1" ht="12">
      <c r="A160" s="13"/>
      <c r="B160" s="225"/>
      <c r="C160" s="226"/>
      <c r="D160" s="218" t="s">
        <v>136</v>
      </c>
      <c r="E160" s="227" t="s">
        <v>20</v>
      </c>
      <c r="F160" s="228" t="s">
        <v>223</v>
      </c>
      <c r="G160" s="226"/>
      <c r="H160" s="227" t="s">
        <v>20</v>
      </c>
      <c r="I160" s="229"/>
      <c r="J160" s="226"/>
      <c r="K160" s="226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136</v>
      </c>
      <c r="AU160" s="234" t="s">
        <v>86</v>
      </c>
      <c r="AV160" s="13" t="s">
        <v>22</v>
      </c>
      <c r="AW160" s="13" t="s">
        <v>38</v>
      </c>
      <c r="AX160" s="13" t="s">
        <v>77</v>
      </c>
      <c r="AY160" s="234" t="s">
        <v>123</v>
      </c>
    </row>
    <row r="161" spans="1:51" s="14" customFormat="1" ht="12">
      <c r="A161" s="14"/>
      <c r="B161" s="235"/>
      <c r="C161" s="236"/>
      <c r="D161" s="218" t="s">
        <v>136</v>
      </c>
      <c r="E161" s="237" t="s">
        <v>20</v>
      </c>
      <c r="F161" s="238" t="s">
        <v>224</v>
      </c>
      <c r="G161" s="236"/>
      <c r="H161" s="239">
        <v>145.297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136</v>
      </c>
      <c r="AU161" s="245" t="s">
        <v>86</v>
      </c>
      <c r="AV161" s="14" t="s">
        <v>86</v>
      </c>
      <c r="AW161" s="14" t="s">
        <v>38</v>
      </c>
      <c r="AX161" s="14" t="s">
        <v>77</v>
      </c>
      <c r="AY161" s="245" t="s">
        <v>123</v>
      </c>
    </row>
    <row r="162" spans="1:51" s="13" customFormat="1" ht="12">
      <c r="A162" s="13"/>
      <c r="B162" s="225"/>
      <c r="C162" s="226"/>
      <c r="D162" s="218" t="s">
        <v>136</v>
      </c>
      <c r="E162" s="227" t="s">
        <v>20</v>
      </c>
      <c r="F162" s="228" t="s">
        <v>225</v>
      </c>
      <c r="G162" s="226"/>
      <c r="H162" s="227" t="s">
        <v>20</v>
      </c>
      <c r="I162" s="229"/>
      <c r="J162" s="226"/>
      <c r="K162" s="226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136</v>
      </c>
      <c r="AU162" s="234" t="s">
        <v>86</v>
      </c>
      <c r="AV162" s="13" t="s">
        <v>22</v>
      </c>
      <c r="AW162" s="13" t="s">
        <v>38</v>
      </c>
      <c r="AX162" s="13" t="s">
        <v>77</v>
      </c>
      <c r="AY162" s="234" t="s">
        <v>123</v>
      </c>
    </row>
    <row r="163" spans="1:51" s="14" customFormat="1" ht="12">
      <c r="A163" s="14"/>
      <c r="B163" s="235"/>
      <c r="C163" s="236"/>
      <c r="D163" s="218" t="s">
        <v>136</v>
      </c>
      <c r="E163" s="237" t="s">
        <v>20</v>
      </c>
      <c r="F163" s="238" t="s">
        <v>226</v>
      </c>
      <c r="G163" s="236"/>
      <c r="H163" s="239">
        <v>-2.1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136</v>
      </c>
      <c r="AU163" s="245" t="s">
        <v>86</v>
      </c>
      <c r="AV163" s="14" t="s">
        <v>86</v>
      </c>
      <c r="AW163" s="14" t="s">
        <v>38</v>
      </c>
      <c r="AX163" s="14" t="s">
        <v>77</v>
      </c>
      <c r="AY163" s="245" t="s">
        <v>123</v>
      </c>
    </row>
    <row r="164" spans="1:51" s="14" customFormat="1" ht="12">
      <c r="A164" s="14"/>
      <c r="B164" s="235"/>
      <c r="C164" s="236"/>
      <c r="D164" s="218" t="s">
        <v>136</v>
      </c>
      <c r="E164" s="237" t="s">
        <v>20</v>
      </c>
      <c r="F164" s="238" t="s">
        <v>227</v>
      </c>
      <c r="G164" s="236"/>
      <c r="H164" s="239">
        <v>-0.72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136</v>
      </c>
      <c r="AU164" s="245" t="s">
        <v>86</v>
      </c>
      <c r="AV164" s="14" t="s">
        <v>86</v>
      </c>
      <c r="AW164" s="14" t="s">
        <v>38</v>
      </c>
      <c r="AX164" s="14" t="s">
        <v>77</v>
      </c>
      <c r="AY164" s="245" t="s">
        <v>123</v>
      </c>
    </row>
    <row r="165" spans="1:51" s="15" customFormat="1" ht="12">
      <c r="A165" s="15"/>
      <c r="B165" s="246"/>
      <c r="C165" s="247"/>
      <c r="D165" s="218" t="s">
        <v>136</v>
      </c>
      <c r="E165" s="248" t="s">
        <v>20</v>
      </c>
      <c r="F165" s="249" t="s">
        <v>139</v>
      </c>
      <c r="G165" s="247"/>
      <c r="H165" s="250">
        <v>142.477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136</v>
      </c>
      <c r="AU165" s="256" t="s">
        <v>86</v>
      </c>
      <c r="AV165" s="15" t="s">
        <v>130</v>
      </c>
      <c r="AW165" s="15" t="s">
        <v>38</v>
      </c>
      <c r="AX165" s="15" t="s">
        <v>22</v>
      </c>
      <c r="AY165" s="256" t="s">
        <v>123</v>
      </c>
    </row>
    <row r="166" spans="1:65" s="2" customFormat="1" ht="24.15" customHeight="1">
      <c r="A166" s="39"/>
      <c r="B166" s="40"/>
      <c r="C166" s="205" t="s">
        <v>228</v>
      </c>
      <c r="D166" s="205" t="s">
        <v>125</v>
      </c>
      <c r="E166" s="206" t="s">
        <v>229</v>
      </c>
      <c r="F166" s="207" t="s">
        <v>230</v>
      </c>
      <c r="G166" s="208" t="s">
        <v>170</v>
      </c>
      <c r="H166" s="209">
        <v>38.19</v>
      </c>
      <c r="I166" s="210"/>
      <c r="J166" s="211">
        <f>ROUND(I166*H166,2)</f>
        <v>0</v>
      </c>
      <c r="K166" s="207" t="s">
        <v>129</v>
      </c>
      <c r="L166" s="45"/>
      <c r="M166" s="212" t="s">
        <v>20</v>
      </c>
      <c r="N166" s="213" t="s">
        <v>48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130</v>
      </c>
      <c r="AT166" s="216" t="s">
        <v>125</v>
      </c>
      <c r="AU166" s="216" t="s">
        <v>86</v>
      </c>
      <c r="AY166" s="18" t="s">
        <v>123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22</v>
      </c>
      <c r="BK166" s="217">
        <f>ROUND(I166*H166,2)</f>
        <v>0</v>
      </c>
      <c r="BL166" s="18" t="s">
        <v>130</v>
      </c>
      <c r="BM166" s="216" t="s">
        <v>231</v>
      </c>
    </row>
    <row r="167" spans="1:47" s="2" customFormat="1" ht="12">
      <c r="A167" s="39"/>
      <c r="B167" s="40"/>
      <c r="C167" s="41"/>
      <c r="D167" s="218" t="s">
        <v>132</v>
      </c>
      <c r="E167" s="41"/>
      <c r="F167" s="219" t="s">
        <v>232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132</v>
      </c>
      <c r="AU167" s="18" t="s">
        <v>86</v>
      </c>
    </row>
    <row r="168" spans="1:47" s="2" customFormat="1" ht="12">
      <c r="A168" s="39"/>
      <c r="B168" s="40"/>
      <c r="C168" s="41"/>
      <c r="D168" s="223" t="s">
        <v>134</v>
      </c>
      <c r="E168" s="41"/>
      <c r="F168" s="224" t="s">
        <v>233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134</v>
      </c>
      <c r="AU168" s="18" t="s">
        <v>86</v>
      </c>
    </row>
    <row r="169" spans="1:51" s="13" customFormat="1" ht="12">
      <c r="A169" s="13"/>
      <c r="B169" s="225"/>
      <c r="C169" s="226"/>
      <c r="D169" s="218" t="s">
        <v>136</v>
      </c>
      <c r="E169" s="227" t="s">
        <v>20</v>
      </c>
      <c r="F169" s="228" t="s">
        <v>197</v>
      </c>
      <c r="G169" s="226"/>
      <c r="H169" s="227" t="s">
        <v>20</v>
      </c>
      <c r="I169" s="229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136</v>
      </c>
      <c r="AU169" s="234" t="s">
        <v>86</v>
      </c>
      <c r="AV169" s="13" t="s">
        <v>22</v>
      </c>
      <c r="AW169" s="13" t="s">
        <v>38</v>
      </c>
      <c r="AX169" s="13" t="s">
        <v>77</v>
      </c>
      <c r="AY169" s="234" t="s">
        <v>123</v>
      </c>
    </row>
    <row r="170" spans="1:51" s="14" customFormat="1" ht="12">
      <c r="A170" s="14"/>
      <c r="B170" s="235"/>
      <c r="C170" s="236"/>
      <c r="D170" s="218" t="s">
        <v>136</v>
      </c>
      <c r="E170" s="237" t="s">
        <v>20</v>
      </c>
      <c r="F170" s="238" t="s">
        <v>234</v>
      </c>
      <c r="G170" s="236"/>
      <c r="H170" s="239">
        <v>2.1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136</v>
      </c>
      <c r="AU170" s="245" t="s">
        <v>86</v>
      </c>
      <c r="AV170" s="14" t="s">
        <v>86</v>
      </c>
      <c r="AW170" s="14" t="s">
        <v>38</v>
      </c>
      <c r="AX170" s="14" t="s">
        <v>77</v>
      </c>
      <c r="AY170" s="245" t="s">
        <v>123</v>
      </c>
    </row>
    <row r="171" spans="1:51" s="13" customFormat="1" ht="12">
      <c r="A171" s="13"/>
      <c r="B171" s="225"/>
      <c r="C171" s="226"/>
      <c r="D171" s="218" t="s">
        <v>136</v>
      </c>
      <c r="E171" s="227" t="s">
        <v>20</v>
      </c>
      <c r="F171" s="228" t="s">
        <v>199</v>
      </c>
      <c r="G171" s="226"/>
      <c r="H171" s="227" t="s">
        <v>20</v>
      </c>
      <c r="I171" s="229"/>
      <c r="J171" s="226"/>
      <c r="K171" s="226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136</v>
      </c>
      <c r="AU171" s="234" t="s">
        <v>86</v>
      </c>
      <c r="AV171" s="13" t="s">
        <v>22</v>
      </c>
      <c r="AW171" s="13" t="s">
        <v>38</v>
      </c>
      <c r="AX171" s="13" t="s">
        <v>77</v>
      </c>
      <c r="AY171" s="234" t="s">
        <v>123</v>
      </c>
    </row>
    <row r="172" spans="1:51" s="14" customFormat="1" ht="12">
      <c r="A172" s="14"/>
      <c r="B172" s="235"/>
      <c r="C172" s="236"/>
      <c r="D172" s="218" t="s">
        <v>136</v>
      </c>
      <c r="E172" s="237" t="s">
        <v>20</v>
      </c>
      <c r="F172" s="238" t="s">
        <v>235</v>
      </c>
      <c r="G172" s="236"/>
      <c r="H172" s="239">
        <v>0.72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136</v>
      </c>
      <c r="AU172" s="245" t="s">
        <v>86</v>
      </c>
      <c r="AV172" s="14" t="s">
        <v>86</v>
      </c>
      <c r="AW172" s="14" t="s">
        <v>38</v>
      </c>
      <c r="AX172" s="14" t="s">
        <v>77</v>
      </c>
      <c r="AY172" s="245" t="s">
        <v>123</v>
      </c>
    </row>
    <row r="173" spans="1:51" s="13" customFormat="1" ht="12">
      <c r="A173" s="13"/>
      <c r="B173" s="225"/>
      <c r="C173" s="226"/>
      <c r="D173" s="218" t="s">
        <v>136</v>
      </c>
      <c r="E173" s="227" t="s">
        <v>20</v>
      </c>
      <c r="F173" s="228" t="s">
        <v>236</v>
      </c>
      <c r="G173" s="226"/>
      <c r="H173" s="227" t="s">
        <v>20</v>
      </c>
      <c r="I173" s="229"/>
      <c r="J173" s="226"/>
      <c r="K173" s="226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136</v>
      </c>
      <c r="AU173" s="234" t="s">
        <v>86</v>
      </c>
      <c r="AV173" s="13" t="s">
        <v>22</v>
      </c>
      <c r="AW173" s="13" t="s">
        <v>38</v>
      </c>
      <c r="AX173" s="13" t="s">
        <v>77</v>
      </c>
      <c r="AY173" s="234" t="s">
        <v>123</v>
      </c>
    </row>
    <row r="174" spans="1:51" s="14" customFormat="1" ht="12">
      <c r="A174" s="14"/>
      <c r="B174" s="235"/>
      <c r="C174" s="236"/>
      <c r="D174" s="218" t="s">
        <v>136</v>
      </c>
      <c r="E174" s="237" t="s">
        <v>20</v>
      </c>
      <c r="F174" s="238" t="s">
        <v>237</v>
      </c>
      <c r="G174" s="236"/>
      <c r="H174" s="239">
        <v>35.37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136</v>
      </c>
      <c r="AU174" s="245" t="s">
        <v>86</v>
      </c>
      <c r="AV174" s="14" t="s">
        <v>86</v>
      </c>
      <c r="AW174" s="14" t="s">
        <v>38</v>
      </c>
      <c r="AX174" s="14" t="s">
        <v>77</v>
      </c>
      <c r="AY174" s="245" t="s">
        <v>123</v>
      </c>
    </row>
    <row r="175" spans="1:51" s="15" customFormat="1" ht="12">
      <c r="A175" s="15"/>
      <c r="B175" s="246"/>
      <c r="C175" s="247"/>
      <c r="D175" s="218" t="s">
        <v>136</v>
      </c>
      <c r="E175" s="248" t="s">
        <v>20</v>
      </c>
      <c r="F175" s="249" t="s">
        <v>139</v>
      </c>
      <c r="G175" s="247"/>
      <c r="H175" s="250">
        <v>38.19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6" t="s">
        <v>136</v>
      </c>
      <c r="AU175" s="256" t="s">
        <v>86</v>
      </c>
      <c r="AV175" s="15" t="s">
        <v>130</v>
      </c>
      <c r="AW175" s="15" t="s">
        <v>38</v>
      </c>
      <c r="AX175" s="15" t="s">
        <v>22</v>
      </c>
      <c r="AY175" s="256" t="s">
        <v>123</v>
      </c>
    </row>
    <row r="176" spans="1:65" s="2" customFormat="1" ht="16.5" customHeight="1">
      <c r="A176" s="39"/>
      <c r="B176" s="40"/>
      <c r="C176" s="257" t="s">
        <v>238</v>
      </c>
      <c r="D176" s="257" t="s">
        <v>239</v>
      </c>
      <c r="E176" s="258" t="s">
        <v>240</v>
      </c>
      <c r="F176" s="259" t="s">
        <v>241</v>
      </c>
      <c r="G176" s="260" t="s">
        <v>242</v>
      </c>
      <c r="H176" s="261">
        <v>74.277</v>
      </c>
      <c r="I176" s="262"/>
      <c r="J176" s="263">
        <f>ROUND(I176*H176,2)</f>
        <v>0</v>
      </c>
      <c r="K176" s="259" t="s">
        <v>129</v>
      </c>
      <c r="L176" s="264"/>
      <c r="M176" s="265" t="s">
        <v>20</v>
      </c>
      <c r="N176" s="266" t="s">
        <v>48</v>
      </c>
      <c r="O176" s="85"/>
      <c r="P176" s="214">
        <f>O176*H176</f>
        <v>0</v>
      </c>
      <c r="Q176" s="214">
        <v>1</v>
      </c>
      <c r="R176" s="214">
        <f>Q176*H176</f>
        <v>74.277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181</v>
      </c>
      <c r="AT176" s="216" t="s">
        <v>239</v>
      </c>
      <c r="AU176" s="216" t="s">
        <v>86</v>
      </c>
      <c r="AY176" s="18" t="s">
        <v>123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22</v>
      </c>
      <c r="BK176" s="217">
        <f>ROUND(I176*H176,2)</f>
        <v>0</v>
      </c>
      <c r="BL176" s="18" t="s">
        <v>130</v>
      </c>
      <c r="BM176" s="216" t="s">
        <v>243</v>
      </c>
    </row>
    <row r="177" spans="1:47" s="2" customFormat="1" ht="12">
      <c r="A177" s="39"/>
      <c r="B177" s="40"/>
      <c r="C177" s="41"/>
      <c r="D177" s="218" t="s">
        <v>132</v>
      </c>
      <c r="E177" s="41"/>
      <c r="F177" s="219" t="s">
        <v>241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132</v>
      </c>
      <c r="AU177" s="18" t="s">
        <v>86</v>
      </c>
    </row>
    <row r="178" spans="1:51" s="14" customFormat="1" ht="12">
      <c r="A178" s="14"/>
      <c r="B178" s="235"/>
      <c r="C178" s="236"/>
      <c r="D178" s="218" t="s">
        <v>136</v>
      </c>
      <c r="E178" s="236"/>
      <c r="F178" s="238" t="s">
        <v>244</v>
      </c>
      <c r="G178" s="236"/>
      <c r="H178" s="239">
        <v>74.277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136</v>
      </c>
      <c r="AU178" s="245" t="s">
        <v>86</v>
      </c>
      <c r="AV178" s="14" t="s">
        <v>86</v>
      </c>
      <c r="AW178" s="14" t="s">
        <v>4</v>
      </c>
      <c r="AX178" s="14" t="s">
        <v>22</v>
      </c>
      <c r="AY178" s="245" t="s">
        <v>123</v>
      </c>
    </row>
    <row r="179" spans="1:65" s="2" customFormat="1" ht="33" customHeight="1">
      <c r="A179" s="39"/>
      <c r="B179" s="40"/>
      <c r="C179" s="205" t="s">
        <v>8</v>
      </c>
      <c r="D179" s="205" t="s">
        <v>125</v>
      </c>
      <c r="E179" s="206" t="s">
        <v>245</v>
      </c>
      <c r="F179" s="207" t="s">
        <v>246</v>
      </c>
      <c r="G179" s="208" t="s">
        <v>242</v>
      </c>
      <c r="H179" s="209">
        <v>256.459</v>
      </c>
      <c r="I179" s="210"/>
      <c r="J179" s="211">
        <f>ROUND(I179*H179,2)</f>
        <v>0</v>
      </c>
      <c r="K179" s="207" t="s">
        <v>129</v>
      </c>
      <c r="L179" s="45"/>
      <c r="M179" s="212" t="s">
        <v>20</v>
      </c>
      <c r="N179" s="213" t="s">
        <v>48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130</v>
      </c>
      <c r="AT179" s="216" t="s">
        <v>125</v>
      </c>
      <c r="AU179" s="216" t="s">
        <v>86</v>
      </c>
      <c r="AY179" s="18" t="s">
        <v>123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22</v>
      </c>
      <c r="BK179" s="217">
        <f>ROUND(I179*H179,2)</f>
        <v>0</v>
      </c>
      <c r="BL179" s="18" t="s">
        <v>130</v>
      </c>
      <c r="BM179" s="216" t="s">
        <v>247</v>
      </c>
    </row>
    <row r="180" spans="1:47" s="2" customFormat="1" ht="12">
      <c r="A180" s="39"/>
      <c r="B180" s="40"/>
      <c r="C180" s="41"/>
      <c r="D180" s="218" t="s">
        <v>132</v>
      </c>
      <c r="E180" s="41"/>
      <c r="F180" s="219" t="s">
        <v>248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132</v>
      </c>
      <c r="AU180" s="18" t="s">
        <v>86</v>
      </c>
    </row>
    <row r="181" spans="1:47" s="2" customFormat="1" ht="12">
      <c r="A181" s="39"/>
      <c r="B181" s="40"/>
      <c r="C181" s="41"/>
      <c r="D181" s="223" t="s">
        <v>134</v>
      </c>
      <c r="E181" s="41"/>
      <c r="F181" s="224" t="s">
        <v>249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134</v>
      </c>
      <c r="AU181" s="18" t="s">
        <v>86</v>
      </c>
    </row>
    <row r="182" spans="1:51" s="13" customFormat="1" ht="12">
      <c r="A182" s="13"/>
      <c r="B182" s="225"/>
      <c r="C182" s="226"/>
      <c r="D182" s="218" t="s">
        <v>136</v>
      </c>
      <c r="E182" s="227" t="s">
        <v>20</v>
      </c>
      <c r="F182" s="228" t="s">
        <v>223</v>
      </c>
      <c r="G182" s="226"/>
      <c r="H182" s="227" t="s">
        <v>20</v>
      </c>
      <c r="I182" s="229"/>
      <c r="J182" s="226"/>
      <c r="K182" s="226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136</v>
      </c>
      <c r="AU182" s="234" t="s">
        <v>86</v>
      </c>
      <c r="AV182" s="13" t="s">
        <v>22</v>
      </c>
      <c r="AW182" s="13" t="s">
        <v>38</v>
      </c>
      <c r="AX182" s="13" t="s">
        <v>77</v>
      </c>
      <c r="AY182" s="234" t="s">
        <v>123</v>
      </c>
    </row>
    <row r="183" spans="1:51" s="14" customFormat="1" ht="12">
      <c r="A183" s="14"/>
      <c r="B183" s="235"/>
      <c r="C183" s="236"/>
      <c r="D183" s="218" t="s">
        <v>136</v>
      </c>
      <c r="E183" s="237" t="s">
        <v>20</v>
      </c>
      <c r="F183" s="238" t="s">
        <v>224</v>
      </c>
      <c r="G183" s="236"/>
      <c r="H183" s="239">
        <v>145.297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136</v>
      </c>
      <c r="AU183" s="245" t="s">
        <v>86</v>
      </c>
      <c r="AV183" s="14" t="s">
        <v>86</v>
      </c>
      <c r="AW183" s="14" t="s">
        <v>38</v>
      </c>
      <c r="AX183" s="14" t="s">
        <v>77</v>
      </c>
      <c r="AY183" s="245" t="s">
        <v>123</v>
      </c>
    </row>
    <row r="184" spans="1:51" s="13" customFormat="1" ht="12">
      <c r="A184" s="13"/>
      <c r="B184" s="225"/>
      <c r="C184" s="226"/>
      <c r="D184" s="218" t="s">
        <v>136</v>
      </c>
      <c r="E184" s="227" t="s">
        <v>20</v>
      </c>
      <c r="F184" s="228" t="s">
        <v>225</v>
      </c>
      <c r="G184" s="226"/>
      <c r="H184" s="227" t="s">
        <v>20</v>
      </c>
      <c r="I184" s="229"/>
      <c r="J184" s="226"/>
      <c r="K184" s="226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136</v>
      </c>
      <c r="AU184" s="234" t="s">
        <v>86</v>
      </c>
      <c r="AV184" s="13" t="s">
        <v>22</v>
      </c>
      <c r="AW184" s="13" t="s">
        <v>38</v>
      </c>
      <c r="AX184" s="13" t="s">
        <v>77</v>
      </c>
      <c r="AY184" s="234" t="s">
        <v>123</v>
      </c>
    </row>
    <row r="185" spans="1:51" s="14" customFormat="1" ht="12">
      <c r="A185" s="14"/>
      <c r="B185" s="235"/>
      <c r="C185" s="236"/>
      <c r="D185" s="218" t="s">
        <v>136</v>
      </c>
      <c r="E185" s="237" t="s">
        <v>20</v>
      </c>
      <c r="F185" s="238" t="s">
        <v>226</v>
      </c>
      <c r="G185" s="236"/>
      <c r="H185" s="239">
        <v>-2.1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136</v>
      </c>
      <c r="AU185" s="245" t="s">
        <v>86</v>
      </c>
      <c r="AV185" s="14" t="s">
        <v>86</v>
      </c>
      <c r="AW185" s="14" t="s">
        <v>38</v>
      </c>
      <c r="AX185" s="14" t="s">
        <v>77</v>
      </c>
      <c r="AY185" s="245" t="s">
        <v>123</v>
      </c>
    </row>
    <row r="186" spans="1:51" s="14" customFormat="1" ht="12">
      <c r="A186" s="14"/>
      <c r="B186" s="235"/>
      <c r="C186" s="236"/>
      <c r="D186" s="218" t="s">
        <v>136</v>
      </c>
      <c r="E186" s="237" t="s">
        <v>20</v>
      </c>
      <c r="F186" s="238" t="s">
        <v>227</v>
      </c>
      <c r="G186" s="236"/>
      <c r="H186" s="239">
        <v>-0.72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136</v>
      </c>
      <c r="AU186" s="245" t="s">
        <v>86</v>
      </c>
      <c r="AV186" s="14" t="s">
        <v>86</v>
      </c>
      <c r="AW186" s="14" t="s">
        <v>38</v>
      </c>
      <c r="AX186" s="14" t="s">
        <v>77</v>
      </c>
      <c r="AY186" s="245" t="s">
        <v>123</v>
      </c>
    </row>
    <row r="187" spans="1:51" s="14" customFormat="1" ht="12">
      <c r="A187" s="14"/>
      <c r="B187" s="235"/>
      <c r="C187" s="236"/>
      <c r="D187" s="218" t="s">
        <v>136</v>
      </c>
      <c r="E187" s="236"/>
      <c r="F187" s="238" t="s">
        <v>250</v>
      </c>
      <c r="G187" s="236"/>
      <c r="H187" s="239">
        <v>256.459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136</v>
      </c>
      <c r="AU187" s="245" t="s">
        <v>86</v>
      </c>
      <c r="AV187" s="14" t="s">
        <v>86</v>
      </c>
      <c r="AW187" s="14" t="s">
        <v>4</v>
      </c>
      <c r="AX187" s="14" t="s">
        <v>22</v>
      </c>
      <c r="AY187" s="245" t="s">
        <v>123</v>
      </c>
    </row>
    <row r="188" spans="1:65" s="2" customFormat="1" ht="16.5" customHeight="1">
      <c r="A188" s="39"/>
      <c r="B188" s="40"/>
      <c r="C188" s="205" t="s">
        <v>251</v>
      </c>
      <c r="D188" s="205" t="s">
        <v>125</v>
      </c>
      <c r="E188" s="206" t="s">
        <v>252</v>
      </c>
      <c r="F188" s="207" t="s">
        <v>253</v>
      </c>
      <c r="G188" s="208" t="s">
        <v>170</v>
      </c>
      <c r="H188" s="209">
        <v>142.477</v>
      </c>
      <c r="I188" s="210"/>
      <c r="J188" s="211">
        <f>ROUND(I188*H188,2)</f>
        <v>0</v>
      </c>
      <c r="K188" s="207" t="s">
        <v>129</v>
      </c>
      <c r="L188" s="45"/>
      <c r="M188" s="212" t="s">
        <v>20</v>
      </c>
      <c r="N188" s="213" t="s">
        <v>48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130</v>
      </c>
      <c r="AT188" s="216" t="s">
        <v>125</v>
      </c>
      <c r="AU188" s="216" t="s">
        <v>86</v>
      </c>
      <c r="AY188" s="18" t="s">
        <v>123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22</v>
      </c>
      <c r="BK188" s="217">
        <f>ROUND(I188*H188,2)</f>
        <v>0</v>
      </c>
      <c r="BL188" s="18" t="s">
        <v>130</v>
      </c>
      <c r="BM188" s="216" t="s">
        <v>254</v>
      </c>
    </row>
    <row r="189" spans="1:47" s="2" customFormat="1" ht="12">
      <c r="A189" s="39"/>
      <c r="B189" s="40"/>
      <c r="C189" s="41"/>
      <c r="D189" s="218" t="s">
        <v>132</v>
      </c>
      <c r="E189" s="41"/>
      <c r="F189" s="219" t="s">
        <v>255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132</v>
      </c>
      <c r="AU189" s="18" t="s">
        <v>86</v>
      </c>
    </row>
    <row r="190" spans="1:47" s="2" customFormat="1" ht="12">
      <c r="A190" s="39"/>
      <c r="B190" s="40"/>
      <c r="C190" s="41"/>
      <c r="D190" s="223" t="s">
        <v>134</v>
      </c>
      <c r="E190" s="41"/>
      <c r="F190" s="224" t="s">
        <v>256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134</v>
      </c>
      <c r="AU190" s="18" t="s">
        <v>86</v>
      </c>
    </row>
    <row r="191" spans="1:51" s="13" customFormat="1" ht="12">
      <c r="A191" s="13"/>
      <c r="B191" s="225"/>
      <c r="C191" s="226"/>
      <c r="D191" s="218" t="s">
        <v>136</v>
      </c>
      <c r="E191" s="227" t="s">
        <v>20</v>
      </c>
      <c r="F191" s="228" t="s">
        <v>257</v>
      </c>
      <c r="G191" s="226"/>
      <c r="H191" s="227" t="s">
        <v>20</v>
      </c>
      <c r="I191" s="229"/>
      <c r="J191" s="226"/>
      <c r="K191" s="226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136</v>
      </c>
      <c r="AU191" s="234" t="s">
        <v>86</v>
      </c>
      <c r="AV191" s="13" t="s">
        <v>22</v>
      </c>
      <c r="AW191" s="13" t="s">
        <v>38</v>
      </c>
      <c r="AX191" s="13" t="s">
        <v>77</v>
      </c>
      <c r="AY191" s="234" t="s">
        <v>123</v>
      </c>
    </row>
    <row r="192" spans="1:51" s="13" customFormat="1" ht="12">
      <c r="A192" s="13"/>
      <c r="B192" s="225"/>
      <c r="C192" s="226"/>
      <c r="D192" s="218" t="s">
        <v>136</v>
      </c>
      <c r="E192" s="227" t="s">
        <v>20</v>
      </c>
      <c r="F192" s="228" t="s">
        <v>223</v>
      </c>
      <c r="G192" s="226"/>
      <c r="H192" s="227" t="s">
        <v>20</v>
      </c>
      <c r="I192" s="229"/>
      <c r="J192" s="226"/>
      <c r="K192" s="226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136</v>
      </c>
      <c r="AU192" s="234" t="s">
        <v>86</v>
      </c>
      <c r="AV192" s="13" t="s">
        <v>22</v>
      </c>
      <c r="AW192" s="13" t="s">
        <v>38</v>
      </c>
      <c r="AX192" s="13" t="s">
        <v>77</v>
      </c>
      <c r="AY192" s="234" t="s">
        <v>123</v>
      </c>
    </row>
    <row r="193" spans="1:51" s="14" customFormat="1" ht="12">
      <c r="A193" s="14"/>
      <c r="B193" s="235"/>
      <c r="C193" s="236"/>
      <c r="D193" s="218" t="s">
        <v>136</v>
      </c>
      <c r="E193" s="237" t="s">
        <v>20</v>
      </c>
      <c r="F193" s="238" t="s">
        <v>224</v>
      </c>
      <c r="G193" s="236"/>
      <c r="H193" s="239">
        <v>145.297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136</v>
      </c>
      <c r="AU193" s="245" t="s">
        <v>86</v>
      </c>
      <c r="AV193" s="14" t="s">
        <v>86</v>
      </c>
      <c r="AW193" s="14" t="s">
        <v>38</v>
      </c>
      <c r="AX193" s="14" t="s">
        <v>77</v>
      </c>
      <c r="AY193" s="245" t="s">
        <v>123</v>
      </c>
    </row>
    <row r="194" spans="1:51" s="13" customFormat="1" ht="12">
      <c r="A194" s="13"/>
      <c r="B194" s="225"/>
      <c r="C194" s="226"/>
      <c r="D194" s="218" t="s">
        <v>136</v>
      </c>
      <c r="E194" s="227" t="s">
        <v>20</v>
      </c>
      <c r="F194" s="228" t="s">
        <v>225</v>
      </c>
      <c r="G194" s="226"/>
      <c r="H194" s="227" t="s">
        <v>20</v>
      </c>
      <c r="I194" s="229"/>
      <c r="J194" s="226"/>
      <c r="K194" s="226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136</v>
      </c>
      <c r="AU194" s="234" t="s">
        <v>86</v>
      </c>
      <c r="AV194" s="13" t="s">
        <v>22</v>
      </c>
      <c r="AW194" s="13" t="s">
        <v>38</v>
      </c>
      <c r="AX194" s="13" t="s">
        <v>77</v>
      </c>
      <c r="AY194" s="234" t="s">
        <v>123</v>
      </c>
    </row>
    <row r="195" spans="1:51" s="14" customFormat="1" ht="12">
      <c r="A195" s="14"/>
      <c r="B195" s="235"/>
      <c r="C195" s="236"/>
      <c r="D195" s="218" t="s">
        <v>136</v>
      </c>
      <c r="E195" s="237" t="s">
        <v>20</v>
      </c>
      <c r="F195" s="238" t="s">
        <v>226</v>
      </c>
      <c r="G195" s="236"/>
      <c r="H195" s="239">
        <v>-2.1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136</v>
      </c>
      <c r="AU195" s="245" t="s">
        <v>86</v>
      </c>
      <c r="AV195" s="14" t="s">
        <v>86</v>
      </c>
      <c r="AW195" s="14" t="s">
        <v>38</v>
      </c>
      <c r="AX195" s="14" t="s">
        <v>77</v>
      </c>
      <c r="AY195" s="245" t="s">
        <v>123</v>
      </c>
    </row>
    <row r="196" spans="1:51" s="14" customFormat="1" ht="12">
      <c r="A196" s="14"/>
      <c r="B196" s="235"/>
      <c r="C196" s="236"/>
      <c r="D196" s="218" t="s">
        <v>136</v>
      </c>
      <c r="E196" s="237" t="s">
        <v>20</v>
      </c>
      <c r="F196" s="238" t="s">
        <v>227</v>
      </c>
      <c r="G196" s="236"/>
      <c r="H196" s="239">
        <v>-0.72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136</v>
      </c>
      <c r="AU196" s="245" t="s">
        <v>86</v>
      </c>
      <c r="AV196" s="14" t="s">
        <v>86</v>
      </c>
      <c r="AW196" s="14" t="s">
        <v>38</v>
      </c>
      <c r="AX196" s="14" t="s">
        <v>77</v>
      </c>
      <c r="AY196" s="245" t="s">
        <v>123</v>
      </c>
    </row>
    <row r="197" spans="1:65" s="2" customFormat="1" ht="24.15" customHeight="1">
      <c r="A197" s="39"/>
      <c r="B197" s="40"/>
      <c r="C197" s="205" t="s">
        <v>258</v>
      </c>
      <c r="D197" s="205" t="s">
        <v>125</v>
      </c>
      <c r="E197" s="206" t="s">
        <v>259</v>
      </c>
      <c r="F197" s="207" t="s">
        <v>260</v>
      </c>
      <c r="G197" s="208" t="s">
        <v>128</v>
      </c>
      <c r="H197" s="209">
        <v>25.5</v>
      </c>
      <c r="I197" s="210"/>
      <c r="J197" s="211">
        <f>ROUND(I197*H197,2)</f>
        <v>0</v>
      </c>
      <c r="K197" s="207" t="s">
        <v>129</v>
      </c>
      <c r="L197" s="45"/>
      <c r="M197" s="212" t="s">
        <v>20</v>
      </c>
      <c r="N197" s="213" t="s">
        <v>48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130</v>
      </c>
      <c r="AT197" s="216" t="s">
        <v>125</v>
      </c>
      <c r="AU197" s="216" t="s">
        <v>86</v>
      </c>
      <c r="AY197" s="18" t="s">
        <v>123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22</v>
      </c>
      <c r="BK197" s="217">
        <f>ROUND(I197*H197,2)</f>
        <v>0</v>
      </c>
      <c r="BL197" s="18" t="s">
        <v>130</v>
      </c>
      <c r="BM197" s="216" t="s">
        <v>261</v>
      </c>
    </row>
    <row r="198" spans="1:47" s="2" customFormat="1" ht="12">
      <c r="A198" s="39"/>
      <c r="B198" s="40"/>
      <c r="C198" s="41"/>
      <c r="D198" s="218" t="s">
        <v>132</v>
      </c>
      <c r="E198" s="41"/>
      <c r="F198" s="219" t="s">
        <v>262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132</v>
      </c>
      <c r="AU198" s="18" t="s">
        <v>86</v>
      </c>
    </row>
    <row r="199" spans="1:47" s="2" customFormat="1" ht="12">
      <c r="A199" s="39"/>
      <c r="B199" s="40"/>
      <c r="C199" s="41"/>
      <c r="D199" s="223" t="s">
        <v>134</v>
      </c>
      <c r="E199" s="41"/>
      <c r="F199" s="224" t="s">
        <v>263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134</v>
      </c>
      <c r="AU199" s="18" t="s">
        <v>86</v>
      </c>
    </row>
    <row r="200" spans="1:51" s="13" customFormat="1" ht="12">
      <c r="A200" s="13"/>
      <c r="B200" s="225"/>
      <c r="C200" s="226"/>
      <c r="D200" s="218" t="s">
        <v>136</v>
      </c>
      <c r="E200" s="227" t="s">
        <v>20</v>
      </c>
      <c r="F200" s="228" t="s">
        <v>264</v>
      </c>
      <c r="G200" s="226"/>
      <c r="H200" s="227" t="s">
        <v>20</v>
      </c>
      <c r="I200" s="229"/>
      <c r="J200" s="226"/>
      <c r="K200" s="226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136</v>
      </c>
      <c r="AU200" s="234" t="s">
        <v>86</v>
      </c>
      <c r="AV200" s="13" t="s">
        <v>22</v>
      </c>
      <c r="AW200" s="13" t="s">
        <v>38</v>
      </c>
      <c r="AX200" s="13" t="s">
        <v>77</v>
      </c>
      <c r="AY200" s="234" t="s">
        <v>123</v>
      </c>
    </row>
    <row r="201" spans="1:51" s="14" customFormat="1" ht="12">
      <c r="A201" s="14"/>
      <c r="B201" s="235"/>
      <c r="C201" s="236"/>
      <c r="D201" s="218" t="s">
        <v>136</v>
      </c>
      <c r="E201" s="237" t="s">
        <v>20</v>
      </c>
      <c r="F201" s="238" t="s">
        <v>265</v>
      </c>
      <c r="G201" s="236"/>
      <c r="H201" s="239">
        <v>25.5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136</v>
      </c>
      <c r="AU201" s="245" t="s">
        <v>86</v>
      </c>
      <c r="AV201" s="14" t="s">
        <v>86</v>
      </c>
      <c r="AW201" s="14" t="s">
        <v>38</v>
      </c>
      <c r="AX201" s="14" t="s">
        <v>77</v>
      </c>
      <c r="AY201" s="245" t="s">
        <v>123</v>
      </c>
    </row>
    <row r="202" spans="1:51" s="15" customFormat="1" ht="12">
      <c r="A202" s="15"/>
      <c r="B202" s="246"/>
      <c r="C202" s="247"/>
      <c r="D202" s="218" t="s">
        <v>136</v>
      </c>
      <c r="E202" s="248" t="s">
        <v>20</v>
      </c>
      <c r="F202" s="249" t="s">
        <v>139</v>
      </c>
      <c r="G202" s="247"/>
      <c r="H202" s="250">
        <v>25.5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136</v>
      </c>
      <c r="AU202" s="256" t="s">
        <v>86</v>
      </c>
      <c r="AV202" s="15" t="s">
        <v>130</v>
      </c>
      <c r="AW202" s="15" t="s">
        <v>38</v>
      </c>
      <c r="AX202" s="15" t="s">
        <v>22</v>
      </c>
      <c r="AY202" s="256" t="s">
        <v>123</v>
      </c>
    </row>
    <row r="203" spans="1:65" s="2" customFormat="1" ht="24.15" customHeight="1">
      <c r="A203" s="39"/>
      <c r="B203" s="40"/>
      <c r="C203" s="205" t="s">
        <v>266</v>
      </c>
      <c r="D203" s="205" t="s">
        <v>125</v>
      </c>
      <c r="E203" s="206" t="s">
        <v>267</v>
      </c>
      <c r="F203" s="207" t="s">
        <v>268</v>
      </c>
      <c r="G203" s="208" t="s">
        <v>128</v>
      </c>
      <c r="H203" s="209">
        <v>81</v>
      </c>
      <c r="I203" s="210"/>
      <c r="J203" s="211">
        <f>ROUND(I203*H203,2)</f>
        <v>0</v>
      </c>
      <c r="K203" s="207" t="s">
        <v>129</v>
      </c>
      <c r="L203" s="45"/>
      <c r="M203" s="212" t="s">
        <v>20</v>
      </c>
      <c r="N203" s="213" t="s">
        <v>48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130</v>
      </c>
      <c r="AT203" s="216" t="s">
        <v>125</v>
      </c>
      <c r="AU203" s="216" t="s">
        <v>86</v>
      </c>
      <c r="AY203" s="18" t="s">
        <v>123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22</v>
      </c>
      <c r="BK203" s="217">
        <f>ROUND(I203*H203,2)</f>
        <v>0</v>
      </c>
      <c r="BL203" s="18" t="s">
        <v>130</v>
      </c>
      <c r="BM203" s="216" t="s">
        <v>269</v>
      </c>
    </row>
    <row r="204" spans="1:47" s="2" customFormat="1" ht="12">
      <c r="A204" s="39"/>
      <c r="B204" s="40"/>
      <c r="C204" s="41"/>
      <c r="D204" s="218" t="s">
        <v>132</v>
      </c>
      <c r="E204" s="41"/>
      <c r="F204" s="219" t="s">
        <v>270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132</v>
      </c>
      <c r="AU204" s="18" t="s">
        <v>86</v>
      </c>
    </row>
    <row r="205" spans="1:47" s="2" customFormat="1" ht="12">
      <c r="A205" s="39"/>
      <c r="B205" s="40"/>
      <c r="C205" s="41"/>
      <c r="D205" s="223" t="s">
        <v>134</v>
      </c>
      <c r="E205" s="41"/>
      <c r="F205" s="224" t="s">
        <v>271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134</v>
      </c>
      <c r="AU205" s="18" t="s">
        <v>86</v>
      </c>
    </row>
    <row r="206" spans="1:51" s="13" customFormat="1" ht="12">
      <c r="A206" s="13"/>
      <c r="B206" s="225"/>
      <c r="C206" s="226"/>
      <c r="D206" s="218" t="s">
        <v>136</v>
      </c>
      <c r="E206" s="227" t="s">
        <v>20</v>
      </c>
      <c r="F206" s="228" t="s">
        <v>272</v>
      </c>
      <c r="G206" s="226"/>
      <c r="H206" s="227" t="s">
        <v>20</v>
      </c>
      <c r="I206" s="229"/>
      <c r="J206" s="226"/>
      <c r="K206" s="226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136</v>
      </c>
      <c r="AU206" s="234" t="s">
        <v>86</v>
      </c>
      <c r="AV206" s="13" t="s">
        <v>22</v>
      </c>
      <c r="AW206" s="13" t="s">
        <v>38</v>
      </c>
      <c r="AX206" s="13" t="s">
        <v>77</v>
      </c>
      <c r="AY206" s="234" t="s">
        <v>123</v>
      </c>
    </row>
    <row r="207" spans="1:51" s="14" customFormat="1" ht="12">
      <c r="A207" s="14"/>
      <c r="B207" s="235"/>
      <c r="C207" s="236"/>
      <c r="D207" s="218" t="s">
        <v>136</v>
      </c>
      <c r="E207" s="237" t="s">
        <v>20</v>
      </c>
      <c r="F207" s="238" t="s">
        <v>273</v>
      </c>
      <c r="G207" s="236"/>
      <c r="H207" s="239">
        <v>81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136</v>
      </c>
      <c r="AU207" s="245" t="s">
        <v>86</v>
      </c>
      <c r="AV207" s="14" t="s">
        <v>86</v>
      </c>
      <c r="AW207" s="14" t="s">
        <v>38</v>
      </c>
      <c r="AX207" s="14" t="s">
        <v>77</v>
      </c>
      <c r="AY207" s="245" t="s">
        <v>123</v>
      </c>
    </row>
    <row r="208" spans="1:51" s="15" customFormat="1" ht="12">
      <c r="A208" s="15"/>
      <c r="B208" s="246"/>
      <c r="C208" s="247"/>
      <c r="D208" s="218" t="s">
        <v>136</v>
      </c>
      <c r="E208" s="248" t="s">
        <v>20</v>
      </c>
      <c r="F208" s="249" t="s">
        <v>139</v>
      </c>
      <c r="G208" s="247"/>
      <c r="H208" s="250">
        <v>81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6" t="s">
        <v>136</v>
      </c>
      <c r="AU208" s="256" t="s">
        <v>86</v>
      </c>
      <c r="AV208" s="15" t="s">
        <v>130</v>
      </c>
      <c r="AW208" s="15" t="s">
        <v>38</v>
      </c>
      <c r="AX208" s="15" t="s">
        <v>22</v>
      </c>
      <c r="AY208" s="256" t="s">
        <v>123</v>
      </c>
    </row>
    <row r="209" spans="1:65" s="2" customFormat="1" ht="24.15" customHeight="1">
      <c r="A209" s="39"/>
      <c r="B209" s="40"/>
      <c r="C209" s="205" t="s">
        <v>274</v>
      </c>
      <c r="D209" s="205" t="s">
        <v>125</v>
      </c>
      <c r="E209" s="206" t="s">
        <v>275</v>
      </c>
      <c r="F209" s="207" t="s">
        <v>276</v>
      </c>
      <c r="G209" s="208" t="s">
        <v>128</v>
      </c>
      <c r="H209" s="209">
        <v>81</v>
      </c>
      <c r="I209" s="210"/>
      <c r="J209" s="211">
        <f>ROUND(I209*H209,2)</f>
        <v>0</v>
      </c>
      <c r="K209" s="207" t="s">
        <v>129</v>
      </c>
      <c r="L209" s="45"/>
      <c r="M209" s="212" t="s">
        <v>20</v>
      </c>
      <c r="N209" s="213" t="s">
        <v>48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130</v>
      </c>
      <c r="AT209" s="216" t="s">
        <v>125</v>
      </c>
      <c r="AU209" s="216" t="s">
        <v>86</v>
      </c>
      <c r="AY209" s="18" t="s">
        <v>123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22</v>
      </c>
      <c r="BK209" s="217">
        <f>ROUND(I209*H209,2)</f>
        <v>0</v>
      </c>
      <c r="BL209" s="18" t="s">
        <v>130</v>
      </c>
      <c r="BM209" s="216" t="s">
        <v>277</v>
      </c>
    </row>
    <row r="210" spans="1:47" s="2" customFormat="1" ht="12">
      <c r="A210" s="39"/>
      <c r="B210" s="40"/>
      <c r="C210" s="41"/>
      <c r="D210" s="218" t="s">
        <v>132</v>
      </c>
      <c r="E210" s="41"/>
      <c r="F210" s="219" t="s">
        <v>278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132</v>
      </c>
      <c r="AU210" s="18" t="s">
        <v>86</v>
      </c>
    </row>
    <row r="211" spans="1:47" s="2" customFormat="1" ht="12">
      <c r="A211" s="39"/>
      <c r="B211" s="40"/>
      <c r="C211" s="41"/>
      <c r="D211" s="223" t="s">
        <v>134</v>
      </c>
      <c r="E211" s="41"/>
      <c r="F211" s="224" t="s">
        <v>279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134</v>
      </c>
      <c r="AU211" s="18" t="s">
        <v>86</v>
      </c>
    </row>
    <row r="212" spans="1:51" s="13" customFormat="1" ht="12">
      <c r="A212" s="13"/>
      <c r="B212" s="225"/>
      <c r="C212" s="226"/>
      <c r="D212" s="218" t="s">
        <v>136</v>
      </c>
      <c r="E212" s="227" t="s">
        <v>20</v>
      </c>
      <c r="F212" s="228" t="s">
        <v>280</v>
      </c>
      <c r="G212" s="226"/>
      <c r="H212" s="227" t="s">
        <v>20</v>
      </c>
      <c r="I212" s="229"/>
      <c r="J212" s="226"/>
      <c r="K212" s="226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136</v>
      </c>
      <c r="AU212" s="234" t="s">
        <v>86</v>
      </c>
      <c r="AV212" s="13" t="s">
        <v>22</v>
      </c>
      <c r="AW212" s="13" t="s">
        <v>38</v>
      </c>
      <c r="AX212" s="13" t="s">
        <v>77</v>
      </c>
      <c r="AY212" s="234" t="s">
        <v>123</v>
      </c>
    </row>
    <row r="213" spans="1:51" s="14" customFormat="1" ht="12">
      <c r="A213" s="14"/>
      <c r="B213" s="235"/>
      <c r="C213" s="236"/>
      <c r="D213" s="218" t="s">
        <v>136</v>
      </c>
      <c r="E213" s="237" t="s">
        <v>20</v>
      </c>
      <c r="F213" s="238" t="s">
        <v>273</v>
      </c>
      <c r="G213" s="236"/>
      <c r="H213" s="239">
        <v>81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136</v>
      </c>
      <c r="AU213" s="245" t="s">
        <v>86</v>
      </c>
      <c r="AV213" s="14" t="s">
        <v>86</v>
      </c>
      <c r="AW213" s="14" t="s">
        <v>38</v>
      </c>
      <c r="AX213" s="14" t="s">
        <v>77</v>
      </c>
      <c r="AY213" s="245" t="s">
        <v>123</v>
      </c>
    </row>
    <row r="214" spans="1:51" s="15" customFormat="1" ht="12">
      <c r="A214" s="15"/>
      <c r="B214" s="246"/>
      <c r="C214" s="247"/>
      <c r="D214" s="218" t="s">
        <v>136</v>
      </c>
      <c r="E214" s="248" t="s">
        <v>20</v>
      </c>
      <c r="F214" s="249" t="s">
        <v>139</v>
      </c>
      <c r="G214" s="247"/>
      <c r="H214" s="250">
        <v>81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6" t="s">
        <v>136</v>
      </c>
      <c r="AU214" s="256" t="s">
        <v>86</v>
      </c>
      <c r="AV214" s="15" t="s">
        <v>130</v>
      </c>
      <c r="AW214" s="15" t="s">
        <v>38</v>
      </c>
      <c r="AX214" s="15" t="s">
        <v>22</v>
      </c>
      <c r="AY214" s="256" t="s">
        <v>123</v>
      </c>
    </row>
    <row r="215" spans="1:65" s="2" customFormat="1" ht="16.5" customHeight="1">
      <c r="A215" s="39"/>
      <c r="B215" s="40"/>
      <c r="C215" s="257" t="s">
        <v>281</v>
      </c>
      <c r="D215" s="257" t="s">
        <v>239</v>
      </c>
      <c r="E215" s="258" t="s">
        <v>282</v>
      </c>
      <c r="F215" s="259" t="s">
        <v>283</v>
      </c>
      <c r="G215" s="260" t="s">
        <v>284</v>
      </c>
      <c r="H215" s="261">
        <v>2.835</v>
      </c>
      <c r="I215" s="262"/>
      <c r="J215" s="263">
        <f>ROUND(I215*H215,2)</f>
        <v>0</v>
      </c>
      <c r="K215" s="259" t="s">
        <v>129</v>
      </c>
      <c r="L215" s="264"/>
      <c r="M215" s="265" t="s">
        <v>20</v>
      </c>
      <c r="N215" s="266" t="s">
        <v>48</v>
      </c>
      <c r="O215" s="85"/>
      <c r="P215" s="214">
        <f>O215*H215</f>
        <v>0</v>
      </c>
      <c r="Q215" s="214">
        <v>0.001</v>
      </c>
      <c r="R215" s="214">
        <f>Q215*H215</f>
        <v>0.002835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181</v>
      </c>
      <c r="AT215" s="216" t="s">
        <v>239</v>
      </c>
      <c r="AU215" s="216" t="s">
        <v>86</v>
      </c>
      <c r="AY215" s="18" t="s">
        <v>123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22</v>
      </c>
      <c r="BK215" s="217">
        <f>ROUND(I215*H215,2)</f>
        <v>0</v>
      </c>
      <c r="BL215" s="18" t="s">
        <v>130</v>
      </c>
      <c r="BM215" s="216" t="s">
        <v>285</v>
      </c>
    </row>
    <row r="216" spans="1:47" s="2" customFormat="1" ht="12">
      <c r="A216" s="39"/>
      <c r="B216" s="40"/>
      <c r="C216" s="41"/>
      <c r="D216" s="218" t="s">
        <v>132</v>
      </c>
      <c r="E216" s="41"/>
      <c r="F216" s="219" t="s">
        <v>283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132</v>
      </c>
      <c r="AU216" s="18" t="s">
        <v>86</v>
      </c>
    </row>
    <row r="217" spans="1:51" s="13" customFormat="1" ht="12">
      <c r="A217" s="13"/>
      <c r="B217" s="225"/>
      <c r="C217" s="226"/>
      <c r="D217" s="218" t="s">
        <v>136</v>
      </c>
      <c r="E217" s="227" t="s">
        <v>20</v>
      </c>
      <c r="F217" s="228" t="s">
        <v>283</v>
      </c>
      <c r="G217" s="226"/>
      <c r="H217" s="227" t="s">
        <v>20</v>
      </c>
      <c r="I217" s="229"/>
      <c r="J217" s="226"/>
      <c r="K217" s="226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136</v>
      </c>
      <c r="AU217" s="234" t="s">
        <v>86</v>
      </c>
      <c r="AV217" s="13" t="s">
        <v>22</v>
      </c>
      <c r="AW217" s="13" t="s">
        <v>38</v>
      </c>
      <c r="AX217" s="13" t="s">
        <v>77</v>
      </c>
      <c r="AY217" s="234" t="s">
        <v>123</v>
      </c>
    </row>
    <row r="218" spans="1:51" s="14" customFormat="1" ht="12">
      <c r="A218" s="14"/>
      <c r="B218" s="235"/>
      <c r="C218" s="236"/>
      <c r="D218" s="218" t="s">
        <v>136</v>
      </c>
      <c r="E218" s="237" t="s">
        <v>20</v>
      </c>
      <c r="F218" s="238" t="s">
        <v>286</v>
      </c>
      <c r="G218" s="236"/>
      <c r="H218" s="239">
        <v>2.835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136</v>
      </c>
      <c r="AU218" s="245" t="s">
        <v>86</v>
      </c>
      <c r="AV218" s="14" t="s">
        <v>86</v>
      </c>
      <c r="AW218" s="14" t="s">
        <v>38</v>
      </c>
      <c r="AX218" s="14" t="s">
        <v>77</v>
      </c>
      <c r="AY218" s="245" t="s">
        <v>123</v>
      </c>
    </row>
    <row r="219" spans="1:51" s="15" customFormat="1" ht="12">
      <c r="A219" s="15"/>
      <c r="B219" s="246"/>
      <c r="C219" s="247"/>
      <c r="D219" s="218" t="s">
        <v>136</v>
      </c>
      <c r="E219" s="248" t="s">
        <v>20</v>
      </c>
      <c r="F219" s="249" t="s">
        <v>139</v>
      </c>
      <c r="G219" s="247"/>
      <c r="H219" s="250">
        <v>2.835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6" t="s">
        <v>136</v>
      </c>
      <c r="AU219" s="256" t="s">
        <v>86</v>
      </c>
      <c r="AV219" s="15" t="s">
        <v>130</v>
      </c>
      <c r="AW219" s="15" t="s">
        <v>38</v>
      </c>
      <c r="AX219" s="15" t="s">
        <v>22</v>
      </c>
      <c r="AY219" s="256" t="s">
        <v>123</v>
      </c>
    </row>
    <row r="220" spans="1:63" s="12" customFormat="1" ht="22.8" customHeight="1">
      <c r="A220" s="12"/>
      <c r="B220" s="189"/>
      <c r="C220" s="190"/>
      <c r="D220" s="191" t="s">
        <v>76</v>
      </c>
      <c r="E220" s="203" t="s">
        <v>86</v>
      </c>
      <c r="F220" s="203" t="s">
        <v>287</v>
      </c>
      <c r="G220" s="190"/>
      <c r="H220" s="190"/>
      <c r="I220" s="193"/>
      <c r="J220" s="204">
        <f>BK220</f>
        <v>0</v>
      </c>
      <c r="K220" s="190"/>
      <c r="L220" s="195"/>
      <c r="M220" s="196"/>
      <c r="N220" s="197"/>
      <c r="O220" s="197"/>
      <c r="P220" s="198">
        <f>SUM(P221:P258)</f>
        <v>0</v>
      </c>
      <c r="Q220" s="197"/>
      <c r="R220" s="198">
        <f>SUM(R221:R258)</f>
        <v>153.202893878088</v>
      </c>
      <c r="S220" s="197"/>
      <c r="T220" s="199">
        <f>SUM(T221:T258)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0" t="s">
        <v>22</v>
      </c>
      <c r="AT220" s="201" t="s">
        <v>76</v>
      </c>
      <c r="AU220" s="201" t="s">
        <v>22</v>
      </c>
      <c r="AY220" s="200" t="s">
        <v>123</v>
      </c>
      <c r="BK220" s="202">
        <f>SUM(BK221:BK258)</f>
        <v>0</v>
      </c>
    </row>
    <row r="221" spans="1:65" s="2" customFormat="1" ht="24.15" customHeight="1">
      <c r="A221" s="39"/>
      <c r="B221" s="40"/>
      <c r="C221" s="205" t="s">
        <v>7</v>
      </c>
      <c r="D221" s="205" t="s">
        <v>125</v>
      </c>
      <c r="E221" s="206" t="s">
        <v>288</v>
      </c>
      <c r="F221" s="207" t="s">
        <v>289</v>
      </c>
      <c r="G221" s="208" t="s">
        <v>128</v>
      </c>
      <c r="H221" s="209">
        <v>67.5</v>
      </c>
      <c r="I221" s="210"/>
      <c r="J221" s="211">
        <f>ROUND(I221*H221,2)</f>
        <v>0</v>
      </c>
      <c r="K221" s="207" t="s">
        <v>129</v>
      </c>
      <c r="L221" s="45"/>
      <c r="M221" s="212" t="s">
        <v>20</v>
      </c>
      <c r="N221" s="213" t="s">
        <v>48</v>
      </c>
      <c r="O221" s="85"/>
      <c r="P221" s="214">
        <f>O221*H221</f>
        <v>0</v>
      </c>
      <c r="Q221" s="214">
        <v>9.9E-05</v>
      </c>
      <c r="R221" s="214">
        <f>Q221*H221</f>
        <v>0.006682499999999999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130</v>
      </c>
      <c r="AT221" s="216" t="s">
        <v>125</v>
      </c>
      <c r="AU221" s="216" t="s">
        <v>86</v>
      </c>
      <c r="AY221" s="18" t="s">
        <v>123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22</v>
      </c>
      <c r="BK221" s="217">
        <f>ROUND(I221*H221,2)</f>
        <v>0</v>
      </c>
      <c r="BL221" s="18" t="s">
        <v>130</v>
      </c>
      <c r="BM221" s="216" t="s">
        <v>290</v>
      </c>
    </row>
    <row r="222" spans="1:47" s="2" customFormat="1" ht="12">
      <c r="A222" s="39"/>
      <c r="B222" s="40"/>
      <c r="C222" s="41"/>
      <c r="D222" s="218" t="s">
        <v>132</v>
      </c>
      <c r="E222" s="41"/>
      <c r="F222" s="219" t="s">
        <v>291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132</v>
      </c>
      <c r="AU222" s="18" t="s">
        <v>86</v>
      </c>
    </row>
    <row r="223" spans="1:47" s="2" customFormat="1" ht="12">
      <c r="A223" s="39"/>
      <c r="B223" s="40"/>
      <c r="C223" s="41"/>
      <c r="D223" s="223" t="s">
        <v>134</v>
      </c>
      <c r="E223" s="41"/>
      <c r="F223" s="224" t="s">
        <v>292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134</v>
      </c>
      <c r="AU223" s="18" t="s">
        <v>86</v>
      </c>
    </row>
    <row r="224" spans="1:51" s="13" customFormat="1" ht="12">
      <c r="A224" s="13"/>
      <c r="B224" s="225"/>
      <c r="C224" s="226"/>
      <c r="D224" s="218" t="s">
        <v>136</v>
      </c>
      <c r="E224" s="227" t="s">
        <v>20</v>
      </c>
      <c r="F224" s="228" t="s">
        <v>293</v>
      </c>
      <c r="G224" s="226"/>
      <c r="H224" s="227" t="s">
        <v>20</v>
      </c>
      <c r="I224" s="229"/>
      <c r="J224" s="226"/>
      <c r="K224" s="226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136</v>
      </c>
      <c r="AU224" s="234" t="s">
        <v>86</v>
      </c>
      <c r="AV224" s="13" t="s">
        <v>22</v>
      </c>
      <c r="AW224" s="13" t="s">
        <v>38</v>
      </c>
      <c r="AX224" s="13" t="s">
        <v>77</v>
      </c>
      <c r="AY224" s="234" t="s">
        <v>123</v>
      </c>
    </row>
    <row r="225" spans="1:51" s="14" customFormat="1" ht="12">
      <c r="A225" s="14"/>
      <c r="B225" s="235"/>
      <c r="C225" s="236"/>
      <c r="D225" s="218" t="s">
        <v>136</v>
      </c>
      <c r="E225" s="237" t="s">
        <v>20</v>
      </c>
      <c r="F225" s="238" t="s">
        <v>294</v>
      </c>
      <c r="G225" s="236"/>
      <c r="H225" s="239">
        <v>67.5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136</v>
      </c>
      <c r="AU225" s="245" t="s">
        <v>86</v>
      </c>
      <c r="AV225" s="14" t="s">
        <v>86</v>
      </c>
      <c r="AW225" s="14" t="s">
        <v>38</v>
      </c>
      <c r="AX225" s="14" t="s">
        <v>77</v>
      </c>
      <c r="AY225" s="245" t="s">
        <v>123</v>
      </c>
    </row>
    <row r="226" spans="1:51" s="15" customFormat="1" ht="12">
      <c r="A226" s="15"/>
      <c r="B226" s="246"/>
      <c r="C226" s="247"/>
      <c r="D226" s="218" t="s">
        <v>136</v>
      </c>
      <c r="E226" s="248" t="s">
        <v>20</v>
      </c>
      <c r="F226" s="249" t="s">
        <v>139</v>
      </c>
      <c r="G226" s="247"/>
      <c r="H226" s="250">
        <v>67.5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6" t="s">
        <v>136</v>
      </c>
      <c r="AU226" s="256" t="s">
        <v>86</v>
      </c>
      <c r="AV226" s="15" t="s">
        <v>130</v>
      </c>
      <c r="AW226" s="15" t="s">
        <v>38</v>
      </c>
      <c r="AX226" s="15" t="s">
        <v>22</v>
      </c>
      <c r="AY226" s="256" t="s">
        <v>123</v>
      </c>
    </row>
    <row r="227" spans="1:65" s="2" customFormat="1" ht="24.15" customHeight="1">
      <c r="A227" s="39"/>
      <c r="B227" s="40"/>
      <c r="C227" s="257" t="s">
        <v>295</v>
      </c>
      <c r="D227" s="257" t="s">
        <v>239</v>
      </c>
      <c r="E227" s="258" t="s">
        <v>296</v>
      </c>
      <c r="F227" s="259" t="s">
        <v>297</v>
      </c>
      <c r="G227" s="260" t="s">
        <v>128</v>
      </c>
      <c r="H227" s="261">
        <v>74.25</v>
      </c>
      <c r="I227" s="262"/>
      <c r="J227" s="263">
        <f>ROUND(I227*H227,2)</f>
        <v>0</v>
      </c>
      <c r="K227" s="259" t="s">
        <v>129</v>
      </c>
      <c r="L227" s="264"/>
      <c r="M227" s="265" t="s">
        <v>20</v>
      </c>
      <c r="N227" s="266" t="s">
        <v>48</v>
      </c>
      <c r="O227" s="85"/>
      <c r="P227" s="214">
        <f>O227*H227</f>
        <v>0</v>
      </c>
      <c r="Q227" s="214">
        <v>0.0004</v>
      </c>
      <c r="R227" s="214">
        <f>Q227*H227</f>
        <v>0.0297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181</v>
      </c>
      <c r="AT227" s="216" t="s">
        <v>239</v>
      </c>
      <c r="AU227" s="216" t="s">
        <v>86</v>
      </c>
      <c r="AY227" s="18" t="s">
        <v>123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22</v>
      </c>
      <c r="BK227" s="217">
        <f>ROUND(I227*H227,2)</f>
        <v>0</v>
      </c>
      <c r="BL227" s="18" t="s">
        <v>130</v>
      </c>
      <c r="BM227" s="216" t="s">
        <v>298</v>
      </c>
    </row>
    <row r="228" spans="1:47" s="2" customFormat="1" ht="12">
      <c r="A228" s="39"/>
      <c r="B228" s="40"/>
      <c r="C228" s="41"/>
      <c r="D228" s="218" t="s">
        <v>132</v>
      </c>
      <c r="E228" s="41"/>
      <c r="F228" s="219" t="s">
        <v>297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132</v>
      </c>
      <c r="AU228" s="18" t="s">
        <v>86</v>
      </c>
    </row>
    <row r="229" spans="1:51" s="13" customFormat="1" ht="12">
      <c r="A229" s="13"/>
      <c r="B229" s="225"/>
      <c r="C229" s="226"/>
      <c r="D229" s="218" t="s">
        <v>136</v>
      </c>
      <c r="E229" s="227" t="s">
        <v>20</v>
      </c>
      <c r="F229" s="228" t="s">
        <v>293</v>
      </c>
      <c r="G229" s="226"/>
      <c r="H229" s="227" t="s">
        <v>20</v>
      </c>
      <c r="I229" s="229"/>
      <c r="J229" s="226"/>
      <c r="K229" s="226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136</v>
      </c>
      <c r="AU229" s="234" t="s">
        <v>86</v>
      </c>
      <c r="AV229" s="13" t="s">
        <v>22</v>
      </c>
      <c r="AW229" s="13" t="s">
        <v>38</v>
      </c>
      <c r="AX229" s="13" t="s">
        <v>77</v>
      </c>
      <c r="AY229" s="234" t="s">
        <v>123</v>
      </c>
    </row>
    <row r="230" spans="1:51" s="14" customFormat="1" ht="12">
      <c r="A230" s="14"/>
      <c r="B230" s="235"/>
      <c r="C230" s="236"/>
      <c r="D230" s="218" t="s">
        <v>136</v>
      </c>
      <c r="E230" s="237" t="s">
        <v>20</v>
      </c>
      <c r="F230" s="238" t="s">
        <v>299</v>
      </c>
      <c r="G230" s="236"/>
      <c r="H230" s="239">
        <v>74.25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136</v>
      </c>
      <c r="AU230" s="245" t="s">
        <v>86</v>
      </c>
      <c r="AV230" s="14" t="s">
        <v>86</v>
      </c>
      <c r="AW230" s="14" t="s">
        <v>38</v>
      </c>
      <c r="AX230" s="14" t="s">
        <v>77</v>
      </c>
      <c r="AY230" s="245" t="s">
        <v>123</v>
      </c>
    </row>
    <row r="231" spans="1:51" s="15" customFormat="1" ht="12">
      <c r="A231" s="15"/>
      <c r="B231" s="246"/>
      <c r="C231" s="247"/>
      <c r="D231" s="218" t="s">
        <v>136</v>
      </c>
      <c r="E231" s="248" t="s">
        <v>20</v>
      </c>
      <c r="F231" s="249" t="s">
        <v>139</v>
      </c>
      <c r="G231" s="247"/>
      <c r="H231" s="250">
        <v>74.25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6" t="s">
        <v>136</v>
      </c>
      <c r="AU231" s="256" t="s">
        <v>86</v>
      </c>
      <c r="AV231" s="15" t="s">
        <v>130</v>
      </c>
      <c r="AW231" s="15" t="s">
        <v>38</v>
      </c>
      <c r="AX231" s="15" t="s">
        <v>22</v>
      </c>
      <c r="AY231" s="256" t="s">
        <v>123</v>
      </c>
    </row>
    <row r="232" spans="1:65" s="2" customFormat="1" ht="24.15" customHeight="1">
      <c r="A232" s="39"/>
      <c r="B232" s="40"/>
      <c r="C232" s="205" t="s">
        <v>300</v>
      </c>
      <c r="D232" s="205" t="s">
        <v>125</v>
      </c>
      <c r="E232" s="206" t="s">
        <v>301</v>
      </c>
      <c r="F232" s="207" t="s">
        <v>302</v>
      </c>
      <c r="G232" s="208" t="s">
        <v>170</v>
      </c>
      <c r="H232" s="209">
        <v>59.422</v>
      </c>
      <c r="I232" s="210"/>
      <c r="J232" s="211">
        <f>ROUND(I232*H232,2)</f>
        <v>0</v>
      </c>
      <c r="K232" s="207" t="s">
        <v>129</v>
      </c>
      <c r="L232" s="45"/>
      <c r="M232" s="212" t="s">
        <v>20</v>
      </c>
      <c r="N232" s="213" t="s">
        <v>48</v>
      </c>
      <c r="O232" s="85"/>
      <c r="P232" s="214">
        <f>O232*H232</f>
        <v>0</v>
      </c>
      <c r="Q232" s="214">
        <v>2.501872204</v>
      </c>
      <c r="R232" s="214">
        <f>Q232*H232</f>
        <v>148.666250106088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130</v>
      </c>
      <c r="AT232" s="216" t="s">
        <v>125</v>
      </c>
      <c r="AU232" s="216" t="s">
        <v>86</v>
      </c>
      <c r="AY232" s="18" t="s">
        <v>123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22</v>
      </c>
      <c r="BK232" s="217">
        <f>ROUND(I232*H232,2)</f>
        <v>0</v>
      </c>
      <c r="BL232" s="18" t="s">
        <v>130</v>
      </c>
      <c r="BM232" s="216" t="s">
        <v>303</v>
      </c>
    </row>
    <row r="233" spans="1:47" s="2" customFormat="1" ht="12">
      <c r="A233" s="39"/>
      <c r="B233" s="40"/>
      <c r="C233" s="41"/>
      <c r="D233" s="218" t="s">
        <v>132</v>
      </c>
      <c r="E233" s="41"/>
      <c r="F233" s="219" t="s">
        <v>304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132</v>
      </c>
      <c r="AU233" s="18" t="s">
        <v>86</v>
      </c>
    </row>
    <row r="234" spans="1:47" s="2" customFormat="1" ht="12">
      <c r="A234" s="39"/>
      <c r="B234" s="40"/>
      <c r="C234" s="41"/>
      <c r="D234" s="223" t="s">
        <v>134</v>
      </c>
      <c r="E234" s="41"/>
      <c r="F234" s="224" t="s">
        <v>305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134</v>
      </c>
      <c r="AU234" s="18" t="s">
        <v>86</v>
      </c>
    </row>
    <row r="235" spans="1:51" s="13" customFormat="1" ht="12">
      <c r="A235" s="13"/>
      <c r="B235" s="225"/>
      <c r="C235" s="226"/>
      <c r="D235" s="218" t="s">
        <v>136</v>
      </c>
      <c r="E235" s="227" t="s">
        <v>20</v>
      </c>
      <c r="F235" s="228" t="s">
        <v>306</v>
      </c>
      <c r="G235" s="226"/>
      <c r="H235" s="227" t="s">
        <v>20</v>
      </c>
      <c r="I235" s="229"/>
      <c r="J235" s="226"/>
      <c r="K235" s="226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136</v>
      </c>
      <c r="AU235" s="234" t="s">
        <v>86</v>
      </c>
      <c r="AV235" s="13" t="s">
        <v>22</v>
      </c>
      <c r="AW235" s="13" t="s">
        <v>38</v>
      </c>
      <c r="AX235" s="13" t="s">
        <v>77</v>
      </c>
      <c r="AY235" s="234" t="s">
        <v>123</v>
      </c>
    </row>
    <row r="236" spans="1:51" s="13" customFormat="1" ht="12">
      <c r="A236" s="13"/>
      <c r="B236" s="225"/>
      <c r="C236" s="226"/>
      <c r="D236" s="218" t="s">
        <v>136</v>
      </c>
      <c r="E236" s="227" t="s">
        <v>20</v>
      </c>
      <c r="F236" s="228" t="s">
        <v>307</v>
      </c>
      <c r="G236" s="226"/>
      <c r="H236" s="227" t="s">
        <v>20</v>
      </c>
      <c r="I236" s="229"/>
      <c r="J236" s="226"/>
      <c r="K236" s="226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136</v>
      </c>
      <c r="AU236" s="234" t="s">
        <v>86</v>
      </c>
      <c r="AV236" s="13" t="s">
        <v>22</v>
      </c>
      <c r="AW236" s="13" t="s">
        <v>38</v>
      </c>
      <c r="AX236" s="13" t="s">
        <v>77</v>
      </c>
      <c r="AY236" s="234" t="s">
        <v>123</v>
      </c>
    </row>
    <row r="237" spans="1:51" s="14" customFormat="1" ht="12">
      <c r="A237" s="14"/>
      <c r="B237" s="235"/>
      <c r="C237" s="236"/>
      <c r="D237" s="218" t="s">
        <v>136</v>
      </c>
      <c r="E237" s="237" t="s">
        <v>20</v>
      </c>
      <c r="F237" s="238" t="s">
        <v>308</v>
      </c>
      <c r="G237" s="236"/>
      <c r="H237" s="239">
        <v>58.59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136</v>
      </c>
      <c r="AU237" s="245" t="s">
        <v>86</v>
      </c>
      <c r="AV237" s="14" t="s">
        <v>86</v>
      </c>
      <c r="AW237" s="14" t="s">
        <v>38</v>
      </c>
      <c r="AX237" s="14" t="s">
        <v>77</v>
      </c>
      <c r="AY237" s="245" t="s">
        <v>123</v>
      </c>
    </row>
    <row r="238" spans="1:51" s="13" customFormat="1" ht="12">
      <c r="A238" s="13"/>
      <c r="B238" s="225"/>
      <c r="C238" s="226"/>
      <c r="D238" s="218" t="s">
        <v>136</v>
      </c>
      <c r="E238" s="227" t="s">
        <v>20</v>
      </c>
      <c r="F238" s="228" t="s">
        <v>199</v>
      </c>
      <c r="G238" s="226"/>
      <c r="H238" s="227" t="s">
        <v>20</v>
      </c>
      <c r="I238" s="229"/>
      <c r="J238" s="226"/>
      <c r="K238" s="226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136</v>
      </c>
      <c r="AU238" s="234" t="s">
        <v>86</v>
      </c>
      <c r="AV238" s="13" t="s">
        <v>22</v>
      </c>
      <c r="AW238" s="13" t="s">
        <v>38</v>
      </c>
      <c r="AX238" s="13" t="s">
        <v>77</v>
      </c>
      <c r="AY238" s="234" t="s">
        <v>123</v>
      </c>
    </row>
    <row r="239" spans="1:51" s="14" customFormat="1" ht="12">
      <c r="A239" s="14"/>
      <c r="B239" s="235"/>
      <c r="C239" s="236"/>
      <c r="D239" s="218" t="s">
        <v>136</v>
      </c>
      <c r="E239" s="237" t="s">
        <v>20</v>
      </c>
      <c r="F239" s="238" t="s">
        <v>309</v>
      </c>
      <c r="G239" s="236"/>
      <c r="H239" s="239">
        <v>0.832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136</v>
      </c>
      <c r="AU239" s="245" t="s">
        <v>86</v>
      </c>
      <c r="AV239" s="14" t="s">
        <v>86</v>
      </c>
      <c r="AW239" s="14" t="s">
        <v>38</v>
      </c>
      <c r="AX239" s="14" t="s">
        <v>77</v>
      </c>
      <c r="AY239" s="245" t="s">
        <v>123</v>
      </c>
    </row>
    <row r="240" spans="1:51" s="15" customFormat="1" ht="12">
      <c r="A240" s="15"/>
      <c r="B240" s="246"/>
      <c r="C240" s="247"/>
      <c r="D240" s="218" t="s">
        <v>136</v>
      </c>
      <c r="E240" s="248" t="s">
        <v>20</v>
      </c>
      <c r="F240" s="249" t="s">
        <v>139</v>
      </c>
      <c r="G240" s="247"/>
      <c r="H240" s="250">
        <v>59.422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6" t="s">
        <v>136</v>
      </c>
      <c r="AU240" s="256" t="s">
        <v>86</v>
      </c>
      <c r="AV240" s="15" t="s">
        <v>130</v>
      </c>
      <c r="AW240" s="15" t="s">
        <v>38</v>
      </c>
      <c r="AX240" s="15" t="s">
        <v>22</v>
      </c>
      <c r="AY240" s="256" t="s">
        <v>123</v>
      </c>
    </row>
    <row r="241" spans="1:65" s="2" customFormat="1" ht="16.5" customHeight="1">
      <c r="A241" s="39"/>
      <c r="B241" s="40"/>
      <c r="C241" s="205" t="s">
        <v>310</v>
      </c>
      <c r="D241" s="205" t="s">
        <v>125</v>
      </c>
      <c r="E241" s="206" t="s">
        <v>311</v>
      </c>
      <c r="F241" s="207" t="s">
        <v>312</v>
      </c>
      <c r="G241" s="208" t="s">
        <v>128</v>
      </c>
      <c r="H241" s="209">
        <v>23.6</v>
      </c>
      <c r="I241" s="210"/>
      <c r="J241" s="211">
        <f>ROUND(I241*H241,2)</f>
        <v>0</v>
      </c>
      <c r="K241" s="207" t="s">
        <v>129</v>
      </c>
      <c r="L241" s="45"/>
      <c r="M241" s="212" t="s">
        <v>20</v>
      </c>
      <c r="N241" s="213" t="s">
        <v>48</v>
      </c>
      <c r="O241" s="85"/>
      <c r="P241" s="214">
        <f>O241*H241</f>
        <v>0</v>
      </c>
      <c r="Q241" s="214">
        <v>0.0014357</v>
      </c>
      <c r="R241" s="214">
        <f>Q241*H241</f>
        <v>0.033882520000000006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130</v>
      </c>
      <c r="AT241" s="216" t="s">
        <v>125</v>
      </c>
      <c r="AU241" s="216" t="s">
        <v>86</v>
      </c>
      <c r="AY241" s="18" t="s">
        <v>123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22</v>
      </c>
      <c r="BK241" s="217">
        <f>ROUND(I241*H241,2)</f>
        <v>0</v>
      </c>
      <c r="BL241" s="18" t="s">
        <v>130</v>
      </c>
      <c r="BM241" s="216" t="s">
        <v>313</v>
      </c>
    </row>
    <row r="242" spans="1:47" s="2" customFormat="1" ht="12">
      <c r="A242" s="39"/>
      <c r="B242" s="40"/>
      <c r="C242" s="41"/>
      <c r="D242" s="218" t="s">
        <v>132</v>
      </c>
      <c r="E242" s="41"/>
      <c r="F242" s="219" t="s">
        <v>314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132</v>
      </c>
      <c r="AU242" s="18" t="s">
        <v>86</v>
      </c>
    </row>
    <row r="243" spans="1:47" s="2" customFormat="1" ht="12">
      <c r="A243" s="39"/>
      <c r="B243" s="40"/>
      <c r="C243" s="41"/>
      <c r="D243" s="223" t="s">
        <v>134</v>
      </c>
      <c r="E243" s="41"/>
      <c r="F243" s="224" t="s">
        <v>315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134</v>
      </c>
      <c r="AU243" s="18" t="s">
        <v>86</v>
      </c>
    </row>
    <row r="244" spans="1:51" s="14" customFormat="1" ht="12">
      <c r="A244" s="14"/>
      <c r="B244" s="235"/>
      <c r="C244" s="236"/>
      <c r="D244" s="218" t="s">
        <v>136</v>
      </c>
      <c r="E244" s="237" t="s">
        <v>20</v>
      </c>
      <c r="F244" s="238" t="s">
        <v>316</v>
      </c>
      <c r="G244" s="236"/>
      <c r="H244" s="239">
        <v>23.6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136</v>
      </c>
      <c r="AU244" s="245" t="s">
        <v>86</v>
      </c>
      <c r="AV244" s="14" t="s">
        <v>86</v>
      </c>
      <c r="AW244" s="14" t="s">
        <v>38</v>
      </c>
      <c r="AX244" s="14" t="s">
        <v>77</v>
      </c>
      <c r="AY244" s="245" t="s">
        <v>123</v>
      </c>
    </row>
    <row r="245" spans="1:51" s="15" customFormat="1" ht="12">
      <c r="A245" s="15"/>
      <c r="B245" s="246"/>
      <c r="C245" s="247"/>
      <c r="D245" s="218" t="s">
        <v>136</v>
      </c>
      <c r="E245" s="248" t="s">
        <v>20</v>
      </c>
      <c r="F245" s="249" t="s">
        <v>139</v>
      </c>
      <c r="G245" s="247"/>
      <c r="H245" s="250">
        <v>23.6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6" t="s">
        <v>136</v>
      </c>
      <c r="AU245" s="256" t="s">
        <v>86</v>
      </c>
      <c r="AV245" s="15" t="s">
        <v>130</v>
      </c>
      <c r="AW245" s="15" t="s">
        <v>38</v>
      </c>
      <c r="AX245" s="15" t="s">
        <v>22</v>
      </c>
      <c r="AY245" s="256" t="s">
        <v>123</v>
      </c>
    </row>
    <row r="246" spans="1:65" s="2" customFormat="1" ht="16.5" customHeight="1">
      <c r="A246" s="39"/>
      <c r="B246" s="40"/>
      <c r="C246" s="205" t="s">
        <v>317</v>
      </c>
      <c r="D246" s="205" t="s">
        <v>125</v>
      </c>
      <c r="E246" s="206" t="s">
        <v>318</v>
      </c>
      <c r="F246" s="207" t="s">
        <v>319</v>
      </c>
      <c r="G246" s="208" t="s">
        <v>128</v>
      </c>
      <c r="H246" s="209">
        <v>23.6</v>
      </c>
      <c r="I246" s="210"/>
      <c r="J246" s="211">
        <f>ROUND(I246*H246,2)</f>
        <v>0</v>
      </c>
      <c r="K246" s="207" t="s">
        <v>129</v>
      </c>
      <c r="L246" s="45"/>
      <c r="M246" s="212" t="s">
        <v>20</v>
      </c>
      <c r="N246" s="213" t="s">
        <v>48</v>
      </c>
      <c r="O246" s="85"/>
      <c r="P246" s="214">
        <f>O246*H246</f>
        <v>0</v>
      </c>
      <c r="Q246" s="214">
        <v>3.6E-05</v>
      </c>
      <c r="R246" s="214">
        <f>Q246*H246</f>
        <v>0.0008496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130</v>
      </c>
      <c r="AT246" s="216" t="s">
        <v>125</v>
      </c>
      <c r="AU246" s="216" t="s">
        <v>86</v>
      </c>
      <c r="AY246" s="18" t="s">
        <v>123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22</v>
      </c>
      <c r="BK246" s="217">
        <f>ROUND(I246*H246,2)</f>
        <v>0</v>
      </c>
      <c r="BL246" s="18" t="s">
        <v>130</v>
      </c>
      <c r="BM246" s="216" t="s">
        <v>320</v>
      </c>
    </row>
    <row r="247" spans="1:47" s="2" customFormat="1" ht="12">
      <c r="A247" s="39"/>
      <c r="B247" s="40"/>
      <c r="C247" s="41"/>
      <c r="D247" s="218" t="s">
        <v>132</v>
      </c>
      <c r="E247" s="41"/>
      <c r="F247" s="219" t="s">
        <v>321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132</v>
      </c>
      <c r="AU247" s="18" t="s">
        <v>86</v>
      </c>
    </row>
    <row r="248" spans="1:47" s="2" customFormat="1" ht="12">
      <c r="A248" s="39"/>
      <c r="B248" s="40"/>
      <c r="C248" s="41"/>
      <c r="D248" s="223" t="s">
        <v>134</v>
      </c>
      <c r="E248" s="41"/>
      <c r="F248" s="224" t="s">
        <v>322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134</v>
      </c>
      <c r="AU248" s="18" t="s">
        <v>86</v>
      </c>
    </row>
    <row r="249" spans="1:51" s="14" customFormat="1" ht="12">
      <c r="A249" s="14"/>
      <c r="B249" s="235"/>
      <c r="C249" s="236"/>
      <c r="D249" s="218" t="s">
        <v>136</v>
      </c>
      <c r="E249" s="237" t="s">
        <v>20</v>
      </c>
      <c r="F249" s="238" t="s">
        <v>316</v>
      </c>
      <c r="G249" s="236"/>
      <c r="H249" s="239">
        <v>23.6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136</v>
      </c>
      <c r="AU249" s="245" t="s">
        <v>86</v>
      </c>
      <c r="AV249" s="14" t="s">
        <v>86</v>
      </c>
      <c r="AW249" s="14" t="s">
        <v>38</v>
      </c>
      <c r="AX249" s="14" t="s">
        <v>77</v>
      </c>
      <c r="AY249" s="245" t="s">
        <v>123</v>
      </c>
    </row>
    <row r="250" spans="1:51" s="15" customFormat="1" ht="12">
      <c r="A250" s="15"/>
      <c r="B250" s="246"/>
      <c r="C250" s="247"/>
      <c r="D250" s="218" t="s">
        <v>136</v>
      </c>
      <c r="E250" s="248" t="s">
        <v>20</v>
      </c>
      <c r="F250" s="249" t="s">
        <v>139</v>
      </c>
      <c r="G250" s="247"/>
      <c r="H250" s="250">
        <v>23.6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6" t="s">
        <v>136</v>
      </c>
      <c r="AU250" s="256" t="s">
        <v>86</v>
      </c>
      <c r="AV250" s="15" t="s">
        <v>130</v>
      </c>
      <c r="AW250" s="15" t="s">
        <v>38</v>
      </c>
      <c r="AX250" s="15" t="s">
        <v>22</v>
      </c>
      <c r="AY250" s="256" t="s">
        <v>123</v>
      </c>
    </row>
    <row r="251" spans="1:65" s="2" customFormat="1" ht="21.75" customHeight="1">
      <c r="A251" s="39"/>
      <c r="B251" s="40"/>
      <c r="C251" s="205" t="s">
        <v>323</v>
      </c>
      <c r="D251" s="205" t="s">
        <v>125</v>
      </c>
      <c r="E251" s="206" t="s">
        <v>324</v>
      </c>
      <c r="F251" s="207" t="s">
        <v>325</v>
      </c>
      <c r="G251" s="208" t="s">
        <v>242</v>
      </c>
      <c r="H251" s="209">
        <v>4.19</v>
      </c>
      <c r="I251" s="210"/>
      <c r="J251" s="211">
        <f>ROUND(I251*H251,2)</f>
        <v>0</v>
      </c>
      <c r="K251" s="207" t="s">
        <v>129</v>
      </c>
      <c r="L251" s="45"/>
      <c r="M251" s="212" t="s">
        <v>20</v>
      </c>
      <c r="N251" s="213" t="s">
        <v>48</v>
      </c>
      <c r="O251" s="85"/>
      <c r="P251" s="214">
        <f>O251*H251</f>
        <v>0</v>
      </c>
      <c r="Q251" s="214">
        <v>1.0606208</v>
      </c>
      <c r="R251" s="214">
        <f>Q251*H251</f>
        <v>4.444001152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130</v>
      </c>
      <c r="AT251" s="216" t="s">
        <v>125</v>
      </c>
      <c r="AU251" s="216" t="s">
        <v>86</v>
      </c>
      <c r="AY251" s="18" t="s">
        <v>123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22</v>
      </c>
      <c r="BK251" s="217">
        <f>ROUND(I251*H251,2)</f>
        <v>0</v>
      </c>
      <c r="BL251" s="18" t="s">
        <v>130</v>
      </c>
      <c r="BM251" s="216" t="s">
        <v>326</v>
      </c>
    </row>
    <row r="252" spans="1:47" s="2" customFormat="1" ht="12">
      <c r="A252" s="39"/>
      <c r="B252" s="40"/>
      <c r="C252" s="41"/>
      <c r="D252" s="218" t="s">
        <v>132</v>
      </c>
      <c r="E252" s="41"/>
      <c r="F252" s="219" t="s">
        <v>327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132</v>
      </c>
      <c r="AU252" s="18" t="s">
        <v>86</v>
      </c>
    </row>
    <row r="253" spans="1:47" s="2" customFormat="1" ht="12">
      <c r="A253" s="39"/>
      <c r="B253" s="40"/>
      <c r="C253" s="41"/>
      <c r="D253" s="223" t="s">
        <v>134</v>
      </c>
      <c r="E253" s="41"/>
      <c r="F253" s="224" t="s">
        <v>328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134</v>
      </c>
      <c r="AU253" s="18" t="s">
        <v>86</v>
      </c>
    </row>
    <row r="254" spans="1:65" s="2" customFormat="1" ht="24.15" customHeight="1">
      <c r="A254" s="39"/>
      <c r="B254" s="40"/>
      <c r="C254" s="205" t="s">
        <v>216</v>
      </c>
      <c r="D254" s="205" t="s">
        <v>125</v>
      </c>
      <c r="E254" s="206" t="s">
        <v>329</v>
      </c>
      <c r="F254" s="207" t="s">
        <v>330</v>
      </c>
      <c r="G254" s="208" t="s">
        <v>211</v>
      </c>
      <c r="H254" s="209">
        <v>23.4</v>
      </c>
      <c r="I254" s="210"/>
      <c r="J254" s="211">
        <f>ROUND(I254*H254,2)</f>
        <v>0</v>
      </c>
      <c r="K254" s="207" t="s">
        <v>20</v>
      </c>
      <c r="L254" s="45"/>
      <c r="M254" s="212" t="s">
        <v>20</v>
      </c>
      <c r="N254" s="213" t="s">
        <v>48</v>
      </c>
      <c r="O254" s="85"/>
      <c r="P254" s="214">
        <f>O254*H254</f>
        <v>0</v>
      </c>
      <c r="Q254" s="214">
        <v>0.00092</v>
      </c>
      <c r="R254" s="214">
        <f>Q254*H254</f>
        <v>0.021528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130</v>
      </c>
      <c r="AT254" s="216" t="s">
        <v>125</v>
      </c>
      <c r="AU254" s="216" t="s">
        <v>86</v>
      </c>
      <c r="AY254" s="18" t="s">
        <v>123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22</v>
      </c>
      <c r="BK254" s="217">
        <f>ROUND(I254*H254,2)</f>
        <v>0</v>
      </c>
      <c r="BL254" s="18" t="s">
        <v>130</v>
      </c>
      <c r="BM254" s="216" t="s">
        <v>331</v>
      </c>
    </row>
    <row r="255" spans="1:47" s="2" customFormat="1" ht="12">
      <c r="A255" s="39"/>
      <c r="B255" s="40"/>
      <c r="C255" s="41"/>
      <c r="D255" s="218" t="s">
        <v>132</v>
      </c>
      <c r="E255" s="41"/>
      <c r="F255" s="219" t="s">
        <v>330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132</v>
      </c>
      <c r="AU255" s="18" t="s">
        <v>86</v>
      </c>
    </row>
    <row r="256" spans="1:51" s="13" customFormat="1" ht="12">
      <c r="A256" s="13"/>
      <c r="B256" s="225"/>
      <c r="C256" s="226"/>
      <c r="D256" s="218" t="s">
        <v>136</v>
      </c>
      <c r="E256" s="227" t="s">
        <v>20</v>
      </c>
      <c r="F256" s="228" t="s">
        <v>332</v>
      </c>
      <c r="G256" s="226"/>
      <c r="H256" s="227" t="s">
        <v>20</v>
      </c>
      <c r="I256" s="229"/>
      <c r="J256" s="226"/>
      <c r="K256" s="226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136</v>
      </c>
      <c r="AU256" s="234" t="s">
        <v>86</v>
      </c>
      <c r="AV256" s="13" t="s">
        <v>22</v>
      </c>
      <c r="AW256" s="13" t="s">
        <v>38</v>
      </c>
      <c r="AX256" s="13" t="s">
        <v>77</v>
      </c>
      <c r="AY256" s="234" t="s">
        <v>123</v>
      </c>
    </row>
    <row r="257" spans="1:51" s="14" customFormat="1" ht="12">
      <c r="A257" s="14"/>
      <c r="B257" s="235"/>
      <c r="C257" s="236"/>
      <c r="D257" s="218" t="s">
        <v>136</v>
      </c>
      <c r="E257" s="237" t="s">
        <v>20</v>
      </c>
      <c r="F257" s="238" t="s">
        <v>333</v>
      </c>
      <c r="G257" s="236"/>
      <c r="H257" s="239">
        <v>23.4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5" t="s">
        <v>136</v>
      </c>
      <c r="AU257" s="245" t="s">
        <v>86</v>
      </c>
      <c r="AV257" s="14" t="s">
        <v>86</v>
      </c>
      <c r="AW257" s="14" t="s">
        <v>38</v>
      </c>
      <c r="AX257" s="14" t="s">
        <v>77</v>
      </c>
      <c r="AY257" s="245" t="s">
        <v>123</v>
      </c>
    </row>
    <row r="258" spans="1:51" s="15" customFormat="1" ht="12">
      <c r="A258" s="15"/>
      <c r="B258" s="246"/>
      <c r="C258" s="247"/>
      <c r="D258" s="218" t="s">
        <v>136</v>
      </c>
      <c r="E258" s="248" t="s">
        <v>20</v>
      </c>
      <c r="F258" s="249" t="s">
        <v>139</v>
      </c>
      <c r="G258" s="247"/>
      <c r="H258" s="250">
        <v>23.4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6" t="s">
        <v>136</v>
      </c>
      <c r="AU258" s="256" t="s">
        <v>86</v>
      </c>
      <c r="AV258" s="15" t="s">
        <v>130</v>
      </c>
      <c r="AW258" s="15" t="s">
        <v>38</v>
      </c>
      <c r="AX258" s="15" t="s">
        <v>22</v>
      </c>
      <c r="AY258" s="256" t="s">
        <v>123</v>
      </c>
    </row>
    <row r="259" spans="1:63" s="12" customFormat="1" ht="22.8" customHeight="1">
      <c r="A259" s="12"/>
      <c r="B259" s="189"/>
      <c r="C259" s="190"/>
      <c r="D259" s="191" t="s">
        <v>76</v>
      </c>
      <c r="E259" s="203" t="s">
        <v>147</v>
      </c>
      <c r="F259" s="203" t="s">
        <v>334</v>
      </c>
      <c r="G259" s="190"/>
      <c r="H259" s="190"/>
      <c r="I259" s="193"/>
      <c r="J259" s="204">
        <f>BK259</f>
        <v>0</v>
      </c>
      <c r="K259" s="190"/>
      <c r="L259" s="195"/>
      <c r="M259" s="196"/>
      <c r="N259" s="197"/>
      <c r="O259" s="197"/>
      <c r="P259" s="198">
        <f>SUM(P260:P315)</f>
        <v>0</v>
      </c>
      <c r="Q259" s="197"/>
      <c r="R259" s="198">
        <f>SUM(R260:R315)</f>
        <v>257.72539058104</v>
      </c>
      <c r="S259" s="197"/>
      <c r="T259" s="199">
        <f>SUM(T260:T315)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0" t="s">
        <v>130</v>
      </c>
      <c r="AT259" s="201" t="s">
        <v>76</v>
      </c>
      <c r="AU259" s="201" t="s">
        <v>22</v>
      </c>
      <c r="AY259" s="200" t="s">
        <v>123</v>
      </c>
      <c r="BK259" s="202">
        <f>SUM(BK260:BK315)</f>
        <v>0</v>
      </c>
    </row>
    <row r="260" spans="1:65" s="2" customFormat="1" ht="24.15" customHeight="1">
      <c r="A260" s="39"/>
      <c r="B260" s="40"/>
      <c r="C260" s="205" t="s">
        <v>335</v>
      </c>
      <c r="D260" s="205" t="s">
        <v>125</v>
      </c>
      <c r="E260" s="206" t="s">
        <v>336</v>
      </c>
      <c r="F260" s="207" t="s">
        <v>337</v>
      </c>
      <c r="G260" s="208" t="s">
        <v>170</v>
      </c>
      <c r="H260" s="209">
        <v>3.828</v>
      </c>
      <c r="I260" s="210"/>
      <c r="J260" s="211">
        <f>ROUND(I260*H260,2)</f>
        <v>0</v>
      </c>
      <c r="K260" s="207" t="s">
        <v>20</v>
      </c>
      <c r="L260" s="45"/>
      <c r="M260" s="212" t="s">
        <v>20</v>
      </c>
      <c r="N260" s="213" t="s">
        <v>48</v>
      </c>
      <c r="O260" s="85"/>
      <c r="P260" s="214">
        <f>O260*H260</f>
        <v>0</v>
      </c>
      <c r="Q260" s="214">
        <v>2.29036</v>
      </c>
      <c r="R260" s="214">
        <f>Q260*H260</f>
        <v>8.767498080000001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130</v>
      </c>
      <c r="AT260" s="216" t="s">
        <v>125</v>
      </c>
      <c r="AU260" s="216" t="s">
        <v>86</v>
      </c>
      <c r="AY260" s="18" t="s">
        <v>123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22</v>
      </c>
      <c r="BK260" s="217">
        <f>ROUND(I260*H260,2)</f>
        <v>0</v>
      </c>
      <c r="BL260" s="18" t="s">
        <v>130</v>
      </c>
      <c r="BM260" s="216" t="s">
        <v>338</v>
      </c>
    </row>
    <row r="261" spans="1:47" s="2" customFormat="1" ht="12">
      <c r="A261" s="39"/>
      <c r="B261" s="40"/>
      <c r="C261" s="41"/>
      <c r="D261" s="218" t="s">
        <v>132</v>
      </c>
      <c r="E261" s="41"/>
      <c r="F261" s="219" t="s">
        <v>337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132</v>
      </c>
      <c r="AU261" s="18" t="s">
        <v>86</v>
      </c>
    </row>
    <row r="262" spans="1:51" s="13" customFormat="1" ht="12">
      <c r="A262" s="13"/>
      <c r="B262" s="225"/>
      <c r="C262" s="226"/>
      <c r="D262" s="218" t="s">
        <v>136</v>
      </c>
      <c r="E262" s="227" t="s">
        <v>20</v>
      </c>
      <c r="F262" s="228" t="s">
        <v>197</v>
      </c>
      <c r="G262" s="226"/>
      <c r="H262" s="227" t="s">
        <v>20</v>
      </c>
      <c r="I262" s="229"/>
      <c r="J262" s="226"/>
      <c r="K262" s="226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136</v>
      </c>
      <c r="AU262" s="234" t="s">
        <v>86</v>
      </c>
      <c r="AV262" s="13" t="s">
        <v>22</v>
      </c>
      <c r="AW262" s="13" t="s">
        <v>38</v>
      </c>
      <c r="AX262" s="13" t="s">
        <v>77</v>
      </c>
      <c r="AY262" s="234" t="s">
        <v>123</v>
      </c>
    </row>
    <row r="263" spans="1:51" s="14" customFormat="1" ht="12">
      <c r="A263" s="14"/>
      <c r="B263" s="235"/>
      <c r="C263" s="236"/>
      <c r="D263" s="218" t="s">
        <v>136</v>
      </c>
      <c r="E263" s="237" t="s">
        <v>20</v>
      </c>
      <c r="F263" s="238" t="s">
        <v>234</v>
      </c>
      <c r="G263" s="236"/>
      <c r="H263" s="239">
        <v>2.1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136</v>
      </c>
      <c r="AU263" s="245" t="s">
        <v>86</v>
      </c>
      <c r="AV263" s="14" t="s">
        <v>86</v>
      </c>
      <c r="AW263" s="14" t="s">
        <v>38</v>
      </c>
      <c r="AX263" s="14" t="s">
        <v>77</v>
      </c>
      <c r="AY263" s="245" t="s">
        <v>123</v>
      </c>
    </row>
    <row r="264" spans="1:51" s="13" customFormat="1" ht="12">
      <c r="A264" s="13"/>
      <c r="B264" s="225"/>
      <c r="C264" s="226"/>
      <c r="D264" s="218" t="s">
        <v>136</v>
      </c>
      <c r="E264" s="227" t="s">
        <v>20</v>
      </c>
      <c r="F264" s="228" t="s">
        <v>199</v>
      </c>
      <c r="G264" s="226"/>
      <c r="H264" s="227" t="s">
        <v>20</v>
      </c>
      <c r="I264" s="229"/>
      <c r="J264" s="226"/>
      <c r="K264" s="226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136</v>
      </c>
      <c r="AU264" s="234" t="s">
        <v>86</v>
      </c>
      <c r="AV264" s="13" t="s">
        <v>22</v>
      </c>
      <c r="AW264" s="13" t="s">
        <v>38</v>
      </c>
      <c r="AX264" s="13" t="s">
        <v>77</v>
      </c>
      <c r="AY264" s="234" t="s">
        <v>123</v>
      </c>
    </row>
    <row r="265" spans="1:51" s="14" customFormat="1" ht="12">
      <c r="A265" s="14"/>
      <c r="B265" s="235"/>
      <c r="C265" s="236"/>
      <c r="D265" s="218" t="s">
        <v>136</v>
      </c>
      <c r="E265" s="237" t="s">
        <v>20</v>
      </c>
      <c r="F265" s="238" t="s">
        <v>339</v>
      </c>
      <c r="G265" s="236"/>
      <c r="H265" s="239">
        <v>1.728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136</v>
      </c>
      <c r="AU265" s="245" t="s">
        <v>86</v>
      </c>
      <c r="AV265" s="14" t="s">
        <v>86</v>
      </c>
      <c r="AW265" s="14" t="s">
        <v>38</v>
      </c>
      <c r="AX265" s="14" t="s">
        <v>77</v>
      </c>
      <c r="AY265" s="245" t="s">
        <v>123</v>
      </c>
    </row>
    <row r="266" spans="1:51" s="15" customFormat="1" ht="12">
      <c r="A266" s="15"/>
      <c r="B266" s="246"/>
      <c r="C266" s="247"/>
      <c r="D266" s="218" t="s">
        <v>136</v>
      </c>
      <c r="E266" s="248" t="s">
        <v>20</v>
      </c>
      <c r="F266" s="249" t="s">
        <v>139</v>
      </c>
      <c r="G266" s="247"/>
      <c r="H266" s="250">
        <v>3.8280000000000003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6" t="s">
        <v>136</v>
      </c>
      <c r="AU266" s="256" t="s">
        <v>86</v>
      </c>
      <c r="AV266" s="15" t="s">
        <v>130</v>
      </c>
      <c r="AW266" s="15" t="s">
        <v>38</v>
      </c>
      <c r="AX266" s="15" t="s">
        <v>22</v>
      </c>
      <c r="AY266" s="256" t="s">
        <v>123</v>
      </c>
    </row>
    <row r="267" spans="1:65" s="2" customFormat="1" ht="16.5" customHeight="1">
      <c r="A267" s="39"/>
      <c r="B267" s="40"/>
      <c r="C267" s="205" t="s">
        <v>340</v>
      </c>
      <c r="D267" s="205" t="s">
        <v>125</v>
      </c>
      <c r="E267" s="206" t="s">
        <v>341</v>
      </c>
      <c r="F267" s="207" t="s">
        <v>342</v>
      </c>
      <c r="G267" s="208" t="s">
        <v>170</v>
      </c>
      <c r="H267" s="209">
        <v>13.77</v>
      </c>
      <c r="I267" s="210"/>
      <c r="J267" s="211">
        <f>ROUND(I267*H267,2)</f>
        <v>0</v>
      </c>
      <c r="K267" s="207" t="s">
        <v>129</v>
      </c>
      <c r="L267" s="45"/>
      <c r="M267" s="212" t="s">
        <v>20</v>
      </c>
      <c r="N267" s="213" t="s">
        <v>48</v>
      </c>
      <c r="O267" s="85"/>
      <c r="P267" s="214">
        <f>O267*H267</f>
        <v>0</v>
      </c>
      <c r="Q267" s="214">
        <v>2.501877352</v>
      </c>
      <c r="R267" s="214">
        <f>Q267*H267</f>
        <v>34.450851137040004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130</v>
      </c>
      <c r="AT267" s="216" t="s">
        <v>125</v>
      </c>
      <c r="AU267" s="216" t="s">
        <v>86</v>
      </c>
      <c r="AY267" s="18" t="s">
        <v>123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22</v>
      </c>
      <c r="BK267" s="217">
        <f>ROUND(I267*H267,2)</f>
        <v>0</v>
      </c>
      <c r="BL267" s="18" t="s">
        <v>130</v>
      </c>
      <c r="BM267" s="216" t="s">
        <v>343</v>
      </c>
    </row>
    <row r="268" spans="1:47" s="2" customFormat="1" ht="12">
      <c r="A268" s="39"/>
      <c r="B268" s="40"/>
      <c r="C268" s="41"/>
      <c r="D268" s="218" t="s">
        <v>132</v>
      </c>
      <c r="E268" s="41"/>
      <c r="F268" s="219" t="s">
        <v>344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132</v>
      </c>
      <c r="AU268" s="18" t="s">
        <v>86</v>
      </c>
    </row>
    <row r="269" spans="1:47" s="2" customFormat="1" ht="12">
      <c r="A269" s="39"/>
      <c r="B269" s="40"/>
      <c r="C269" s="41"/>
      <c r="D269" s="223" t="s">
        <v>134</v>
      </c>
      <c r="E269" s="41"/>
      <c r="F269" s="224" t="s">
        <v>345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134</v>
      </c>
      <c r="AU269" s="18" t="s">
        <v>86</v>
      </c>
    </row>
    <row r="270" spans="1:51" s="13" customFormat="1" ht="12">
      <c r="A270" s="13"/>
      <c r="B270" s="225"/>
      <c r="C270" s="226"/>
      <c r="D270" s="218" t="s">
        <v>136</v>
      </c>
      <c r="E270" s="227" t="s">
        <v>20</v>
      </c>
      <c r="F270" s="228" t="s">
        <v>346</v>
      </c>
      <c r="G270" s="226"/>
      <c r="H270" s="227" t="s">
        <v>20</v>
      </c>
      <c r="I270" s="229"/>
      <c r="J270" s="226"/>
      <c r="K270" s="226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136</v>
      </c>
      <c r="AU270" s="234" t="s">
        <v>86</v>
      </c>
      <c r="AV270" s="13" t="s">
        <v>22</v>
      </c>
      <c r="AW270" s="13" t="s">
        <v>38</v>
      </c>
      <c r="AX270" s="13" t="s">
        <v>77</v>
      </c>
      <c r="AY270" s="234" t="s">
        <v>123</v>
      </c>
    </row>
    <row r="271" spans="1:51" s="14" customFormat="1" ht="12">
      <c r="A271" s="14"/>
      <c r="B271" s="235"/>
      <c r="C271" s="236"/>
      <c r="D271" s="218" t="s">
        <v>136</v>
      </c>
      <c r="E271" s="237" t="s">
        <v>20</v>
      </c>
      <c r="F271" s="238" t="s">
        <v>347</v>
      </c>
      <c r="G271" s="236"/>
      <c r="H271" s="239">
        <v>8.37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136</v>
      </c>
      <c r="AU271" s="245" t="s">
        <v>86</v>
      </c>
      <c r="AV271" s="14" t="s">
        <v>86</v>
      </c>
      <c r="AW271" s="14" t="s">
        <v>38</v>
      </c>
      <c r="AX271" s="14" t="s">
        <v>77</v>
      </c>
      <c r="AY271" s="245" t="s">
        <v>123</v>
      </c>
    </row>
    <row r="272" spans="1:51" s="13" customFormat="1" ht="12">
      <c r="A272" s="13"/>
      <c r="B272" s="225"/>
      <c r="C272" s="226"/>
      <c r="D272" s="218" t="s">
        <v>136</v>
      </c>
      <c r="E272" s="227" t="s">
        <v>20</v>
      </c>
      <c r="F272" s="228" t="s">
        <v>348</v>
      </c>
      <c r="G272" s="226"/>
      <c r="H272" s="227" t="s">
        <v>20</v>
      </c>
      <c r="I272" s="229"/>
      <c r="J272" s="226"/>
      <c r="K272" s="226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136</v>
      </c>
      <c r="AU272" s="234" t="s">
        <v>86</v>
      </c>
      <c r="AV272" s="13" t="s">
        <v>22</v>
      </c>
      <c r="AW272" s="13" t="s">
        <v>38</v>
      </c>
      <c r="AX272" s="13" t="s">
        <v>77</v>
      </c>
      <c r="AY272" s="234" t="s">
        <v>123</v>
      </c>
    </row>
    <row r="273" spans="1:51" s="14" customFormat="1" ht="12">
      <c r="A273" s="14"/>
      <c r="B273" s="235"/>
      <c r="C273" s="236"/>
      <c r="D273" s="218" t="s">
        <v>136</v>
      </c>
      <c r="E273" s="237" t="s">
        <v>20</v>
      </c>
      <c r="F273" s="238" t="s">
        <v>175</v>
      </c>
      <c r="G273" s="236"/>
      <c r="H273" s="239">
        <v>5.4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136</v>
      </c>
      <c r="AU273" s="245" t="s">
        <v>86</v>
      </c>
      <c r="AV273" s="14" t="s">
        <v>86</v>
      </c>
      <c r="AW273" s="14" t="s">
        <v>38</v>
      </c>
      <c r="AX273" s="14" t="s">
        <v>77</v>
      </c>
      <c r="AY273" s="245" t="s">
        <v>123</v>
      </c>
    </row>
    <row r="274" spans="1:51" s="15" customFormat="1" ht="12">
      <c r="A274" s="15"/>
      <c r="B274" s="246"/>
      <c r="C274" s="247"/>
      <c r="D274" s="218" t="s">
        <v>136</v>
      </c>
      <c r="E274" s="248" t="s">
        <v>20</v>
      </c>
      <c r="F274" s="249" t="s">
        <v>139</v>
      </c>
      <c r="G274" s="247"/>
      <c r="H274" s="250">
        <v>13.77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6" t="s">
        <v>136</v>
      </c>
      <c r="AU274" s="256" t="s">
        <v>86</v>
      </c>
      <c r="AV274" s="15" t="s">
        <v>130</v>
      </c>
      <c r="AW274" s="15" t="s">
        <v>38</v>
      </c>
      <c r="AX274" s="15" t="s">
        <v>22</v>
      </c>
      <c r="AY274" s="256" t="s">
        <v>123</v>
      </c>
    </row>
    <row r="275" spans="1:65" s="2" customFormat="1" ht="21.75" customHeight="1">
      <c r="A275" s="39"/>
      <c r="B275" s="40"/>
      <c r="C275" s="205" t="s">
        <v>349</v>
      </c>
      <c r="D275" s="205" t="s">
        <v>125</v>
      </c>
      <c r="E275" s="206" t="s">
        <v>350</v>
      </c>
      <c r="F275" s="207" t="s">
        <v>351</v>
      </c>
      <c r="G275" s="208" t="s">
        <v>242</v>
      </c>
      <c r="H275" s="209">
        <v>1.42</v>
      </c>
      <c r="I275" s="210"/>
      <c r="J275" s="211">
        <f>ROUND(I275*H275,2)</f>
        <v>0</v>
      </c>
      <c r="K275" s="207" t="s">
        <v>129</v>
      </c>
      <c r="L275" s="45"/>
      <c r="M275" s="212" t="s">
        <v>20</v>
      </c>
      <c r="N275" s="213" t="s">
        <v>48</v>
      </c>
      <c r="O275" s="85"/>
      <c r="P275" s="214">
        <f>O275*H275</f>
        <v>0</v>
      </c>
      <c r="Q275" s="214">
        <v>1.04575178</v>
      </c>
      <c r="R275" s="214">
        <f>Q275*H275</f>
        <v>1.4849675276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130</v>
      </c>
      <c r="AT275" s="216" t="s">
        <v>125</v>
      </c>
      <c r="AU275" s="216" t="s">
        <v>86</v>
      </c>
      <c r="AY275" s="18" t="s">
        <v>123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22</v>
      </c>
      <c r="BK275" s="217">
        <f>ROUND(I275*H275,2)</f>
        <v>0</v>
      </c>
      <c r="BL275" s="18" t="s">
        <v>130</v>
      </c>
      <c r="BM275" s="216" t="s">
        <v>352</v>
      </c>
    </row>
    <row r="276" spans="1:47" s="2" customFormat="1" ht="12">
      <c r="A276" s="39"/>
      <c r="B276" s="40"/>
      <c r="C276" s="41"/>
      <c r="D276" s="218" t="s">
        <v>132</v>
      </c>
      <c r="E276" s="41"/>
      <c r="F276" s="219" t="s">
        <v>353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132</v>
      </c>
      <c r="AU276" s="18" t="s">
        <v>86</v>
      </c>
    </row>
    <row r="277" spans="1:47" s="2" customFormat="1" ht="12">
      <c r="A277" s="39"/>
      <c r="B277" s="40"/>
      <c r="C277" s="41"/>
      <c r="D277" s="223" t="s">
        <v>134</v>
      </c>
      <c r="E277" s="41"/>
      <c r="F277" s="224" t="s">
        <v>354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134</v>
      </c>
      <c r="AU277" s="18" t="s">
        <v>86</v>
      </c>
    </row>
    <row r="278" spans="1:65" s="2" customFormat="1" ht="24.15" customHeight="1">
      <c r="A278" s="39"/>
      <c r="B278" s="40"/>
      <c r="C278" s="205" t="s">
        <v>355</v>
      </c>
      <c r="D278" s="205" t="s">
        <v>125</v>
      </c>
      <c r="E278" s="206" t="s">
        <v>356</v>
      </c>
      <c r="F278" s="207" t="s">
        <v>357</v>
      </c>
      <c r="G278" s="208" t="s">
        <v>128</v>
      </c>
      <c r="H278" s="209">
        <v>31.86</v>
      </c>
      <c r="I278" s="210"/>
      <c r="J278" s="211">
        <f>ROUND(I278*H278,2)</f>
        <v>0</v>
      </c>
      <c r="K278" s="207" t="s">
        <v>129</v>
      </c>
      <c r="L278" s="45"/>
      <c r="M278" s="212" t="s">
        <v>20</v>
      </c>
      <c r="N278" s="213" t="s">
        <v>48</v>
      </c>
      <c r="O278" s="85"/>
      <c r="P278" s="214">
        <f>O278*H278</f>
        <v>0</v>
      </c>
      <c r="Q278" s="214">
        <v>0.02518806</v>
      </c>
      <c r="R278" s="214">
        <f>Q278*H278</f>
        <v>0.8024915916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130</v>
      </c>
      <c r="AT278" s="216" t="s">
        <v>125</v>
      </c>
      <c r="AU278" s="216" t="s">
        <v>86</v>
      </c>
      <c r="AY278" s="18" t="s">
        <v>123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22</v>
      </c>
      <c r="BK278" s="217">
        <f>ROUND(I278*H278,2)</f>
        <v>0</v>
      </c>
      <c r="BL278" s="18" t="s">
        <v>130</v>
      </c>
      <c r="BM278" s="216" t="s">
        <v>358</v>
      </c>
    </row>
    <row r="279" spans="1:47" s="2" customFormat="1" ht="12">
      <c r="A279" s="39"/>
      <c r="B279" s="40"/>
      <c r="C279" s="41"/>
      <c r="D279" s="218" t="s">
        <v>132</v>
      </c>
      <c r="E279" s="41"/>
      <c r="F279" s="219" t="s">
        <v>359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132</v>
      </c>
      <c r="AU279" s="18" t="s">
        <v>86</v>
      </c>
    </row>
    <row r="280" spans="1:47" s="2" customFormat="1" ht="12">
      <c r="A280" s="39"/>
      <c r="B280" s="40"/>
      <c r="C280" s="41"/>
      <c r="D280" s="223" t="s">
        <v>134</v>
      </c>
      <c r="E280" s="41"/>
      <c r="F280" s="224" t="s">
        <v>360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134</v>
      </c>
      <c r="AU280" s="18" t="s">
        <v>86</v>
      </c>
    </row>
    <row r="281" spans="1:51" s="13" customFormat="1" ht="12">
      <c r="A281" s="13"/>
      <c r="B281" s="225"/>
      <c r="C281" s="226"/>
      <c r="D281" s="218" t="s">
        <v>136</v>
      </c>
      <c r="E281" s="227" t="s">
        <v>20</v>
      </c>
      <c r="F281" s="228" t="s">
        <v>361</v>
      </c>
      <c r="G281" s="226"/>
      <c r="H281" s="227" t="s">
        <v>20</v>
      </c>
      <c r="I281" s="229"/>
      <c r="J281" s="226"/>
      <c r="K281" s="226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136</v>
      </c>
      <c r="AU281" s="234" t="s">
        <v>86</v>
      </c>
      <c r="AV281" s="13" t="s">
        <v>22</v>
      </c>
      <c r="AW281" s="13" t="s">
        <v>38</v>
      </c>
      <c r="AX281" s="13" t="s">
        <v>77</v>
      </c>
      <c r="AY281" s="234" t="s">
        <v>123</v>
      </c>
    </row>
    <row r="282" spans="1:51" s="14" customFormat="1" ht="12">
      <c r="A282" s="14"/>
      <c r="B282" s="235"/>
      <c r="C282" s="236"/>
      <c r="D282" s="218" t="s">
        <v>136</v>
      </c>
      <c r="E282" s="237" t="s">
        <v>20</v>
      </c>
      <c r="F282" s="238" t="s">
        <v>362</v>
      </c>
      <c r="G282" s="236"/>
      <c r="H282" s="239">
        <v>21.6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136</v>
      </c>
      <c r="AU282" s="245" t="s">
        <v>86</v>
      </c>
      <c r="AV282" s="14" t="s">
        <v>86</v>
      </c>
      <c r="AW282" s="14" t="s">
        <v>38</v>
      </c>
      <c r="AX282" s="14" t="s">
        <v>77</v>
      </c>
      <c r="AY282" s="245" t="s">
        <v>123</v>
      </c>
    </row>
    <row r="283" spans="1:51" s="13" customFormat="1" ht="12">
      <c r="A283" s="13"/>
      <c r="B283" s="225"/>
      <c r="C283" s="226"/>
      <c r="D283" s="218" t="s">
        <v>136</v>
      </c>
      <c r="E283" s="227" t="s">
        <v>20</v>
      </c>
      <c r="F283" s="228" t="s">
        <v>363</v>
      </c>
      <c r="G283" s="226"/>
      <c r="H283" s="227" t="s">
        <v>20</v>
      </c>
      <c r="I283" s="229"/>
      <c r="J283" s="226"/>
      <c r="K283" s="226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136</v>
      </c>
      <c r="AU283" s="234" t="s">
        <v>86</v>
      </c>
      <c r="AV283" s="13" t="s">
        <v>22</v>
      </c>
      <c r="AW283" s="13" t="s">
        <v>38</v>
      </c>
      <c r="AX283" s="13" t="s">
        <v>77</v>
      </c>
      <c r="AY283" s="234" t="s">
        <v>123</v>
      </c>
    </row>
    <row r="284" spans="1:51" s="14" customFormat="1" ht="12">
      <c r="A284" s="14"/>
      <c r="B284" s="235"/>
      <c r="C284" s="236"/>
      <c r="D284" s="218" t="s">
        <v>136</v>
      </c>
      <c r="E284" s="237" t="s">
        <v>20</v>
      </c>
      <c r="F284" s="238" t="s">
        <v>364</v>
      </c>
      <c r="G284" s="236"/>
      <c r="H284" s="239">
        <v>10.26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136</v>
      </c>
      <c r="AU284" s="245" t="s">
        <v>86</v>
      </c>
      <c r="AV284" s="14" t="s">
        <v>86</v>
      </c>
      <c r="AW284" s="14" t="s">
        <v>38</v>
      </c>
      <c r="AX284" s="14" t="s">
        <v>77</v>
      </c>
      <c r="AY284" s="245" t="s">
        <v>123</v>
      </c>
    </row>
    <row r="285" spans="1:51" s="15" customFormat="1" ht="12">
      <c r="A285" s="15"/>
      <c r="B285" s="246"/>
      <c r="C285" s="247"/>
      <c r="D285" s="218" t="s">
        <v>136</v>
      </c>
      <c r="E285" s="248" t="s">
        <v>20</v>
      </c>
      <c r="F285" s="249" t="s">
        <v>139</v>
      </c>
      <c r="G285" s="247"/>
      <c r="H285" s="250">
        <v>31.86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6" t="s">
        <v>136</v>
      </c>
      <c r="AU285" s="256" t="s">
        <v>86</v>
      </c>
      <c r="AV285" s="15" t="s">
        <v>130</v>
      </c>
      <c r="AW285" s="15" t="s">
        <v>38</v>
      </c>
      <c r="AX285" s="15" t="s">
        <v>22</v>
      </c>
      <c r="AY285" s="256" t="s">
        <v>123</v>
      </c>
    </row>
    <row r="286" spans="1:65" s="2" customFormat="1" ht="24.15" customHeight="1">
      <c r="A286" s="39"/>
      <c r="B286" s="40"/>
      <c r="C286" s="205" t="s">
        <v>365</v>
      </c>
      <c r="D286" s="205" t="s">
        <v>125</v>
      </c>
      <c r="E286" s="206" t="s">
        <v>366</v>
      </c>
      <c r="F286" s="207" t="s">
        <v>367</v>
      </c>
      <c r="G286" s="208" t="s">
        <v>128</v>
      </c>
      <c r="H286" s="209">
        <v>31.86</v>
      </c>
      <c r="I286" s="210"/>
      <c r="J286" s="211">
        <f>ROUND(I286*H286,2)</f>
        <v>0</v>
      </c>
      <c r="K286" s="207" t="s">
        <v>129</v>
      </c>
      <c r="L286" s="45"/>
      <c r="M286" s="212" t="s">
        <v>20</v>
      </c>
      <c r="N286" s="213" t="s">
        <v>48</v>
      </c>
      <c r="O286" s="85"/>
      <c r="P286" s="214">
        <f>O286*H286</f>
        <v>0</v>
      </c>
      <c r="Q286" s="214">
        <v>0</v>
      </c>
      <c r="R286" s="214">
        <f>Q286*H286</f>
        <v>0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130</v>
      </c>
      <c r="AT286" s="216" t="s">
        <v>125</v>
      </c>
      <c r="AU286" s="216" t="s">
        <v>86</v>
      </c>
      <c r="AY286" s="18" t="s">
        <v>123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22</v>
      </c>
      <c r="BK286" s="217">
        <f>ROUND(I286*H286,2)</f>
        <v>0</v>
      </c>
      <c r="BL286" s="18" t="s">
        <v>130</v>
      </c>
      <c r="BM286" s="216" t="s">
        <v>368</v>
      </c>
    </row>
    <row r="287" spans="1:47" s="2" customFormat="1" ht="12">
      <c r="A287" s="39"/>
      <c r="B287" s="40"/>
      <c r="C287" s="41"/>
      <c r="D287" s="218" t="s">
        <v>132</v>
      </c>
      <c r="E287" s="41"/>
      <c r="F287" s="219" t="s">
        <v>369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132</v>
      </c>
      <c r="AU287" s="18" t="s">
        <v>86</v>
      </c>
    </row>
    <row r="288" spans="1:47" s="2" customFormat="1" ht="12">
      <c r="A288" s="39"/>
      <c r="B288" s="40"/>
      <c r="C288" s="41"/>
      <c r="D288" s="223" t="s">
        <v>134</v>
      </c>
      <c r="E288" s="41"/>
      <c r="F288" s="224" t="s">
        <v>370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134</v>
      </c>
      <c r="AU288" s="18" t="s">
        <v>86</v>
      </c>
    </row>
    <row r="289" spans="1:51" s="13" customFormat="1" ht="12">
      <c r="A289" s="13"/>
      <c r="B289" s="225"/>
      <c r="C289" s="226"/>
      <c r="D289" s="218" t="s">
        <v>136</v>
      </c>
      <c r="E289" s="227" t="s">
        <v>20</v>
      </c>
      <c r="F289" s="228" t="s">
        <v>361</v>
      </c>
      <c r="G289" s="226"/>
      <c r="H289" s="227" t="s">
        <v>20</v>
      </c>
      <c r="I289" s="229"/>
      <c r="J289" s="226"/>
      <c r="K289" s="226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136</v>
      </c>
      <c r="AU289" s="234" t="s">
        <v>86</v>
      </c>
      <c r="AV289" s="13" t="s">
        <v>22</v>
      </c>
      <c r="AW289" s="13" t="s">
        <v>38</v>
      </c>
      <c r="AX289" s="13" t="s">
        <v>77</v>
      </c>
      <c r="AY289" s="234" t="s">
        <v>123</v>
      </c>
    </row>
    <row r="290" spans="1:51" s="14" customFormat="1" ht="12">
      <c r="A290" s="14"/>
      <c r="B290" s="235"/>
      <c r="C290" s="236"/>
      <c r="D290" s="218" t="s">
        <v>136</v>
      </c>
      <c r="E290" s="237" t="s">
        <v>20</v>
      </c>
      <c r="F290" s="238" t="s">
        <v>362</v>
      </c>
      <c r="G290" s="236"/>
      <c r="H290" s="239">
        <v>21.6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136</v>
      </c>
      <c r="AU290" s="245" t="s">
        <v>86</v>
      </c>
      <c r="AV290" s="14" t="s">
        <v>86</v>
      </c>
      <c r="AW290" s="14" t="s">
        <v>38</v>
      </c>
      <c r="AX290" s="14" t="s">
        <v>77</v>
      </c>
      <c r="AY290" s="245" t="s">
        <v>123</v>
      </c>
    </row>
    <row r="291" spans="1:51" s="13" customFormat="1" ht="12">
      <c r="A291" s="13"/>
      <c r="B291" s="225"/>
      <c r="C291" s="226"/>
      <c r="D291" s="218" t="s">
        <v>136</v>
      </c>
      <c r="E291" s="227" t="s">
        <v>20</v>
      </c>
      <c r="F291" s="228" t="s">
        <v>363</v>
      </c>
      <c r="G291" s="226"/>
      <c r="H291" s="227" t="s">
        <v>20</v>
      </c>
      <c r="I291" s="229"/>
      <c r="J291" s="226"/>
      <c r="K291" s="226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136</v>
      </c>
      <c r="AU291" s="234" t="s">
        <v>86</v>
      </c>
      <c r="AV291" s="13" t="s">
        <v>22</v>
      </c>
      <c r="AW291" s="13" t="s">
        <v>38</v>
      </c>
      <c r="AX291" s="13" t="s">
        <v>77</v>
      </c>
      <c r="AY291" s="234" t="s">
        <v>123</v>
      </c>
    </row>
    <row r="292" spans="1:51" s="14" customFormat="1" ht="12">
      <c r="A292" s="14"/>
      <c r="B292" s="235"/>
      <c r="C292" s="236"/>
      <c r="D292" s="218" t="s">
        <v>136</v>
      </c>
      <c r="E292" s="237" t="s">
        <v>20</v>
      </c>
      <c r="F292" s="238" t="s">
        <v>364</v>
      </c>
      <c r="G292" s="236"/>
      <c r="H292" s="239">
        <v>10.26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136</v>
      </c>
      <c r="AU292" s="245" t="s">
        <v>86</v>
      </c>
      <c r="AV292" s="14" t="s">
        <v>86</v>
      </c>
      <c r="AW292" s="14" t="s">
        <v>38</v>
      </c>
      <c r="AX292" s="14" t="s">
        <v>77</v>
      </c>
      <c r="AY292" s="245" t="s">
        <v>123</v>
      </c>
    </row>
    <row r="293" spans="1:51" s="15" customFormat="1" ht="12">
      <c r="A293" s="15"/>
      <c r="B293" s="246"/>
      <c r="C293" s="247"/>
      <c r="D293" s="218" t="s">
        <v>136</v>
      </c>
      <c r="E293" s="248" t="s">
        <v>20</v>
      </c>
      <c r="F293" s="249" t="s">
        <v>139</v>
      </c>
      <c r="G293" s="247"/>
      <c r="H293" s="250">
        <v>31.86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6" t="s">
        <v>136</v>
      </c>
      <c r="AU293" s="256" t="s">
        <v>86</v>
      </c>
      <c r="AV293" s="15" t="s">
        <v>130</v>
      </c>
      <c r="AW293" s="15" t="s">
        <v>38</v>
      </c>
      <c r="AX293" s="15" t="s">
        <v>22</v>
      </c>
      <c r="AY293" s="256" t="s">
        <v>123</v>
      </c>
    </row>
    <row r="294" spans="1:65" s="2" customFormat="1" ht="16.5" customHeight="1">
      <c r="A294" s="39"/>
      <c r="B294" s="40"/>
      <c r="C294" s="205" t="s">
        <v>371</v>
      </c>
      <c r="D294" s="205" t="s">
        <v>125</v>
      </c>
      <c r="E294" s="206" t="s">
        <v>372</v>
      </c>
      <c r="F294" s="207" t="s">
        <v>373</v>
      </c>
      <c r="G294" s="208" t="s">
        <v>170</v>
      </c>
      <c r="H294" s="209">
        <v>82.62</v>
      </c>
      <c r="I294" s="210"/>
      <c r="J294" s="211">
        <f>ROUND(I294*H294,2)</f>
        <v>0</v>
      </c>
      <c r="K294" s="207" t="s">
        <v>129</v>
      </c>
      <c r="L294" s="45"/>
      <c r="M294" s="212" t="s">
        <v>20</v>
      </c>
      <c r="N294" s="213" t="s">
        <v>48</v>
      </c>
      <c r="O294" s="85"/>
      <c r="P294" s="214">
        <f>O294*H294</f>
        <v>0</v>
      </c>
      <c r="Q294" s="214">
        <v>2.50187</v>
      </c>
      <c r="R294" s="214">
        <f>Q294*H294</f>
        <v>206.7044994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130</v>
      </c>
      <c r="AT294" s="216" t="s">
        <v>125</v>
      </c>
      <c r="AU294" s="216" t="s">
        <v>86</v>
      </c>
      <c r="AY294" s="18" t="s">
        <v>123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22</v>
      </c>
      <c r="BK294" s="217">
        <f>ROUND(I294*H294,2)</f>
        <v>0</v>
      </c>
      <c r="BL294" s="18" t="s">
        <v>130</v>
      </c>
      <c r="BM294" s="216" t="s">
        <v>374</v>
      </c>
    </row>
    <row r="295" spans="1:47" s="2" customFormat="1" ht="12">
      <c r="A295" s="39"/>
      <c r="B295" s="40"/>
      <c r="C295" s="41"/>
      <c r="D295" s="218" t="s">
        <v>132</v>
      </c>
      <c r="E295" s="41"/>
      <c r="F295" s="219" t="s">
        <v>375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132</v>
      </c>
      <c r="AU295" s="18" t="s">
        <v>86</v>
      </c>
    </row>
    <row r="296" spans="1:47" s="2" customFormat="1" ht="12">
      <c r="A296" s="39"/>
      <c r="B296" s="40"/>
      <c r="C296" s="41"/>
      <c r="D296" s="223" t="s">
        <v>134</v>
      </c>
      <c r="E296" s="41"/>
      <c r="F296" s="224" t="s">
        <v>376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134</v>
      </c>
      <c r="AU296" s="18" t="s">
        <v>86</v>
      </c>
    </row>
    <row r="297" spans="1:51" s="13" customFormat="1" ht="12">
      <c r="A297" s="13"/>
      <c r="B297" s="225"/>
      <c r="C297" s="226"/>
      <c r="D297" s="218" t="s">
        <v>136</v>
      </c>
      <c r="E297" s="227" t="s">
        <v>20</v>
      </c>
      <c r="F297" s="228" t="s">
        <v>377</v>
      </c>
      <c r="G297" s="226"/>
      <c r="H297" s="227" t="s">
        <v>20</v>
      </c>
      <c r="I297" s="229"/>
      <c r="J297" s="226"/>
      <c r="K297" s="226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136</v>
      </c>
      <c r="AU297" s="234" t="s">
        <v>86</v>
      </c>
      <c r="AV297" s="13" t="s">
        <v>22</v>
      </c>
      <c r="AW297" s="13" t="s">
        <v>38</v>
      </c>
      <c r="AX297" s="13" t="s">
        <v>77</v>
      </c>
      <c r="AY297" s="234" t="s">
        <v>123</v>
      </c>
    </row>
    <row r="298" spans="1:51" s="14" customFormat="1" ht="12">
      <c r="A298" s="14"/>
      <c r="B298" s="235"/>
      <c r="C298" s="236"/>
      <c r="D298" s="218" t="s">
        <v>136</v>
      </c>
      <c r="E298" s="237" t="s">
        <v>20</v>
      </c>
      <c r="F298" s="238" t="s">
        <v>378</v>
      </c>
      <c r="G298" s="236"/>
      <c r="H298" s="239">
        <v>82.62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136</v>
      </c>
      <c r="AU298" s="245" t="s">
        <v>86</v>
      </c>
      <c r="AV298" s="14" t="s">
        <v>86</v>
      </c>
      <c r="AW298" s="14" t="s">
        <v>38</v>
      </c>
      <c r="AX298" s="14" t="s">
        <v>77</v>
      </c>
      <c r="AY298" s="245" t="s">
        <v>123</v>
      </c>
    </row>
    <row r="299" spans="1:51" s="15" customFormat="1" ht="12">
      <c r="A299" s="15"/>
      <c r="B299" s="246"/>
      <c r="C299" s="247"/>
      <c r="D299" s="218" t="s">
        <v>136</v>
      </c>
      <c r="E299" s="248" t="s">
        <v>20</v>
      </c>
      <c r="F299" s="249" t="s">
        <v>139</v>
      </c>
      <c r="G299" s="247"/>
      <c r="H299" s="250">
        <v>82.62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6" t="s">
        <v>136</v>
      </c>
      <c r="AU299" s="256" t="s">
        <v>86</v>
      </c>
      <c r="AV299" s="15" t="s">
        <v>130</v>
      </c>
      <c r="AW299" s="15" t="s">
        <v>38</v>
      </c>
      <c r="AX299" s="15" t="s">
        <v>22</v>
      </c>
      <c r="AY299" s="256" t="s">
        <v>123</v>
      </c>
    </row>
    <row r="300" spans="1:65" s="2" customFormat="1" ht="24.15" customHeight="1">
      <c r="A300" s="39"/>
      <c r="B300" s="40"/>
      <c r="C300" s="205" t="s">
        <v>379</v>
      </c>
      <c r="D300" s="205" t="s">
        <v>125</v>
      </c>
      <c r="E300" s="206" t="s">
        <v>380</v>
      </c>
      <c r="F300" s="207" t="s">
        <v>381</v>
      </c>
      <c r="G300" s="208" t="s">
        <v>128</v>
      </c>
      <c r="H300" s="209">
        <v>86.94</v>
      </c>
      <c r="I300" s="210"/>
      <c r="J300" s="211">
        <f>ROUND(I300*H300,2)</f>
        <v>0</v>
      </c>
      <c r="K300" s="207" t="s">
        <v>129</v>
      </c>
      <c r="L300" s="45"/>
      <c r="M300" s="212" t="s">
        <v>20</v>
      </c>
      <c r="N300" s="213" t="s">
        <v>48</v>
      </c>
      <c r="O300" s="85"/>
      <c r="P300" s="214">
        <f>O300*H300</f>
        <v>0</v>
      </c>
      <c r="Q300" s="214">
        <v>0.00237492</v>
      </c>
      <c r="R300" s="214">
        <f>Q300*H300</f>
        <v>0.2064755448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130</v>
      </c>
      <c r="AT300" s="216" t="s">
        <v>125</v>
      </c>
      <c r="AU300" s="216" t="s">
        <v>86</v>
      </c>
      <c r="AY300" s="18" t="s">
        <v>123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22</v>
      </c>
      <c r="BK300" s="217">
        <f>ROUND(I300*H300,2)</f>
        <v>0</v>
      </c>
      <c r="BL300" s="18" t="s">
        <v>130</v>
      </c>
      <c r="BM300" s="216" t="s">
        <v>382</v>
      </c>
    </row>
    <row r="301" spans="1:47" s="2" customFormat="1" ht="12">
      <c r="A301" s="39"/>
      <c r="B301" s="40"/>
      <c r="C301" s="41"/>
      <c r="D301" s="218" t="s">
        <v>132</v>
      </c>
      <c r="E301" s="41"/>
      <c r="F301" s="219" t="s">
        <v>383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132</v>
      </c>
      <c r="AU301" s="18" t="s">
        <v>86</v>
      </c>
    </row>
    <row r="302" spans="1:47" s="2" customFormat="1" ht="12">
      <c r="A302" s="39"/>
      <c r="B302" s="40"/>
      <c r="C302" s="41"/>
      <c r="D302" s="223" t="s">
        <v>134</v>
      </c>
      <c r="E302" s="41"/>
      <c r="F302" s="224" t="s">
        <v>384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134</v>
      </c>
      <c r="AU302" s="18" t="s">
        <v>86</v>
      </c>
    </row>
    <row r="303" spans="1:51" s="14" customFormat="1" ht="12">
      <c r="A303" s="14"/>
      <c r="B303" s="235"/>
      <c r="C303" s="236"/>
      <c r="D303" s="218" t="s">
        <v>136</v>
      </c>
      <c r="E303" s="237" t="s">
        <v>20</v>
      </c>
      <c r="F303" s="238" t="s">
        <v>385</v>
      </c>
      <c r="G303" s="236"/>
      <c r="H303" s="239">
        <v>86.94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136</v>
      </c>
      <c r="AU303" s="245" t="s">
        <v>86</v>
      </c>
      <c r="AV303" s="14" t="s">
        <v>86</v>
      </c>
      <c r="AW303" s="14" t="s">
        <v>38</v>
      </c>
      <c r="AX303" s="14" t="s">
        <v>77</v>
      </c>
      <c r="AY303" s="245" t="s">
        <v>123</v>
      </c>
    </row>
    <row r="304" spans="1:51" s="15" customFormat="1" ht="12">
      <c r="A304" s="15"/>
      <c r="B304" s="246"/>
      <c r="C304" s="247"/>
      <c r="D304" s="218" t="s">
        <v>136</v>
      </c>
      <c r="E304" s="248" t="s">
        <v>20</v>
      </c>
      <c r="F304" s="249" t="s">
        <v>139</v>
      </c>
      <c r="G304" s="247"/>
      <c r="H304" s="250">
        <v>86.94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6" t="s">
        <v>136</v>
      </c>
      <c r="AU304" s="256" t="s">
        <v>86</v>
      </c>
      <c r="AV304" s="15" t="s">
        <v>130</v>
      </c>
      <c r="AW304" s="15" t="s">
        <v>38</v>
      </c>
      <c r="AX304" s="15" t="s">
        <v>22</v>
      </c>
      <c r="AY304" s="256" t="s">
        <v>123</v>
      </c>
    </row>
    <row r="305" spans="1:65" s="2" customFormat="1" ht="24.15" customHeight="1">
      <c r="A305" s="39"/>
      <c r="B305" s="40"/>
      <c r="C305" s="205" t="s">
        <v>386</v>
      </c>
      <c r="D305" s="205" t="s">
        <v>125</v>
      </c>
      <c r="E305" s="206" t="s">
        <v>387</v>
      </c>
      <c r="F305" s="207" t="s">
        <v>388</v>
      </c>
      <c r="G305" s="208" t="s">
        <v>128</v>
      </c>
      <c r="H305" s="209">
        <v>86.94</v>
      </c>
      <c r="I305" s="210"/>
      <c r="J305" s="211">
        <f>ROUND(I305*H305,2)</f>
        <v>0</v>
      </c>
      <c r="K305" s="207" t="s">
        <v>129</v>
      </c>
      <c r="L305" s="45"/>
      <c r="M305" s="212" t="s">
        <v>20</v>
      </c>
      <c r="N305" s="213" t="s">
        <v>48</v>
      </c>
      <c r="O305" s="85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130</v>
      </c>
      <c r="AT305" s="216" t="s">
        <v>125</v>
      </c>
      <c r="AU305" s="216" t="s">
        <v>86</v>
      </c>
      <c r="AY305" s="18" t="s">
        <v>123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22</v>
      </c>
      <c r="BK305" s="217">
        <f>ROUND(I305*H305,2)</f>
        <v>0</v>
      </c>
      <c r="BL305" s="18" t="s">
        <v>130</v>
      </c>
      <c r="BM305" s="216" t="s">
        <v>389</v>
      </c>
    </row>
    <row r="306" spans="1:47" s="2" customFormat="1" ht="12">
      <c r="A306" s="39"/>
      <c r="B306" s="40"/>
      <c r="C306" s="41"/>
      <c r="D306" s="218" t="s">
        <v>132</v>
      </c>
      <c r="E306" s="41"/>
      <c r="F306" s="219" t="s">
        <v>390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132</v>
      </c>
      <c r="AU306" s="18" t="s">
        <v>86</v>
      </c>
    </row>
    <row r="307" spans="1:47" s="2" customFormat="1" ht="12">
      <c r="A307" s="39"/>
      <c r="B307" s="40"/>
      <c r="C307" s="41"/>
      <c r="D307" s="223" t="s">
        <v>134</v>
      </c>
      <c r="E307" s="41"/>
      <c r="F307" s="224" t="s">
        <v>391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134</v>
      </c>
      <c r="AU307" s="18" t="s">
        <v>86</v>
      </c>
    </row>
    <row r="308" spans="1:51" s="14" customFormat="1" ht="12">
      <c r="A308" s="14"/>
      <c r="B308" s="235"/>
      <c r="C308" s="236"/>
      <c r="D308" s="218" t="s">
        <v>136</v>
      </c>
      <c r="E308" s="237" t="s">
        <v>20</v>
      </c>
      <c r="F308" s="238" t="s">
        <v>385</v>
      </c>
      <c r="G308" s="236"/>
      <c r="H308" s="239">
        <v>86.94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136</v>
      </c>
      <c r="AU308" s="245" t="s">
        <v>86</v>
      </c>
      <c r="AV308" s="14" t="s">
        <v>86</v>
      </c>
      <c r="AW308" s="14" t="s">
        <v>38</v>
      </c>
      <c r="AX308" s="14" t="s">
        <v>77</v>
      </c>
      <c r="AY308" s="245" t="s">
        <v>123</v>
      </c>
    </row>
    <row r="309" spans="1:51" s="15" customFormat="1" ht="12">
      <c r="A309" s="15"/>
      <c r="B309" s="246"/>
      <c r="C309" s="247"/>
      <c r="D309" s="218" t="s">
        <v>136</v>
      </c>
      <c r="E309" s="248" t="s">
        <v>20</v>
      </c>
      <c r="F309" s="249" t="s">
        <v>139</v>
      </c>
      <c r="G309" s="247"/>
      <c r="H309" s="250">
        <v>86.94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6" t="s">
        <v>136</v>
      </c>
      <c r="AU309" s="256" t="s">
        <v>86</v>
      </c>
      <c r="AV309" s="15" t="s">
        <v>130</v>
      </c>
      <c r="AW309" s="15" t="s">
        <v>38</v>
      </c>
      <c r="AX309" s="15" t="s">
        <v>22</v>
      </c>
      <c r="AY309" s="256" t="s">
        <v>123</v>
      </c>
    </row>
    <row r="310" spans="1:65" s="2" customFormat="1" ht="16.5" customHeight="1">
      <c r="A310" s="39"/>
      <c r="B310" s="40"/>
      <c r="C310" s="205" t="s">
        <v>392</v>
      </c>
      <c r="D310" s="205" t="s">
        <v>125</v>
      </c>
      <c r="E310" s="206" t="s">
        <v>393</v>
      </c>
      <c r="F310" s="207" t="s">
        <v>394</v>
      </c>
      <c r="G310" s="208" t="s">
        <v>242</v>
      </c>
      <c r="H310" s="209">
        <v>5.01</v>
      </c>
      <c r="I310" s="210"/>
      <c r="J310" s="211">
        <f>ROUND(I310*H310,2)</f>
        <v>0</v>
      </c>
      <c r="K310" s="207" t="s">
        <v>129</v>
      </c>
      <c r="L310" s="45"/>
      <c r="M310" s="212" t="s">
        <v>20</v>
      </c>
      <c r="N310" s="213" t="s">
        <v>48</v>
      </c>
      <c r="O310" s="85"/>
      <c r="P310" s="214">
        <f>O310*H310</f>
        <v>0</v>
      </c>
      <c r="Q310" s="214">
        <v>1.03845</v>
      </c>
      <c r="R310" s="214">
        <f>Q310*H310</f>
        <v>5.2026345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130</v>
      </c>
      <c r="AT310" s="216" t="s">
        <v>125</v>
      </c>
      <c r="AU310" s="216" t="s">
        <v>86</v>
      </c>
      <c r="AY310" s="18" t="s">
        <v>123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22</v>
      </c>
      <c r="BK310" s="217">
        <f>ROUND(I310*H310,2)</f>
        <v>0</v>
      </c>
      <c r="BL310" s="18" t="s">
        <v>130</v>
      </c>
      <c r="BM310" s="216" t="s">
        <v>395</v>
      </c>
    </row>
    <row r="311" spans="1:47" s="2" customFormat="1" ht="12">
      <c r="A311" s="39"/>
      <c r="B311" s="40"/>
      <c r="C311" s="41"/>
      <c r="D311" s="218" t="s">
        <v>132</v>
      </c>
      <c r="E311" s="41"/>
      <c r="F311" s="219" t="s">
        <v>396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132</v>
      </c>
      <c r="AU311" s="18" t="s">
        <v>86</v>
      </c>
    </row>
    <row r="312" spans="1:47" s="2" customFormat="1" ht="12">
      <c r="A312" s="39"/>
      <c r="B312" s="40"/>
      <c r="C312" s="41"/>
      <c r="D312" s="223" t="s">
        <v>134</v>
      </c>
      <c r="E312" s="41"/>
      <c r="F312" s="224" t="s">
        <v>397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134</v>
      </c>
      <c r="AU312" s="18" t="s">
        <v>86</v>
      </c>
    </row>
    <row r="313" spans="1:65" s="2" customFormat="1" ht="24.15" customHeight="1">
      <c r="A313" s="39"/>
      <c r="B313" s="40"/>
      <c r="C313" s="205" t="s">
        <v>398</v>
      </c>
      <c r="D313" s="205" t="s">
        <v>125</v>
      </c>
      <c r="E313" s="206" t="s">
        <v>399</v>
      </c>
      <c r="F313" s="207" t="s">
        <v>400</v>
      </c>
      <c r="G313" s="208" t="s">
        <v>242</v>
      </c>
      <c r="H313" s="209">
        <v>0.1</v>
      </c>
      <c r="I313" s="210"/>
      <c r="J313" s="211">
        <f>ROUND(I313*H313,2)</f>
        <v>0</v>
      </c>
      <c r="K313" s="207" t="s">
        <v>129</v>
      </c>
      <c r="L313" s="45"/>
      <c r="M313" s="212" t="s">
        <v>20</v>
      </c>
      <c r="N313" s="213" t="s">
        <v>48</v>
      </c>
      <c r="O313" s="85"/>
      <c r="P313" s="214">
        <f>O313*H313</f>
        <v>0</v>
      </c>
      <c r="Q313" s="214">
        <v>1.059728</v>
      </c>
      <c r="R313" s="214">
        <f>Q313*H313</f>
        <v>0.1059728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130</v>
      </c>
      <c r="AT313" s="216" t="s">
        <v>125</v>
      </c>
      <c r="AU313" s="216" t="s">
        <v>86</v>
      </c>
      <c r="AY313" s="18" t="s">
        <v>123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22</v>
      </c>
      <c r="BK313" s="217">
        <f>ROUND(I313*H313,2)</f>
        <v>0</v>
      </c>
      <c r="BL313" s="18" t="s">
        <v>130</v>
      </c>
      <c r="BM313" s="216" t="s">
        <v>401</v>
      </c>
    </row>
    <row r="314" spans="1:47" s="2" customFormat="1" ht="12">
      <c r="A314" s="39"/>
      <c r="B314" s="40"/>
      <c r="C314" s="41"/>
      <c r="D314" s="218" t="s">
        <v>132</v>
      </c>
      <c r="E314" s="41"/>
      <c r="F314" s="219" t="s">
        <v>402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132</v>
      </c>
      <c r="AU314" s="18" t="s">
        <v>86</v>
      </c>
    </row>
    <row r="315" spans="1:47" s="2" customFormat="1" ht="12">
      <c r="A315" s="39"/>
      <c r="B315" s="40"/>
      <c r="C315" s="41"/>
      <c r="D315" s="223" t="s">
        <v>134</v>
      </c>
      <c r="E315" s="41"/>
      <c r="F315" s="224" t="s">
        <v>403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134</v>
      </c>
      <c r="AU315" s="18" t="s">
        <v>86</v>
      </c>
    </row>
    <row r="316" spans="1:63" s="12" customFormat="1" ht="22.8" customHeight="1">
      <c r="A316" s="12"/>
      <c r="B316" s="189"/>
      <c r="C316" s="190"/>
      <c r="D316" s="191" t="s">
        <v>76</v>
      </c>
      <c r="E316" s="203" t="s">
        <v>130</v>
      </c>
      <c r="F316" s="203" t="s">
        <v>404</v>
      </c>
      <c r="G316" s="190"/>
      <c r="H316" s="190"/>
      <c r="I316" s="193"/>
      <c r="J316" s="204">
        <f>BK316</f>
        <v>0</v>
      </c>
      <c r="K316" s="190"/>
      <c r="L316" s="195"/>
      <c r="M316" s="196"/>
      <c r="N316" s="197"/>
      <c r="O316" s="197"/>
      <c r="P316" s="198">
        <f>SUM(P317:P322)</f>
        <v>0</v>
      </c>
      <c r="Q316" s="197"/>
      <c r="R316" s="198">
        <f>SUM(R317:R322)</f>
        <v>22.4047944</v>
      </c>
      <c r="S316" s="197"/>
      <c r="T316" s="199">
        <f>SUM(T317:T322)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0" t="s">
        <v>22</v>
      </c>
      <c r="AT316" s="201" t="s">
        <v>76</v>
      </c>
      <c r="AU316" s="201" t="s">
        <v>22</v>
      </c>
      <c r="AY316" s="200" t="s">
        <v>123</v>
      </c>
      <c r="BK316" s="202">
        <f>SUM(BK317:BK322)</f>
        <v>0</v>
      </c>
    </row>
    <row r="317" spans="1:65" s="2" customFormat="1" ht="24.15" customHeight="1">
      <c r="A317" s="39"/>
      <c r="B317" s="40"/>
      <c r="C317" s="205" t="s">
        <v>405</v>
      </c>
      <c r="D317" s="205" t="s">
        <v>125</v>
      </c>
      <c r="E317" s="206" t="s">
        <v>406</v>
      </c>
      <c r="F317" s="207" t="s">
        <v>407</v>
      </c>
      <c r="G317" s="208" t="s">
        <v>170</v>
      </c>
      <c r="H317" s="209">
        <v>9.72</v>
      </c>
      <c r="I317" s="210"/>
      <c r="J317" s="211">
        <f>ROUND(I317*H317,2)</f>
        <v>0</v>
      </c>
      <c r="K317" s="207" t="s">
        <v>129</v>
      </c>
      <c r="L317" s="45"/>
      <c r="M317" s="212" t="s">
        <v>20</v>
      </c>
      <c r="N317" s="213" t="s">
        <v>48</v>
      </c>
      <c r="O317" s="85"/>
      <c r="P317" s="214">
        <f>O317*H317</f>
        <v>0</v>
      </c>
      <c r="Q317" s="214">
        <v>2.30502</v>
      </c>
      <c r="R317" s="214">
        <f>Q317*H317</f>
        <v>22.4047944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130</v>
      </c>
      <c r="AT317" s="216" t="s">
        <v>125</v>
      </c>
      <c r="AU317" s="216" t="s">
        <v>86</v>
      </c>
      <c r="AY317" s="18" t="s">
        <v>123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22</v>
      </c>
      <c r="BK317" s="217">
        <f>ROUND(I317*H317,2)</f>
        <v>0</v>
      </c>
      <c r="BL317" s="18" t="s">
        <v>130</v>
      </c>
      <c r="BM317" s="216" t="s">
        <v>408</v>
      </c>
    </row>
    <row r="318" spans="1:47" s="2" customFormat="1" ht="12">
      <c r="A318" s="39"/>
      <c r="B318" s="40"/>
      <c r="C318" s="41"/>
      <c r="D318" s="218" t="s">
        <v>132</v>
      </c>
      <c r="E318" s="41"/>
      <c r="F318" s="219" t="s">
        <v>409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132</v>
      </c>
      <c r="AU318" s="18" t="s">
        <v>86</v>
      </c>
    </row>
    <row r="319" spans="1:47" s="2" customFormat="1" ht="12">
      <c r="A319" s="39"/>
      <c r="B319" s="40"/>
      <c r="C319" s="41"/>
      <c r="D319" s="223" t="s">
        <v>134</v>
      </c>
      <c r="E319" s="41"/>
      <c r="F319" s="224" t="s">
        <v>410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134</v>
      </c>
      <c r="AU319" s="18" t="s">
        <v>86</v>
      </c>
    </row>
    <row r="320" spans="1:51" s="13" customFormat="1" ht="12">
      <c r="A320" s="13"/>
      <c r="B320" s="225"/>
      <c r="C320" s="226"/>
      <c r="D320" s="218" t="s">
        <v>136</v>
      </c>
      <c r="E320" s="227" t="s">
        <v>20</v>
      </c>
      <c r="F320" s="228" t="s">
        <v>411</v>
      </c>
      <c r="G320" s="226"/>
      <c r="H320" s="227" t="s">
        <v>20</v>
      </c>
      <c r="I320" s="229"/>
      <c r="J320" s="226"/>
      <c r="K320" s="226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136</v>
      </c>
      <c r="AU320" s="234" t="s">
        <v>86</v>
      </c>
      <c r="AV320" s="13" t="s">
        <v>22</v>
      </c>
      <c r="AW320" s="13" t="s">
        <v>38</v>
      </c>
      <c r="AX320" s="13" t="s">
        <v>77</v>
      </c>
      <c r="AY320" s="234" t="s">
        <v>123</v>
      </c>
    </row>
    <row r="321" spans="1:51" s="14" customFormat="1" ht="12">
      <c r="A321" s="14"/>
      <c r="B321" s="235"/>
      <c r="C321" s="236"/>
      <c r="D321" s="218" t="s">
        <v>136</v>
      </c>
      <c r="E321" s="237" t="s">
        <v>20</v>
      </c>
      <c r="F321" s="238" t="s">
        <v>412</v>
      </c>
      <c r="G321" s="236"/>
      <c r="H321" s="239">
        <v>9.72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136</v>
      </c>
      <c r="AU321" s="245" t="s">
        <v>86</v>
      </c>
      <c r="AV321" s="14" t="s">
        <v>86</v>
      </c>
      <c r="AW321" s="14" t="s">
        <v>38</v>
      </c>
      <c r="AX321" s="14" t="s">
        <v>77</v>
      </c>
      <c r="AY321" s="245" t="s">
        <v>123</v>
      </c>
    </row>
    <row r="322" spans="1:51" s="15" customFormat="1" ht="12">
      <c r="A322" s="15"/>
      <c r="B322" s="246"/>
      <c r="C322" s="247"/>
      <c r="D322" s="218" t="s">
        <v>136</v>
      </c>
      <c r="E322" s="248" t="s">
        <v>20</v>
      </c>
      <c r="F322" s="249" t="s">
        <v>139</v>
      </c>
      <c r="G322" s="247"/>
      <c r="H322" s="250">
        <v>9.72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6" t="s">
        <v>136</v>
      </c>
      <c r="AU322" s="256" t="s">
        <v>86</v>
      </c>
      <c r="AV322" s="15" t="s">
        <v>130</v>
      </c>
      <c r="AW322" s="15" t="s">
        <v>38</v>
      </c>
      <c r="AX322" s="15" t="s">
        <v>22</v>
      </c>
      <c r="AY322" s="256" t="s">
        <v>123</v>
      </c>
    </row>
    <row r="323" spans="1:63" s="12" customFormat="1" ht="22.8" customHeight="1">
      <c r="A323" s="12"/>
      <c r="B323" s="189"/>
      <c r="C323" s="190"/>
      <c r="D323" s="191" t="s">
        <v>76</v>
      </c>
      <c r="E323" s="203" t="s">
        <v>159</v>
      </c>
      <c r="F323" s="203" t="s">
        <v>413</v>
      </c>
      <c r="G323" s="190"/>
      <c r="H323" s="190"/>
      <c r="I323" s="193"/>
      <c r="J323" s="204">
        <f>BK323</f>
        <v>0</v>
      </c>
      <c r="K323" s="190"/>
      <c r="L323" s="195"/>
      <c r="M323" s="196"/>
      <c r="N323" s="197"/>
      <c r="O323" s="197"/>
      <c r="P323" s="198">
        <f>SUM(P324:P352)</f>
        <v>0</v>
      </c>
      <c r="Q323" s="197"/>
      <c r="R323" s="198">
        <f>SUM(R324:R352)</f>
        <v>22.573492199999997</v>
      </c>
      <c r="S323" s="197"/>
      <c r="T323" s="199">
        <f>SUM(T324:T352)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0" t="s">
        <v>22</v>
      </c>
      <c r="AT323" s="201" t="s">
        <v>76</v>
      </c>
      <c r="AU323" s="201" t="s">
        <v>22</v>
      </c>
      <c r="AY323" s="200" t="s">
        <v>123</v>
      </c>
      <c r="BK323" s="202">
        <f>SUM(BK324:BK352)</f>
        <v>0</v>
      </c>
    </row>
    <row r="324" spans="1:65" s="2" customFormat="1" ht="24.15" customHeight="1">
      <c r="A324" s="39"/>
      <c r="B324" s="40"/>
      <c r="C324" s="205" t="s">
        <v>414</v>
      </c>
      <c r="D324" s="205" t="s">
        <v>125</v>
      </c>
      <c r="E324" s="206" t="s">
        <v>415</v>
      </c>
      <c r="F324" s="207" t="s">
        <v>416</v>
      </c>
      <c r="G324" s="208" t="s">
        <v>128</v>
      </c>
      <c r="H324" s="209">
        <v>25.5</v>
      </c>
      <c r="I324" s="210"/>
      <c r="J324" s="211">
        <f>ROUND(I324*H324,2)</f>
        <v>0</v>
      </c>
      <c r="K324" s="207" t="s">
        <v>129</v>
      </c>
      <c r="L324" s="45"/>
      <c r="M324" s="212" t="s">
        <v>20</v>
      </c>
      <c r="N324" s="213" t="s">
        <v>48</v>
      </c>
      <c r="O324" s="85"/>
      <c r="P324" s="214">
        <f>O324*H324</f>
        <v>0</v>
      </c>
      <c r="Q324" s="214">
        <v>0.247866</v>
      </c>
      <c r="R324" s="214">
        <f>Q324*H324</f>
        <v>6.320583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130</v>
      </c>
      <c r="AT324" s="216" t="s">
        <v>125</v>
      </c>
      <c r="AU324" s="216" t="s">
        <v>86</v>
      </c>
      <c r="AY324" s="18" t="s">
        <v>123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22</v>
      </c>
      <c r="BK324" s="217">
        <f>ROUND(I324*H324,2)</f>
        <v>0</v>
      </c>
      <c r="BL324" s="18" t="s">
        <v>130</v>
      </c>
      <c r="BM324" s="216" t="s">
        <v>417</v>
      </c>
    </row>
    <row r="325" spans="1:47" s="2" customFormat="1" ht="12">
      <c r="A325" s="39"/>
      <c r="B325" s="40"/>
      <c r="C325" s="41"/>
      <c r="D325" s="218" t="s">
        <v>132</v>
      </c>
      <c r="E325" s="41"/>
      <c r="F325" s="219" t="s">
        <v>418</v>
      </c>
      <c r="G325" s="41"/>
      <c r="H325" s="41"/>
      <c r="I325" s="220"/>
      <c r="J325" s="41"/>
      <c r="K325" s="41"/>
      <c r="L325" s="45"/>
      <c r="M325" s="221"/>
      <c r="N325" s="222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132</v>
      </c>
      <c r="AU325" s="18" t="s">
        <v>86</v>
      </c>
    </row>
    <row r="326" spans="1:47" s="2" customFormat="1" ht="12">
      <c r="A326" s="39"/>
      <c r="B326" s="40"/>
      <c r="C326" s="41"/>
      <c r="D326" s="223" t="s">
        <v>134</v>
      </c>
      <c r="E326" s="41"/>
      <c r="F326" s="224" t="s">
        <v>419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134</v>
      </c>
      <c r="AU326" s="18" t="s">
        <v>86</v>
      </c>
    </row>
    <row r="327" spans="1:51" s="13" customFormat="1" ht="12">
      <c r="A327" s="13"/>
      <c r="B327" s="225"/>
      <c r="C327" s="226"/>
      <c r="D327" s="218" t="s">
        <v>136</v>
      </c>
      <c r="E327" s="227" t="s">
        <v>20</v>
      </c>
      <c r="F327" s="228" t="s">
        <v>420</v>
      </c>
      <c r="G327" s="226"/>
      <c r="H327" s="227" t="s">
        <v>20</v>
      </c>
      <c r="I327" s="229"/>
      <c r="J327" s="226"/>
      <c r="K327" s="226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136</v>
      </c>
      <c r="AU327" s="234" t="s">
        <v>86</v>
      </c>
      <c r="AV327" s="13" t="s">
        <v>22</v>
      </c>
      <c r="AW327" s="13" t="s">
        <v>38</v>
      </c>
      <c r="AX327" s="13" t="s">
        <v>77</v>
      </c>
      <c r="AY327" s="234" t="s">
        <v>123</v>
      </c>
    </row>
    <row r="328" spans="1:51" s="14" customFormat="1" ht="12">
      <c r="A328" s="14"/>
      <c r="B328" s="235"/>
      <c r="C328" s="236"/>
      <c r="D328" s="218" t="s">
        <v>136</v>
      </c>
      <c r="E328" s="237" t="s">
        <v>20</v>
      </c>
      <c r="F328" s="238" t="s">
        <v>265</v>
      </c>
      <c r="G328" s="236"/>
      <c r="H328" s="239">
        <v>25.5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136</v>
      </c>
      <c r="AU328" s="245" t="s">
        <v>86</v>
      </c>
      <c r="AV328" s="14" t="s">
        <v>86</v>
      </c>
      <c r="AW328" s="14" t="s">
        <v>38</v>
      </c>
      <c r="AX328" s="14" t="s">
        <v>77</v>
      </c>
      <c r="AY328" s="245" t="s">
        <v>123</v>
      </c>
    </row>
    <row r="329" spans="1:51" s="15" customFormat="1" ht="12">
      <c r="A329" s="15"/>
      <c r="B329" s="246"/>
      <c r="C329" s="247"/>
      <c r="D329" s="218" t="s">
        <v>136</v>
      </c>
      <c r="E329" s="248" t="s">
        <v>20</v>
      </c>
      <c r="F329" s="249" t="s">
        <v>139</v>
      </c>
      <c r="G329" s="247"/>
      <c r="H329" s="250">
        <v>25.5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6" t="s">
        <v>136</v>
      </c>
      <c r="AU329" s="256" t="s">
        <v>86</v>
      </c>
      <c r="AV329" s="15" t="s">
        <v>130</v>
      </c>
      <c r="AW329" s="15" t="s">
        <v>38</v>
      </c>
      <c r="AX329" s="15" t="s">
        <v>22</v>
      </c>
      <c r="AY329" s="256" t="s">
        <v>123</v>
      </c>
    </row>
    <row r="330" spans="1:65" s="2" customFormat="1" ht="24.15" customHeight="1">
      <c r="A330" s="39"/>
      <c r="B330" s="40"/>
      <c r="C330" s="205" t="s">
        <v>421</v>
      </c>
      <c r="D330" s="205" t="s">
        <v>125</v>
      </c>
      <c r="E330" s="206" t="s">
        <v>422</v>
      </c>
      <c r="F330" s="207" t="s">
        <v>423</v>
      </c>
      <c r="G330" s="208" t="s">
        <v>128</v>
      </c>
      <c r="H330" s="209">
        <v>25.5</v>
      </c>
      <c r="I330" s="210"/>
      <c r="J330" s="211">
        <f>ROUND(I330*H330,2)</f>
        <v>0</v>
      </c>
      <c r="K330" s="207" t="s">
        <v>129</v>
      </c>
      <c r="L330" s="45"/>
      <c r="M330" s="212" t="s">
        <v>20</v>
      </c>
      <c r="N330" s="213" t="s">
        <v>48</v>
      </c>
      <c r="O330" s="85"/>
      <c r="P330" s="214">
        <f>O330*H330</f>
        <v>0</v>
      </c>
      <c r="Q330" s="214">
        <v>0.345</v>
      </c>
      <c r="R330" s="214">
        <f>Q330*H330</f>
        <v>8.7975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130</v>
      </c>
      <c r="AT330" s="216" t="s">
        <v>125</v>
      </c>
      <c r="AU330" s="216" t="s">
        <v>86</v>
      </c>
      <c r="AY330" s="18" t="s">
        <v>123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22</v>
      </c>
      <c r="BK330" s="217">
        <f>ROUND(I330*H330,2)</f>
        <v>0</v>
      </c>
      <c r="BL330" s="18" t="s">
        <v>130</v>
      </c>
      <c r="BM330" s="216" t="s">
        <v>424</v>
      </c>
    </row>
    <row r="331" spans="1:47" s="2" customFormat="1" ht="12">
      <c r="A331" s="39"/>
      <c r="B331" s="40"/>
      <c r="C331" s="41"/>
      <c r="D331" s="218" t="s">
        <v>132</v>
      </c>
      <c r="E331" s="41"/>
      <c r="F331" s="219" t="s">
        <v>425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132</v>
      </c>
      <c r="AU331" s="18" t="s">
        <v>86</v>
      </c>
    </row>
    <row r="332" spans="1:47" s="2" customFormat="1" ht="12">
      <c r="A332" s="39"/>
      <c r="B332" s="40"/>
      <c r="C332" s="41"/>
      <c r="D332" s="223" t="s">
        <v>134</v>
      </c>
      <c r="E332" s="41"/>
      <c r="F332" s="224" t="s">
        <v>426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134</v>
      </c>
      <c r="AU332" s="18" t="s">
        <v>86</v>
      </c>
    </row>
    <row r="333" spans="1:51" s="13" customFormat="1" ht="12">
      <c r="A333" s="13"/>
      <c r="B333" s="225"/>
      <c r="C333" s="226"/>
      <c r="D333" s="218" t="s">
        <v>136</v>
      </c>
      <c r="E333" s="227" t="s">
        <v>20</v>
      </c>
      <c r="F333" s="228" t="s">
        <v>427</v>
      </c>
      <c r="G333" s="226"/>
      <c r="H333" s="227" t="s">
        <v>20</v>
      </c>
      <c r="I333" s="229"/>
      <c r="J333" s="226"/>
      <c r="K333" s="226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136</v>
      </c>
      <c r="AU333" s="234" t="s">
        <v>86</v>
      </c>
      <c r="AV333" s="13" t="s">
        <v>22</v>
      </c>
      <c r="AW333" s="13" t="s">
        <v>38</v>
      </c>
      <c r="AX333" s="13" t="s">
        <v>77</v>
      </c>
      <c r="AY333" s="234" t="s">
        <v>123</v>
      </c>
    </row>
    <row r="334" spans="1:51" s="14" customFormat="1" ht="12">
      <c r="A334" s="14"/>
      <c r="B334" s="235"/>
      <c r="C334" s="236"/>
      <c r="D334" s="218" t="s">
        <v>136</v>
      </c>
      <c r="E334" s="237" t="s">
        <v>20</v>
      </c>
      <c r="F334" s="238" t="s">
        <v>265</v>
      </c>
      <c r="G334" s="236"/>
      <c r="H334" s="239">
        <v>25.5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136</v>
      </c>
      <c r="AU334" s="245" t="s">
        <v>86</v>
      </c>
      <c r="AV334" s="14" t="s">
        <v>86</v>
      </c>
      <c r="AW334" s="14" t="s">
        <v>38</v>
      </c>
      <c r="AX334" s="14" t="s">
        <v>77</v>
      </c>
      <c r="AY334" s="245" t="s">
        <v>123</v>
      </c>
    </row>
    <row r="335" spans="1:51" s="15" customFormat="1" ht="12">
      <c r="A335" s="15"/>
      <c r="B335" s="246"/>
      <c r="C335" s="247"/>
      <c r="D335" s="218" t="s">
        <v>136</v>
      </c>
      <c r="E335" s="248" t="s">
        <v>20</v>
      </c>
      <c r="F335" s="249" t="s">
        <v>139</v>
      </c>
      <c r="G335" s="247"/>
      <c r="H335" s="250">
        <v>25.5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6" t="s">
        <v>136</v>
      </c>
      <c r="AU335" s="256" t="s">
        <v>86</v>
      </c>
      <c r="AV335" s="15" t="s">
        <v>130</v>
      </c>
      <c r="AW335" s="15" t="s">
        <v>38</v>
      </c>
      <c r="AX335" s="15" t="s">
        <v>22</v>
      </c>
      <c r="AY335" s="256" t="s">
        <v>123</v>
      </c>
    </row>
    <row r="336" spans="1:65" s="2" customFormat="1" ht="24.15" customHeight="1">
      <c r="A336" s="39"/>
      <c r="B336" s="40"/>
      <c r="C336" s="205" t="s">
        <v>428</v>
      </c>
      <c r="D336" s="205" t="s">
        <v>125</v>
      </c>
      <c r="E336" s="206" t="s">
        <v>429</v>
      </c>
      <c r="F336" s="207" t="s">
        <v>430</v>
      </c>
      <c r="G336" s="208" t="s">
        <v>128</v>
      </c>
      <c r="H336" s="209">
        <v>25.5</v>
      </c>
      <c r="I336" s="210"/>
      <c r="J336" s="211">
        <f>ROUND(I336*H336,2)</f>
        <v>0</v>
      </c>
      <c r="K336" s="207" t="s">
        <v>129</v>
      </c>
      <c r="L336" s="45"/>
      <c r="M336" s="212" t="s">
        <v>20</v>
      </c>
      <c r="N336" s="213" t="s">
        <v>48</v>
      </c>
      <c r="O336" s="85"/>
      <c r="P336" s="214">
        <f>O336*H336</f>
        <v>0</v>
      </c>
      <c r="Q336" s="214">
        <v>0.12966</v>
      </c>
      <c r="R336" s="214">
        <f>Q336*H336</f>
        <v>3.30633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130</v>
      </c>
      <c r="AT336" s="216" t="s">
        <v>125</v>
      </c>
      <c r="AU336" s="216" t="s">
        <v>86</v>
      </c>
      <c r="AY336" s="18" t="s">
        <v>123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22</v>
      </c>
      <c r="BK336" s="217">
        <f>ROUND(I336*H336,2)</f>
        <v>0</v>
      </c>
      <c r="BL336" s="18" t="s">
        <v>130</v>
      </c>
      <c r="BM336" s="216" t="s">
        <v>431</v>
      </c>
    </row>
    <row r="337" spans="1:47" s="2" customFormat="1" ht="12">
      <c r="A337" s="39"/>
      <c r="B337" s="40"/>
      <c r="C337" s="41"/>
      <c r="D337" s="218" t="s">
        <v>132</v>
      </c>
      <c r="E337" s="41"/>
      <c r="F337" s="219" t="s">
        <v>432</v>
      </c>
      <c r="G337" s="41"/>
      <c r="H337" s="41"/>
      <c r="I337" s="220"/>
      <c r="J337" s="41"/>
      <c r="K337" s="41"/>
      <c r="L337" s="45"/>
      <c r="M337" s="221"/>
      <c r="N337" s="222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132</v>
      </c>
      <c r="AU337" s="18" t="s">
        <v>86</v>
      </c>
    </row>
    <row r="338" spans="1:47" s="2" customFormat="1" ht="12">
      <c r="A338" s="39"/>
      <c r="B338" s="40"/>
      <c r="C338" s="41"/>
      <c r="D338" s="223" t="s">
        <v>134</v>
      </c>
      <c r="E338" s="41"/>
      <c r="F338" s="224" t="s">
        <v>433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134</v>
      </c>
      <c r="AU338" s="18" t="s">
        <v>86</v>
      </c>
    </row>
    <row r="339" spans="1:51" s="13" customFormat="1" ht="12">
      <c r="A339" s="13"/>
      <c r="B339" s="225"/>
      <c r="C339" s="226"/>
      <c r="D339" s="218" t="s">
        <v>136</v>
      </c>
      <c r="E339" s="227" t="s">
        <v>20</v>
      </c>
      <c r="F339" s="228" t="s">
        <v>434</v>
      </c>
      <c r="G339" s="226"/>
      <c r="H339" s="227" t="s">
        <v>20</v>
      </c>
      <c r="I339" s="229"/>
      <c r="J339" s="226"/>
      <c r="K339" s="226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136</v>
      </c>
      <c r="AU339" s="234" t="s">
        <v>86</v>
      </c>
      <c r="AV339" s="13" t="s">
        <v>22</v>
      </c>
      <c r="AW339" s="13" t="s">
        <v>38</v>
      </c>
      <c r="AX339" s="13" t="s">
        <v>77</v>
      </c>
      <c r="AY339" s="234" t="s">
        <v>123</v>
      </c>
    </row>
    <row r="340" spans="1:51" s="14" customFormat="1" ht="12">
      <c r="A340" s="14"/>
      <c r="B340" s="235"/>
      <c r="C340" s="236"/>
      <c r="D340" s="218" t="s">
        <v>136</v>
      </c>
      <c r="E340" s="237" t="s">
        <v>20</v>
      </c>
      <c r="F340" s="238" t="s">
        <v>265</v>
      </c>
      <c r="G340" s="236"/>
      <c r="H340" s="239">
        <v>25.5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136</v>
      </c>
      <c r="AU340" s="245" t="s">
        <v>86</v>
      </c>
      <c r="AV340" s="14" t="s">
        <v>86</v>
      </c>
      <c r="AW340" s="14" t="s">
        <v>38</v>
      </c>
      <c r="AX340" s="14" t="s">
        <v>77</v>
      </c>
      <c r="AY340" s="245" t="s">
        <v>123</v>
      </c>
    </row>
    <row r="341" spans="1:51" s="15" customFormat="1" ht="12">
      <c r="A341" s="15"/>
      <c r="B341" s="246"/>
      <c r="C341" s="247"/>
      <c r="D341" s="218" t="s">
        <v>136</v>
      </c>
      <c r="E341" s="248" t="s">
        <v>20</v>
      </c>
      <c r="F341" s="249" t="s">
        <v>139</v>
      </c>
      <c r="G341" s="247"/>
      <c r="H341" s="250">
        <v>25.5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6" t="s">
        <v>136</v>
      </c>
      <c r="AU341" s="256" t="s">
        <v>86</v>
      </c>
      <c r="AV341" s="15" t="s">
        <v>130</v>
      </c>
      <c r="AW341" s="15" t="s">
        <v>38</v>
      </c>
      <c r="AX341" s="15" t="s">
        <v>22</v>
      </c>
      <c r="AY341" s="256" t="s">
        <v>123</v>
      </c>
    </row>
    <row r="342" spans="1:65" s="2" customFormat="1" ht="24.15" customHeight="1">
      <c r="A342" s="39"/>
      <c r="B342" s="40"/>
      <c r="C342" s="205" t="s">
        <v>435</v>
      </c>
      <c r="D342" s="205" t="s">
        <v>125</v>
      </c>
      <c r="E342" s="206" t="s">
        <v>436</v>
      </c>
      <c r="F342" s="207" t="s">
        <v>437</v>
      </c>
      <c r="G342" s="208" t="s">
        <v>211</v>
      </c>
      <c r="H342" s="209">
        <v>27</v>
      </c>
      <c r="I342" s="210"/>
      <c r="J342" s="211">
        <f>ROUND(I342*H342,2)</f>
        <v>0</v>
      </c>
      <c r="K342" s="207" t="s">
        <v>129</v>
      </c>
      <c r="L342" s="45"/>
      <c r="M342" s="212" t="s">
        <v>20</v>
      </c>
      <c r="N342" s="213" t="s">
        <v>48</v>
      </c>
      <c r="O342" s="85"/>
      <c r="P342" s="214">
        <f>O342*H342</f>
        <v>0</v>
      </c>
      <c r="Q342" s="214">
        <v>0.1406696</v>
      </c>
      <c r="R342" s="214">
        <f>Q342*H342</f>
        <v>3.7980792</v>
      </c>
      <c r="S342" s="214">
        <v>0</v>
      </c>
      <c r="T342" s="21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6" t="s">
        <v>130</v>
      </c>
      <c r="AT342" s="216" t="s">
        <v>125</v>
      </c>
      <c r="AU342" s="216" t="s">
        <v>86</v>
      </c>
      <c r="AY342" s="18" t="s">
        <v>123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8" t="s">
        <v>22</v>
      </c>
      <c r="BK342" s="217">
        <f>ROUND(I342*H342,2)</f>
        <v>0</v>
      </c>
      <c r="BL342" s="18" t="s">
        <v>130</v>
      </c>
      <c r="BM342" s="216" t="s">
        <v>438</v>
      </c>
    </row>
    <row r="343" spans="1:47" s="2" customFormat="1" ht="12">
      <c r="A343" s="39"/>
      <c r="B343" s="40"/>
      <c r="C343" s="41"/>
      <c r="D343" s="218" t="s">
        <v>132</v>
      </c>
      <c r="E343" s="41"/>
      <c r="F343" s="219" t="s">
        <v>439</v>
      </c>
      <c r="G343" s="41"/>
      <c r="H343" s="41"/>
      <c r="I343" s="220"/>
      <c r="J343" s="41"/>
      <c r="K343" s="41"/>
      <c r="L343" s="45"/>
      <c r="M343" s="221"/>
      <c r="N343" s="222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132</v>
      </c>
      <c r="AU343" s="18" t="s">
        <v>86</v>
      </c>
    </row>
    <row r="344" spans="1:47" s="2" customFormat="1" ht="12">
      <c r="A344" s="39"/>
      <c r="B344" s="40"/>
      <c r="C344" s="41"/>
      <c r="D344" s="223" t="s">
        <v>134</v>
      </c>
      <c r="E344" s="41"/>
      <c r="F344" s="224" t="s">
        <v>440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134</v>
      </c>
      <c r="AU344" s="18" t="s">
        <v>86</v>
      </c>
    </row>
    <row r="345" spans="1:51" s="13" customFormat="1" ht="12">
      <c r="A345" s="13"/>
      <c r="B345" s="225"/>
      <c r="C345" s="226"/>
      <c r="D345" s="218" t="s">
        <v>136</v>
      </c>
      <c r="E345" s="227" t="s">
        <v>20</v>
      </c>
      <c r="F345" s="228" t="s">
        <v>441</v>
      </c>
      <c r="G345" s="226"/>
      <c r="H345" s="227" t="s">
        <v>20</v>
      </c>
      <c r="I345" s="229"/>
      <c r="J345" s="226"/>
      <c r="K345" s="226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136</v>
      </c>
      <c r="AU345" s="234" t="s">
        <v>86</v>
      </c>
      <c r="AV345" s="13" t="s">
        <v>22</v>
      </c>
      <c r="AW345" s="13" t="s">
        <v>38</v>
      </c>
      <c r="AX345" s="13" t="s">
        <v>77</v>
      </c>
      <c r="AY345" s="234" t="s">
        <v>123</v>
      </c>
    </row>
    <row r="346" spans="1:51" s="14" customFormat="1" ht="12">
      <c r="A346" s="14"/>
      <c r="B346" s="235"/>
      <c r="C346" s="236"/>
      <c r="D346" s="218" t="s">
        <v>136</v>
      </c>
      <c r="E346" s="237" t="s">
        <v>20</v>
      </c>
      <c r="F346" s="238" t="s">
        <v>216</v>
      </c>
      <c r="G346" s="236"/>
      <c r="H346" s="239">
        <v>27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5" t="s">
        <v>136</v>
      </c>
      <c r="AU346" s="245" t="s">
        <v>86</v>
      </c>
      <c r="AV346" s="14" t="s">
        <v>86</v>
      </c>
      <c r="AW346" s="14" t="s">
        <v>38</v>
      </c>
      <c r="AX346" s="14" t="s">
        <v>77</v>
      </c>
      <c r="AY346" s="245" t="s">
        <v>123</v>
      </c>
    </row>
    <row r="347" spans="1:51" s="15" customFormat="1" ht="12">
      <c r="A347" s="15"/>
      <c r="B347" s="246"/>
      <c r="C347" s="247"/>
      <c r="D347" s="218" t="s">
        <v>136</v>
      </c>
      <c r="E347" s="248" t="s">
        <v>20</v>
      </c>
      <c r="F347" s="249" t="s">
        <v>139</v>
      </c>
      <c r="G347" s="247"/>
      <c r="H347" s="250">
        <v>27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6" t="s">
        <v>136</v>
      </c>
      <c r="AU347" s="256" t="s">
        <v>86</v>
      </c>
      <c r="AV347" s="15" t="s">
        <v>130</v>
      </c>
      <c r="AW347" s="15" t="s">
        <v>38</v>
      </c>
      <c r="AX347" s="15" t="s">
        <v>22</v>
      </c>
      <c r="AY347" s="256" t="s">
        <v>123</v>
      </c>
    </row>
    <row r="348" spans="1:65" s="2" customFormat="1" ht="21.75" customHeight="1">
      <c r="A348" s="39"/>
      <c r="B348" s="40"/>
      <c r="C348" s="257" t="s">
        <v>442</v>
      </c>
      <c r="D348" s="257" t="s">
        <v>239</v>
      </c>
      <c r="E348" s="258" t="s">
        <v>443</v>
      </c>
      <c r="F348" s="259" t="s">
        <v>444</v>
      </c>
      <c r="G348" s="260" t="s">
        <v>211</v>
      </c>
      <c r="H348" s="261">
        <v>5.4</v>
      </c>
      <c r="I348" s="262"/>
      <c r="J348" s="263">
        <f>ROUND(I348*H348,2)</f>
        <v>0</v>
      </c>
      <c r="K348" s="259" t="s">
        <v>129</v>
      </c>
      <c r="L348" s="264"/>
      <c r="M348" s="265" t="s">
        <v>20</v>
      </c>
      <c r="N348" s="266" t="s">
        <v>48</v>
      </c>
      <c r="O348" s="85"/>
      <c r="P348" s="214">
        <f>O348*H348</f>
        <v>0</v>
      </c>
      <c r="Q348" s="214">
        <v>0.065</v>
      </c>
      <c r="R348" s="214">
        <f>Q348*H348</f>
        <v>0.35100000000000003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181</v>
      </c>
      <c r="AT348" s="216" t="s">
        <v>239</v>
      </c>
      <c r="AU348" s="216" t="s">
        <v>86</v>
      </c>
      <c r="AY348" s="18" t="s">
        <v>123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22</v>
      </c>
      <c r="BK348" s="217">
        <f>ROUND(I348*H348,2)</f>
        <v>0</v>
      </c>
      <c r="BL348" s="18" t="s">
        <v>130</v>
      </c>
      <c r="BM348" s="216" t="s">
        <v>445</v>
      </c>
    </row>
    <row r="349" spans="1:47" s="2" customFormat="1" ht="12">
      <c r="A349" s="39"/>
      <c r="B349" s="40"/>
      <c r="C349" s="41"/>
      <c r="D349" s="218" t="s">
        <v>132</v>
      </c>
      <c r="E349" s="41"/>
      <c r="F349" s="219" t="s">
        <v>444</v>
      </c>
      <c r="G349" s="41"/>
      <c r="H349" s="41"/>
      <c r="I349" s="220"/>
      <c r="J349" s="41"/>
      <c r="K349" s="41"/>
      <c r="L349" s="45"/>
      <c r="M349" s="221"/>
      <c r="N349" s="222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132</v>
      </c>
      <c r="AU349" s="18" t="s">
        <v>86</v>
      </c>
    </row>
    <row r="350" spans="1:51" s="13" customFormat="1" ht="12">
      <c r="A350" s="13"/>
      <c r="B350" s="225"/>
      <c r="C350" s="226"/>
      <c r="D350" s="218" t="s">
        <v>136</v>
      </c>
      <c r="E350" s="227" t="s">
        <v>20</v>
      </c>
      <c r="F350" s="228" t="s">
        <v>446</v>
      </c>
      <c r="G350" s="226"/>
      <c r="H350" s="227" t="s">
        <v>20</v>
      </c>
      <c r="I350" s="229"/>
      <c r="J350" s="226"/>
      <c r="K350" s="226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136</v>
      </c>
      <c r="AU350" s="234" t="s">
        <v>86</v>
      </c>
      <c r="AV350" s="13" t="s">
        <v>22</v>
      </c>
      <c r="AW350" s="13" t="s">
        <v>38</v>
      </c>
      <c r="AX350" s="13" t="s">
        <v>77</v>
      </c>
      <c r="AY350" s="234" t="s">
        <v>123</v>
      </c>
    </row>
    <row r="351" spans="1:51" s="14" customFormat="1" ht="12">
      <c r="A351" s="14"/>
      <c r="B351" s="235"/>
      <c r="C351" s="236"/>
      <c r="D351" s="218" t="s">
        <v>136</v>
      </c>
      <c r="E351" s="237" t="s">
        <v>20</v>
      </c>
      <c r="F351" s="238" t="s">
        <v>447</v>
      </c>
      <c r="G351" s="236"/>
      <c r="H351" s="239">
        <v>5.4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136</v>
      </c>
      <c r="AU351" s="245" t="s">
        <v>86</v>
      </c>
      <c r="AV351" s="14" t="s">
        <v>86</v>
      </c>
      <c r="AW351" s="14" t="s">
        <v>38</v>
      </c>
      <c r="AX351" s="14" t="s">
        <v>77</v>
      </c>
      <c r="AY351" s="245" t="s">
        <v>123</v>
      </c>
    </row>
    <row r="352" spans="1:51" s="15" customFormat="1" ht="12">
      <c r="A352" s="15"/>
      <c r="B352" s="246"/>
      <c r="C352" s="247"/>
      <c r="D352" s="218" t="s">
        <v>136</v>
      </c>
      <c r="E352" s="248" t="s">
        <v>20</v>
      </c>
      <c r="F352" s="249" t="s">
        <v>139</v>
      </c>
      <c r="G352" s="247"/>
      <c r="H352" s="250">
        <v>5.4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6" t="s">
        <v>136</v>
      </c>
      <c r="AU352" s="256" t="s">
        <v>86</v>
      </c>
      <c r="AV352" s="15" t="s">
        <v>130</v>
      </c>
      <c r="AW352" s="15" t="s">
        <v>38</v>
      </c>
      <c r="AX352" s="15" t="s">
        <v>22</v>
      </c>
      <c r="AY352" s="256" t="s">
        <v>123</v>
      </c>
    </row>
    <row r="353" spans="1:63" s="12" customFormat="1" ht="22.8" customHeight="1">
      <c r="A353" s="12"/>
      <c r="B353" s="189"/>
      <c r="C353" s="190"/>
      <c r="D353" s="191" t="s">
        <v>76</v>
      </c>
      <c r="E353" s="203" t="s">
        <v>189</v>
      </c>
      <c r="F353" s="203" t="s">
        <v>448</v>
      </c>
      <c r="G353" s="190"/>
      <c r="H353" s="190"/>
      <c r="I353" s="193"/>
      <c r="J353" s="204">
        <f>BK353</f>
        <v>0</v>
      </c>
      <c r="K353" s="190"/>
      <c r="L353" s="195"/>
      <c r="M353" s="196"/>
      <c r="N353" s="197"/>
      <c r="O353" s="197"/>
      <c r="P353" s="198">
        <f>SUM(P354:P432)</f>
        <v>0</v>
      </c>
      <c r="Q353" s="197"/>
      <c r="R353" s="198">
        <f>SUM(R354:R432)</f>
        <v>1.391137410125</v>
      </c>
      <c r="S353" s="197"/>
      <c r="T353" s="199">
        <f>SUM(T354:T432)</f>
        <v>1.0782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0" t="s">
        <v>130</v>
      </c>
      <c r="AT353" s="201" t="s">
        <v>76</v>
      </c>
      <c r="AU353" s="201" t="s">
        <v>22</v>
      </c>
      <c r="AY353" s="200" t="s">
        <v>123</v>
      </c>
      <c r="BK353" s="202">
        <f>SUM(BK354:BK432)</f>
        <v>0</v>
      </c>
    </row>
    <row r="354" spans="1:65" s="2" customFormat="1" ht="24.15" customHeight="1">
      <c r="A354" s="39"/>
      <c r="B354" s="40"/>
      <c r="C354" s="205" t="s">
        <v>449</v>
      </c>
      <c r="D354" s="205" t="s">
        <v>125</v>
      </c>
      <c r="E354" s="206" t="s">
        <v>450</v>
      </c>
      <c r="F354" s="207" t="s">
        <v>451</v>
      </c>
      <c r="G354" s="208" t="s">
        <v>179</v>
      </c>
      <c r="H354" s="209">
        <v>1</v>
      </c>
      <c r="I354" s="210"/>
      <c r="J354" s="211">
        <f>ROUND(I354*H354,2)</f>
        <v>0</v>
      </c>
      <c r="K354" s="207" t="s">
        <v>20</v>
      </c>
      <c r="L354" s="45"/>
      <c r="M354" s="212" t="s">
        <v>20</v>
      </c>
      <c r="N354" s="213" t="s">
        <v>48</v>
      </c>
      <c r="O354" s="85"/>
      <c r="P354" s="214">
        <f>O354*H354</f>
        <v>0</v>
      </c>
      <c r="Q354" s="214">
        <v>0</v>
      </c>
      <c r="R354" s="214">
        <f>Q354*H354</f>
        <v>0</v>
      </c>
      <c r="S354" s="214">
        <v>0</v>
      </c>
      <c r="T354" s="215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6" t="s">
        <v>142</v>
      </c>
      <c r="AT354" s="216" t="s">
        <v>125</v>
      </c>
      <c r="AU354" s="216" t="s">
        <v>86</v>
      </c>
      <c r="AY354" s="18" t="s">
        <v>123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8" t="s">
        <v>22</v>
      </c>
      <c r="BK354" s="217">
        <f>ROUND(I354*H354,2)</f>
        <v>0</v>
      </c>
      <c r="BL354" s="18" t="s">
        <v>142</v>
      </c>
      <c r="BM354" s="216" t="s">
        <v>452</v>
      </c>
    </row>
    <row r="355" spans="1:47" s="2" customFormat="1" ht="12">
      <c r="A355" s="39"/>
      <c r="B355" s="40"/>
      <c r="C355" s="41"/>
      <c r="D355" s="218" t="s">
        <v>132</v>
      </c>
      <c r="E355" s="41"/>
      <c r="F355" s="219" t="s">
        <v>451</v>
      </c>
      <c r="G355" s="41"/>
      <c r="H355" s="41"/>
      <c r="I355" s="220"/>
      <c r="J355" s="41"/>
      <c r="K355" s="41"/>
      <c r="L355" s="45"/>
      <c r="M355" s="221"/>
      <c r="N355" s="222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132</v>
      </c>
      <c r="AU355" s="18" t="s">
        <v>86</v>
      </c>
    </row>
    <row r="356" spans="1:65" s="2" customFormat="1" ht="24.15" customHeight="1">
      <c r="A356" s="39"/>
      <c r="B356" s="40"/>
      <c r="C356" s="205" t="s">
        <v>453</v>
      </c>
      <c r="D356" s="205" t="s">
        <v>125</v>
      </c>
      <c r="E356" s="206" t="s">
        <v>454</v>
      </c>
      <c r="F356" s="207" t="s">
        <v>455</v>
      </c>
      <c r="G356" s="208" t="s">
        <v>211</v>
      </c>
      <c r="H356" s="209">
        <v>27</v>
      </c>
      <c r="I356" s="210"/>
      <c r="J356" s="211">
        <f>ROUND(I356*H356,2)</f>
        <v>0</v>
      </c>
      <c r="K356" s="207" t="s">
        <v>129</v>
      </c>
      <c r="L356" s="45"/>
      <c r="M356" s="212" t="s">
        <v>20</v>
      </c>
      <c r="N356" s="213" t="s">
        <v>48</v>
      </c>
      <c r="O356" s="85"/>
      <c r="P356" s="214">
        <f>O356*H356</f>
        <v>0</v>
      </c>
      <c r="Q356" s="214">
        <v>0.0007426</v>
      </c>
      <c r="R356" s="214">
        <f>Q356*H356</f>
        <v>0.0200502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130</v>
      </c>
      <c r="AT356" s="216" t="s">
        <v>125</v>
      </c>
      <c r="AU356" s="216" t="s">
        <v>86</v>
      </c>
      <c r="AY356" s="18" t="s">
        <v>123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22</v>
      </c>
      <c r="BK356" s="217">
        <f>ROUND(I356*H356,2)</f>
        <v>0</v>
      </c>
      <c r="BL356" s="18" t="s">
        <v>130</v>
      </c>
      <c r="BM356" s="216" t="s">
        <v>456</v>
      </c>
    </row>
    <row r="357" spans="1:47" s="2" customFormat="1" ht="12">
      <c r="A357" s="39"/>
      <c r="B357" s="40"/>
      <c r="C357" s="41"/>
      <c r="D357" s="218" t="s">
        <v>132</v>
      </c>
      <c r="E357" s="41"/>
      <c r="F357" s="219" t="s">
        <v>455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132</v>
      </c>
      <c r="AU357" s="18" t="s">
        <v>86</v>
      </c>
    </row>
    <row r="358" spans="1:47" s="2" customFormat="1" ht="12">
      <c r="A358" s="39"/>
      <c r="B358" s="40"/>
      <c r="C358" s="41"/>
      <c r="D358" s="223" t="s">
        <v>134</v>
      </c>
      <c r="E358" s="41"/>
      <c r="F358" s="224" t="s">
        <v>457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134</v>
      </c>
      <c r="AU358" s="18" t="s">
        <v>86</v>
      </c>
    </row>
    <row r="359" spans="1:51" s="13" customFormat="1" ht="12">
      <c r="A359" s="13"/>
      <c r="B359" s="225"/>
      <c r="C359" s="226"/>
      <c r="D359" s="218" t="s">
        <v>136</v>
      </c>
      <c r="E359" s="227" t="s">
        <v>20</v>
      </c>
      <c r="F359" s="228" t="s">
        <v>458</v>
      </c>
      <c r="G359" s="226"/>
      <c r="H359" s="227" t="s">
        <v>20</v>
      </c>
      <c r="I359" s="229"/>
      <c r="J359" s="226"/>
      <c r="K359" s="226"/>
      <c r="L359" s="230"/>
      <c r="M359" s="231"/>
      <c r="N359" s="232"/>
      <c r="O359" s="232"/>
      <c r="P359" s="232"/>
      <c r="Q359" s="232"/>
      <c r="R359" s="232"/>
      <c r="S359" s="232"/>
      <c r="T359" s="23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4" t="s">
        <v>136</v>
      </c>
      <c r="AU359" s="234" t="s">
        <v>86</v>
      </c>
      <c r="AV359" s="13" t="s">
        <v>22</v>
      </c>
      <c r="AW359" s="13" t="s">
        <v>38</v>
      </c>
      <c r="AX359" s="13" t="s">
        <v>77</v>
      </c>
      <c r="AY359" s="234" t="s">
        <v>123</v>
      </c>
    </row>
    <row r="360" spans="1:51" s="14" customFormat="1" ht="12">
      <c r="A360" s="14"/>
      <c r="B360" s="235"/>
      <c r="C360" s="236"/>
      <c r="D360" s="218" t="s">
        <v>136</v>
      </c>
      <c r="E360" s="237" t="s">
        <v>20</v>
      </c>
      <c r="F360" s="238" t="s">
        <v>216</v>
      </c>
      <c r="G360" s="236"/>
      <c r="H360" s="239">
        <v>27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136</v>
      </c>
      <c r="AU360" s="245" t="s">
        <v>86</v>
      </c>
      <c r="AV360" s="14" t="s">
        <v>86</v>
      </c>
      <c r="AW360" s="14" t="s">
        <v>38</v>
      </c>
      <c r="AX360" s="14" t="s">
        <v>77</v>
      </c>
      <c r="AY360" s="245" t="s">
        <v>123</v>
      </c>
    </row>
    <row r="361" spans="1:51" s="15" customFormat="1" ht="12">
      <c r="A361" s="15"/>
      <c r="B361" s="246"/>
      <c r="C361" s="247"/>
      <c r="D361" s="218" t="s">
        <v>136</v>
      </c>
      <c r="E361" s="248" t="s">
        <v>20</v>
      </c>
      <c r="F361" s="249" t="s">
        <v>139</v>
      </c>
      <c r="G361" s="247"/>
      <c r="H361" s="250">
        <v>27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6" t="s">
        <v>136</v>
      </c>
      <c r="AU361" s="256" t="s">
        <v>86</v>
      </c>
      <c r="AV361" s="15" t="s">
        <v>130</v>
      </c>
      <c r="AW361" s="15" t="s">
        <v>38</v>
      </c>
      <c r="AX361" s="15" t="s">
        <v>22</v>
      </c>
      <c r="AY361" s="256" t="s">
        <v>123</v>
      </c>
    </row>
    <row r="362" spans="1:65" s="2" customFormat="1" ht="24.15" customHeight="1">
      <c r="A362" s="39"/>
      <c r="B362" s="40"/>
      <c r="C362" s="205" t="s">
        <v>459</v>
      </c>
      <c r="D362" s="205" t="s">
        <v>125</v>
      </c>
      <c r="E362" s="206" t="s">
        <v>460</v>
      </c>
      <c r="F362" s="207" t="s">
        <v>461</v>
      </c>
      <c r="G362" s="208" t="s">
        <v>211</v>
      </c>
      <c r="H362" s="209">
        <v>27</v>
      </c>
      <c r="I362" s="210"/>
      <c r="J362" s="211">
        <f>ROUND(I362*H362,2)</f>
        <v>0</v>
      </c>
      <c r="K362" s="207" t="s">
        <v>20</v>
      </c>
      <c r="L362" s="45"/>
      <c r="M362" s="212" t="s">
        <v>20</v>
      </c>
      <c r="N362" s="213" t="s">
        <v>48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130</v>
      </c>
      <c r="AT362" s="216" t="s">
        <v>125</v>
      </c>
      <c r="AU362" s="216" t="s">
        <v>86</v>
      </c>
      <c r="AY362" s="18" t="s">
        <v>123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22</v>
      </c>
      <c r="BK362" s="217">
        <f>ROUND(I362*H362,2)</f>
        <v>0</v>
      </c>
      <c r="BL362" s="18" t="s">
        <v>130</v>
      </c>
      <c r="BM362" s="216" t="s">
        <v>462</v>
      </c>
    </row>
    <row r="363" spans="1:47" s="2" customFormat="1" ht="12">
      <c r="A363" s="39"/>
      <c r="B363" s="40"/>
      <c r="C363" s="41"/>
      <c r="D363" s="218" t="s">
        <v>132</v>
      </c>
      <c r="E363" s="41"/>
      <c r="F363" s="219" t="s">
        <v>461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132</v>
      </c>
      <c r="AU363" s="18" t="s">
        <v>86</v>
      </c>
    </row>
    <row r="364" spans="1:51" s="13" customFormat="1" ht="12">
      <c r="A364" s="13"/>
      <c r="B364" s="225"/>
      <c r="C364" s="226"/>
      <c r="D364" s="218" t="s">
        <v>136</v>
      </c>
      <c r="E364" s="227" t="s">
        <v>20</v>
      </c>
      <c r="F364" s="228" t="s">
        <v>461</v>
      </c>
      <c r="G364" s="226"/>
      <c r="H364" s="227" t="s">
        <v>20</v>
      </c>
      <c r="I364" s="229"/>
      <c r="J364" s="226"/>
      <c r="K364" s="226"/>
      <c r="L364" s="230"/>
      <c r="M364" s="231"/>
      <c r="N364" s="232"/>
      <c r="O364" s="232"/>
      <c r="P364" s="232"/>
      <c r="Q364" s="232"/>
      <c r="R364" s="232"/>
      <c r="S364" s="232"/>
      <c r="T364" s="23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4" t="s">
        <v>136</v>
      </c>
      <c r="AU364" s="234" t="s">
        <v>86</v>
      </c>
      <c r="AV364" s="13" t="s">
        <v>22</v>
      </c>
      <c r="AW364" s="13" t="s">
        <v>38</v>
      </c>
      <c r="AX364" s="13" t="s">
        <v>77</v>
      </c>
      <c r="AY364" s="234" t="s">
        <v>123</v>
      </c>
    </row>
    <row r="365" spans="1:51" s="14" customFormat="1" ht="12">
      <c r="A365" s="14"/>
      <c r="B365" s="235"/>
      <c r="C365" s="236"/>
      <c r="D365" s="218" t="s">
        <v>136</v>
      </c>
      <c r="E365" s="237" t="s">
        <v>20</v>
      </c>
      <c r="F365" s="238" t="s">
        <v>216</v>
      </c>
      <c r="G365" s="236"/>
      <c r="H365" s="239">
        <v>27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5" t="s">
        <v>136</v>
      </c>
      <c r="AU365" s="245" t="s">
        <v>86</v>
      </c>
      <c r="AV365" s="14" t="s">
        <v>86</v>
      </c>
      <c r="AW365" s="14" t="s">
        <v>38</v>
      </c>
      <c r="AX365" s="14" t="s">
        <v>77</v>
      </c>
      <c r="AY365" s="245" t="s">
        <v>123</v>
      </c>
    </row>
    <row r="366" spans="1:51" s="15" customFormat="1" ht="12">
      <c r="A366" s="15"/>
      <c r="B366" s="246"/>
      <c r="C366" s="247"/>
      <c r="D366" s="218" t="s">
        <v>136</v>
      </c>
      <c r="E366" s="248" t="s">
        <v>20</v>
      </c>
      <c r="F366" s="249" t="s">
        <v>139</v>
      </c>
      <c r="G366" s="247"/>
      <c r="H366" s="250">
        <v>27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6" t="s">
        <v>136</v>
      </c>
      <c r="AU366" s="256" t="s">
        <v>86</v>
      </c>
      <c r="AV366" s="15" t="s">
        <v>130</v>
      </c>
      <c r="AW366" s="15" t="s">
        <v>38</v>
      </c>
      <c r="AX366" s="15" t="s">
        <v>22</v>
      </c>
      <c r="AY366" s="256" t="s">
        <v>123</v>
      </c>
    </row>
    <row r="367" spans="1:65" s="2" customFormat="1" ht="24.15" customHeight="1">
      <c r="A367" s="39"/>
      <c r="B367" s="40"/>
      <c r="C367" s="205" t="s">
        <v>463</v>
      </c>
      <c r="D367" s="205" t="s">
        <v>125</v>
      </c>
      <c r="E367" s="206" t="s">
        <v>464</v>
      </c>
      <c r="F367" s="207" t="s">
        <v>465</v>
      </c>
      <c r="G367" s="208" t="s">
        <v>179</v>
      </c>
      <c r="H367" s="209">
        <v>1</v>
      </c>
      <c r="I367" s="210"/>
      <c r="J367" s="211">
        <f>ROUND(I367*H367,2)</f>
        <v>0</v>
      </c>
      <c r="K367" s="207" t="s">
        <v>20</v>
      </c>
      <c r="L367" s="45"/>
      <c r="M367" s="212" t="s">
        <v>20</v>
      </c>
      <c r="N367" s="213" t="s">
        <v>48</v>
      </c>
      <c r="O367" s="85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6" t="s">
        <v>130</v>
      </c>
      <c r="AT367" s="216" t="s">
        <v>125</v>
      </c>
      <c r="AU367" s="216" t="s">
        <v>86</v>
      </c>
      <c r="AY367" s="18" t="s">
        <v>123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22</v>
      </c>
      <c r="BK367" s="217">
        <f>ROUND(I367*H367,2)</f>
        <v>0</v>
      </c>
      <c r="BL367" s="18" t="s">
        <v>130</v>
      </c>
      <c r="BM367" s="216" t="s">
        <v>466</v>
      </c>
    </row>
    <row r="368" spans="1:47" s="2" customFormat="1" ht="12">
      <c r="A368" s="39"/>
      <c r="B368" s="40"/>
      <c r="C368" s="41"/>
      <c r="D368" s="218" t="s">
        <v>132</v>
      </c>
      <c r="E368" s="41"/>
      <c r="F368" s="219" t="s">
        <v>465</v>
      </c>
      <c r="G368" s="41"/>
      <c r="H368" s="41"/>
      <c r="I368" s="220"/>
      <c r="J368" s="41"/>
      <c r="K368" s="41"/>
      <c r="L368" s="45"/>
      <c r="M368" s="221"/>
      <c r="N368" s="222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132</v>
      </c>
      <c r="AU368" s="18" t="s">
        <v>86</v>
      </c>
    </row>
    <row r="369" spans="1:51" s="13" customFormat="1" ht="12">
      <c r="A369" s="13"/>
      <c r="B369" s="225"/>
      <c r="C369" s="226"/>
      <c r="D369" s="218" t="s">
        <v>136</v>
      </c>
      <c r="E369" s="227" t="s">
        <v>20</v>
      </c>
      <c r="F369" s="228" t="s">
        <v>465</v>
      </c>
      <c r="G369" s="226"/>
      <c r="H369" s="227" t="s">
        <v>20</v>
      </c>
      <c r="I369" s="229"/>
      <c r="J369" s="226"/>
      <c r="K369" s="226"/>
      <c r="L369" s="230"/>
      <c r="M369" s="231"/>
      <c r="N369" s="232"/>
      <c r="O369" s="232"/>
      <c r="P369" s="232"/>
      <c r="Q369" s="232"/>
      <c r="R369" s="232"/>
      <c r="S369" s="232"/>
      <c r="T369" s="23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4" t="s">
        <v>136</v>
      </c>
      <c r="AU369" s="234" t="s">
        <v>86</v>
      </c>
      <c r="AV369" s="13" t="s">
        <v>22</v>
      </c>
      <c r="AW369" s="13" t="s">
        <v>38</v>
      </c>
      <c r="AX369" s="13" t="s">
        <v>77</v>
      </c>
      <c r="AY369" s="234" t="s">
        <v>123</v>
      </c>
    </row>
    <row r="370" spans="1:51" s="14" customFormat="1" ht="12">
      <c r="A370" s="14"/>
      <c r="B370" s="235"/>
      <c r="C370" s="236"/>
      <c r="D370" s="218" t="s">
        <v>136</v>
      </c>
      <c r="E370" s="237" t="s">
        <v>20</v>
      </c>
      <c r="F370" s="238" t="s">
        <v>22</v>
      </c>
      <c r="G370" s="236"/>
      <c r="H370" s="239">
        <v>1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5" t="s">
        <v>136</v>
      </c>
      <c r="AU370" s="245" t="s">
        <v>86</v>
      </c>
      <c r="AV370" s="14" t="s">
        <v>86</v>
      </c>
      <c r="AW370" s="14" t="s">
        <v>38</v>
      </c>
      <c r="AX370" s="14" t="s">
        <v>77</v>
      </c>
      <c r="AY370" s="245" t="s">
        <v>123</v>
      </c>
    </row>
    <row r="371" spans="1:51" s="15" customFormat="1" ht="12">
      <c r="A371" s="15"/>
      <c r="B371" s="246"/>
      <c r="C371" s="247"/>
      <c r="D371" s="218" t="s">
        <v>136</v>
      </c>
      <c r="E371" s="248" t="s">
        <v>20</v>
      </c>
      <c r="F371" s="249" t="s">
        <v>139</v>
      </c>
      <c r="G371" s="247"/>
      <c r="H371" s="250">
        <v>1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6" t="s">
        <v>136</v>
      </c>
      <c r="AU371" s="256" t="s">
        <v>86</v>
      </c>
      <c r="AV371" s="15" t="s">
        <v>130</v>
      </c>
      <c r="AW371" s="15" t="s">
        <v>38</v>
      </c>
      <c r="AX371" s="15" t="s">
        <v>22</v>
      </c>
      <c r="AY371" s="256" t="s">
        <v>123</v>
      </c>
    </row>
    <row r="372" spans="1:65" s="2" customFormat="1" ht="24.15" customHeight="1">
      <c r="A372" s="39"/>
      <c r="B372" s="40"/>
      <c r="C372" s="205" t="s">
        <v>467</v>
      </c>
      <c r="D372" s="205" t="s">
        <v>125</v>
      </c>
      <c r="E372" s="206" t="s">
        <v>468</v>
      </c>
      <c r="F372" s="207" t="s">
        <v>469</v>
      </c>
      <c r="G372" s="208" t="s">
        <v>211</v>
      </c>
      <c r="H372" s="209">
        <v>2</v>
      </c>
      <c r="I372" s="210"/>
      <c r="J372" s="211">
        <f>ROUND(I372*H372,2)</f>
        <v>0</v>
      </c>
      <c r="K372" s="207" t="s">
        <v>129</v>
      </c>
      <c r="L372" s="45"/>
      <c r="M372" s="212" t="s">
        <v>20</v>
      </c>
      <c r="N372" s="213" t="s">
        <v>48</v>
      </c>
      <c r="O372" s="85"/>
      <c r="P372" s="214">
        <f>O372*H372</f>
        <v>0</v>
      </c>
      <c r="Q372" s="214">
        <v>1.645E-06</v>
      </c>
      <c r="R372" s="214">
        <f>Q372*H372</f>
        <v>3.29E-06</v>
      </c>
      <c r="S372" s="214">
        <v>0</v>
      </c>
      <c r="T372" s="215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16" t="s">
        <v>130</v>
      </c>
      <c r="AT372" s="216" t="s">
        <v>125</v>
      </c>
      <c r="AU372" s="216" t="s">
        <v>86</v>
      </c>
      <c r="AY372" s="18" t="s">
        <v>123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8" t="s">
        <v>22</v>
      </c>
      <c r="BK372" s="217">
        <f>ROUND(I372*H372,2)</f>
        <v>0</v>
      </c>
      <c r="BL372" s="18" t="s">
        <v>130</v>
      </c>
      <c r="BM372" s="216" t="s">
        <v>470</v>
      </c>
    </row>
    <row r="373" spans="1:47" s="2" customFormat="1" ht="12">
      <c r="A373" s="39"/>
      <c r="B373" s="40"/>
      <c r="C373" s="41"/>
      <c r="D373" s="218" t="s">
        <v>132</v>
      </c>
      <c r="E373" s="41"/>
      <c r="F373" s="219" t="s">
        <v>471</v>
      </c>
      <c r="G373" s="41"/>
      <c r="H373" s="41"/>
      <c r="I373" s="220"/>
      <c r="J373" s="41"/>
      <c r="K373" s="41"/>
      <c r="L373" s="45"/>
      <c r="M373" s="221"/>
      <c r="N373" s="222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132</v>
      </c>
      <c r="AU373" s="18" t="s">
        <v>86</v>
      </c>
    </row>
    <row r="374" spans="1:47" s="2" customFormat="1" ht="12">
      <c r="A374" s="39"/>
      <c r="B374" s="40"/>
      <c r="C374" s="41"/>
      <c r="D374" s="223" t="s">
        <v>134</v>
      </c>
      <c r="E374" s="41"/>
      <c r="F374" s="224" t="s">
        <v>472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134</v>
      </c>
      <c r="AU374" s="18" t="s">
        <v>86</v>
      </c>
    </row>
    <row r="375" spans="1:51" s="14" customFormat="1" ht="12">
      <c r="A375" s="14"/>
      <c r="B375" s="235"/>
      <c r="C375" s="236"/>
      <c r="D375" s="218" t="s">
        <v>136</v>
      </c>
      <c r="E375" s="237" t="s">
        <v>20</v>
      </c>
      <c r="F375" s="238" t="s">
        <v>473</v>
      </c>
      <c r="G375" s="236"/>
      <c r="H375" s="239">
        <v>2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5" t="s">
        <v>136</v>
      </c>
      <c r="AU375" s="245" t="s">
        <v>86</v>
      </c>
      <c r="AV375" s="14" t="s">
        <v>86</v>
      </c>
      <c r="AW375" s="14" t="s">
        <v>38</v>
      </c>
      <c r="AX375" s="14" t="s">
        <v>77</v>
      </c>
      <c r="AY375" s="245" t="s">
        <v>123</v>
      </c>
    </row>
    <row r="376" spans="1:51" s="15" customFormat="1" ht="12">
      <c r="A376" s="15"/>
      <c r="B376" s="246"/>
      <c r="C376" s="247"/>
      <c r="D376" s="218" t="s">
        <v>136</v>
      </c>
      <c r="E376" s="248" t="s">
        <v>20</v>
      </c>
      <c r="F376" s="249" t="s">
        <v>139</v>
      </c>
      <c r="G376" s="247"/>
      <c r="H376" s="250">
        <v>2</v>
      </c>
      <c r="I376" s="251"/>
      <c r="J376" s="247"/>
      <c r="K376" s="247"/>
      <c r="L376" s="252"/>
      <c r="M376" s="253"/>
      <c r="N376" s="254"/>
      <c r="O376" s="254"/>
      <c r="P376" s="254"/>
      <c r="Q376" s="254"/>
      <c r="R376" s="254"/>
      <c r="S376" s="254"/>
      <c r="T376" s="25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6" t="s">
        <v>136</v>
      </c>
      <c r="AU376" s="256" t="s">
        <v>86</v>
      </c>
      <c r="AV376" s="15" t="s">
        <v>130</v>
      </c>
      <c r="AW376" s="15" t="s">
        <v>38</v>
      </c>
      <c r="AX376" s="15" t="s">
        <v>22</v>
      </c>
      <c r="AY376" s="256" t="s">
        <v>123</v>
      </c>
    </row>
    <row r="377" spans="1:65" s="2" customFormat="1" ht="24.15" customHeight="1">
      <c r="A377" s="39"/>
      <c r="B377" s="40"/>
      <c r="C377" s="205" t="s">
        <v>474</v>
      </c>
      <c r="D377" s="205" t="s">
        <v>125</v>
      </c>
      <c r="E377" s="206" t="s">
        <v>475</v>
      </c>
      <c r="F377" s="207" t="s">
        <v>476</v>
      </c>
      <c r="G377" s="208" t="s">
        <v>211</v>
      </c>
      <c r="H377" s="209">
        <v>58.75</v>
      </c>
      <c r="I377" s="210"/>
      <c r="J377" s="211">
        <f>ROUND(I377*H377,2)</f>
        <v>0</v>
      </c>
      <c r="K377" s="207" t="s">
        <v>129</v>
      </c>
      <c r="L377" s="45"/>
      <c r="M377" s="212" t="s">
        <v>20</v>
      </c>
      <c r="N377" s="213" t="s">
        <v>48</v>
      </c>
      <c r="O377" s="85"/>
      <c r="P377" s="214">
        <f>O377*H377</f>
        <v>0</v>
      </c>
      <c r="Q377" s="214">
        <v>0.0001773263</v>
      </c>
      <c r="R377" s="214">
        <f>Q377*H377</f>
        <v>0.010417920125</v>
      </c>
      <c r="S377" s="214">
        <v>0</v>
      </c>
      <c r="T377" s="21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142</v>
      </c>
      <c r="AT377" s="216" t="s">
        <v>125</v>
      </c>
      <c r="AU377" s="216" t="s">
        <v>86</v>
      </c>
      <c r="AY377" s="18" t="s">
        <v>123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22</v>
      </c>
      <c r="BK377" s="217">
        <f>ROUND(I377*H377,2)</f>
        <v>0</v>
      </c>
      <c r="BL377" s="18" t="s">
        <v>142</v>
      </c>
      <c r="BM377" s="216" t="s">
        <v>477</v>
      </c>
    </row>
    <row r="378" spans="1:47" s="2" customFormat="1" ht="12">
      <c r="A378" s="39"/>
      <c r="B378" s="40"/>
      <c r="C378" s="41"/>
      <c r="D378" s="218" t="s">
        <v>132</v>
      </c>
      <c r="E378" s="41"/>
      <c r="F378" s="219" t="s">
        <v>478</v>
      </c>
      <c r="G378" s="41"/>
      <c r="H378" s="41"/>
      <c r="I378" s="220"/>
      <c r="J378" s="41"/>
      <c r="K378" s="41"/>
      <c r="L378" s="45"/>
      <c r="M378" s="221"/>
      <c r="N378" s="222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132</v>
      </c>
      <c r="AU378" s="18" t="s">
        <v>86</v>
      </c>
    </row>
    <row r="379" spans="1:47" s="2" customFormat="1" ht="12">
      <c r="A379" s="39"/>
      <c r="B379" s="40"/>
      <c r="C379" s="41"/>
      <c r="D379" s="223" t="s">
        <v>134</v>
      </c>
      <c r="E379" s="41"/>
      <c r="F379" s="224" t="s">
        <v>479</v>
      </c>
      <c r="G379" s="41"/>
      <c r="H379" s="41"/>
      <c r="I379" s="220"/>
      <c r="J379" s="41"/>
      <c r="K379" s="41"/>
      <c r="L379" s="45"/>
      <c r="M379" s="221"/>
      <c r="N379" s="222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134</v>
      </c>
      <c r="AU379" s="18" t="s">
        <v>86</v>
      </c>
    </row>
    <row r="380" spans="1:51" s="13" customFormat="1" ht="12">
      <c r="A380" s="13"/>
      <c r="B380" s="225"/>
      <c r="C380" s="226"/>
      <c r="D380" s="218" t="s">
        <v>136</v>
      </c>
      <c r="E380" s="227" t="s">
        <v>20</v>
      </c>
      <c r="F380" s="228" t="s">
        <v>480</v>
      </c>
      <c r="G380" s="226"/>
      <c r="H380" s="227" t="s">
        <v>20</v>
      </c>
      <c r="I380" s="229"/>
      <c r="J380" s="226"/>
      <c r="K380" s="226"/>
      <c r="L380" s="230"/>
      <c r="M380" s="231"/>
      <c r="N380" s="232"/>
      <c r="O380" s="232"/>
      <c r="P380" s="232"/>
      <c r="Q380" s="232"/>
      <c r="R380" s="232"/>
      <c r="S380" s="232"/>
      <c r="T380" s="23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4" t="s">
        <v>136</v>
      </c>
      <c r="AU380" s="234" t="s">
        <v>86</v>
      </c>
      <c r="AV380" s="13" t="s">
        <v>22</v>
      </c>
      <c r="AW380" s="13" t="s">
        <v>38</v>
      </c>
      <c r="AX380" s="13" t="s">
        <v>77</v>
      </c>
      <c r="AY380" s="234" t="s">
        <v>123</v>
      </c>
    </row>
    <row r="381" spans="1:51" s="14" customFormat="1" ht="12">
      <c r="A381" s="14"/>
      <c r="B381" s="235"/>
      <c r="C381" s="236"/>
      <c r="D381" s="218" t="s">
        <v>136</v>
      </c>
      <c r="E381" s="237" t="s">
        <v>20</v>
      </c>
      <c r="F381" s="238" t="s">
        <v>216</v>
      </c>
      <c r="G381" s="236"/>
      <c r="H381" s="239">
        <v>27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5" t="s">
        <v>136</v>
      </c>
      <c r="AU381" s="245" t="s">
        <v>86</v>
      </c>
      <c r="AV381" s="14" t="s">
        <v>86</v>
      </c>
      <c r="AW381" s="14" t="s">
        <v>38</v>
      </c>
      <c r="AX381" s="14" t="s">
        <v>77</v>
      </c>
      <c r="AY381" s="245" t="s">
        <v>123</v>
      </c>
    </row>
    <row r="382" spans="1:51" s="13" customFormat="1" ht="12">
      <c r="A382" s="13"/>
      <c r="B382" s="225"/>
      <c r="C382" s="226"/>
      <c r="D382" s="218" t="s">
        <v>136</v>
      </c>
      <c r="E382" s="227" t="s">
        <v>20</v>
      </c>
      <c r="F382" s="228" t="s">
        <v>481</v>
      </c>
      <c r="G382" s="226"/>
      <c r="H382" s="227" t="s">
        <v>20</v>
      </c>
      <c r="I382" s="229"/>
      <c r="J382" s="226"/>
      <c r="K382" s="226"/>
      <c r="L382" s="230"/>
      <c r="M382" s="231"/>
      <c r="N382" s="232"/>
      <c r="O382" s="232"/>
      <c r="P382" s="232"/>
      <c r="Q382" s="232"/>
      <c r="R382" s="232"/>
      <c r="S382" s="232"/>
      <c r="T382" s="23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4" t="s">
        <v>136</v>
      </c>
      <c r="AU382" s="234" t="s">
        <v>86</v>
      </c>
      <c r="AV382" s="13" t="s">
        <v>22</v>
      </c>
      <c r="AW382" s="13" t="s">
        <v>38</v>
      </c>
      <c r="AX382" s="13" t="s">
        <v>77</v>
      </c>
      <c r="AY382" s="234" t="s">
        <v>123</v>
      </c>
    </row>
    <row r="383" spans="1:51" s="14" customFormat="1" ht="12">
      <c r="A383" s="14"/>
      <c r="B383" s="235"/>
      <c r="C383" s="236"/>
      <c r="D383" s="218" t="s">
        <v>136</v>
      </c>
      <c r="E383" s="237" t="s">
        <v>20</v>
      </c>
      <c r="F383" s="238" t="s">
        <v>482</v>
      </c>
      <c r="G383" s="236"/>
      <c r="H383" s="239">
        <v>31.75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5" t="s">
        <v>136</v>
      </c>
      <c r="AU383" s="245" t="s">
        <v>86</v>
      </c>
      <c r="AV383" s="14" t="s">
        <v>86</v>
      </c>
      <c r="AW383" s="14" t="s">
        <v>38</v>
      </c>
      <c r="AX383" s="14" t="s">
        <v>77</v>
      </c>
      <c r="AY383" s="245" t="s">
        <v>123</v>
      </c>
    </row>
    <row r="384" spans="1:51" s="15" customFormat="1" ht="12">
      <c r="A384" s="15"/>
      <c r="B384" s="246"/>
      <c r="C384" s="247"/>
      <c r="D384" s="218" t="s">
        <v>136</v>
      </c>
      <c r="E384" s="248" t="s">
        <v>20</v>
      </c>
      <c r="F384" s="249" t="s">
        <v>139</v>
      </c>
      <c r="G384" s="247"/>
      <c r="H384" s="250">
        <v>58.75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6" t="s">
        <v>136</v>
      </c>
      <c r="AU384" s="256" t="s">
        <v>86</v>
      </c>
      <c r="AV384" s="15" t="s">
        <v>130</v>
      </c>
      <c r="AW384" s="15" t="s">
        <v>38</v>
      </c>
      <c r="AX384" s="15" t="s">
        <v>22</v>
      </c>
      <c r="AY384" s="256" t="s">
        <v>123</v>
      </c>
    </row>
    <row r="385" spans="1:65" s="2" customFormat="1" ht="24.15" customHeight="1">
      <c r="A385" s="39"/>
      <c r="B385" s="40"/>
      <c r="C385" s="205" t="s">
        <v>483</v>
      </c>
      <c r="D385" s="205" t="s">
        <v>125</v>
      </c>
      <c r="E385" s="206" t="s">
        <v>484</v>
      </c>
      <c r="F385" s="207" t="s">
        <v>485</v>
      </c>
      <c r="G385" s="208" t="s">
        <v>486</v>
      </c>
      <c r="H385" s="209">
        <v>1</v>
      </c>
      <c r="I385" s="210"/>
      <c r="J385" s="211">
        <f>ROUND(I385*H385,2)</f>
        <v>0</v>
      </c>
      <c r="K385" s="207" t="s">
        <v>129</v>
      </c>
      <c r="L385" s="45"/>
      <c r="M385" s="212" t="s">
        <v>20</v>
      </c>
      <c r="N385" s="213" t="s">
        <v>48</v>
      </c>
      <c r="O385" s="85"/>
      <c r="P385" s="214">
        <f>O385*H385</f>
        <v>0</v>
      </c>
      <c r="Q385" s="214">
        <v>0</v>
      </c>
      <c r="R385" s="214">
        <f>Q385*H385</f>
        <v>0</v>
      </c>
      <c r="S385" s="214">
        <v>0</v>
      </c>
      <c r="T385" s="21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6" t="s">
        <v>142</v>
      </c>
      <c r="AT385" s="216" t="s">
        <v>125</v>
      </c>
      <c r="AU385" s="216" t="s">
        <v>86</v>
      </c>
      <c r="AY385" s="18" t="s">
        <v>123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8" t="s">
        <v>22</v>
      </c>
      <c r="BK385" s="217">
        <f>ROUND(I385*H385,2)</f>
        <v>0</v>
      </c>
      <c r="BL385" s="18" t="s">
        <v>142</v>
      </c>
      <c r="BM385" s="216" t="s">
        <v>487</v>
      </c>
    </row>
    <row r="386" spans="1:47" s="2" customFormat="1" ht="12">
      <c r="A386" s="39"/>
      <c r="B386" s="40"/>
      <c r="C386" s="41"/>
      <c r="D386" s="218" t="s">
        <v>132</v>
      </c>
      <c r="E386" s="41"/>
      <c r="F386" s="219" t="s">
        <v>488</v>
      </c>
      <c r="G386" s="41"/>
      <c r="H386" s="41"/>
      <c r="I386" s="220"/>
      <c r="J386" s="41"/>
      <c r="K386" s="41"/>
      <c r="L386" s="45"/>
      <c r="M386" s="221"/>
      <c r="N386" s="222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132</v>
      </c>
      <c r="AU386" s="18" t="s">
        <v>86</v>
      </c>
    </row>
    <row r="387" spans="1:47" s="2" customFormat="1" ht="12">
      <c r="A387" s="39"/>
      <c r="B387" s="40"/>
      <c r="C387" s="41"/>
      <c r="D387" s="223" t="s">
        <v>134</v>
      </c>
      <c r="E387" s="41"/>
      <c r="F387" s="224" t="s">
        <v>489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134</v>
      </c>
      <c r="AU387" s="18" t="s">
        <v>86</v>
      </c>
    </row>
    <row r="388" spans="1:51" s="13" customFormat="1" ht="12">
      <c r="A388" s="13"/>
      <c r="B388" s="225"/>
      <c r="C388" s="226"/>
      <c r="D388" s="218" t="s">
        <v>136</v>
      </c>
      <c r="E388" s="227" t="s">
        <v>20</v>
      </c>
      <c r="F388" s="228" t="s">
        <v>490</v>
      </c>
      <c r="G388" s="226"/>
      <c r="H388" s="227" t="s">
        <v>20</v>
      </c>
      <c r="I388" s="229"/>
      <c r="J388" s="226"/>
      <c r="K388" s="226"/>
      <c r="L388" s="230"/>
      <c r="M388" s="231"/>
      <c r="N388" s="232"/>
      <c r="O388" s="232"/>
      <c r="P388" s="232"/>
      <c r="Q388" s="232"/>
      <c r="R388" s="232"/>
      <c r="S388" s="232"/>
      <c r="T388" s="23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4" t="s">
        <v>136</v>
      </c>
      <c r="AU388" s="234" t="s">
        <v>86</v>
      </c>
      <c r="AV388" s="13" t="s">
        <v>22</v>
      </c>
      <c r="AW388" s="13" t="s">
        <v>38</v>
      </c>
      <c r="AX388" s="13" t="s">
        <v>77</v>
      </c>
      <c r="AY388" s="234" t="s">
        <v>123</v>
      </c>
    </row>
    <row r="389" spans="1:51" s="14" customFormat="1" ht="12">
      <c r="A389" s="14"/>
      <c r="B389" s="235"/>
      <c r="C389" s="236"/>
      <c r="D389" s="218" t="s">
        <v>136</v>
      </c>
      <c r="E389" s="237" t="s">
        <v>20</v>
      </c>
      <c r="F389" s="238" t="s">
        <v>22</v>
      </c>
      <c r="G389" s="236"/>
      <c r="H389" s="239">
        <v>1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5" t="s">
        <v>136</v>
      </c>
      <c r="AU389" s="245" t="s">
        <v>86</v>
      </c>
      <c r="AV389" s="14" t="s">
        <v>86</v>
      </c>
      <c r="AW389" s="14" t="s">
        <v>38</v>
      </c>
      <c r="AX389" s="14" t="s">
        <v>77</v>
      </c>
      <c r="AY389" s="245" t="s">
        <v>123</v>
      </c>
    </row>
    <row r="390" spans="1:65" s="2" customFormat="1" ht="16.5" customHeight="1">
      <c r="A390" s="39"/>
      <c r="B390" s="40"/>
      <c r="C390" s="257" t="s">
        <v>491</v>
      </c>
      <c r="D390" s="257" t="s">
        <v>239</v>
      </c>
      <c r="E390" s="258" t="s">
        <v>492</v>
      </c>
      <c r="F390" s="259" t="s">
        <v>493</v>
      </c>
      <c r="G390" s="260" t="s">
        <v>486</v>
      </c>
      <c r="H390" s="261">
        <v>1</v>
      </c>
      <c r="I390" s="262"/>
      <c r="J390" s="263">
        <f>ROUND(I390*H390,2)</f>
        <v>0</v>
      </c>
      <c r="K390" s="259" t="s">
        <v>20</v>
      </c>
      <c r="L390" s="264"/>
      <c r="M390" s="265" t="s">
        <v>20</v>
      </c>
      <c r="N390" s="266" t="s">
        <v>48</v>
      </c>
      <c r="O390" s="85"/>
      <c r="P390" s="214">
        <f>O390*H390</f>
        <v>0</v>
      </c>
      <c r="Q390" s="214">
        <v>0.146</v>
      </c>
      <c r="R390" s="214">
        <f>Q390*H390</f>
        <v>0.146</v>
      </c>
      <c r="S390" s="214">
        <v>0</v>
      </c>
      <c r="T390" s="21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142</v>
      </c>
      <c r="AT390" s="216" t="s">
        <v>239</v>
      </c>
      <c r="AU390" s="216" t="s">
        <v>86</v>
      </c>
      <c r="AY390" s="18" t="s">
        <v>123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22</v>
      </c>
      <c r="BK390" s="217">
        <f>ROUND(I390*H390,2)</f>
        <v>0</v>
      </c>
      <c r="BL390" s="18" t="s">
        <v>142</v>
      </c>
      <c r="BM390" s="216" t="s">
        <v>494</v>
      </c>
    </row>
    <row r="391" spans="1:47" s="2" customFormat="1" ht="12">
      <c r="A391" s="39"/>
      <c r="B391" s="40"/>
      <c r="C391" s="41"/>
      <c r="D391" s="218" t="s">
        <v>132</v>
      </c>
      <c r="E391" s="41"/>
      <c r="F391" s="219" t="s">
        <v>493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132</v>
      </c>
      <c r="AU391" s="18" t="s">
        <v>86</v>
      </c>
    </row>
    <row r="392" spans="1:65" s="2" customFormat="1" ht="33" customHeight="1">
      <c r="A392" s="39"/>
      <c r="B392" s="40"/>
      <c r="C392" s="205" t="s">
        <v>495</v>
      </c>
      <c r="D392" s="205" t="s">
        <v>125</v>
      </c>
      <c r="E392" s="206" t="s">
        <v>496</v>
      </c>
      <c r="F392" s="207" t="s">
        <v>497</v>
      </c>
      <c r="G392" s="208" t="s">
        <v>128</v>
      </c>
      <c r="H392" s="209">
        <v>39.6</v>
      </c>
      <c r="I392" s="210"/>
      <c r="J392" s="211">
        <f>ROUND(I392*H392,2)</f>
        <v>0</v>
      </c>
      <c r="K392" s="207" t="s">
        <v>129</v>
      </c>
      <c r="L392" s="45"/>
      <c r="M392" s="212" t="s">
        <v>20</v>
      </c>
      <c r="N392" s="213" t="s">
        <v>48</v>
      </c>
      <c r="O392" s="85"/>
      <c r="P392" s="214">
        <f>O392*H392</f>
        <v>0</v>
      </c>
      <c r="Q392" s="214">
        <v>0.00063</v>
      </c>
      <c r="R392" s="214">
        <f>Q392*H392</f>
        <v>0.024948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130</v>
      </c>
      <c r="AT392" s="216" t="s">
        <v>125</v>
      </c>
      <c r="AU392" s="216" t="s">
        <v>86</v>
      </c>
      <c r="AY392" s="18" t="s">
        <v>123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22</v>
      </c>
      <c r="BK392" s="217">
        <f>ROUND(I392*H392,2)</f>
        <v>0</v>
      </c>
      <c r="BL392" s="18" t="s">
        <v>130</v>
      </c>
      <c r="BM392" s="216" t="s">
        <v>498</v>
      </c>
    </row>
    <row r="393" spans="1:47" s="2" customFormat="1" ht="12">
      <c r="A393" s="39"/>
      <c r="B393" s="40"/>
      <c r="C393" s="41"/>
      <c r="D393" s="218" t="s">
        <v>132</v>
      </c>
      <c r="E393" s="41"/>
      <c r="F393" s="219" t="s">
        <v>499</v>
      </c>
      <c r="G393" s="41"/>
      <c r="H393" s="41"/>
      <c r="I393" s="220"/>
      <c r="J393" s="41"/>
      <c r="K393" s="41"/>
      <c r="L393" s="45"/>
      <c r="M393" s="221"/>
      <c r="N393" s="222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132</v>
      </c>
      <c r="AU393" s="18" t="s">
        <v>86</v>
      </c>
    </row>
    <row r="394" spans="1:47" s="2" customFormat="1" ht="12">
      <c r="A394" s="39"/>
      <c r="B394" s="40"/>
      <c r="C394" s="41"/>
      <c r="D394" s="223" t="s">
        <v>134</v>
      </c>
      <c r="E394" s="41"/>
      <c r="F394" s="224" t="s">
        <v>500</v>
      </c>
      <c r="G394" s="41"/>
      <c r="H394" s="41"/>
      <c r="I394" s="220"/>
      <c r="J394" s="41"/>
      <c r="K394" s="41"/>
      <c r="L394" s="45"/>
      <c r="M394" s="221"/>
      <c r="N394" s="222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134</v>
      </c>
      <c r="AU394" s="18" t="s">
        <v>86</v>
      </c>
    </row>
    <row r="395" spans="1:51" s="13" customFormat="1" ht="12">
      <c r="A395" s="13"/>
      <c r="B395" s="225"/>
      <c r="C395" s="226"/>
      <c r="D395" s="218" t="s">
        <v>136</v>
      </c>
      <c r="E395" s="227" t="s">
        <v>20</v>
      </c>
      <c r="F395" s="228" t="s">
        <v>501</v>
      </c>
      <c r="G395" s="226"/>
      <c r="H395" s="227" t="s">
        <v>20</v>
      </c>
      <c r="I395" s="229"/>
      <c r="J395" s="226"/>
      <c r="K395" s="226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136</v>
      </c>
      <c r="AU395" s="234" t="s">
        <v>86</v>
      </c>
      <c r="AV395" s="13" t="s">
        <v>22</v>
      </c>
      <c r="AW395" s="13" t="s">
        <v>38</v>
      </c>
      <c r="AX395" s="13" t="s">
        <v>77</v>
      </c>
      <c r="AY395" s="234" t="s">
        <v>123</v>
      </c>
    </row>
    <row r="396" spans="1:51" s="14" customFormat="1" ht="12">
      <c r="A396" s="14"/>
      <c r="B396" s="235"/>
      <c r="C396" s="236"/>
      <c r="D396" s="218" t="s">
        <v>136</v>
      </c>
      <c r="E396" s="237" t="s">
        <v>20</v>
      </c>
      <c r="F396" s="238" t="s">
        <v>502</v>
      </c>
      <c r="G396" s="236"/>
      <c r="H396" s="239">
        <v>28.8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136</v>
      </c>
      <c r="AU396" s="245" t="s">
        <v>86</v>
      </c>
      <c r="AV396" s="14" t="s">
        <v>86</v>
      </c>
      <c r="AW396" s="14" t="s">
        <v>38</v>
      </c>
      <c r="AX396" s="14" t="s">
        <v>77</v>
      </c>
      <c r="AY396" s="245" t="s">
        <v>123</v>
      </c>
    </row>
    <row r="397" spans="1:51" s="13" customFormat="1" ht="12">
      <c r="A397" s="13"/>
      <c r="B397" s="225"/>
      <c r="C397" s="226"/>
      <c r="D397" s="218" t="s">
        <v>136</v>
      </c>
      <c r="E397" s="227" t="s">
        <v>20</v>
      </c>
      <c r="F397" s="228" t="s">
        <v>503</v>
      </c>
      <c r="G397" s="226"/>
      <c r="H397" s="227" t="s">
        <v>20</v>
      </c>
      <c r="I397" s="229"/>
      <c r="J397" s="226"/>
      <c r="K397" s="226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136</v>
      </c>
      <c r="AU397" s="234" t="s">
        <v>86</v>
      </c>
      <c r="AV397" s="13" t="s">
        <v>22</v>
      </c>
      <c r="AW397" s="13" t="s">
        <v>38</v>
      </c>
      <c r="AX397" s="13" t="s">
        <v>77</v>
      </c>
      <c r="AY397" s="234" t="s">
        <v>123</v>
      </c>
    </row>
    <row r="398" spans="1:51" s="14" customFormat="1" ht="12">
      <c r="A398" s="14"/>
      <c r="B398" s="235"/>
      <c r="C398" s="236"/>
      <c r="D398" s="218" t="s">
        <v>136</v>
      </c>
      <c r="E398" s="237" t="s">
        <v>20</v>
      </c>
      <c r="F398" s="238" t="s">
        <v>504</v>
      </c>
      <c r="G398" s="236"/>
      <c r="H398" s="239">
        <v>10.8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5" t="s">
        <v>136</v>
      </c>
      <c r="AU398" s="245" t="s">
        <v>86</v>
      </c>
      <c r="AV398" s="14" t="s">
        <v>86</v>
      </c>
      <c r="AW398" s="14" t="s">
        <v>38</v>
      </c>
      <c r="AX398" s="14" t="s">
        <v>77</v>
      </c>
      <c r="AY398" s="245" t="s">
        <v>123</v>
      </c>
    </row>
    <row r="399" spans="1:51" s="15" customFormat="1" ht="12">
      <c r="A399" s="15"/>
      <c r="B399" s="246"/>
      <c r="C399" s="247"/>
      <c r="D399" s="218" t="s">
        <v>136</v>
      </c>
      <c r="E399" s="248" t="s">
        <v>20</v>
      </c>
      <c r="F399" s="249" t="s">
        <v>139</v>
      </c>
      <c r="G399" s="247"/>
      <c r="H399" s="250">
        <v>39.6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6" t="s">
        <v>136</v>
      </c>
      <c r="AU399" s="256" t="s">
        <v>86</v>
      </c>
      <c r="AV399" s="15" t="s">
        <v>130</v>
      </c>
      <c r="AW399" s="15" t="s">
        <v>38</v>
      </c>
      <c r="AX399" s="15" t="s">
        <v>22</v>
      </c>
      <c r="AY399" s="256" t="s">
        <v>123</v>
      </c>
    </row>
    <row r="400" spans="1:65" s="2" customFormat="1" ht="24.15" customHeight="1">
      <c r="A400" s="39"/>
      <c r="B400" s="40"/>
      <c r="C400" s="205" t="s">
        <v>505</v>
      </c>
      <c r="D400" s="205" t="s">
        <v>125</v>
      </c>
      <c r="E400" s="206" t="s">
        <v>506</v>
      </c>
      <c r="F400" s="207" t="s">
        <v>507</v>
      </c>
      <c r="G400" s="208" t="s">
        <v>211</v>
      </c>
      <c r="H400" s="209">
        <v>27</v>
      </c>
      <c r="I400" s="210"/>
      <c r="J400" s="211">
        <f>ROUND(I400*H400,2)</f>
        <v>0</v>
      </c>
      <c r="K400" s="207" t="s">
        <v>129</v>
      </c>
      <c r="L400" s="45"/>
      <c r="M400" s="212" t="s">
        <v>20</v>
      </c>
      <c r="N400" s="213" t="s">
        <v>48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0.025</v>
      </c>
      <c r="T400" s="215">
        <f>S400*H400</f>
        <v>0.675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142</v>
      </c>
      <c r="AT400" s="216" t="s">
        <v>125</v>
      </c>
      <c r="AU400" s="216" t="s">
        <v>86</v>
      </c>
      <c r="AY400" s="18" t="s">
        <v>123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22</v>
      </c>
      <c r="BK400" s="217">
        <f>ROUND(I400*H400,2)</f>
        <v>0</v>
      </c>
      <c r="BL400" s="18" t="s">
        <v>142</v>
      </c>
      <c r="BM400" s="216" t="s">
        <v>508</v>
      </c>
    </row>
    <row r="401" spans="1:47" s="2" customFormat="1" ht="12">
      <c r="A401" s="39"/>
      <c r="B401" s="40"/>
      <c r="C401" s="41"/>
      <c r="D401" s="218" t="s">
        <v>132</v>
      </c>
      <c r="E401" s="41"/>
      <c r="F401" s="219" t="s">
        <v>509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132</v>
      </c>
      <c r="AU401" s="18" t="s">
        <v>86</v>
      </c>
    </row>
    <row r="402" spans="1:47" s="2" customFormat="1" ht="12">
      <c r="A402" s="39"/>
      <c r="B402" s="40"/>
      <c r="C402" s="41"/>
      <c r="D402" s="223" t="s">
        <v>134</v>
      </c>
      <c r="E402" s="41"/>
      <c r="F402" s="224" t="s">
        <v>510</v>
      </c>
      <c r="G402" s="41"/>
      <c r="H402" s="41"/>
      <c r="I402" s="220"/>
      <c r="J402" s="41"/>
      <c r="K402" s="41"/>
      <c r="L402" s="45"/>
      <c r="M402" s="221"/>
      <c r="N402" s="222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134</v>
      </c>
      <c r="AU402" s="18" t="s">
        <v>86</v>
      </c>
    </row>
    <row r="403" spans="1:51" s="13" customFormat="1" ht="12">
      <c r="A403" s="13"/>
      <c r="B403" s="225"/>
      <c r="C403" s="226"/>
      <c r="D403" s="218" t="s">
        <v>136</v>
      </c>
      <c r="E403" s="227" t="s">
        <v>20</v>
      </c>
      <c r="F403" s="228" t="s">
        <v>511</v>
      </c>
      <c r="G403" s="226"/>
      <c r="H403" s="227" t="s">
        <v>20</v>
      </c>
      <c r="I403" s="229"/>
      <c r="J403" s="226"/>
      <c r="K403" s="226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136</v>
      </c>
      <c r="AU403" s="234" t="s">
        <v>86</v>
      </c>
      <c r="AV403" s="13" t="s">
        <v>22</v>
      </c>
      <c r="AW403" s="13" t="s">
        <v>38</v>
      </c>
      <c r="AX403" s="13" t="s">
        <v>77</v>
      </c>
      <c r="AY403" s="234" t="s">
        <v>123</v>
      </c>
    </row>
    <row r="404" spans="1:51" s="14" customFormat="1" ht="12">
      <c r="A404" s="14"/>
      <c r="B404" s="235"/>
      <c r="C404" s="236"/>
      <c r="D404" s="218" t="s">
        <v>136</v>
      </c>
      <c r="E404" s="237" t="s">
        <v>20</v>
      </c>
      <c r="F404" s="238" t="s">
        <v>216</v>
      </c>
      <c r="G404" s="236"/>
      <c r="H404" s="239">
        <v>27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5" t="s">
        <v>136</v>
      </c>
      <c r="AU404" s="245" t="s">
        <v>86</v>
      </c>
      <c r="AV404" s="14" t="s">
        <v>86</v>
      </c>
      <c r="AW404" s="14" t="s">
        <v>38</v>
      </c>
      <c r="AX404" s="14" t="s">
        <v>77</v>
      </c>
      <c r="AY404" s="245" t="s">
        <v>123</v>
      </c>
    </row>
    <row r="405" spans="1:65" s="2" customFormat="1" ht="37.8" customHeight="1">
      <c r="A405" s="39"/>
      <c r="B405" s="40"/>
      <c r="C405" s="205" t="s">
        <v>512</v>
      </c>
      <c r="D405" s="205" t="s">
        <v>125</v>
      </c>
      <c r="E405" s="206" t="s">
        <v>513</v>
      </c>
      <c r="F405" s="207" t="s">
        <v>514</v>
      </c>
      <c r="G405" s="208" t="s">
        <v>211</v>
      </c>
      <c r="H405" s="209">
        <v>7</v>
      </c>
      <c r="I405" s="210"/>
      <c r="J405" s="211">
        <f>ROUND(I405*H405,2)</f>
        <v>0</v>
      </c>
      <c r="K405" s="207" t="s">
        <v>20</v>
      </c>
      <c r="L405" s="45"/>
      <c r="M405" s="212" t="s">
        <v>20</v>
      </c>
      <c r="N405" s="213" t="s">
        <v>48</v>
      </c>
      <c r="O405" s="85"/>
      <c r="P405" s="214">
        <f>O405*H405</f>
        <v>0</v>
      </c>
      <c r="Q405" s="214">
        <v>0.04559</v>
      </c>
      <c r="R405" s="214">
        <f>Q405*H405</f>
        <v>0.31912999999999997</v>
      </c>
      <c r="S405" s="214">
        <v>0</v>
      </c>
      <c r="T405" s="215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130</v>
      </c>
      <c r="AT405" s="216" t="s">
        <v>125</v>
      </c>
      <c r="AU405" s="216" t="s">
        <v>86</v>
      </c>
      <c r="AY405" s="18" t="s">
        <v>123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22</v>
      </c>
      <c r="BK405" s="217">
        <f>ROUND(I405*H405,2)</f>
        <v>0</v>
      </c>
      <c r="BL405" s="18" t="s">
        <v>130</v>
      </c>
      <c r="BM405" s="216" t="s">
        <v>515</v>
      </c>
    </row>
    <row r="406" spans="1:47" s="2" customFormat="1" ht="12">
      <c r="A406" s="39"/>
      <c r="B406" s="40"/>
      <c r="C406" s="41"/>
      <c r="D406" s="218" t="s">
        <v>132</v>
      </c>
      <c r="E406" s="41"/>
      <c r="F406" s="219" t="s">
        <v>514</v>
      </c>
      <c r="G406" s="41"/>
      <c r="H406" s="41"/>
      <c r="I406" s="220"/>
      <c r="J406" s="41"/>
      <c r="K406" s="41"/>
      <c r="L406" s="45"/>
      <c r="M406" s="221"/>
      <c r="N406" s="222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132</v>
      </c>
      <c r="AU406" s="18" t="s">
        <v>86</v>
      </c>
    </row>
    <row r="407" spans="1:51" s="13" customFormat="1" ht="12">
      <c r="A407" s="13"/>
      <c r="B407" s="225"/>
      <c r="C407" s="226"/>
      <c r="D407" s="218" t="s">
        <v>136</v>
      </c>
      <c r="E407" s="227" t="s">
        <v>20</v>
      </c>
      <c r="F407" s="228" t="s">
        <v>197</v>
      </c>
      <c r="G407" s="226"/>
      <c r="H407" s="227" t="s">
        <v>20</v>
      </c>
      <c r="I407" s="229"/>
      <c r="J407" s="226"/>
      <c r="K407" s="226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136</v>
      </c>
      <c r="AU407" s="234" t="s">
        <v>86</v>
      </c>
      <c r="AV407" s="13" t="s">
        <v>22</v>
      </c>
      <c r="AW407" s="13" t="s">
        <v>38</v>
      </c>
      <c r="AX407" s="13" t="s">
        <v>77</v>
      </c>
      <c r="AY407" s="234" t="s">
        <v>123</v>
      </c>
    </row>
    <row r="408" spans="1:51" s="14" customFormat="1" ht="12">
      <c r="A408" s="14"/>
      <c r="B408" s="235"/>
      <c r="C408" s="236"/>
      <c r="D408" s="218" t="s">
        <v>136</v>
      </c>
      <c r="E408" s="237" t="s">
        <v>20</v>
      </c>
      <c r="F408" s="238" t="s">
        <v>516</v>
      </c>
      <c r="G408" s="236"/>
      <c r="H408" s="239">
        <v>3.5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5" t="s">
        <v>136</v>
      </c>
      <c r="AU408" s="245" t="s">
        <v>86</v>
      </c>
      <c r="AV408" s="14" t="s">
        <v>86</v>
      </c>
      <c r="AW408" s="14" t="s">
        <v>38</v>
      </c>
      <c r="AX408" s="14" t="s">
        <v>77</v>
      </c>
      <c r="AY408" s="245" t="s">
        <v>123</v>
      </c>
    </row>
    <row r="409" spans="1:51" s="13" customFormat="1" ht="12">
      <c r="A409" s="13"/>
      <c r="B409" s="225"/>
      <c r="C409" s="226"/>
      <c r="D409" s="218" t="s">
        <v>136</v>
      </c>
      <c r="E409" s="227" t="s">
        <v>20</v>
      </c>
      <c r="F409" s="228" t="s">
        <v>199</v>
      </c>
      <c r="G409" s="226"/>
      <c r="H409" s="227" t="s">
        <v>20</v>
      </c>
      <c r="I409" s="229"/>
      <c r="J409" s="226"/>
      <c r="K409" s="226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136</v>
      </c>
      <c r="AU409" s="234" t="s">
        <v>86</v>
      </c>
      <c r="AV409" s="13" t="s">
        <v>22</v>
      </c>
      <c r="AW409" s="13" t="s">
        <v>38</v>
      </c>
      <c r="AX409" s="13" t="s">
        <v>77</v>
      </c>
      <c r="AY409" s="234" t="s">
        <v>123</v>
      </c>
    </row>
    <row r="410" spans="1:51" s="14" customFormat="1" ht="12">
      <c r="A410" s="14"/>
      <c r="B410" s="235"/>
      <c r="C410" s="236"/>
      <c r="D410" s="218" t="s">
        <v>136</v>
      </c>
      <c r="E410" s="237" t="s">
        <v>20</v>
      </c>
      <c r="F410" s="238" t="s">
        <v>516</v>
      </c>
      <c r="G410" s="236"/>
      <c r="H410" s="239">
        <v>3.5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5" t="s">
        <v>136</v>
      </c>
      <c r="AU410" s="245" t="s">
        <v>86</v>
      </c>
      <c r="AV410" s="14" t="s">
        <v>86</v>
      </c>
      <c r="AW410" s="14" t="s">
        <v>38</v>
      </c>
      <c r="AX410" s="14" t="s">
        <v>77</v>
      </c>
      <c r="AY410" s="245" t="s">
        <v>123</v>
      </c>
    </row>
    <row r="411" spans="1:51" s="15" customFormat="1" ht="12">
      <c r="A411" s="15"/>
      <c r="B411" s="246"/>
      <c r="C411" s="247"/>
      <c r="D411" s="218" t="s">
        <v>136</v>
      </c>
      <c r="E411" s="248" t="s">
        <v>20</v>
      </c>
      <c r="F411" s="249" t="s">
        <v>139</v>
      </c>
      <c r="G411" s="247"/>
      <c r="H411" s="250">
        <v>7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6" t="s">
        <v>136</v>
      </c>
      <c r="AU411" s="256" t="s">
        <v>86</v>
      </c>
      <c r="AV411" s="15" t="s">
        <v>130</v>
      </c>
      <c r="AW411" s="15" t="s">
        <v>38</v>
      </c>
      <c r="AX411" s="15" t="s">
        <v>22</v>
      </c>
      <c r="AY411" s="256" t="s">
        <v>123</v>
      </c>
    </row>
    <row r="412" spans="1:65" s="2" customFormat="1" ht="24.15" customHeight="1">
      <c r="A412" s="39"/>
      <c r="B412" s="40"/>
      <c r="C412" s="205" t="s">
        <v>517</v>
      </c>
      <c r="D412" s="205" t="s">
        <v>125</v>
      </c>
      <c r="E412" s="206" t="s">
        <v>518</v>
      </c>
      <c r="F412" s="207" t="s">
        <v>519</v>
      </c>
      <c r="G412" s="208" t="s">
        <v>211</v>
      </c>
      <c r="H412" s="209">
        <v>27</v>
      </c>
      <c r="I412" s="210"/>
      <c r="J412" s="211">
        <f>ROUND(I412*H412,2)</f>
        <v>0</v>
      </c>
      <c r="K412" s="207" t="s">
        <v>20</v>
      </c>
      <c r="L412" s="45"/>
      <c r="M412" s="212" t="s">
        <v>20</v>
      </c>
      <c r="N412" s="213" t="s">
        <v>48</v>
      </c>
      <c r="O412" s="85"/>
      <c r="P412" s="214">
        <f>O412*H412</f>
        <v>0</v>
      </c>
      <c r="Q412" s="214">
        <v>0</v>
      </c>
      <c r="R412" s="214">
        <f>Q412*H412</f>
        <v>0</v>
      </c>
      <c r="S412" s="214">
        <v>0</v>
      </c>
      <c r="T412" s="21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6" t="s">
        <v>130</v>
      </c>
      <c r="AT412" s="216" t="s">
        <v>125</v>
      </c>
      <c r="AU412" s="216" t="s">
        <v>86</v>
      </c>
      <c r="AY412" s="18" t="s">
        <v>123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8" t="s">
        <v>22</v>
      </c>
      <c r="BK412" s="217">
        <f>ROUND(I412*H412,2)</f>
        <v>0</v>
      </c>
      <c r="BL412" s="18" t="s">
        <v>130</v>
      </c>
      <c r="BM412" s="216" t="s">
        <v>520</v>
      </c>
    </row>
    <row r="413" spans="1:47" s="2" customFormat="1" ht="12">
      <c r="A413" s="39"/>
      <c r="B413" s="40"/>
      <c r="C413" s="41"/>
      <c r="D413" s="218" t="s">
        <v>132</v>
      </c>
      <c r="E413" s="41"/>
      <c r="F413" s="219" t="s">
        <v>519</v>
      </c>
      <c r="G413" s="41"/>
      <c r="H413" s="41"/>
      <c r="I413" s="220"/>
      <c r="J413" s="41"/>
      <c r="K413" s="41"/>
      <c r="L413" s="45"/>
      <c r="M413" s="221"/>
      <c r="N413" s="222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132</v>
      </c>
      <c r="AU413" s="18" t="s">
        <v>86</v>
      </c>
    </row>
    <row r="414" spans="1:51" s="13" customFormat="1" ht="12">
      <c r="A414" s="13"/>
      <c r="B414" s="225"/>
      <c r="C414" s="226"/>
      <c r="D414" s="218" t="s">
        <v>136</v>
      </c>
      <c r="E414" s="227" t="s">
        <v>20</v>
      </c>
      <c r="F414" s="228" t="s">
        <v>519</v>
      </c>
      <c r="G414" s="226"/>
      <c r="H414" s="227" t="s">
        <v>20</v>
      </c>
      <c r="I414" s="229"/>
      <c r="J414" s="226"/>
      <c r="K414" s="226"/>
      <c r="L414" s="230"/>
      <c r="M414" s="231"/>
      <c r="N414" s="232"/>
      <c r="O414" s="232"/>
      <c r="P414" s="232"/>
      <c r="Q414" s="232"/>
      <c r="R414" s="232"/>
      <c r="S414" s="232"/>
      <c r="T414" s="23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4" t="s">
        <v>136</v>
      </c>
      <c r="AU414" s="234" t="s">
        <v>86</v>
      </c>
      <c r="AV414" s="13" t="s">
        <v>22</v>
      </c>
      <c r="AW414" s="13" t="s">
        <v>38</v>
      </c>
      <c r="AX414" s="13" t="s">
        <v>77</v>
      </c>
      <c r="AY414" s="234" t="s">
        <v>123</v>
      </c>
    </row>
    <row r="415" spans="1:51" s="14" customFormat="1" ht="12">
      <c r="A415" s="14"/>
      <c r="B415" s="235"/>
      <c r="C415" s="236"/>
      <c r="D415" s="218" t="s">
        <v>136</v>
      </c>
      <c r="E415" s="237" t="s">
        <v>20</v>
      </c>
      <c r="F415" s="238" t="s">
        <v>216</v>
      </c>
      <c r="G415" s="236"/>
      <c r="H415" s="239">
        <v>27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136</v>
      </c>
      <c r="AU415" s="245" t="s">
        <v>86</v>
      </c>
      <c r="AV415" s="14" t="s">
        <v>86</v>
      </c>
      <c r="AW415" s="14" t="s">
        <v>38</v>
      </c>
      <c r="AX415" s="14" t="s">
        <v>77</v>
      </c>
      <c r="AY415" s="245" t="s">
        <v>123</v>
      </c>
    </row>
    <row r="416" spans="1:51" s="15" customFormat="1" ht="12">
      <c r="A416" s="15"/>
      <c r="B416" s="246"/>
      <c r="C416" s="247"/>
      <c r="D416" s="218" t="s">
        <v>136</v>
      </c>
      <c r="E416" s="248" t="s">
        <v>20</v>
      </c>
      <c r="F416" s="249" t="s">
        <v>139</v>
      </c>
      <c r="G416" s="247"/>
      <c r="H416" s="250">
        <v>27</v>
      </c>
      <c r="I416" s="251"/>
      <c r="J416" s="247"/>
      <c r="K416" s="247"/>
      <c r="L416" s="252"/>
      <c r="M416" s="253"/>
      <c r="N416" s="254"/>
      <c r="O416" s="254"/>
      <c r="P416" s="254"/>
      <c r="Q416" s="254"/>
      <c r="R416" s="254"/>
      <c r="S416" s="254"/>
      <c r="T416" s="25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6" t="s">
        <v>136</v>
      </c>
      <c r="AU416" s="256" t="s">
        <v>86</v>
      </c>
      <c r="AV416" s="15" t="s">
        <v>130</v>
      </c>
      <c r="AW416" s="15" t="s">
        <v>38</v>
      </c>
      <c r="AX416" s="15" t="s">
        <v>22</v>
      </c>
      <c r="AY416" s="256" t="s">
        <v>123</v>
      </c>
    </row>
    <row r="417" spans="1:65" s="2" customFormat="1" ht="24.15" customHeight="1">
      <c r="A417" s="39"/>
      <c r="B417" s="40"/>
      <c r="C417" s="205" t="s">
        <v>521</v>
      </c>
      <c r="D417" s="205" t="s">
        <v>125</v>
      </c>
      <c r="E417" s="206" t="s">
        <v>522</v>
      </c>
      <c r="F417" s="207" t="s">
        <v>523</v>
      </c>
      <c r="G417" s="208" t="s">
        <v>211</v>
      </c>
      <c r="H417" s="209">
        <v>7.2</v>
      </c>
      <c r="I417" s="210"/>
      <c r="J417" s="211">
        <f>ROUND(I417*H417,2)</f>
        <v>0</v>
      </c>
      <c r="K417" s="207" t="s">
        <v>129</v>
      </c>
      <c r="L417" s="45"/>
      <c r="M417" s="212" t="s">
        <v>20</v>
      </c>
      <c r="N417" s="213" t="s">
        <v>48</v>
      </c>
      <c r="O417" s="85"/>
      <c r="P417" s="214">
        <f>O417*H417</f>
        <v>0</v>
      </c>
      <c r="Q417" s="214">
        <v>0.00279</v>
      </c>
      <c r="R417" s="214">
        <f>Q417*H417</f>
        <v>0.020088</v>
      </c>
      <c r="S417" s="214">
        <v>0.056</v>
      </c>
      <c r="T417" s="215">
        <f>S417*H417</f>
        <v>0.4032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6" t="s">
        <v>130</v>
      </c>
      <c r="AT417" s="216" t="s">
        <v>125</v>
      </c>
      <c r="AU417" s="216" t="s">
        <v>86</v>
      </c>
      <c r="AY417" s="18" t="s">
        <v>123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8" t="s">
        <v>22</v>
      </c>
      <c r="BK417" s="217">
        <f>ROUND(I417*H417,2)</f>
        <v>0</v>
      </c>
      <c r="BL417" s="18" t="s">
        <v>130</v>
      </c>
      <c r="BM417" s="216" t="s">
        <v>524</v>
      </c>
    </row>
    <row r="418" spans="1:47" s="2" customFormat="1" ht="12">
      <c r="A418" s="39"/>
      <c r="B418" s="40"/>
      <c r="C418" s="41"/>
      <c r="D418" s="218" t="s">
        <v>132</v>
      </c>
      <c r="E418" s="41"/>
      <c r="F418" s="219" t="s">
        <v>525</v>
      </c>
      <c r="G418" s="41"/>
      <c r="H418" s="41"/>
      <c r="I418" s="220"/>
      <c r="J418" s="41"/>
      <c r="K418" s="41"/>
      <c r="L418" s="45"/>
      <c r="M418" s="221"/>
      <c r="N418" s="222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132</v>
      </c>
      <c r="AU418" s="18" t="s">
        <v>86</v>
      </c>
    </row>
    <row r="419" spans="1:47" s="2" customFormat="1" ht="12">
      <c r="A419" s="39"/>
      <c r="B419" s="40"/>
      <c r="C419" s="41"/>
      <c r="D419" s="223" t="s">
        <v>134</v>
      </c>
      <c r="E419" s="41"/>
      <c r="F419" s="224" t="s">
        <v>526</v>
      </c>
      <c r="G419" s="41"/>
      <c r="H419" s="41"/>
      <c r="I419" s="220"/>
      <c r="J419" s="41"/>
      <c r="K419" s="41"/>
      <c r="L419" s="45"/>
      <c r="M419" s="221"/>
      <c r="N419" s="222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134</v>
      </c>
      <c r="AU419" s="18" t="s">
        <v>86</v>
      </c>
    </row>
    <row r="420" spans="1:51" s="13" customFormat="1" ht="12">
      <c r="A420" s="13"/>
      <c r="B420" s="225"/>
      <c r="C420" s="226"/>
      <c r="D420" s="218" t="s">
        <v>136</v>
      </c>
      <c r="E420" s="227" t="s">
        <v>20</v>
      </c>
      <c r="F420" s="228" t="s">
        <v>527</v>
      </c>
      <c r="G420" s="226"/>
      <c r="H420" s="227" t="s">
        <v>20</v>
      </c>
      <c r="I420" s="229"/>
      <c r="J420" s="226"/>
      <c r="K420" s="226"/>
      <c r="L420" s="230"/>
      <c r="M420" s="231"/>
      <c r="N420" s="232"/>
      <c r="O420" s="232"/>
      <c r="P420" s="232"/>
      <c r="Q420" s="232"/>
      <c r="R420" s="232"/>
      <c r="S420" s="232"/>
      <c r="T420" s="23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4" t="s">
        <v>136</v>
      </c>
      <c r="AU420" s="234" t="s">
        <v>86</v>
      </c>
      <c r="AV420" s="13" t="s">
        <v>22</v>
      </c>
      <c r="AW420" s="13" t="s">
        <v>38</v>
      </c>
      <c r="AX420" s="13" t="s">
        <v>77</v>
      </c>
      <c r="AY420" s="234" t="s">
        <v>123</v>
      </c>
    </row>
    <row r="421" spans="1:51" s="14" customFormat="1" ht="12">
      <c r="A421" s="14"/>
      <c r="B421" s="235"/>
      <c r="C421" s="236"/>
      <c r="D421" s="218" t="s">
        <v>136</v>
      </c>
      <c r="E421" s="237" t="s">
        <v>20</v>
      </c>
      <c r="F421" s="238" t="s">
        <v>528</v>
      </c>
      <c r="G421" s="236"/>
      <c r="H421" s="239">
        <v>7.2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136</v>
      </c>
      <c r="AU421" s="245" t="s">
        <v>86</v>
      </c>
      <c r="AV421" s="14" t="s">
        <v>86</v>
      </c>
      <c r="AW421" s="14" t="s">
        <v>38</v>
      </c>
      <c r="AX421" s="14" t="s">
        <v>77</v>
      </c>
      <c r="AY421" s="245" t="s">
        <v>123</v>
      </c>
    </row>
    <row r="422" spans="1:51" s="15" customFormat="1" ht="12">
      <c r="A422" s="15"/>
      <c r="B422" s="246"/>
      <c r="C422" s="247"/>
      <c r="D422" s="218" t="s">
        <v>136</v>
      </c>
      <c r="E422" s="248" t="s">
        <v>20</v>
      </c>
      <c r="F422" s="249" t="s">
        <v>139</v>
      </c>
      <c r="G422" s="247"/>
      <c r="H422" s="250">
        <v>7.2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6" t="s">
        <v>136</v>
      </c>
      <c r="AU422" s="256" t="s">
        <v>86</v>
      </c>
      <c r="AV422" s="15" t="s">
        <v>130</v>
      </c>
      <c r="AW422" s="15" t="s">
        <v>38</v>
      </c>
      <c r="AX422" s="15" t="s">
        <v>22</v>
      </c>
      <c r="AY422" s="256" t="s">
        <v>123</v>
      </c>
    </row>
    <row r="423" spans="1:65" s="2" customFormat="1" ht="24.15" customHeight="1">
      <c r="A423" s="39"/>
      <c r="B423" s="40"/>
      <c r="C423" s="205" t="s">
        <v>529</v>
      </c>
      <c r="D423" s="205" t="s">
        <v>125</v>
      </c>
      <c r="E423" s="206" t="s">
        <v>530</v>
      </c>
      <c r="F423" s="207" t="s">
        <v>531</v>
      </c>
      <c r="G423" s="208" t="s">
        <v>211</v>
      </c>
      <c r="H423" s="209">
        <v>27</v>
      </c>
      <c r="I423" s="210"/>
      <c r="J423" s="211">
        <f>ROUND(I423*H423,2)</f>
        <v>0</v>
      </c>
      <c r="K423" s="207" t="s">
        <v>129</v>
      </c>
      <c r="L423" s="45"/>
      <c r="M423" s="212" t="s">
        <v>20</v>
      </c>
      <c r="N423" s="213" t="s">
        <v>48</v>
      </c>
      <c r="O423" s="85"/>
      <c r="P423" s="214">
        <f>O423*H423</f>
        <v>0</v>
      </c>
      <c r="Q423" s="214">
        <v>0</v>
      </c>
      <c r="R423" s="214">
        <f>Q423*H423</f>
        <v>0</v>
      </c>
      <c r="S423" s="214">
        <v>0</v>
      </c>
      <c r="T423" s="215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6" t="s">
        <v>142</v>
      </c>
      <c r="AT423" s="216" t="s">
        <v>125</v>
      </c>
      <c r="AU423" s="216" t="s">
        <v>86</v>
      </c>
      <c r="AY423" s="18" t="s">
        <v>123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18" t="s">
        <v>22</v>
      </c>
      <c r="BK423" s="217">
        <f>ROUND(I423*H423,2)</f>
        <v>0</v>
      </c>
      <c r="BL423" s="18" t="s">
        <v>142</v>
      </c>
      <c r="BM423" s="216" t="s">
        <v>532</v>
      </c>
    </row>
    <row r="424" spans="1:47" s="2" customFormat="1" ht="12">
      <c r="A424" s="39"/>
      <c r="B424" s="40"/>
      <c r="C424" s="41"/>
      <c r="D424" s="218" t="s">
        <v>132</v>
      </c>
      <c r="E424" s="41"/>
      <c r="F424" s="219" t="s">
        <v>533</v>
      </c>
      <c r="G424" s="41"/>
      <c r="H424" s="41"/>
      <c r="I424" s="220"/>
      <c r="J424" s="41"/>
      <c r="K424" s="41"/>
      <c r="L424" s="45"/>
      <c r="M424" s="221"/>
      <c r="N424" s="222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132</v>
      </c>
      <c r="AU424" s="18" t="s">
        <v>86</v>
      </c>
    </row>
    <row r="425" spans="1:47" s="2" customFormat="1" ht="12">
      <c r="A425" s="39"/>
      <c r="B425" s="40"/>
      <c r="C425" s="41"/>
      <c r="D425" s="223" t="s">
        <v>134</v>
      </c>
      <c r="E425" s="41"/>
      <c r="F425" s="224" t="s">
        <v>534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134</v>
      </c>
      <c r="AU425" s="18" t="s">
        <v>86</v>
      </c>
    </row>
    <row r="426" spans="1:51" s="13" customFormat="1" ht="12">
      <c r="A426" s="13"/>
      <c r="B426" s="225"/>
      <c r="C426" s="226"/>
      <c r="D426" s="218" t="s">
        <v>136</v>
      </c>
      <c r="E426" s="227" t="s">
        <v>20</v>
      </c>
      <c r="F426" s="228" t="s">
        <v>535</v>
      </c>
      <c r="G426" s="226"/>
      <c r="H426" s="227" t="s">
        <v>20</v>
      </c>
      <c r="I426" s="229"/>
      <c r="J426" s="226"/>
      <c r="K426" s="226"/>
      <c r="L426" s="230"/>
      <c r="M426" s="231"/>
      <c r="N426" s="232"/>
      <c r="O426" s="232"/>
      <c r="P426" s="232"/>
      <c r="Q426" s="232"/>
      <c r="R426" s="232"/>
      <c r="S426" s="232"/>
      <c r="T426" s="23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4" t="s">
        <v>136</v>
      </c>
      <c r="AU426" s="234" t="s">
        <v>86</v>
      </c>
      <c r="AV426" s="13" t="s">
        <v>22</v>
      </c>
      <c r="AW426" s="13" t="s">
        <v>38</v>
      </c>
      <c r="AX426" s="13" t="s">
        <v>77</v>
      </c>
      <c r="AY426" s="234" t="s">
        <v>123</v>
      </c>
    </row>
    <row r="427" spans="1:51" s="14" customFormat="1" ht="12">
      <c r="A427" s="14"/>
      <c r="B427" s="235"/>
      <c r="C427" s="236"/>
      <c r="D427" s="218" t="s">
        <v>136</v>
      </c>
      <c r="E427" s="237" t="s">
        <v>20</v>
      </c>
      <c r="F427" s="238" t="s">
        <v>216</v>
      </c>
      <c r="G427" s="236"/>
      <c r="H427" s="239">
        <v>27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5" t="s">
        <v>136</v>
      </c>
      <c r="AU427" s="245" t="s">
        <v>86</v>
      </c>
      <c r="AV427" s="14" t="s">
        <v>86</v>
      </c>
      <c r="AW427" s="14" t="s">
        <v>38</v>
      </c>
      <c r="AX427" s="14" t="s">
        <v>77</v>
      </c>
      <c r="AY427" s="245" t="s">
        <v>123</v>
      </c>
    </row>
    <row r="428" spans="1:65" s="2" customFormat="1" ht="37.8" customHeight="1">
      <c r="A428" s="39"/>
      <c r="B428" s="40"/>
      <c r="C428" s="205" t="s">
        <v>536</v>
      </c>
      <c r="D428" s="205" t="s">
        <v>125</v>
      </c>
      <c r="E428" s="206" t="s">
        <v>537</v>
      </c>
      <c r="F428" s="207" t="s">
        <v>538</v>
      </c>
      <c r="G428" s="208" t="s">
        <v>170</v>
      </c>
      <c r="H428" s="209">
        <v>6.75</v>
      </c>
      <c r="I428" s="210"/>
      <c r="J428" s="211">
        <f>ROUND(I428*H428,2)</f>
        <v>0</v>
      </c>
      <c r="K428" s="207" t="s">
        <v>20</v>
      </c>
      <c r="L428" s="45"/>
      <c r="M428" s="212" t="s">
        <v>20</v>
      </c>
      <c r="N428" s="213" t="s">
        <v>48</v>
      </c>
      <c r="O428" s="85"/>
      <c r="P428" s="214">
        <f>O428*H428</f>
        <v>0</v>
      </c>
      <c r="Q428" s="214">
        <v>0.126</v>
      </c>
      <c r="R428" s="214">
        <f>Q428*H428</f>
        <v>0.8505</v>
      </c>
      <c r="S428" s="214">
        <v>0</v>
      </c>
      <c r="T428" s="215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6" t="s">
        <v>130</v>
      </c>
      <c r="AT428" s="216" t="s">
        <v>125</v>
      </c>
      <c r="AU428" s="216" t="s">
        <v>86</v>
      </c>
      <c r="AY428" s="18" t="s">
        <v>123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8" t="s">
        <v>22</v>
      </c>
      <c r="BK428" s="217">
        <f>ROUND(I428*H428,2)</f>
        <v>0</v>
      </c>
      <c r="BL428" s="18" t="s">
        <v>130</v>
      </c>
      <c r="BM428" s="216" t="s">
        <v>539</v>
      </c>
    </row>
    <row r="429" spans="1:47" s="2" customFormat="1" ht="12">
      <c r="A429" s="39"/>
      <c r="B429" s="40"/>
      <c r="C429" s="41"/>
      <c r="D429" s="218" t="s">
        <v>132</v>
      </c>
      <c r="E429" s="41"/>
      <c r="F429" s="219" t="s">
        <v>538</v>
      </c>
      <c r="G429" s="41"/>
      <c r="H429" s="41"/>
      <c r="I429" s="220"/>
      <c r="J429" s="41"/>
      <c r="K429" s="41"/>
      <c r="L429" s="45"/>
      <c r="M429" s="221"/>
      <c r="N429" s="222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132</v>
      </c>
      <c r="AU429" s="18" t="s">
        <v>86</v>
      </c>
    </row>
    <row r="430" spans="1:51" s="13" customFormat="1" ht="12">
      <c r="A430" s="13"/>
      <c r="B430" s="225"/>
      <c r="C430" s="226"/>
      <c r="D430" s="218" t="s">
        <v>136</v>
      </c>
      <c r="E430" s="227" t="s">
        <v>20</v>
      </c>
      <c r="F430" s="228" t="s">
        <v>538</v>
      </c>
      <c r="G430" s="226"/>
      <c r="H430" s="227" t="s">
        <v>20</v>
      </c>
      <c r="I430" s="229"/>
      <c r="J430" s="226"/>
      <c r="K430" s="226"/>
      <c r="L430" s="230"/>
      <c r="M430" s="231"/>
      <c r="N430" s="232"/>
      <c r="O430" s="232"/>
      <c r="P430" s="232"/>
      <c r="Q430" s="232"/>
      <c r="R430" s="232"/>
      <c r="S430" s="232"/>
      <c r="T430" s="23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4" t="s">
        <v>136</v>
      </c>
      <c r="AU430" s="234" t="s">
        <v>86</v>
      </c>
      <c r="AV430" s="13" t="s">
        <v>22</v>
      </c>
      <c r="AW430" s="13" t="s">
        <v>38</v>
      </c>
      <c r="AX430" s="13" t="s">
        <v>77</v>
      </c>
      <c r="AY430" s="234" t="s">
        <v>123</v>
      </c>
    </row>
    <row r="431" spans="1:51" s="14" customFormat="1" ht="12">
      <c r="A431" s="14"/>
      <c r="B431" s="235"/>
      <c r="C431" s="236"/>
      <c r="D431" s="218" t="s">
        <v>136</v>
      </c>
      <c r="E431" s="237" t="s">
        <v>20</v>
      </c>
      <c r="F431" s="238" t="s">
        <v>540</v>
      </c>
      <c r="G431" s="236"/>
      <c r="H431" s="239">
        <v>6.75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5" t="s">
        <v>136</v>
      </c>
      <c r="AU431" s="245" t="s">
        <v>86</v>
      </c>
      <c r="AV431" s="14" t="s">
        <v>86</v>
      </c>
      <c r="AW431" s="14" t="s">
        <v>38</v>
      </c>
      <c r="AX431" s="14" t="s">
        <v>77</v>
      </c>
      <c r="AY431" s="245" t="s">
        <v>123</v>
      </c>
    </row>
    <row r="432" spans="1:51" s="15" customFormat="1" ht="12">
      <c r="A432" s="15"/>
      <c r="B432" s="246"/>
      <c r="C432" s="247"/>
      <c r="D432" s="218" t="s">
        <v>136</v>
      </c>
      <c r="E432" s="248" t="s">
        <v>20</v>
      </c>
      <c r="F432" s="249" t="s">
        <v>139</v>
      </c>
      <c r="G432" s="247"/>
      <c r="H432" s="250">
        <v>6.75</v>
      </c>
      <c r="I432" s="251"/>
      <c r="J432" s="247"/>
      <c r="K432" s="247"/>
      <c r="L432" s="252"/>
      <c r="M432" s="253"/>
      <c r="N432" s="254"/>
      <c r="O432" s="254"/>
      <c r="P432" s="254"/>
      <c r="Q432" s="254"/>
      <c r="R432" s="254"/>
      <c r="S432" s="254"/>
      <c r="T432" s="25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6" t="s">
        <v>136</v>
      </c>
      <c r="AU432" s="256" t="s">
        <v>86</v>
      </c>
      <c r="AV432" s="15" t="s">
        <v>130</v>
      </c>
      <c r="AW432" s="15" t="s">
        <v>38</v>
      </c>
      <c r="AX432" s="15" t="s">
        <v>22</v>
      </c>
      <c r="AY432" s="256" t="s">
        <v>123</v>
      </c>
    </row>
    <row r="433" spans="1:63" s="12" customFormat="1" ht="22.8" customHeight="1">
      <c r="A433" s="12"/>
      <c r="B433" s="189"/>
      <c r="C433" s="190"/>
      <c r="D433" s="191" t="s">
        <v>76</v>
      </c>
      <c r="E433" s="203" t="s">
        <v>541</v>
      </c>
      <c r="F433" s="203" t="s">
        <v>542</v>
      </c>
      <c r="G433" s="190"/>
      <c r="H433" s="190"/>
      <c r="I433" s="193"/>
      <c r="J433" s="204">
        <f>BK433</f>
        <v>0</v>
      </c>
      <c r="K433" s="190"/>
      <c r="L433" s="195"/>
      <c r="M433" s="196"/>
      <c r="N433" s="197"/>
      <c r="O433" s="197"/>
      <c r="P433" s="198">
        <f>SUM(P434:P484)</f>
        <v>0</v>
      </c>
      <c r="Q433" s="197"/>
      <c r="R433" s="198">
        <f>SUM(R434:R484)</f>
        <v>0</v>
      </c>
      <c r="S433" s="197"/>
      <c r="T433" s="199">
        <f>SUM(T434:T484)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00" t="s">
        <v>22</v>
      </c>
      <c r="AT433" s="201" t="s">
        <v>76</v>
      </c>
      <c r="AU433" s="201" t="s">
        <v>22</v>
      </c>
      <c r="AY433" s="200" t="s">
        <v>123</v>
      </c>
      <c r="BK433" s="202">
        <f>SUM(BK434:BK484)</f>
        <v>0</v>
      </c>
    </row>
    <row r="434" spans="1:65" s="2" customFormat="1" ht="16.5" customHeight="1">
      <c r="A434" s="39"/>
      <c r="B434" s="40"/>
      <c r="C434" s="205" t="s">
        <v>543</v>
      </c>
      <c r="D434" s="205" t="s">
        <v>125</v>
      </c>
      <c r="E434" s="206" t="s">
        <v>544</v>
      </c>
      <c r="F434" s="207" t="s">
        <v>545</v>
      </c>
      <c r="G434" s="208" t="s">
        <v>242</v>
      </c>
      <c r="H434" s="209">
        <v>20.25</v>
      </c>
      <c r="I434" s="210"/>
      <c r="J434" s="211">
        <f>ROUND(I434*H434,2)</f>
        <v>0</v>
      </c>
      <c r="K434" s="207" t="s">
        <v>129</v>
      </c>
      <c r="L434" s="45"/>
      <c r="M434" s="212" t="s">
        <v>20</v>
      </c>
      <c r="N434" s="213" t="s">
        <v>48</v>
      </c>
      <c r="O434" s="85"/>
      <c r="P434" s="214">
        <f>O434*H434</f>
        <v>0</v>
      </c>
      <c r="Q434" s="214">
        <v>0</v>
      </c>
      <c r="R434" s="214">
        <f>Q434*H434</f>
        <v>0</v>
      </c>
      <c r="S434" s="214">
        <v>0</v>
      </c>
      <c r="T434" s="21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6" t="s">
        <v>130</v>
      </c>
      <c r="AT434" s="216" t="s">
        <v>125</v>
      </c>
      <c r="AU434" s="216" t="s">
        <v>86</v>
      </c>
      <c r="AY434" s="18" t="s">
        <v>123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18" t="s">
        <v>22</v>
      </c>
      <c r="BK434" s="217">
        <f>ROUND(I434*H434,2)</f>
        <v>0</v>
      </c>
      <c r="BL434" s="18" t="s">
        <v>130</v>
      </c>
      <c r="BM434" s="216" t="s">
        <v>546</v>
      </c>
    </row>
    <row r="435" spans="1:47" s="2" customFormat="1" ht="12">
      <c r="A435" s="39"/>
      <c r="B435" s="40"/>
      <c r="C435" s="41"/>
      <c r="D435" s="218" t="s">
        <v>132</v>
      </c>
      <c r="E435" s="41"/>
      <c r="F435" s="219" t="s">
        <v>547</v>
      </c>
      <c r="G435" s="41"/>
      <c r="H435" s="41"/>
      <c r="I435" s="220"/>
      <c r="J435" s="41"/>
      <c r="K435" s="41"/>
      <c r="L435" s="45"/>
      <c r="M435" s="221"/>
      <c r="N435" s="222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132</v>
      </c>
      <c r="AU435" s="18" t="s">
        <v>86</v>
      </c>
    </row>
    <row r="436" spans="1:47" s="2" customFormat="1" ht="12">
      <c r="A436" s="39"/>
      <c r="B436" s="40"/>
      <c r="C436" s="41"/>
      <c r="D436" s="223" t="s">
        <v>134</v>
      </c>
      <c r="E436" s="41"/>
      <c r="F436" s="224" t="s">
        <v>548</v>
      </c>
      <c r="G436" s="41"/>
      <c r="H436" s="41"/>
      <c r="I436" s="220"/>
      <c r="J436" s="41"/>
      <c r="K436" s="41"/>
      <c r="L436" s="45"/>
      <c r="M436" s="221"/>
      <c r="N436" s="222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134</v>
      </c>
      <c r="AU436" s="18" t="s">
        <v>86</v>
      </c>
    </row>
    <row r="437" spans="1:51" s="13" customFormat="1" ht="12">
      <c r="A437" s="13"/>
      <c r="B437" s="225"/>
      <c r="C437" s="226"/>
      <c r="D437" s="218" t="s">
        <v>136</v>
      </c>
      <c r="E437" s="227" t="s">
        <v>20</v>
      </c>
      <c r="F437" s="228" t="s">
        <v>549</v>
      </c>
      <c r="G437" s="226"/>
      <c r="H437" s="227" t="s">
        <v>20</v>
      </c>
      <c r="I437" s="229"/>
      <c r="J437" s="226"/>
      <c r="K437" s="226"/>
      <c r="L437" s="230"/>
      <c r="M437" s="231"/>
      <c r="N437" s="232"/>
      <c r="O437" s="232"/>
      <c r="P437" s="232"/>
      <c r="Q437" s="232"/>
      <c r="R437" s="232"/>
      <c r="S437" s="232"/>
      <c r="T437" s="23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4" t="s">
        <v>136</v>
      </c>
      <c r="AU437" s="234" t="s">
        <v>86</v>
      </c>
      <c r="AV437" s="13" t="s">
        <v>22</v>
      </c>
      <c r="AW437" s="13" t="s">
        <v>38</v>
      </c>
      <c r="AX437" s="13" t="s">
        <v>77</v>
      </c>
      <c r="AY437" s="234" t="s">
        <v>123</v>
      </c>
    </row>
    <row r="438" spans="1:51" s="14" customFormat="1" ht="12">
      <c r="A438" s="14"/>
      <c r="B438" s="235"/>
      <c r="C438" s="236"/>
      <c r="D438" s="218" t="s">
        <v>136</v>
      </c>
      <c r="E438" s="237" t="s">
        <v>20</v>
      </c>
      <c r="F438" s="238" t="s">
        <v>550</v>
      </c>
      <c r="G438" s="236"/>
      <c r="H438" s="239">
        <v>7.83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5" t="s">
        <v>136</v>
      </c>
      <c r="AU438" s="245" t="s">
        <v>86</v>
      </c>
      <c r="AV438" s="14" t="s">
        <v>86</v>
      </c>
      <c r="AW438" s="14" t="s">
        <v>38</v>
      </c>
      <c r="AX438" s="14" t="s">
        <v>77</v>
      </c>
      <c r="AY438" s="245" t="s">
        <v>123</v>
      </c>
    </row>
    <row r="439" spans="1:51" s="13" customFormat="1" ht="12">
      <c r="A439" s="13"/>
      <c r="B439" s="225"/>
      <c r="C439" s="226"/>
      <c r="D439" s="218" t="s">
        <v>136</v>
      </c>
      <c r="E439" s="227" t="s">
        <v>20</v>
      </c>
      <c r="F439" s="228" t="s">
        <v>551</v>
      </c>
      <c r="G439" s="226"/>
      <c r="H439" s="227" t="s">
        <v>20</v>
      </c>
      <c r="I439" s="229"/>
      <c r="J439" s="226"/>
      <c r="K439" s="226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136</v>
      </c>
      <c r="AU439" s="234" t="s">
        <v>86</v>
      </c>
      <c r="AV439" s="13" t="s">
        <v>22</v>
      </c>
      <c r="AW439" s="13" t="s">
        <v>38</v>
      </c>
      <c r="AX439" s="13" t="s">
        <v>77</v>
      </c>
      <c r="AY439" s="234" t="s">
        <v>123</v>
      </c>
    </row>
    <row r="440" spans="1:51" s="14" customFormat="1" ht="12">
      <c r="A440" s="14"/>
      <c r="B440" s="235"/>
      <c r="C440" s="236"/>
      <c r="D440" s="218" t="s">
        <v>136</v>
      </c>
      <c r="E440" s="237" t="s">
        <v>20</v>
      </c>
      <c r="F440" s="238" t="s">
        <v>552</v>
      </c>
      <c r="G440" s="236"/>
      <c r="H440" s="239">
        <v>12.42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5" t="s">
        <v>136</v>
      </c>
      <c r="AU440" s="245" t="s">
        <v>86</v>
      </c>
      <c r="AV440" s="14" t="s">
        <v>86</v>
      </c>
      <c r="AW440" s="14" t="s">
        <v>38</v>
      </c>
      <c r="AX440" s="14" t="s">
        <v>77</v>
      </c>
      <c r="AY440" s="245" t="s">
        <v>123</v>
      </c>
    </row>
    <row r="441" spans="1:51" s="15" customFormat="1" ht="12">
      <c r="A441" s="15"/>
      <c r="B441" s="246"/>
      <c r="C441" s="247"/>
      <c r="D441" s="218" t="s">
        <v>136</v>
      </c>
      <c r="E441" s="248" t="s">
        <v>20</v>
      </c>
      <c r="F441" s="249" t="s">
        <v>139</v>
      </c>
      <c r="G441" s="247"/>
      <c r="H441" s="250">
        <v>20.25</v>
      </c>
      <c r="I441" s="251"/>
      <c r="J441" s="247"/>
      <c r="K441" s="247"/>
      <c r="L441" s="252"/>
      <c r="M441" s="253"/>
      <c r="N441" s="254"/>
      <c r="O441" s="254"/>
      <c r="P441" s="254"/>
      <c r="Q441" s="254"/>
      <c r="R441" s="254"/>
      <c r="S441" s="254"/>
      <c r="T441" s="25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6" t="s">
        <v>136</v>
      </c>
      <c r="AU441" s="256" t="s">
        <v>86</v>
      </c>
      <c r="AV441" s="15" t="s">
        <v>130</v>
      </c>
      <c r="AW441" s="15" t="s">
        <v>38</v>
      </c>
      <c r="AX441" s="15" t="s">
        <v>22</v>
      </c>
      <c r="AY441" s="256" t="s">
        <v>123</v>
      </c>
    </row>
    <row r="442" spans="1:65" s="2" customFormat="1" ht="21.75" customHeight="1">
      <c r="A442" s="39"/>
      <c r="B442" s="40"/>
      <c r="C442" s="205" t="s">
        <v>553</v>
      </c>
      <c r="D442" s="205" t="s">
        <v>125</v>
      </c>
      <c r="E442" s="206" t="s">
        <v>554</v>
      </c>
      <c r="F442" s="207" t="s">
        <v>555</v>
      </c>
      <c r="G442" s="208" t="s">
        <v>242</v>
      </c>
      <c r="H442" s="209">
        <v>7.83</v>
      </c>
      <c r="I442" s="210"/>
      <c r="J442" s="211">
        <f>ROUND(I442*H442,2)</f>
        <v>0</v>
      </c>
      <c r="K442" s="207" t="s">
        <v>129</v>
      </c>
      <c r="L442" s="45"/>
      <c r="M442" s="212" t="s">
        <v>20</v>
      </c>
      <c r="N442" s="213" t="s">
        <v>48</v>
      </c>
      <c r="O442" s="85"/>
      <c r="P442" s="214">
        <f>O442*H442</f>
        <v>0</v>
      </c>
      <c r="Q442" s="214">
        <v>0</v>
      </c>
      <c r="R442" s="214">
        <f>Q442*H442</f>
        <v>0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130</v>
      </c>
      <c r="AT442" s="216" t="s">
        <v>125</v>
      </c>
      <c r="AU442" s="216" t="s">
        <v>86</v>
      </c>
      <c r="AY442" s="18" t="s">
        <v>123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22</v>
      </c>
      <c r="BK442" s="217">
        <f>ROUND(I442*H442,2)</f>
        <v>0</v>
      </c>
      <c r="BL442" s="18" t="s">
        <v>130</v>
      </c>
      <c r="BM442" s="216" t="s">
        <v>556</v>
      </c>
    </row>
    <row r="443" spans="1:47" s="2" customFormat="1" ht="12">
      <c r="A443" s="39"/>
      <c r="B443" s="40"/>
      <c r="C443" s="41"/>
      <c r="D443" s="218" t="s">
        <v>132</v>
      </c>
      <c r="E443" s="41"/>
      <c r="F443" s="219" t="s">
        <v>557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132</v>
      </c>
      <c r="AU443" s="18" t="s">
        <v>86</v>
      </c>
    </row>
    <row r="444" spans="1:47" s="2" customFormat="1" ht="12">
      <c r="A444" s="39"/>
      <c r="B444" s="40"/>
      <c r="C444" s="41"/>
      <c r="D444" s="223" t="s">
        <v>134</v>
      </c>
      <c r="E444" s="41"/>
      <c r="F444" s="224" t="s">
        <v>558</v>
      </c>
      <c r="G444" s="41"/>
      <c r="H444" s="41"/>
      <c r="I444" s="220"/>
      <c r="J444" s="41"/>
      <c r="K444" s="41"/>
      <c r="L444" s="45"/>
      <c r="M444" s="221"/>
      <c r="N444" s="222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134</v>
      </c>
      <c r="AU444" s="18" t="s">
        <v>86</v>
      </c>
    </row>
    <row r="445" spans="1:51" s="13" customFormat="1" ht="12">
      <c r="A445" s="13"/>
      <c r="B445" s="225"/>
      <c r="C445" s="226"/>
      <c r="D445" s="218" t="s">
        <v>136</v>
      </c>
      <c r="E445" s="227" t="s">
        <v>20</v>
      </c>
      <c r="F445" s="228" t="s">
        <v>549</v>
      </c>
      <c r="G445" s="226"/>
      <c r="H445" s="227" t="s">
        <v>20</v>
      </c>
      <c r="I445" s="229"/>
      <c r="J445" s="226"/>
      <c r="K445" s="226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136</v>
      </c>
      <c r="AU445" s="234" t="s">
        <v>86</v>
      </c>
      <c r="AV445" s="13" t="s">
        <v>22</v>
      </c>
      <c r="AW445" s="13" t="s">
        <v>38</v>
      </c>
      <c r="AX445" s="13" t="s">
        <v>77</v>
      </c>
      <c r="AY445" s="234" t="s">
        <v>123</v>
      </c>
    </row>
    <row r="446" spans="1:51" s="14" customFormat="1" ht="12">
      <c r="A446" s="14"/>
      <c r="B446" s="235"/>
      <c r="C446" s="236"/>
      <c r="D446" s="218" t="s">
        <v>136</v>
      </c>
      <c r="E446" s="237" t="s">
        <v>20</v>
      </c>
      <c r="F446" s="238" t="s">
        <v>550</v>
      </c>
      <c r="G446" s="236"/>
      <c r="H446" s="239">
        <v>7.83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136</v>
      </c>
      <c r="AU446" s="245" t="s">
        <v>86</v>
      </c>
      <c r="AV446" s="14" t="s">
        <v>86</v>
      </c>
      <c r="AW446" s="14" t="s">
        <v>38</v>
      </c>
      <c r="AX446" s="14" t="s">
        <v>77</v>
      </c>
      <c r="AY446" s="245" t="s">
        <v>123</v>
      </c>
    </row>
    <row r="447" spans="1:51" s="15" customFormat="1" ht="12">
      <c r="A447" s="15"/>
      <c r="B447" s="246"/>
      <c r="C447" s="247"/>
      <c r="D447" s="218" t="s">
        <v>136</v>
      </c>
      <c r="E447" s="248" t="s">
        <v>20</v>
      </c>
      <c r="F447" s="249" t="s">
        <v>139</v>
      </c>
      <c r="G447" s="247"/>
      <c r="H447" s="250">
        <v>7.83</v>
      </c>
      <c r="I447" s="251"/>
      <c r="J447" s="247"/>
      <c r="K447" s="247"/>
      <c r="L447" s="252"/>
      <c r="M447" s="253"/>
      <c r="N447" s="254"/>
      <c r="O447" s="254"/>
      <c r="P447" s="254"/>
      <c r="Q447" s="254"/>
      <c r="R447" s="254"/>
      <c r="S447" s="254"/>
      <c r="T447" s="25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6" t="s">
        <v>136</v>
      </c>
      <c r="AU447" s="256" t="s">
        <v>86</v>
      </c>
      <c r="AV447" s="15" t="s">
        <v>130</v>
      </c>
      <c r="AW447" s="15" t="s">
        <v>38</v>
      </c>
      <c r="AX447" s="15" t="s">
        <v>22</v>
      </c>
      <c r="AY447" s="256" t="s">
        <v>123</v>
      </c>
    </row>
    <row r="448" spans="1:65" s="2" customFormat="1" ht="24.15" customHeight="1">
      <c r="A448" s="39"/>
      <c r="B448" s="40"/>
      <c r="C448" s="205" t="s">
        <v>559</v>
      </c>
      <c r="D448" s="205" t="s">
        <v>125</v>
      </c>
      <c r="E448" s="206" t="s">
        <v>560</v>
      </c>
      <c r="F448" s="207" t="s">
        <v>561</v>
      </c>
      <c r="G448" s="208" t="s">
        <v>242</v>
      </c>
      <c r="H448" s="209">
        <v>70.47</v>
      </c>
      <c r="I448" s="210"/>
      <c r="J448" s="211">
        <f>ROUND(I448*H448,2)</f>
        <v>0</v>
      </c>
      <c r="K448" s="207" t="s">
        <v>129</v>
      </c>
      <c r="L448" s="45"/>
      <c r="M448" s="212" t="s">
        <v>20</v>
      </c>
      <c r="N448" s="213" t="s">
        <v>48</v>
      </c>
      <c r="O448" s="85"/>
      <c r="P448" s="214">
        <f>O448*H448</f>
        <v>0</v>
      </c>
      <c r="Q448" s="214">
        <v>0</v>
      </c>
      <c r="R448" s="214">
        <f>Q448*H448</f>
        <v>0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130</v>
      </c>
      <c r="AT448" s="216" t="s">
        <v>125</v>
      </c>
      <c r="AU448" s="216" t="s">
        <v>86</v>
      </c>
      <c r="AY448" s="18" t="s">
        <v>123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22</v>
      </c>
      <c r="BK448" s="217">
        <f>ROUND(I448*H448,2)</f>
        <v>0</v>
      </c>
      <c r="BL448" s="18" t="s">
        <v>130</v>
      </c>
      <c r="BM448" s="216" t="s">
        <v>562</v>
      </c>
    </row>
    <row r="449" spans="1:47" s="2" customFormat="1" ht="12">
      <c r="A449" s="39"/>
      <c r="B449" s="40"/>
      <c r="C449" s="41"/>
      <c r="D449" s="218" t="s">
        <v>132</v>
      </c>
      <c r="E449" s="41"/>
      <c r="F449" s="219" t="s">
        <v>563</v>
      </c>
      <c r="G449" s="41"/>
      <c r="H449" s="41"/>
      <c r="I449" s="220"/>
      <c r="J449" s="41"/>
      <c r="K449" s="41"/>
      <c r="L449" s="45"/>
      <c r="M449" s="221"/>
      <c r="N449" s="222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132</v>
      </c>
      <c r="AU449" s="18" t="s">
        <v>86</v>
      </c>
    </row>
    <row r="450" spans="1:47" s="2" customFormat="1" ht="12">
      <c r="A450" s="39"/>
      <c r="B450" s="40"/>
      <c r="C450" s="41"/>
      <c r="D450" s="223" t="s">
        <v>134</v>
      </c>
      <c r="E450" s="41"/>
      <c r="F450" s="224" t="s">
        <v>564</v>
      </c>
      <c r="G450" s="41"/>
      <c r="H450" s="41"/>
      <c r="I450" s="220"/>
      <c r="J450" s="41"/>
      <c r="K450" s="41"/>
      <c r="L450" s="45"/>
      <c r="M450" s="221"/>
      <c r="N450" s="222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134</v>
      </c>
      <c r="AU450" s="18" t="s">
        <v>86</v>
      </c>
    </row>
    <row r="451" spans="1:51" s="13" customFormat="1" ht="12">
      <c r="A451" s="13"/>
      <c r="B451" s="225"/>
      <c r="C451" s="226"/>
      <c r="D451" s="218" t="s">
        <v>136</v>
      </c>
      <c r="E451" s="227" t="s">
        <v>20</v>
      </c>
      <c r="F451" s="228" t="s">
        <v>549</v>
      </c>
      <c r="G451" s="226"/>
      <c r="H451" s="227" t="s">
        <v>20</v>
      </c>
      <c r="I451" s="229"/>
      <c r="J451" s="226"/>
      <c r="K451" s="226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136</v>
      </c>
      <c r="AU451" s="234" t="s">
        <v>86</v>
      </c>
      <c r="AV451" s="13" t="s">
        <v>22</v>
      </c>
      <c r="AW451" s="13" t="s">
        <v>38</v>
      </c>
      <c r="AX451" s="13" t="s">
        <v>77</v>
      </c>
      <c r="AY451" s="234" t="s">
        <v>123</v>
      </c>
    </row>
    <row r="452" spans="1:51" s="14" customFormat="1" ht="12">
      <c r="A452" s="14"/>
      <c r="B452" s="235"/>
      <c r="C452" s="236"/>
      <c r="D452" s="218" t="s">
        <v>136</v>
      </c>
      <c r="E452" s="237" t="s">
        <v>20</v>
      </c>
      <c r="F452" s="238" t="s">
        <v>565</v>
      </c>
      <c r="G452" s="236"/>
      <c r="H452" s="239">
        <v>70.47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136</v>
      </c>
      <c r="AU452" s="245" t="s">
        <v>86</v>
      </c>
      <c r="AV452" s="14" t="s">
        <v>86</v>
      </c>
      <c r="AW452" s="14" t="s">
        <v>38</v>
      </c>
      <c r="AX452" s="14" t="s">
        <v>77</v>
      </c>
      <c r="AY452" s="245" t="s">
        <v>123</v>
      </c>
    </row>
    <row r="453" spans="1:51" s="15" customFormat="1" ht="12">
      <c r="A453" s="15"/>
      <c r="B453" s="246"/>
      <c r="C453" s="247"/>
      <c r="D453" s="218" t="s">
        <v>136</v>
      </c>
      <c r="E453" s="248" t="s">
        <v>20</v>
      </c>
      <c r="F453" s="249" t="s">
        <v>139</v>
      </c>
      <c r="G453" s="247"/>
      <c r="H453" s="250">
        <v>70.47</v>
      </c>
      <c r="I453" s="251"/>
      <c r="J453" s="247"/>
      <c r="K453" s="247"/>
      <c r="L453" s="252"/>
      <c r="M453" s="253"/>
      <c r="N453" s="254"/>
      <c r="O453" s="254"/>
      <c r="P453" s="254"/>
      <c r="Q453" s="254"/>
      <c r="R453" s="254"/>
      <c r="S453" s="254"/>
      <c r="T453" s="25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56" t="s">
        <v>136</v>
      </c>
      <c r="AU453" s="256" t="s">
        <v>86</v>
      </c>
      <c r="AV453" s="15" t="s">
        <v>130</v>
      </c>
      <c r="AW453" s="15" t="s">
        <v>38</v>
      </c>
      <c r="AX453" s="15" t="s">
        <v>22</v>
      </c>
      <c r="AY453" s="256" t="s">
        <v>123</v>
      </c>
    </row>
    <row r="454" spans="1:65" s="2" customFormat="1" ht="21.75" customHeight="1">
      <c r="A454" s="39"/>
      <c r="B454" s="40"/>
      <c r="C454" s="205" t="s">
        <v>566</v>
      </c>
      <c r="D454" s="205" t="s">
        <v>125</v>
      </c>
      <c r="E454" s="206" t="s">
        <v>567</v>
      </c>
      <c r="F454" s="207" t="s">
        <v>568</v>
      </c>
      <c r="G454" s="208" t="s">
        <v>242</v>
      </c>
      <c r="H454" s="209">
        <v>18.36</v>
      </c>
      <c r="I454" s="210"/>
      <c r="J454" s="211">
        <f>ROUND(I454*H454,2)</f>
        <v>0</v>
      </c>
      <c r="K454" s="207" t="s">
        <v>129</v>
      </c>
      <c r="L454" s="45"/>
      <c r="M454" s="212" t="s">
        <v>20</v>
      </c>
      <c r="N454" s="213" t="s">
        <v>48</v>
      </c>
      <c r="O454" s="85"/>
      <c r="P454" s="214">
        <f>O454*H454</f>
        <v>0</v>
      </c>
      <c r="Q454" s="214">
        <v>0</v>
      </c>
      <c r="R454" s="214">
        <f>Q454*H454</f>
        <v>0</v>
      </c>
      <c r="S454" s="214">
        <v>0</v>
      </c>
      <c r="T454" s="21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6" t="s">
        <v>130</v>
      </c>
      <c r="AT454" s="216" t="s">
        <v>125</v>
      </c>
      <c r="AU454" s="216" t="s">
        <v>86</v>
      </c>
      <c r="AY454" s="18" t="s">
        <v>123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22</v>
      </c>
      <c r="BK454" s="217">
        <f>ROUND(I454*H454,2)</f>
        <v>0</v>
      </c>
      <c r="BL454" s="18" t="s">
        <v>130</v>
      </c>
      <c r="BM454" s="216" t="s">
        <v>569</v>
      </c>
    </row>
    <row r="455" spans="1:47" s="2" customFormat="1" ht="12">
      <c r="A455" s="39"/>
      <c r="B455" s="40"/>
      <c r="C455" s="41"/>
      <c r="D455" s="218" t="s">
        <v>132</v>
      </c>
      <c r="E455" s="41"/>
      <c r="F455" s="219" t="s">
        <v>570</v>
      </c>
      <c r="G455" s="41"/>
      <c r="H455" s="41"/>
      <c r="I455" s="220"/>
      <c r="J455" s="41"/>
      <c r="K455" s="41"/>
      <c r="L455" s="45"/>
      <c r="M455" s="221"/>
      <c r="N455" s="222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132</v>
      </c>
      <c r="AU455" s="18" t="s">
        <v>86</v>
      </c>
    </row>
    <row r="456" spans="1:47" s="2" customFormat="1" ht="12">
      <c r="A456" s="39"/>
      <c r="B456" s="40"/>
      <c r="C456" s="41"/>
      <c r="D456" s="223" t="s">
        <v>134</v>
      </c>
      <c r="E456" s="41"/>
      <c r="F456" s="224" t="s">
        <v>571</v>
      </c>
      <c r="G456" s="41"/>
      <c r="H456" s="41"/>
      <c r="I456" s="220"/>
      <c r="J456" s="41"/>
      <c r="K456" s="41"/>
      <c r="L456" s="45"/>
      <c r="M456" s="221"/>
      <c r="N456" s="222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134</v>
      </c>
      <c r="AU456" s="18" t="s">
        <v>86</v>
      </c>
    </row>
    <row r="457" spans="1:51" s="13" customFormat="1" ht="12">
      <c r="A457" s="13"/>
      <c r="B457" s="225"/>
      <c r="C457" s="226"/>
      <c r="D457" s="218" t="s">
        <v>136</v>
      </c>
      <c r="E457" s="227" t="s">
        <v>20</v>
      </c>
      <c r="F457" s="228" t="s">
        <v>572</v>
      </c>
      <c r="G457" s="226"/>
      <c r="H457" s="227" t="s">
        <v>20</v>
      </c>
      <c r="I457" s="229"/>
      <c r="J457" s="226"/>
      <c r="K457" s="226"/>
      <c r="L457" s="230"/>
      <c r="M457" s="231"/>
      <c r="N457" s="232"/>
      <c r="O457" s="232"/>
      <c r="P457" s="232"/>
      <c r="Q457" s="232"/>
      <c r="R457" s="232"/>
      <c r="S457" s="232"/>
      <c r="T457" s="23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4" t="s">
        <v>136</v>
      </c>
      <c r="AU457" s="234" t="s">
        <v>86</v>
      </c>
      <c r="AV457" s="13" t="s">
        <v>22</v>
      </c>
      <c r="AW457" s="13" t="s">
        <v>38</v>
      </c>
      <c r="AX457" s="13" t="s">
        <v>77</v>
      </c>
      <c r="AY457" s="234" t="s">
        <v>123</v>
      </c>
    </row>
    <row r="458" spans="1:51" s="14" customFormat="1" ht="12">
      <c r="A458" s="14"/>
      <c r="B458" s="235"/>
      <c r="C458" s="236"/>
      <c r="D458" s="218" t="s">
        <v>136</v>
      </c>
      <c r="E458" s="237" t="s">
        <v>20</v>
      </c>
      <c r="F458" s="238" t="s">
        <v>573</v>
      </c>
      <c r="G458" s="236"/>
      <c r="H458" s="239">
        <v>5.94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5" t="s">
        <v>136</v>
      </c>
      <c r="AU458" s="245" t="s">
        <v>86</v>
      </c>
      <c r="AV458" s="14" t="s">
        <v>86</v>
      </c>
      <c r="AW458" s="14" t="s">
        <v>38</v>
      </c>
      <c r="AX458" s="14" t="s">
        <v>77</v>
      </c>
      <c r="AY458" s="245" t="s">
        <v>123</v>
      </c>
    </row>
    <row r="459" spans="1:51" s="13" customFormat="1" ht="12">
      <c r="A459" s="13"/>
      <c r="B459" s="225"/>
      <c r="C459" s="226"/>
      <c r="D459" s="218" t="s">
        <v>136</v>
      </c>
      <c r="E459" s="227" t="s">
        <v>20</v>
      </c>
      <c r="F459" s="228" t="s">
        <v>551</v>
      </c>
      <c r="G459" s="226"/>
      <c r="H459" s="227" t="s">
        <v>20</v>
      </c>
      <c r="I459" s="229"/>
      <c r="J459" s="226"/>
      <c r="K459" s="226"/>
      <c r="L459" s="230"/>
      <c r="M459" s="231"/>
      <c r="N459" s="232"/>
      <c r="O459" s="232"/>
      <c r="P459" s="232"/>
      <c r="Q459" s="232"/>
      <c r="R459" s="232"/>
      <c r="S459" s="232"/>
      <c r="T459" s="23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4" t="s">
        <v>136</v>
      </c>
      <c r="AU459" s="234" t="s">
        <v>86</v>
      </c>
      <c r="AV459" s="13" t="s">
        <v>22</v>
      </c>
      <c r="AW459" s="13" t="s">
        <v>38</v>
      </c>
      <c r="AX459" s="13" t="s">
        <v>77</v>
      </c>
      <c r="AY459" s="234" t="s">
        <v>123</v>
      </c>
    </row>
    <row r="460" spans="1:51" s="14" customFormat="1" ht="12">
      <c r="A460" s="14"/>
      <c r="B460" s="235"/>
      <c r="C460" s="236"/>
      <c r="D460" s="218" t="s">
        <v>136</v>
      </c>
      <c r="E460" s="237" t="s">
        <v>20</v>
      </c>
      <c r="F460" s="238" t="s">
        <v>552</v>
      </c>
      <c r="G460" s="236"/>
      <c r="H460" s="239">
        <v>12.42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5" t="s">
        <v>136</v>
      </c>
      <c r="AU460" s="245" t="s">
        <v>86</v>
      </c>
      <c r="AV460" s="14" t="s">
        <v>86</v>
      </c>
      <c r="AW460" s="14" t="s">
        <v>38</v>
      </c>
      <c r="AX460" s="14" t="s">
        <v>77</v>
      </c>
      <c r="AY460" s="245" t="s">
        <v>123</v>
      </c>
    </row>
    <row r="461" spans="1:65" s="2" customFormat="1" ht="24.15" customHeight="1">
      <c r="A461" s="39"/>
      <c r="B461" s="40"/>
      <c r="C461" s="205" t="s">
        <v>574</v>
      </c>
      <c r="D461" s="205" t="s">
        <v>125</v>
      </c>
      <c r="E461" s="206" t="s">
        <v>575</v>
      </c>
      <c r="F461" s="207" t="s">
        <v>576</v>
      </c>
      <c r="G461" s="208" t="s">
        <v>242</v>
      </c>
      <c r="H461" s="209">
        <v>165.24</v>
      </c>
      <c r="I461" s="210"/>
      <c r="J461" s="211">
        <f>ROUND(I461*H461,2)</f>
        <v>0</v>
      </c>
      <c r="K461" s="207" t="s">
        <v>129</v>
      </c>
      <c r="L461" s="45"/>
      <c r="M461" s="212" t="s">
        <v>20</v>
      </c>
      <c r="N461" s="213" t="s">
        <v>48</v>
      </c>
      <c r="O461" s="85"/>
      <c r="P461" s="214">
        <f>O461*H461</f>
        <v>0</v>
      </c>
      <c r="Q461" s="214">
        <v>0</v>
      </c>
      <c r="R461" s="214">
        <f>Q461*H461</f>
        <v>0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130</v>
      </c>
      <c r="AT461" s="216" t="s">
        <v>125</v>
      </c>
      <c r="AU461" s="216" t="s">
        <v>86</v>
      </c>
      <c r="AY461" s="18" t="s">
        <v>123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22</v>
      </c>
      <c r="BK461" s="217">
        <f>ROUND(I461*H461,2)</f>
        <v>0</v>
      </c>
      <c r="BL461" s="18" t="s">
        <v>130</v>
      </c>
      <c r="BM461" s="216" t="s">
        <v>577</v>
      </c>
    </row>
    <row r="462" spans="1:47" s="2" customFormat="1" ht="12">
      <c r="A462" s="39"/>
      <c r="B462" s="40"/>
      <c r="C462" s="41"/>
      <c r="D462" s="218" t="s">
        <v>132</v>
      </c>
      <c r="E462" s="41"/>
      <c r="F462" s="219" t="s">
        <v>563</v>
      </c>
      <c r="G462" s="41"/>
      <c r="H462" s="41"/>
      <c r="I462" s="220"/>
      <c r="J462" s="41"/>
      <c r="K462" s="41"/>
      <c r="L462" s="45"/>
      <c r="M462" s="221"/>
      <c r="N462" s="222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132</v>
      </c>
      <c r="AU462" s="18" t="s">
        <v>86</v>
      </c>
    </row>
    <row r="463" spans="1:47" s="2" customFormat="1" ht="12">
      <c r="A463" s="39"/>
      <c r="B463" s="40"/>
      <c r="C463" s="41"/>
      <c r="D463" s="223" t="s">
        <v>134</v>
      </c>
      <c r="E463" s="41"/>
      <c r="F463" s="224" t="s">
        <v>578</v>
      </c>
      <c r="G463" s="41"/>
      <c r="H463" s="41"/>
      <c r="I463" s="220"/>
      <c r="J463" s="41"/>
      <c r="K463" s="41"/>
      <c r="L463" s="45"/>
      <c r="M463" s="221"/>
      <c r="N463" s="222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134</v>
      </c>
      <c r="AU463" s="18" t="s">
        <v>86</v>
      </c>
    </row>
    <row r="464" spans="1:51" s="13" customFormat="1" ht="12">
      <c r="A464" s="13"/>
      <c r="B464" s="225"/>
      <c r="C464" s="226"/>
      <c r="D464" s="218" t="s">
        <v>136</v>
      </c>
      <c r="E464" s="227" t="s">
        <v>20</v>
      </c>
      <c r="F464" s="228" t="s">
        <v>572</v>
      </c>
      <c r="G464" s="226"/>
      <c r="H464" s="227" t="s">
        <v>20</v>
      </c>
      <c r="I464" s="229"/>
      <c r="J464" s="226"/>
      <c r="K464" s="226"/>
      <c r="L464" s="230"/>
      <c r="M464" s="231"/>
      <c r="N464" s="232"/>
      <c r="O464" s="232"/>
      <c r="P464" s="232"/>
      <c r="Q464" s="232"/>
      <c r="R464" s="232"/>
      <c r="S464" s="232"/>
      <c r="T464" s="23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4" t="s">
        <v>136</v>
      </c>
      <c r="AU464" s="234" t="s">
        <v>86</v>
      </c>
      <c r="AV464" s="13" t="s">
        <v>22</v>
      </c>
      <c r="AW464" s="13" t="s">
        <v>38</v>
      </c>
      <c r="AX464" s="13" t="s">
        <v>77</v>
      </c>
      <c r="AY464" s="234" t="s">
        <v>123</v>
      </c>
    </row>
    <row r="465" spans="1:51" s="14" customFormat="1" ht="12">
      <c r="A465" s="14"/>
      <c r="B465" s="235"/>
      <c r="C465" s="236"/>
      <c r="D465" s="218" t="s">
        <v>136</v>
      </c>
      <c r="E465" s="237" t="s">
        <v>20</v>
      </c>
      <c r="F465" s="238" t="s">
        <v>579</v>
      </c>
      <c r="G465" s="236"/>
      <c r="H465" s="239">
        <v>53.46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5" t="s">
        <v>136</v>
      </c>
      <c r="AU465" s="245" t="s">
        <v>86</v>
      </c>
      <c r="AV465" s="14" t="s">
        <v>86</v>
      </c>
      <c r="AW465" s="14" t="s">
        <v>38</v>
      </c>
      <c r="AX465" s="14" t="s">
        <v>77</v>
      </c>
      <c r="AY465" s="245" t="s">
        <v>123</v>
      </c>
    </row>
    <row r="466" spans="1:51" s="13" customFormat="1" ht="12">
      <c r="A466" s="13"/>
      <c r="B466" s="225"/>
      <c r="C466" s="226"/>
      <c r="D466" s="218" t="s">
        <v>136</v>
      </c>
      <c r="E466" s="227" t="s">
        <v>20</v>
      </c>
      <c r="F466" s="228" t="s">
        <v>551</v>
      </c>
      <c r="G466" s="226"/>
      <c r="H466" s="227" t="s">
        <v>20</v>
      </c>
      <c r="I466" s="229"/>
      <c r="J466" s="226"/>
      <c r="K466" s="226"/>
      <c r="L466" s="230"/>
      <c r="M466" s="231"/>
      <c r="N466" s="232"/>
      <c r="O466" s="232"/>
      <c r="P466" s="232"/>
      <c r="Q466" s="232"/>
      <c r="R466" s="232"/>
      <c r="S466" s="232"/>
      <c r="T466" s="23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4" t="s">
        <v>136</v>
      </c>
      <c r="AU466" s="234" t="s">
        <v>86</v>
      </c>
      <c r="AV466" s="13" t="s">
        <v>22</v>
      </c>
      <c r="AW466" s="13" t="s">
        <v>38</v>
      </c>
      <c r="AX466" s="13" t="s">
        <v>77</v>
      </c>
      <c r="AY466" s="234" t="s">
        <v>123</v>
      </c>
    </row>
    <row r="467" spans="1:51" s="14" customFormat="1" ht="12">
      <c r="A467" s="14"/>
      <c r="B467" s="235"/>
      <c r="C467" s="236"/>
      <c r="D467" s="218" t="s">
        <v>136</v>
      </c>
      <c r="E467" s="237" t="s">
        <v>20</v>
      </c>
      <c r="F467" s="238" t="s">
        <v>580</v>
      </c>
      <c r="G467" s="236"/>
      <c r="H467" s="239">
        <v>111.78</v>
      </c>
      <c r="I467" s="240"/>
      <c r="J467" s="236"/>
      <c r="K467" s="236"/>
      <c r="L467" s="241"/>
      <c r="M467" s="242"/>
      <c r="N467" s="243"/>
      <c r="O467" s="243"/>
      <c r="P467" s="243"/>
      <c r="Q467" s="243"/>
      <c r="R467" s="243"/>
      <c r="S467" s="243"/>
      <c r="T467" s="24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5" t="s">
        <v>136</v>
      </c>
      <c r="AU467" s="245" t="s">
        <v>86</v>
      </c>
      <c r="AV467" s="14" t="s">
        <v>86</v>
      </c>
      <c r="AW467" s="14" t="s">
        <v>38</v>
      </c>
      <c r="AX467" s="14" t="s">
        <v>77</v>
      </c>
      <c r="AY467" s="245" t="s">
        <v>123</v>
      </c>
    </row>
    <row r="468" spans="1:65" s="2" customFormat="1" ht="33" customHeight="1">
      <c r="A468" s="39"/>
      <c r="B468" s="40"/>
      <c r="C468" s="205" t="s">
        <v>581</v>
      </c>
      <c r="D468" s="205" t="s">
        <v>125</v>
      </c>
      <c r="E468" s="206" t="s">
        <v>582</v>
      </c>
      <c r="F468" s="207" t="s">
        <v>583</v>
      </c>
      <c r="G468" s="208" t="s">
        <v>242</v>
      </c>
      <c r="H468" s="209">
        <v>5.94</v>
      </c>
      <c r="I468" s="210"/>
      <c r="J468" s="211">
        <f>ROUND(I468*H468,2)</f>
        <v>0</v>
      </c>
      <c r="K468" s="207" t="s">
        <v>129</v>
      </c>
      <c r="L468" s="45"/>
      <c r="M468" s="212" t="s">
        <v>20</v>
      </c>
      <c r="N468" s="213" t="s">
        <v>48</v>
      </c>
      <c r="O468" s="85"/>
      <c r="P468" s="214">
        <f>O468*H468</f>
        <v>0</v>
      </c>
      <c r="Q468" s="214">
        <v>0</v>
      </c>
      <c r="R468" s="214">
        <f>Q468*H468</f>
        <v>0</v>
      </c>
      <c r="S468" s="214">
        <v>0</v>
      </c>
      <c r="T468" s="21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130</v>
      </c>
      <c r="AT468" s="216" t="s">
        <v>125</v>
      </c>
      <c r="AU468" s="216" t="s">
        <v>86</v>
      </c>
      <c r="AY468" s="18" t="s">
        <v>123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22</v>
      </c>
      <c r="BK468" s="217">
        <f>ROUND(I468*H468,2)</f>
        <v>0</v>
      </c>
      <c r="BL468" s="18" t="s">
        <v>130</v>
      </c>
      <c r="BM468" s="216" t="s">
        <v>584</v>
      </c>
    </row>
    <row r="469" spans="1:47" s="2" customFormat="1" ht="12">
      <c r="A469" s="39"/>
      <c r="B469" s="40"/>
      <c r="C469" s="41"/>
      <c r="D469" s="218" t="s">
        <v>132</v>
      </c>
      <c r="E469" s="41"/>
      <c r="F469" s="219" t="s">
        <v>585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132</v>
      </c>
      <c r="AU469" s="18" t="s">
        <v>86</v>
      </c>
    </row>
    <row r="470" spans="1:47" s="2" customFormat="1" ht="12">
      <c r="A470" s="39"/>
      <c r="B470" s="40"/>
      <c r="C470" s="41"/>
      <c r="D470" s="223" t="s">
        <v>134</v>
      </c>
      <c r="E470" s="41"/>
      <c r="F470" s="224" t="s">
        <v>586</v>
      </c>
      <c r="G470" s="41"/>
      <c r="H470" s="41"/>
      <c r="I470" s="220"/>
      <c r="J470" s="41"/>
      <c r="K470" s="41"/>
      <c r="L470" s="45"/>
      <c r="M470" s="221"/>
      <c r="N470" s="222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134</v>
      </c>
      <c r="AU470" s="18" t="s">
        <v>86</v>
      </c>
    </row>
    <row r="471" spans="1:51" s="13" customFormat="1" ht="12">
      <c r="A471" s="13"/>
      <c r="B471" s="225"/>
      <c r="C471" s="226"/>
      <c r="D471" s="218" t="s">
        <v>136</v>
      </c>
      <c r="E471" s="227" t="s">
        <v>20</v>
      </c>
      <c r="F471" s="228" t="s">
        <v>572</v>
      </c>
      <c r="G471" s="226"/>
      <c r="H471" s="227" t="s">
        <v>20</v>
      </c>
      <c r="I471" s="229"/>
      <c r="J471" s="226"/>
      <c r="K471" s="226"/>
      <c r="L471" s="230"/>
      <c r="M471" s="231"/>
      <c r="N471" s="232"/>
      <c r="O471" s="232"/>
      <c r="P471" s="232"/>
      <c r="Q471" s="232"/>
      <c r="R471" s="232"/>
      <c r="S471" s="232"/>
      <c r="T471" s="23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4" t="s">
        <v>136</v>
      </c>
      <c r="AU471" s="234" t="s">
        <v>86</v>
      </c>
      <c r="AV471" s="13" t="s">
        <v>22</v>
      </c>
      <c r="AW471" s="13" t="s">
        <v>38</v>
      </c>
      <c r="AX471" s="13" t="s">
        <v>77</v>
      </c>
      <c r="AY471" s="234" t="s">
        <v>123</v>
      </c>
    </row>
    <row r="472" spans="1:51" s="14" customFormat="1" ht="12">
      <c r="A472" s="14"/>
      <c r="B472" s="235"/>
      <c r="C472" s="236"/>
      <c r="D472" s="218" t="s">
        <v>136</v>
      </c>
      <c r="E472" s="237" t="s">
        <v>20</v>
      </c>
      <c r="F472" s="238" t="s">
        <v>573</v>
      </c>
      <c r="G472" s="236"/>
      <c r="H472" s="239">
        <v>5.94</v>
      </c>
      <c r="I472" s="240"/>
      <c r="J472" s="236"/>
      <c r="K472" s="236"/>
      <c r="L472" s="241"/>
      <c r="M472" s="242"/>
      <c r="N472" s="243"/>
      <c r="O472" s="243"/>
      <c r="P472" s="243"/>
      <c r="Q472" s="243"/>
      <c r="R472" s="243"/>
      <c r="S472" s="243"/>
      <c r="T472" s="24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5" t="s">
        <v>136</v>
      </c>
      <c r="AU472" s="245" t="s">
        <v>86</v>
      </c>
      <c r="AV472" s="14" t="s">
        <v>86</v>
      </c>
      <c r="AW472" s="14" t="s">
        <v>38</v>
      </c>
      <c r="AX472" s="14" t="s">
        <v>77</v>
      </c>
      <c r="AY472" s="245" t="s">
        <v>123</v>
      </c>
    </row>
    <row r="473" spans="1:51" s="15" customFormat="1" ht="12">
      <c r="A473" s="15"/>
      <c r="B473" s="246"/>
      <c r="C473" s="247"/>
      <c r="D473" s="218" t="s">
        <v>136</v>
      </c>
      <c r="E473" s="248" t="s">
        <v>20</v>
      </c>
      <c r="F473" s="249" t="s">
        <v>139</v>
      </c>
      <c r="G473" s="247"/>
      <c r="H473" s="250">
        <v>5.94</v>
      </c>
      <c r="I473" s="251"/>
      <c r="J473" s="247"/>
      <c r="K473" s="247"/>
      <c r="L473" s="252"/>
      <c r="M473" s="253"/>
      <c r="N473" s="254"/>
      <c r="O473" s="254"/>
      <c r="P473" s="254"/>
      <c r="Q473" s="254"/>
      <c r="R473" s="254"/>
      <c r="S473" s="254"/>
      <c r="T473" s="25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6" t="s">
        <v>136</v>
      </c>
      <c r="AU473" s="256" t="s">
        <v>86</v>
      </c>
      <c r="AV473" s="15" t="s">
        <v>130</v>
      </c>
      <c r="AW473" s="15" t="s">
        <v>38</v>
      </c>
      <c r="AX473" s="15" t="s">
        <v>22</v>
      </c>
      <c r="AY473" s="256" t="s">
        <v>123</v>
      </c>
    </row>
    <row r="474" spans="1:65" s="2" customFormat="1" ht="37.8" customHeight="1">
      <c r="A474" s="39"/>
      <c r="B474" s="40"/>
      <c r="C474" s="205" t="s">
        <v>587</v>
      </c>
      <c r="D474" s="205" t="s">
        <v>125</v>
      </c>
      <c r="E474" s="206" t="s">
        <v>588</v>
      </c>
      <c r="F474" s="207" t="s">
        <v>589</v>
      </c>
      <c r="G474" s="208" t="s">
        <v>242</v>
      </c>
      <c r="H474" s="209">
        <v>12.42</v>
      </c>
      <c r="I474" s="210"/>
      <c r="J474" s="211">
        <f>ROUND(I474*H474,2)</f>
        <v>0</v>
      </c>
      <c r="K474" s="207" t="s">
        <v>129</v>
      </c>
      <c r="L474" s="45"/>
      <c r="M474" s="212" t="s">
        <v>20</v>
      </c>
      <c r="N474" s="213" t="s">
        <v>48</v>
      </c>
      <c r="O474" s="85"/>
      <c r="P474" s="214">
        <f>O474*H474</f>
        <v>0</v>
      </c>
      <c r="Q474" s="214">
        <v>0</v>
      </c>
      <c r="R474" s="214">
        <f>Q474*H474</f>
        <v>0</v>
      </c>
      <c r="S474" s="214">
        <v>0</v>
      </c>
      <c r="T474" s="215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6" t="s">
        <v>130</v>
      </c>
      <c r="AT474" s="216" t="s">
        <v>125</v>
      </c>
      <c r="AU474" s="216" t="s">
        <v>86</v>
      </c>
      <c r="AY474" s="18" t="s">
        <v>123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18" t="s">
        <v>22</v>
      </c>
      <c r="BK474" s="217">
        <f>ROUND(I474*H474,2)</f>
        <v>0</v>
      </c>
      <c r="BL474" s="18" t="s">
        <v>130</v>
      </c>
      <c r="BM474" s="216" t="s">
        <v>590</v>
      </c>
    </row>
    <row r="475" spans="1:47" s="2" customFormat="1" ht="12">
      <c r="A475" s="39"/>
      <c r="B475" s="40"/>
      <c r="C475" s="41"/>
      <c r="D475" s="218" t="s">
        <v>132</v>
      </c>
      <c r="E475" s="41"/>
      <c r="F475" s="219" t="s">
        <v>591</v>
      </c>
      <c r="G475" s="41"/>
      <c r="H475" s="41"/>
      <c r="I475" s="220"/>
      <c r="J475" s="41"/>
      <c r="K475" s="41"/>
      <c r="L475" s="45"/>
      <c r="M475" s="221"/>
      <c r="N475" s="222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132</v>
      </c>
      <c r="AU475" s="18" t="s">
        <v>86</v>
      </c>
    </row>
    <row r="476" spans="1:47" s="2" customFormat="1" ht="12">
      <c r="A476" s="39"/>
      <c r="B476" s="40"/>
      <c r="C476" s="41"/>
      <c r="D476" s="223" t="s">
        <v>134</v>
      </c>
      <c r="E476" s="41"/>
      <c r="F476" s="224" t="s">
        <v>592</v>
      </c>
      <c r="G476" s="41"/>
      <c r="H476" s="41"/>
      <c r="I476" s="220"/>
      <c r="J476" s="41"/>
      <c r="K476" s="41"/>
      <c r="L476" s="45"/>
      <c r="M476" s="221"/>
      <c r="N476" s="222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134</v>
      </c>
      <c r="AU476" s="18" t="s">
        <v>86</v>
      </c>
    </row>
    <row r="477" spans="1:51" s="13" customFormat="1" ht="12">
      <c r="A477" s="13"/>
      <c r="B477" s="225"/>
      <c r="C477" s="226"/>
      <c r="D477" s="218" t="s">
        <v>136</v>
      </c>
      <c r="E477" s="227" t="s">
        <v>20</v>
      </c>
      <c r="F477" s="228" t="s">
        <v>551</v>
      </c>
      <c r="G477" s="226"/>
      <c r="H477" s="227" t="s">
        <v>20</v>
      </c>
      <c r="I477" s="229"/>
      <c r="J477" s="226"/>
      <c r="K477" s="226"/>
      <c r="L477" s="230"/>
      <c r="M477" s="231"/>
      <c r="N477" s="232"/>
      <c r="O477" s="232"/>
      <c r="P477" s="232"/>
      <c r="Q477" s="232"/>
      <c r="R477" s="232"/>
      <c r="S477" s="232"/>
      <c r="T477" s="23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4" t="s">
        <v>136</v>
      </c>
      <c r="AU477" s="234" t="s">
        <v>86</v>
      </c>
      <c r="AV477" s="13" t="s">
        <v>22</v>
      </c>
      <c r="AW477" s="13" t="s">
        <v>38</v>
      </c>
      <c r="AX477" s="13" t="s">
        <v>77</v>
      </c>
      <c r="AY477" s="234" t="s">
        <v>123</v>
      </c>
    </row>
    <row r="478" spans="1:51" s="14" customFormat="1" ht="12">
      <c r="A478" s="14"/>
      <c r="B478" s="235"/>
      <c r="C478" s="236"/>
      <c r="D478" s="218" t="s">
        <v>136</v>
      </c>
      <c r="E478" s="237" t="s">
        <v>20</v>
      </c>
      <c r="F478" s="238" t="s">
        <v>552</v>
      </c>
      <c r="G478" s="236"/>
      <c r="H478" s="239">
        <v>12.42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5" t="s">
        <v>136</v>
      </c>
      <c r="AU478" s="245" t="s">
        <v>86</v>
      </c>
      <c r="AV478" s="14" t="s">
        <v>86</v>
      </c>
      <c r="AW478" s="14" t="s">
        <v>38</v>
      </c>
      <c r="AX478" s="14" t="s">
        <v>77</v>
      </c>
      <c r="AY478" s="245" t="s">
        <v>123</v>
      </c>
    </row>
    <row r="479" spans="1:51" s="15" customFormat="1" ht="12">
      <c r="A479" s="15"/>
      <c r="B479" s="246"/>
      <c r="C479" s="247"/>
      <c r="D479" s="218" t="s">
        <v>136</v>
      </c>
      <c r="E479" s="248" t="s">
        <v>20</v>
      </c>
      <c r="F479" s="249" t="s">
        <v>139</v>
      </c>
      <c r="G479" s="247"/>
      <c r="H479" s="250">
        <v>12.42</v>
      </c>
      <c r="I479" s="251"/>
      <c r="J479" s="247"/>
      <c r="K479" s="247"/>
      <c r="L479" s="252"/>
      <c r="M479" s="253"/>
      <c r="N479" s="254"/>
      <c r="O479" s="254"/>
      <c r="P479" s="254"/>
      <c r="Q479" s="254"/>
      <c r="R479" s="254"/>
      <c r="S479" s="254"/>
      <c r="T479" s="25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6" t="s">
        <v>136</v>
      </c>
      <c r="AU479" s="256" t="s">
        <v>86</v>
      </c>
      <c r="AV479" s="15" t="s">
        <v>130</v>
      </c>
      <c r="AW479" s="15" t="s">
        <v>38</v>
      </c>
      <c r="AX479" s="15" t="s">
        <v>22</v>
      </c>
      <c r="AY479" s="256" t="s">
        <v>123</v>
      </c>
    </row>
    <row r="480" spans="1:65" s="2" customFormat="1" ht="44.25" customHeight="1">
      <c r="A480" s="39"/>
      <c r="B480" s="40"/>
      <c r="C480" s="205" t="s">
        <v>593</v>
      </c>
      <c r="D480" s="205" t="s">
        <v>125</v>
      </c>
      <c r="E480" s="206" t="s">
        <v>594</v>
      </c>
      <c r="F480" s="207" t="s">
        <v>248</v>
      </c>
      <c r="G480" s="208" t="s">
        <v>242</v>
      </c>
      <c r="H480" s="209">
        <v>7.83</v>
      </c>
      <c r="I480" s="210"/>
      <c r="J480" s="211">
        <f>ROUND(I480*H480,2)</f>
        <v>0</v>
      </c>
      <c r="K480" s="207" t="s">
        <v>129</v>
      </c>
      <c r="L480" s="45"/>
      <c r="M480" s="212" t="s">
        <v>20</v>
      </c>
      <c r="N480" s="213" t="s">
        <v>48</v>
      </c>
      <c r="O480" s="85"/>
      <c r="P480" s="214">
        <f>O480*H480</f>
        <v>0</v>
      </c>
      <c r="Q480" s="214">
        <v>0</v>
      </c>
      <c r="R480" s="214">
        <f>Q480*H480</f>
        <v>0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130</v>
      </c>
      <c r="AT480" s="216" t="s">
        <v>125</v>
      </c>
      <c r="AU480" s="216" t="s">
        <v>86</v>
      </c>
      <c r="AY480" s="18" t="s">
        <v>123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22</v>
      </c>
      <c r="BK480" s="217">
        <f>ROUND(I480*H480,2)</f>
        <v>0</v>
      </c>
      <c r="BL480" s="18" t="s">
        <v>130</v>
      </c>
      <c r="BM480" s="216" t="s">
        <v>595</v>
      </c>
    </row>
    <row r="481" spans="1:47" s="2" customFormat="1" ht="12">
      <c r="A481" s="39"/>
      <c r="B481" s="40"/>
      <c r="C481" s="41"/>
      <c r="D481" s="218" t="s">
        <v>132</v>
      </c>
      <c r="E481" s="41"/>
      <c r="F481" s="219" t="s">
        <v>248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132</v>
      </c>
      <c r="AU481" s="18" t="s">
        <v>86</v>
      </c>
    </row>
    <row r="482" spans="1:47" s="2" customFormat="1" ht="12">
      <c r="A482" s="39"/>
      <c r="B482" s="40"/>
      <c r="C482" s="41"/>
      <c r="D482" s="223" t="s">
        <v>134</v>
      </c>
      <c r="E482" s="41"/>
      <c r="F482" s="224" t="s">
        <v>596</v>
      </c>
      <c r="G482" s="41"/>
      <c r="H482" s="41"/>
      <c r="I482" s="220"/>
      <c r="J482" s="41"/>
      <c r="K482" s="41"/>
      <c r="L482" s="45"/>
      <c r="M482" s="221"/>
      <c r="N482" s="222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134</v>
      </c>
      <c r="AU482" s="18" t="s">
        <v>86</v>
      </c>
    </row>
    <row r="483" spans="1:51" s="13" customFormat="1" ht="12">
      <c r="A483" s="13"/>
      <c r="B483" s="225"/>
      <c r="C483" s="226"/>
      <c r="D483" s="218" t="s">
        <v>136</v>
      </c>
      <c r="E483" s="227" t="s">
        <v>20</v>
      </c>
      <c r="F483" s="228" t="s">
        <v>549</v>
      </c>
      <c r="G483" s="226"/>
      <c r="H483" s="227" t="s">
        <v>20</v>
      </c>
      <c r="I483" s="229"/>
      <c r="J483" s="226"/>
      <c r="K483" s="226"/>
      <c r="L483" s="230"/>
      <c r="M483" s="231"/>
      <c r="N483" s="232"/>
      <c r="O483" s="232"/>
      <c r="P483" s="232"/>
      <c r="Q483" s="232"/>
      <c r="R483" s="232"/>
      <c r="S483" s="232"/>
      <c r="T483" s="23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4" t="s">
        <v>136</v>
      </c>
      <c r="AU483" s="234" t="s">
        <v>86</v>
      </c>
      <c r="AV483" s="13" t="s">
        <v>22</v>
      </c>
      <c r="AW483" s="13" t="s">
        <v>38</v>
      </c>
      <c r="AX483" s="13" t="s">
        <v>77</v>
      </c>
      <c r="AY483" s="234" t="s">
        <v>123</v>
      </c>
    </row>
    <row r="484" spans="1:51" s="14" customFormat="1" ht="12">
      <c r="A484" s="14"/>
      <c r="B484" s="235"/>
      <c r="C484" s="236"/>
      <c r="D484" s="218" t="s">
        <v>136</v>
      </c>
      <c r="E484" s="237" t="s">
        <v>20</v>
      </c>
      <c r="F484" s="238" t="s">
        <v>550</v>
      </c>
      <c r="G484" s="236"/>
      <c r="H484" s="239">
        <v>7.83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5" t="s">
        <v>136</v>
      </c>
      <c r="AU484" s="245" t="s">
        <v>86</v>
      </c>
      <c r="AV484" s="14" t="s">
        <v>86</v>
      </c>
      <c r="AW484" s="14" t="s">
        <v>38</v>
      </c>
      <c r="AX484" s="14" t="s">
        <v>77</v>
      </c>
      <c r="AY484" s="245" t="s">
        <v>123</v>
      </c>
    </row>
    <row r="485" spans="1:63" s="12" customFormat="1" ht="22.8" customHeight="1">
      <c r="A485" s="12"/>
      <c r="B485" s="189"/>
      <c r="C485" s="190"/>
      <c r="D485" s="191" t="s">
        <v>76</v>
      </c>
      <c r="E485" s="203" t="s">
        <v>597</v>
      </c>
      <c r="F485" s="203" t="s">
        <v>598</v>
      </c>
      <c r="G485" s="190"/>
      <c r="H485" s="190"/>
      <c r="I485" s="193"/>
      <c r="J485" s="204">
        <f>BK485</f>
        <v>0</v>
      </c>
      <c r="K485" s="190"/>
      <c r="L485" s="195"/>
      <c r="M485" s="196"/>
      <c r="N485" s="197"/>
      <c r="O485" s="197"/>
      <c r="P485" s="198">
        <f>SUM(P486:P488)</f>
        <v>0</v>
      </c>
      <c r="Q485" s="197"/>
      <c r="R485" s="198">
        <f>SUM(R486:R488)</f>
        <v>0</v>
      </c>
      <c r="S485" s="197"/>
      <c r="T485" s="199">
        <f>SUM(T486:T488)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0" t="s">
        <v>22</v>
      </c>
      <c r="AT485" s="201" t="s">
        <v>76</v>
      </c>
      <c r="AU485" s="201" t="s">
        <v>22</v>
      </c>
      <c r="AY485" s="200" t="s">
        <v>123</v>
      </c>
      <c r="BK485" s="202">
        <f>SUM(BK486:BK488)</f>
        <v>0</v>
      </c>
    </row>
    <row r="486" spans="1:65" s="2" customFormat="1" ht="33" customHeight="1">
      <c r="A486" s="39"/>
      <c r="B486" s="40"/>
      <c r="C486" s="205" t="s">
        <v>599</v>
      </c>
      <c r="D486" s="205" t="s">
        <v>125</v>
      </c>
      <c r="E486" s="206" t="s">
        <v>600</v>
      </c>
      <c r="F486" s="207" t="s">
        <v>601</v>
      </c>
      <c r="G486" s="208" t="s">
        <v>242</v>
      </c>
      <c r="H486" s="209">
        <v>531.668</v>
      </c>
      <c r="I486" s="210"/>
      <c r="J486" s="211">
        <f>ROUND(I486*H486,2)</f>
        <v>0</v>
      </c>
      <c r="K486" s="207" t="s">
        <v>129</v>
      </c>
      <c r="L486" s="45"/>
      <c r="M486" s="212" t="s">
        <v>20</v>
      </c>
      <c r="N486" s="213" t="s">
        <v>48</v>
      </c>
      <c r="O486" s="85"/>
      <c r="P486" s="214">
        <f>O486*H486</f>
        <v>0</v>
      </c>
      <c r="Q486" s="214">
        <v>0</v>
      </c>
      <c r="R486" s="214">
        <f>Q486*H486</f>
        <v>0</v>
      </c>
      <c r="S486" s="214">
        <v>0</v>
      </c>
      <c r="T486" s="215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16" t="s">
        <v>130</v>
      </c>
      <c r="AT486" s="216" t="s">
        <v>125</v>
      </c>
      <c r="AU486" s="216" t="s">
        <v>86</v>
      </c>
      <c r="AY486" s="18" t="s">
        <v>123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18" t="s">
        <v>22</v>
      </c>
      <c r="BK486" s="217">
        <f>ROUND(I486*H486,2)</f>
        <v>0</v>
      </c>
      <c r="BL486" s="18" t="s">
        <v>130</v>
      </c>
      <c r="BM486" s="216" t="s">
        <v>602</v>
      </c>
    </row>
    <row r="487" spans="1:47" s="2" customFormat="1" ht="12">
      <c r="A487" s="39"/>
      <c r="B487" s="40"/>
      <c r="C487" s="41"/>
      <c r="D487" s="218" t="s">
        <v>132</v>
      </c>
      <c r="E487" s="41"/>
      <c r="F487" s="219" t="s">
        <v>603</v>
      </c>
      <c r="G487" s="41"/>
      <c r="H487" s="41"/>
      <c r="I487" s="220"/>
      <c r="J487" s="41"/>
      <c r="K487" s="41"/>
      <c r="L487" s="45"/>
      <c r="M487" s="221"/>
      <c r="N487" s="222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132</v>
      </c>
      <c r="AU487" s="18" t="s">
        <v>86</v>
      </c>
    </row>
    <row r="488" spans="1:47" s="2" customFormat="1" ht="12">
      <c r="A488" s="39"/>
      <c r="B488" s="40"/>
      <c r="C488" s="41"/>
      <c r="D488" s="223" t="s">
        <v>134</v>
      </c>
      <c r="E488" s="41"/>
      <c r="F488" s="224" t="s">
        <v>604</v>
      </c>
      <c r="G488" s="41"/>
      <c r="H488" s="41"/>
      <c r="I488" s="220"/>
      <c r="J488" s="41"/>
      <c r="K488" s="41"/>
      <c r="L488" s="45"/>
      <c r="M488" s="221"/>
      <c r="N488" s="222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134</v>
      </c>
      <c r="AU488" s="18" t="s">
        <v>86</v>
      </c>
    </row>
    <row r="489" spans="1:63" s="12" customFormat="1" ht="25.9" customHeight="1">
      <c r="A489" s="12"/>
      <c r="B489" s="189"/>
      <c r="C489" s="190"/>
      <c r="D489" s="191" t="s">
        <v>76</v>
      </c>
      <c r="E489" s="192" t="s">
        <v>605</v>
      </c>
      <c r="F489" s="192" t="s">
        <v>606</v>
      </c>
      <c r="G489" s="190"/>
      <c r="H489" s="190"/>
      <c r="I489" s="193"/>
      <c r="J489" s="194">
        <f>BK489</f>
        <v>0</v>
      </c>
      <c r="K489" s="190"/>
      <c r="L489" s="195"/>
      <c r="M489" s="196"/>
      <c r="N489" s="197"/>
      <c r="O489" s="197"/>
      <c r="P489" s="198">
        <f>P490</f>
        <v>0</v>
      </c>
      <c r="Q489" s="197"/>
      <c r="R489" s="198">
        <f>R490</f>
        <v>0.09</v>
      </c>
      <c r="S489" s="197"/>
      <c r="T489" s="199">
        <f>T490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00" t="s">
        <v>86</v>
      </c>
      <c r="AT489" s="201" t="s">
        <v>76</v>
      </c>
      <c r="AU489" s="201" t="s">
        <v>77</v>
      </c>
      <c r="AY489" s="200" t="s">
        <v>123</v>
      </c>
      <c r="BK489" s="202">
        <f>BK490</f>
        <v>0</v>
      </c>
    </row>
    <row r="490" spans="1:63" s="12" customFormat="1" ht="22.8" customHeight="1">
      <c r="A490" s="12"/>
      <c r="B490" s="189"/>
      <c r="C490" s="190"/>
      <c r="D490" s="191" t="s">
        <v>76</v>
      </c>
      <c r="E490" s="203" t="s">
        <v>607</v>
      </c>
      <c r="F490" s="203" t="s">
        <v>608</v>
      </c>
      <c r="G490" s="190"/>
      <c r="H490" s="190"/>
      <c r="I490" s="193"/>
      <c r="J490" s="204">
        <f>BK490</f>
        <v>0</v>
      </c>
      <c r="K490" s="190"/>
      <c r="L490" s="195"/>
      <c r="M490" s="196"/>
      <c r="N490" s="197"/>
      <c r="O490" s="197"/>
      <c r="P490" s="198">
        <f>SUM(P491:P507)</f>
        <v>0</v>
      </c>
      <c r="Q490" s="197"/>
      <c r="R490" s="198">
        <f>SUM(R491:R507)</f>
        <v>0.09</v>
      </c>
      <c r="S490" s="197"/>
      <c r="T490" s="199">
        <f>SUM(T491:T507)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00" t="s">
        <v>86</v>
      </c>
      <c r="AT490" s="201" t="s">
        <v>76</v>
      </c>
      <c r="AU490" s="201" t="s">
        <v>22</v>
      </c>
      <c r="AY490" s="200" t="s">
        <v>123</v>
      </c>
      <c r="BK490" s="202">
        <f>SUM(BK491:BK507)</f>
        <v>0</v>
      </c>
    </row>
    <row r="491" spans="1:65" s="2" customFormat="1" ht="24.15" customHeight="1">
      <c r="A491" s="39"/>
      <c r="B491" s="40"/>
      <c r="C491" s="205" t="s">
        <v>609</v>
      </c>
      <c r="D491" s="205" t="s">
        <v>125</v>
      </c>
      <c r="E491" s="206" t="s">
        <v>610</v>
      </c>
      <c r="F491" s="207" t="s">
        <v>611</v>
      </c>
      <c r="G491" s="208" t="s">
        <v>128</v>
      </c>
      <c r="H491" s="209">
        <v>77.76</v>
      </c>
      <c r="I491" s="210"/>
      <c r="J491" s="211">
        <f>ROUND(I491*H491,2)</f>
        <v>0</v>
      </c>
      <c r="K491" s="207" t="s">
        <v>129</v>
      </c>
      <c r="L491" s="45"/>
      <c r="M491" s="212" t="s">
        <v>20</v>
      </c>
      <c r="N491" s="213" t="s">
        <v>48</v>
      </c>
      <c r="O491" s="85"/>
      <c r="P491" s="214">
        <f>O491*H491</f>
        <v>0</v>
      </c>
      <c r="Q491" s="214">
        <v>0</v>
      </c>
      <c r="R491" s="214">
        <f>Q491*H491</f>
        <v>0</v>
      </c>
      <c r="S491" s="214">
        <v>0</v>
      </c>
      <c r="T491" s="215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16" t="s">
        <v>130</v>
      </c>
      <c r="AT491" s="216" t="s">
        <v>125</v>
      </c>
      <c r="AU491" s="216" t="s">
        <v>86</v>
      </c>
      <c r="AY491" s="18" t="s">
        <v>123</v>
      </c>
      <c r="BE491" s="217">
        <f>IF(N491="základní",J491,0)</f>
        <v>0</v>
      </c>
      <c r="BF491" s="217">
        <f>IF(N491="snížená",J491,0)</f>
        <v>0</v>
      </c>
      <c r="BG491" s="217">
        <f>IF(N491="zákl. přenesená",J491,0)</f>
        <v>0</v>
      </c>
      <c r="BH491" s="217">
        <f>IF(N491="sníž. přenesená",J491,0)</f>
        <v>0</v>
      </c>
      <c r="BI491" s="217">
        <f>IF(N491="nulová",J491,0)</f>
        <v>0</v>
      </c>
      <c r="BJ491" s="18" t="s">
        <v>22</v>
      </c>
      <c r="BK491" s="217">
        <f>ROUND(I491*H491,2)</f>
        <v>0</v>
      </c>
      <c r="BL491" s="18" t="s">
        <v>130</v>
      </c>
      <c r="BM491" s="216" t="s">
        <v>612</v>
      </c>
    </row>
    <row r="492" spans="1:47" s="2" customFormat="1" ht="12">
      <c r="A492" s="39"/>
      <c r="B492" s="40"/>
      <c r="C492" s="41"/>
      <c r="D492" s="218" t="s">
        <v>132</v>
      </c>
      <c r="E492" s="41"/>
      <c r="F492" s="219" t="s">
        <v>613</v>
      </c>
      <c r="G492" s="41"/>
      <c r="H492" s="41"/>
      <c r="I492" s="220"/>
      <c r="J492" s="41"/>
      <c r="K492" s="41"/>
      <c r="L492" s="45"/>
      <c r="M492" s="221"/>
      <c r="N492" s="222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132</v>
      </c>
      <c r="AU492" s="18" t="s">
        <v>86</v>
      </c>
    </row>
    <row r="493" spans="1:47" s="2" customFormat="1" ht="12">
      <c r="A493" s="39"/>
      <c r="B493" s="40"/>
      <c r="C493" s="41"/>
      <c r="D493" s="223" t="s">
        <v>134</v>
      </c>
      <c r="E493" s="41"/>
      <c r="F493" s="224" t="s">
        <v>614</v>
      </c>
      <c r="G493" s="41"/>
      <c r="H493" s="41"/>
      <c r="I493" s="220"/>
      <c r="J493" s="41"/>
      <c r="K493" s="41"/>
      <c r="L493" s="45"/>
      <c r="M493" s="221"/>
      <c r="N493" s="222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134</v>
      </c>
      <c r="AU493" s="18" t="s">
        <v>86</v>
      </c>
    </row>
    <row r="494" spans="1:51" s="14" customFormat="1" ht="12">
      <c r="A494" s="14"/>
      <c r="B494" s="235"/>
      <c r="C494" s="236"/>
      <c r="D494" s="218" t="s">
        <v>136</v>
      </c>
      <c r="E494" s="237" t="s">
        <v>20</v>
      </c>
      <c r="F494" s="238" t="s">
        <v>615</v>
      </c>
      <c r="G494" s="236"/>
      <c r="H494" s="239">
        <v>77.76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5" t="s">
        <v>136</v>
      </c>
      <c r="AU494" s="245" t="s">
        <v>86</v>
      </c>
      <c r="AV494" s="14" t="s">
        <v>86</v>
      </c>
      <c r="AW494" s="14" t="s">
        <v>38</v>
      </c>
      <c r="AX494" s="14" t="s">
        <v>77</v>
      </c>
      <c r="AY494" s="245" t="s">
        <v>123</v>
      </c>
    </row>
    <row r="495" spans="1:51" s="15" customFormat="1" ht="12">
      <c r="A495" s="15"/>
      <c r="B495" s="246"/>
      <c r="C495" s="247"/>
      <c r="D495" s="218" t="s">
        <v>136</v>
      </c>
      <c r="E495" s="248" t="s">
        <v>20</v>
      </c>
      <c r="F495" s="249" t="s">
        <v>139</v>
      </c>
      <c r="G495" s="247"/>
      <c r="H495" s="250">
        <v>77.76</v>
      </c>
      <c r="I495" s="251"/>
      <c r="J495" s="247"/>
      <c r="K495" s="247"/>
      <c r="L495" s="252"/>
      <c r="M495" s="253"/>
      <c r="N495" s="254"/>
      <c r="O495" s="254"/>
      <c r="P495" s="254"/>
      <c r="Q495" s="254"/>
      <c r="R495" s="254"/>
      <c r="S495" s="254"/>
      <c r="T495" s="25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6" t="s">
        <v>136</v>
      </c>
      <c r="AU495" s="256" t="s">
        <v>86</v>
      </c>
      <c r="AV495" s="15" t="s">
        <v>130</v>
      </c>
      <c r="AW495" s="15" t="s">
        <v>38</v>
      </c>
      <c r="AX495" s="15" t="s">
        <v>22</v>
      </c>
      <c r="AY495" s="256" t="s">
        <v>123</v>
      </c>
    </row>
    <row r="496" spans="1:65" s="2" customFormat="1" ht="16.5" customHeight="1">
      <c r="A496" s="39"/>
      <c r="B496" s="40"/>
      <c r="C496" s="257" t="s">
        <v>616</v>
      </c>
      <c r="D496" s="257" t="s">
        <v>239</v>
      </c>
      <c r="E496" s="258" t="s">
        <v>617</v>
      </c>
      <c r="F496" s="259" t="s">
        <v>618</v>
      </c>
      <c r="G496" s="260" t="s">
        <v>242</v>
      </c>
      <c r="H496" s="261">
        <v>0.03</v>
      </c>
      <c r="I496" s="262"/>
      <c r="J496" s="263">
        <f>ROUND(I496*H496,2)</f>
        <v>0</v>
      </c>
      <c r="K496" s="259" t="s">
        <v>129</v>
      </c>
      <c r="L496" s="264"/>
      <c r="M496" s="265" t="s">
        <v>20</v>
      </c>
      <c r="N496" s="266" t="s">
        <v>48</v>
      </c>
      <c r="O496" s="85"/>
      <c r="P496" s="214">
        <f>O496*H496</f>
        <v>0</v>
      </c>
      <c r="Q496" s="214">
        <v>1</v>
      </c>
      <c r="R496" s="214">
        <f>Q496*H496</f>
        <v>0.03</v>
      </c>
      <c r="S496" s="214">
        <v>0</v>
      </c>
      <c r="T496" s="215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16" t="s">
        <v>181</v>
      </c>
      <c r="AT496" s="216" t="s">
        <v>239</v>
      </c>
      <c r="AU496" s="216" t="s">
        <v>86</v>
      </c>
      <c r="AY496" s="18" t="s">
        <v>123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18" t="s">
        <v>22</v>
      </c>
      <c r="BK496" s="217">
        <f>ROUND(I496*H496,2)</f>
        <v>0</v>
      </c>
      <c r="BL496" s="18" t="s">
        <v>130</v>
      </c>
      <c r="BM496" s="216" t="s">
        <v>619</v>
      </c>
    </row>
    <row r="497" spans="1:47" s="2" customFormat="1" ht="12">
      <c r="A497" s="39"/>
      <c r="B497" s="40"/>
      <c r="C497" s="41"/>
      <c r="D497" s="218" t="s">
        <v>132</v>
      </c>
      <c r="E497" s="41"/>
      <c r="F497" s="219" t="s">
        <v>618</v>
      </c>
      <c r="G497" s="41"/>
      <c r="H497" s="41"/>
      <c r="I497" s="220"/>
      <c r="J497" s="41"/>
      <c r="K497" s="41"/>
      <c r="L497" s="45"/>
      <c r="M497" s="221"/>
      <c r="N497" s="222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132</v>
      </c>
      <c r="AU497" s="18" t="s">
        <v>86</v>
      </c>
    </row>
    <row r="498" spans="1:65" s="2" customFormat="1" ht="24.15" customHeight="1">
      <c r="A498" s="39"/>
      <c r="B498" s="40"/>
      <c r="C498" s="205" t="s">
        <v>620</v>
      </c>
      <c r="D498" s="205" t="s">
        <v>125</v>
      </c>
      <c r="E498" s="206" t="s">
        <v>621</v>
      </c>
      <c r="F498" s="207" t="s">
        <v>622</v>
      </c>
      <c r="G498" s="208" t="s">
        <v>128</v>
      </c>
      <c r="H498" s="209">
        <v>155.52</v>
      </c>
      <c r="I498" s="210"/>
      <c r="J498" s="211">
        <f>ROUND(I498*H498,2)</f>
        <v>0</v>
      </c>
      <c r="K498" s="207" t="s">
        <v>129</v>
      </c>
      <c r="L498" s="45"/>
      <c r="M498" s="212" t="s">
        <v>20</v>
      </c>
      <c r="N498" s="213" t="s">
        <v>48</v>
      </c>
      <c r="O498" s="85"/>
      <c r="P498" s="214">
        <f>O498*H498</f>
        <v>0</v>
      </c>
      <c r="Q498" s="214">
        <v>0</v>
      </c>
      <c r="R498" s="214">
        <f>Q498*H498</f>
        <v>0</v>
      </c>
      <c r="S498" s="214">
        <v>0</v>
      </c>
      <c r="T498" s="215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130</v>
      </c>
      <c r="AT498" s="216" t="s">
        <v>125</v>
      </c>
      <c r="AU498" s="216" t="s">
        <v>86</v>
      </c>
      <c r="AY498" s="18" t="s">
        <v>123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22</v>
      </c>
      <c r="BK498" s="217">
        <f>ROUND(I498*H498,2)</f>
        <v>0</v>
      </c>
      <c r="BL498" s="18" t="s">
        <v>130</v>
      </c>
      <c r="BM498" s="216" t="s">
        <v>623</v>
      </c>
    </row>
    <row r="499" spans="1:47" s="2" customFormat="1" ht="12">
      <c r="A499" s="39"/>
      <c r="B499" s="40"/>
      <c r="C499" s="41"/>
      <c r="D499" s="218" t="s">
        <v>132</v>
      </c>
      <c r="E499" s="41"/>
      <c r="F499" s="219" t="s">
        <v>624</v>
      </c>
      <c r="G499" s="41"/>
      <c r="H499" s="41"/>
      <c r="I499" s="220"/>
      <c r="J499" s="41"/>
      <c r="K499" s="41"/>
      <c r="L499" s="45"/>
      <c r="M499" s="221"/>
      <c r="N499" s="222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132</v>
      </c>
      <c r="AU499" s="18" t="s">
        <v>86</v>
      </c>
    </row>
    <row r="500" spans="1:47" s="2" customFormat="1" ht="12">
      <c r="A500" s="39"/>
      <c r="B500" s="40"/>
      <c r="C500" s="41"/>
      <c r="D500" s="223" t="s">
        <v>134</v>
      </c>
      <c r="E500" s="41"/>
      <c r="F500" s="224" t="s">
        <v>625</v>
      </c>
      <c r="G500" s="41"/>
      <c r="H500" s="41"/>
      <c r="I500" s="220"/>
      <c r="J500" s="41"/>
      <c r="K500" s="41"/>
      <c r="L500" s="45"/>
      <c r="M500" s="221"/>
      <c r="N500" s="222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134</v>
      </c>
      <c r="AU500" s="18" t="s">
        <v>86</v>
      </c>
    </row>
    <row r="501" spans="1:51" s="14" customFormat="1" ht="12">
      <c r="A501" s="14"/>
      <c r="B501" s="235"/>
      <c r="C501" s="236"/>
      <c r="D501" s="218" t="s">
        <v>136</v>
      </c>
      <c r="E501" s="237" t="s">
        <v>20</v>
      </c>
      <c r="F501" s="238" t="s">
        <v>626</v>
      </c>
      <c r="G501" s="236"/>
      <c r="H501" s="239">
        <v>155.52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5" t="s">
        <v>136</v>
      </c>
      <c r="AU501" s="245" t="s">
        <v>86</v>
      </c>
      <c r="AV501" s="14" t="s">
        <v>86</v>
      </c>
      <c r="AW501" s="14" t="s">
        <v>38</v>
      </c>
      <c r="AX501" s="14" t="s">
        <v>77</v>
      </c>
      <c r="AY501" s="245" t="s">
        <v>123</v>
      </c>
    </row>
    <row r="502" spans="1:51" s="15" customFormat="1" ht="12">
      <c r="A502" s="15"/>
      <c r="B502" s="246"/>
      <c r="C502" s="247"/>
      <c r="D502" s="218" t="s">
        <v>136</v>
      </c>
      <c r="E502" s="248" t="s">
        <v>20</v>
      </c>
      <c r="F502" s="249" t="s">
        <v>139</v>
      </c>
      <c r="G502" s="247"/>
      <c r="H502" s="250">
        <v>155.52</v>
      </c>
      <c r="I502" s="251"/>
      <c r="J502" s="247"/>
      <c r="K502" s="247"/>
      <c r="L502" s="252"/>
      <c r="M502" s="253"/>
      <c r="N502" s="254"/>
      <c r="O502" s="254"/>
      <c r="P502" s="254"/>
      <c r="Q502" s="254"/>
      <c r="R502" s="254"/>
      <c r="S502" s="254"/>
      <c r="T502" s="25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56" t="s">
        <v>136</v>
      </c>
      <c r="AU502" s="256" t="s">
        <v>86</v>
      </c>
      <c r="AV502" s="15" t="s">
        <v>130</v>
      </c>
      <c r="AW502" s="15" t="s">
        <v>38</v>
      </c>
      <c r="AX502" s="15" t="s">
        <v>22</v>
      </c>
      <c r="AY502" s="256" t="s">
        <v>123</v>
      </c>
    </row>
    <row r="503" spans="1:65" s="2" customFormat="1" ht="16.5" customHeight="1">
      <c r="A503" s="39"/>
      <c r="B503" s="40"/>
      <c r="C503" s="257" t="s">
        <v>627</v>
      </c>
      <c r="D503" s="257" t="s">
        <v>239</v>
      </c>
      <c r="E503" s="258" t="s">
        <v>628</v>
      </c>
      <c r="F503" s="259" t="s">
        <v>629</v>
      </c>
      <c r="G503" s="260" t="s">
        <v>242</v>
      </c>
      <c r="H503" s="261">
        <v>0.06</v>
      </c>
      <c r="I503" s="262"/>
      <c r="J503" s="263">
        <f>ROUND(I503*H503,2)</f>
        <v>0</v>
      </c>
      <c r="K503" s="259" t="s">
        <v>129</v>
      </c>
      <c r="L503" s="264"/>
      <c r="M503" s="265" t="s">
        <v>20</v>
      </c>
      <c r="N503" s="266" t="s">
        <v>48</v>
      </c>
      <c r="O503" s="85"/>
      <c r="P503" s="214">
        <f>O503*H503</f>
        <v>0</v>
      </c>
      <c r="Q503" s="214">
        <v>1</v>
      </c>
      <c r="R503" s="214">
        <f>Q503*H503</f>
        <v>0.06</v>
      </c>
      <c r="S503" s="214">
        <v>0</v>
      </c>
      <c r="T503" s="215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16" t="s">
        <v>181</v>
      </c>
      <c r="AT503" s="216" t="s">
        <v>239</v>
      </c>
      <c r="AU503" s="216" t="s">
        <v>86</v>
      </c>
      <c r="AY503" s="18" t="s">
        <v>123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8" t="s">
        <v>22</v>
      </c>
      <c r="BK503" s="217">
        <f>ROUND(I503*H503,2)</f>
        <v>0</v>
      </c>
      <c r="BL503" s="18" t="s">
        <v>130</v>
      </c>
      <c r="BM503" s="216" t="s">
        <v>630</v>
      </c>
    </row>
    <row r="504" spans="1:47" s="2" customFormat="1" ht="12">
      <c r="A504" s="39"/>
      <c r="B504" s="40"/>
      <c r="C504" s="41"/>
      <c r="D504" s="218" t="s">
        <v>132</v>
      </c>
      <c r="E504" s="41"/>
      <c r="F504" s="219" t="s">
        <v>629</v>
      </c>
      <c r="G504" s="41"/>
      <c r="H504" s="41"/>
      <c r="I504" s="220"/>
      <c r="J504" s="41"/>
      <c r="K504" s="41"/>
      <c r="L504" s="45"/>
      <c r="M504" s="221"/>
      <c r="N504" s="222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132</v>
      </c>
      <c r="AU504" s="18" t="s">
        <v>86</v>
      </c>
    </row>
    <row r="505" spans="1:65" s="2" customFormat="1" ht="24.15" customHeight="1">
      <c r="A505" s="39"/>
      <c r="B505" s="40"/>
      <c r="C505" s="205" t="s">
        <v>631</v>
      </c>
      <c r="D505" s="205" t="s">
        <v>125</v>
      </c>
      <c r="E505" s="206" t="s">
        <v>632</v>
      </c>
      <c r="F505" s="207" t="s">
        <v>633</v>
      </c>
      <c r="G505" s="208" t="s">
        <v>242</v>
      </c>
      <c r="H505" s="209">
        <v>0.09</v>
      </c>
      <c r="I505" s="210"/>
      <c r="J505" s="211">
        <f>ROUND(I505*H505,2)</f>
        <v>0</v>
      </c>
      <c r="K505" s="207" t="s">
        <v>129</v>
      </c>
      <c r="L505" s="45"/>
      <c r="M505" s="212" t="s">
        <v>20</v>
      </c>
      <c r="N505" s="213" t="s">
        <v>48</v>
      </c>
      <c r="O505" s="85"/>
      <c r="P505" s="214">
        <f>O505*H505</f>
        <v>0</v>
      </c>
      <c r="Q505" s="214">
        <v>0</v>
      </c>
      <c r="R505" s="214">
        <f>Q505*H505</f>
        <v>0</v>
      </c>
      <c r="S505" s="214">
        <v>0</v>
      </c>
      <c r="T505" s="21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251</v>
      </c>
      <c r="AT505" s="216" t="s">
        <v>125</v>
      </c>
      <c r="AU505" s="216" t="s">
        <v>86</v>
      </c>
      <c r="AY505" s="18" t="s">
        <v>123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22</v>
      </c>
      <c r="BK505" s="217">
        <f>ROUND(I505*H505,2)</f>
        <v>0</v>
      </c>
      <c r="BL505" s="18" t="s">
        <v>251</v>
      </c>
      <c r="BM505" s="216" t="s">
        <v>634</v>
      </c>
    </row>
    <row r="506" spans="1:47" s="2" customFormat="1" ht="12">
      <c r="A506" s="39"/>
      <c r="B506" s="40"/>
      <c r="C506" s="41"/>
      <c r="D506" s="218" t="s">
        <v>132</v>
      </c>
      <c r="E506" s="41"/>
      <c r="F506" s="219" t="s">
        <v>635</v>
      </c>
      <c r="G506" s="41"/>
      <c r="H506" s="41"/>
      <c r="I506" s="220"/>
      <c r="J506" s="41"/>
      <c r="K506" s="41"/>
      <c r="L506" s="45"/>
      <c r="M506" s="221"/>
      <c r="N506" s="222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132</v>
      </c>
      <c r="AU506" s="18" t="s">
        <v>86</v>
      </c>
    </row>
    <row r="507" spans="1:47" s="2" customFormat="1" ht="12">
      <c r="A507" s="39"/>
      <c r="B507" s="40"/>
      <c r="C507" s="41"/>
      <c r="D507" s="223" t="s">
        <v>134</v>
      </c>
      <c r="E507" s="41"/>
      <c r="F507" s="224" t="s">
        <v>636</v>
      </c>
      <c r="G507" s="41"/>
      <c r="H507" s="41"/>
      <c r="I507" s="220"/>
      <c r="J507" s="41"/>
      <c r="K507" s="41"/>
      <c r="L507" s="45"/>
      <c r="M507" s="267"/>
      <c r="N507" s="268"/>
      <c r="O507" s="269"/>
      <c r="P507" s="269"/>
      <c r="Q507" s="269"/>
      <c r="R507" s="269"/>
      <c r="S507" s="269"/>
      <c r="T507" s="270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134</v>
      </c>
      <c r="AU507" s="18" t="s">
        <v>86</v>
      </c>
    </row>
    <row r="508" spans="1:31" s="2" customFormat="1" ht="6.95" customHeight="1">
      <c r="A508" s="39"/>
      <c r="B508" s="60"/>
      <c r="C508" s="61"/>
      <c r="D508" s="61"/>
      <c r="E508" s="61"/>
      <c r="F508" s="61"/>
      <c r="G508" s="61"/>
      <c r="H508" s="61"/>
      <c r="I508" s="61"/>
      <c r="J508" s="61"/>
      <c r="K508" s="61"/>
      <c r="L508" s="45"/>
      <c r="M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</row>
  </sheetData>
  <sheetProtection password="CC35" sheet="1" objects="1" scenarios="1" formatColumns="0" formatRows="0" autoFilter="0"/>
  <autoFilter ref="C89:K507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2_01/111251101"/>
    <hyperlink ref="F101" r:id="rId2" display="https://podminky.urs.cz/item/CS_URS_2022_01/112155311"/>
    <hyperlink ref="F107" r:id="rId3" display="https://podminky.urs.cz/item/CS_URS_2022_01/113107342"/>
    <hyperlink ref="F112" r:id="rId4" display="https://podminky.urs.cz/item/CS_URS_2022_01/113107222"/>
    <hyperlink ref="F117" r:id="rId5" display="https://podminky.urs.cz/item/CS_URS_2022_01/121151103"/>
    <hyperlink ref="F123" r:id="rId6" display="https://podminky.urs.cz/item/CS_URS_2022_01/120951122"/>
    <hyperlink ref="F131" r:id="rId7" display="https://podminky.urs.cz/item/CS_URS_2022_01/122251101"/>
    <hyperlink ref="F137" r:id="rId8" display="https://podminky.urs.cz/item/CS_URS_2022_01/131213701"/>
    <hyperlink ref="F147" r:id="rId9" display="https://podminky.urs.cz/item/CS_URS_2022_01/131251104"/>
    <hyperlink ref="F153" r:id="rId10" display="https://podminky.urs.cz/item/CS_URS_2022_01/113202111"/>
    <hyperlink ref="F159" r:id="rId11" display="https://podminky.urs.cz/item/CS_URS_2022_01/162751117"/>
    <hyperlink ref="F168" r:id="rId12" display="https://podminky.urs.cz/item/CS_URS_2022_01/174101101"/>
    <hyperlink ref="F181" r:id="rId13" display="https://podminky.urs.cz/item/CS_URS_2022_01/171201231"/>
    <hyperlink ref="F190" r:id="rId14" display="https://podminky.urs.cz/item/CS_URS_2022_01/171251201"/>
    <hyperlink ref="F199" r:id="rId15" display="https://podminky.urs.cz/item/CS_URS_2022_01/181102302"/>
    <hyperlink ref="F205" r:id="rId16" display="https://podminky.urs.cz/item/CS_URS_2022_01/181351003"/>
    <hyperlink ref="F211" r:id="rId17" display="https://podminky.urs.cz/item/CS_URS_2022_01/181411131"/>
    <hyperlink ref="F223" r:id="rId18" display="https://podminky.urs.cz/item/CS_URS_2022_01/213141111"/>
    <hyperlink ref="F234" r:id="rId19" display="https://podminky.urs.cz/item/CS_URS_2022_01/274321511"/>
    <hyperlink ref="F243" r:id="rId20" display="https://podminky.urs.cz/item/CS_URS_2022_01/274354111"/>
    <hyperlink ref="F248" r:id="rId21" display="https://podminky.urs.cz/item/CS_URS_2022_01/274354211"/>
    <hyperlink ref="F253" r:id="rId22" display="https://podminky.urs.cz/item/CS_URS_2022_01/274361821"/>
    <hyperlink ref="F269" r:id="rId23" display="https://podminky.urs.cz/item/CS_URS_2022_01/317322611"/>
    <hyperlink ref="F277" r:id="rId24" display="https://podminky.urs.cz/item/CS_URS_2022_01/317361821"/>
    <hyperlink ref="F280" r:id="rId25" display="https://podminky.urs.cz/item/CS_URS_2022_01/317353111"/>
    <hyperlink ref="F288" r:id="rId26" display="https://podminky.urs.cz/item/CS_URS_2022_01/317353112"/>
    <hyperlink ref="F296" r:id="rId27" display="https://podminky.urs.cz/item/CS_URS_2022_01/327323127"/>
    <hyperlink ref="F302" r:id="rId28" display="https://podminky.urs.cz/item/CS_URS_2022_01/327351211"/>
    <hyperlink ref="F307" r:id="rId29" display="https://podminky.urs.cz/item/CS_URS_2022_01/327351221"/>
    <hyperlink ref="F312" r:id="rId30" display="https://podminky.urs.cz/item/CS_URS_2022_01/334361216"/>
    <hyperlink ref="F315" r:id="rId31" display="https://podminky.urs.cz/item/CS_URS_2022_01/334361412"/>
    <hyperlink ref="F319" r:id="rId32" display="https://podminky.urs.cz/item/CS_URS_2022_01/457311114"/>
    <hyperlink ref="F326" r:id="rId33" display="https://podminky.urs.cz/item/CS_URS_2022_01/451315116"/>
    <hyperlink ref="F332" r:id="rId34" display="https://podminky.urs.cz/item/CS_URS_2022_01/564251111"/>
    <hyperlink ref="F338" r:id="rId35" display="https://podminky.urs.cz/item/CS_URS_2022_01/577143111"/>
    <hyperlink ref="F344" r:id="rId36" display="https://podminky.urs.cz/item/CS_URS_2022_01/916241213"/>
    <hyperlink ref="F358" r:id="rId37" display="https://podminky.urs.cz/item/CS_URS_2022_01/911121111"/>
    <hyperlink ref="F374" r:id="rId38" display="https://podminky.urs.cz/item/CS_URS_2022_01/919735112"/>
    <hyperlink ref="F379" r:id="rId39" display="https://podminky.urs.cz/item/CS_URS_2022_01/931994132"/>
    <hyperlink ref="F387" r:id="rId40" display="https://podminky.urs.cz/item/CS_URS_2022_01/936001002"/>
    <hyperlink ref="F394" r:id="rId41" display="https://podminky.urs.cz/item/CS_URS_2022_01/953312122"/>
    <hyperlink ref="F402" r:id="rId42" display="https://podminky.urs.cz/item/CS_URS_2022_01/966005211"/>
    <hyperlink ref="F419" r:id="rId43" display="https://podminky.urs.cz/item/CS_URS_2022_01/977151124"/>
    <hyperlink ref="F425" r:id="rId44" display="https://podminky.urs.cz/item/CS_URS_2022_01/979024442"/>
    <hyperlink ref="F436" r:id="rId45" display="https://podminky.urs.cz/item/CS_URS_2022_01/997211111"/>
    <hyperlink ref="F444" r:id="rId46" display="https://podminky.urs.cz/item/CS_URS_2022_01/997221551"/>
    <hyperlink ref="F450" r:id="rId47" display="https://podminky.urs.cz/item/CS_URS_2022_01/997221559"/>
    <hyperlink ref="F456" r:id="rId48" display="https://podminky.urs.cz/item/CS_URS_2022_01/997221561"/>
    <hyperlink ref="F463" r:id="rId49" display="https://podminky.urs.cz/item/CS_URS_2022_01/997221569"/>
    <hyperlink ref="F470" r:id="rId50" display="https://podminky.urs.cz/item/CS_URS_2022_01/997221645"/>
    <hyperlink ref="F476" r:id="rId51" display="https://podminky.urs.cz/item/CS_URS_2022_01/997221625"/>
    <hyperlink ref="F482" r:id="rId52" display="https://podminky.urs.cz/item/CS_URS_2022_01/997221873"/>
    <hyperlink ref="F488" r:id="rId53" display="https://podminky.urs.cz/item/CS_URS_2022_01/998153131"/>
    <hyperlink ref="F493" r:id="rId54" display="https://podminky.urs.cz/item/CS_URS_2022_01/711511101"/>
    <hyperlink ref="F500" r:id="rId55" display="https://podminky.urs.cz/item/CS_URS_2022_01/711511102"/>
    <hyperlink ref="F507" r:id="rId56" display="https://podminky.urs.cz/item/CS_URS_2022_01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90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Opěrná zeď v Košické ulici, Sokolov_TERŠ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637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19</v>
      </c>
      <c r="E11" s="39"/>
      <c r="F11" s="137" t="s">
        <v>20</v>
      </c>
      <c r="G11" s="39"/>
      <c r="H11" s="39"/>
      <c r="I11" s="133" t="s">
        <v>21</v>
      </c>
      <c r="J11" s="137" t="s">
        <v>20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23</v>
      </c>
      <c r="E12" s="39"/>
      <c r="F12" s="137" t="s">
        <v>24</v>
      </c>
      <c r="G12" s="39"/>
      <c r="H12" s="39"/>
      <c r="I12" s="133" t="s">
        <v>25</v>
      </c>
      <c r="J12" s="138" t="str">
        <f>'Rekapitulace stavby'!AN8</f>
        <v>31. 1. 2022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29</v>
      </c>
      <c r="E14" s="39"/>
      <c r="F14" s="39"/>
      <c r="G14" s="39"/>
      <c r="H14" s="39"/>
      <c r="I14" s="133" t="s">
        <v>30</v>
      </c>
      <c r="J14" s="137" t="s">
        <v>31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32</v>
      </c>
      <c r="F15" s="39"/>
      <c r="G15" s="39"/>
      <c r="H15" s="39"/>
      <c r="I15" s="133" t="s">
        <v>33</v>
      </c>
      <c r="J15" s="137" t="s">
        <v>20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34</v>
      </c>
      <c r="E17" s="39"/>
      <c r="F17" s="39"/>
      <c r="G17" s="39"/>
      <c r="H17" s="39"/>
      <c r="I17" s="133" t="s">
        <v>30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33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36</v>
      </c>
      <c r="E20" s="39"/>
      <c r="F20" s="39"/>
      <c r="G20" s="39"/>
      <c r="H20" s="39"/>
      <c r="I20" s="133" t="s">
        <v>30</v>
      </c>
      <c r="J20" s="137" t="s">
        <v>31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37</v>
      </c>
      <c r="F21" s="39"/>
      <c r="G21" s="39"/>
      <c r="H21" s="39"/>
      <c r="I21" s="133" t="s">
        <v>33</v>
      </c>
      <c r="J21" s="137" t="s">
        <v>20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30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33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ROUND((SUM(BE80:BE141)),2)</f>
        <v>0</v>
      </c>
      <c r="G33" s="39"/>
      <c r="H33" s="39"/>
      <c r="I33" s="149">
        <v>0.21</v>
      </c>
      <c r="J33" s="148">
        <f>ROUND(((SUM(BE80:BE141))*I33),2)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ROUND((SUM(BF80:BF141)),2)</f>
        <v>0</v>
      </c>
      <c r="G34" s="39"/>
      <c r="H34" s="39"/>
      <c r="I34" s="149">
        <v>0.15</v>
      </c>
      <c r="J34" s="148">
        <f>ROUND(((SUM(BF80:BF141))*I34),2)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ROUND((SUM(BG80:BG141)),2)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ROUND((SUM(BH80:BH141)),2)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ROUND((SUM(BI80:BI141)),2)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Opěrná zeď v Košické ulici, Sokolov_TERŠ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VRN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23</v>
      </c>
      <c r="D52" s="41"/>
      <c r="E52" s="41"/>
      <c r="F52" s="28" t="str">
        <f>F12</f>
        <v>Sokolov</v>
      </c>
      <c r="G52" s="41"/>
      <c r="H52" s="41"/>
      <c r="I52" s="33" t="s">
        <v>25</v>
      </c>
      <c r="J52" s="73" t="str">
        <f>IF(J12="","",J12)</f>
        <v>31. 1. 2022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29</v>
      </c>
      <c r="D54" s="41"/>
      <c r="E54" s="41"/>
      <c r="F54" s="28" t="str">
        <f>E15</f>
        <v>Město Sokolov, Rokycanova 1929, 356 01 Sokolov</v>
      </c>
      <c r="G54" s="41"/>
      <c r="H54" s="41"/>
      <c r="I54" s="33" t="s">
        <v>36</v>
      </c>
      <c r="J54" s="37" t="str">
        <f>E21</f>
        <v>PROGEOCONT s.r.o., Vernéřov 248, 352 01 Aš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34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pans="1:31" s="9" customFormat="1" ht="24.95" customHeight="1">
      <c r="A60" s="9"/>
      <c r="B60" s="166"/>
      <c r="C60" s="167"/>
      <c r="D60" s="168" t="s">
        <v>637</v>
      </c>
      <c r="E60" s="169"/>
      <c r="F60" s="169"/>
      <c r="G60" s="169"/>
      <c r="H60" s="169"/>
      <c r="I60" s="169"/>
      <c r="J60" s="170">
        <f>J81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3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108</v>
      </c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61" t="str">
        <f>E7</f>
        <v>Opěrná zeď v Košické ulici, Sokolov_TERŠ</v>
      </c>
      <c r="F70" s="33"/>
      <c r="G70" s="33"/>
      <c r="H70" s="33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91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VRN - Vedlejší rozpočtové náklady</v>
      </c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23</v>
      </c>
      <c r="D74" s="41"/>
      <c r="E74" s="41"/>
      <c r="F74" s="28" t="str">
        <f>F12</f>
        <v>Sokolov</v>
      </c>
      <c r="G74" s="41"/>
      <c r="H74" s="41"/>
      <c r="I74" s="33" t="s">
        <v>25</v>
      </c>
      <c r="J74" s="73" t="str">
        <f>IF(J12="","",J12)</f>
        <v>31. 1. 2022</v>
      </c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40.05" customHeight="1">
      <c r="A76" s="39"/>
      <c r="B76" s="40"/>
      <c r="C76" s="33" t="s">
        <v>29</v>
      </c>
      <c r="D76" s="41"/>
      <c r="E76" s="41"/>
      <c r="F76" s="28" t="str">
        <f>E15</f>
        <v>Město Sokolov, Rokycanova 1929, 356 01 Sokolov</v>
      </c>
      <c r="G76" s="41"/>
      <c r="H76" s="41"/>
      <c r="I76" s="33" t="s">
        <v>36</v>
      </c>
      <c r="J76" s="37" t="str">
        <f>E21</f>
        <v>PROGEOCONT s.r.o., Vernéřov 248, 352 01 Aš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34</v>
      </c>
      <c r="D77" s="41"/>
      <c r="E77" s="41"/>
      <c r="F77" s="28" t="str">
        <f>IF(E18="","",E18)</f>
        <v>Vyplň údaj</v>
      </c>
      <c r="G77" s="41"/>
      <c r="H77" s="41"/>
      <c r="I77" s="33" t="s">
        <v>39</v>
      </c>
      <c r="J77" s="37" t="str">
        <f>E24</f>
        <v xml:space="preserve"> 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1" customFormat="1" ht="29.25" customHeight="1">
      <c r="A79" s="178"/>
      <c r="B79" s="179"/>
      <c r="C79" s="180" t="s">
        <v>109</v>
      </c>
      <c r="D79" s="181" t="s">
        <v>62</v>
      </c>
      <c r="E79" s="181" t="s">
        <v>58</v>
      </c>
      <c r="F79" s="181" t="s">
        <v>59</v>
      </c>
      <c r="G79" s="181" t="s">
        <v>110</v>
      </c>
      <c r="H79" s="181" t="s">
        <v>111</v>
      </c>
      <c r="I79" s="181" t="s">
        <v>112</v>
      </c>
      <c r="J79" s="181" t="s">
        <v>95</v>
      </c>
      <c r="K79" s="182" t="s">
        <v>113</v>
      </c>
      <c r="L79" s="183"/>
      <c r="M79" s="93" t="s">
        <v>20</v>
      </c>
      <c r="N79" s="94" t="s">
        <v>47</v>
      </c>
      <c r="O79" s="94" t="s">
        <v>114</v>
      </c>
      <c r="P79" s="94" t="s">
        <v>115</v>
      </c>
      <c r="Q79" s="94" t="s">
        <v>116</v>
      </c>
      <c r="R79" s="94" t="s">
        <v>117</v>
      </c>
      <c r="S79" s="94" t="s">
        <v>118</v>
      </c>
      <c r="T79" s="95" t="s">
        <v>119</v>
      </c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</row>
    <row r="80" spans="1:63" s="2" customFormat="1" ht="22.8" customHeight="1">
      <c r="A80" s="39"/>
      <c r="B80" s="40"/>
      <c r="C80" s="100" t="s">
        <v>120</v>
      </c>
      <c r="D80" s="41"/>
      <c r="E80" s="41"/>
      <c r="F80" s="41"/>
      <c r="G80" s="41"/>
      <c r="H80" s="41"/>
      <c r="I80" s="41"/>
      <c r="J80" s="184">
        <f>BK80</f>
        <v>0</v>
      </c>
      <c r="K80" s="41"/>
      <c r="L80" s="45"/>
      <c r="M80" s="96"/>
      <c r="N80" s="185"/>
      <c r="O80" s="97"/>
      <c r="P80" s="186">
        <f>P81</f>
        <v>0</v>
      </c>
      <c r="Q80" s="97"/>
      <c r="R80" s="186">
        <f>R81</f>
        <v>0</v>
      </c>
      <c r="S80" s="97"/>
      <c r="T80" s="187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76</v>
      </c>
      <c r="AU80" s="18" t="s">
        <v>96</v>
      </c>
      <c r="BK80" s="188">
        <f>BK81</f>
        <v>0</v>
      </c>
    </row>
    <row r="81" spans="1:63" s="12" customFormat="1" ht="25.9" customHeight="1">
      <c r="A81" s="12"/>
      <c r="B81" s="189"/>
      <c r="C81" s="190"/>
      <c r="D81" s="191" t="s">
        <v>76</v>
      </c>
      <c r="E81" s="192" t="s">
        <v>87</v>
      </c>
      <c r="F81" s="192" t="s">
        <v>88</v>
      </c>
      <c r="G81" s="190"/>
      <c r="H81" s="190"/>
      <c r="I81" s="193"/>
      <c r="J81" s="194">
        <f>BK81</f>
        <v>0</v>
      </c>
      <c r="K81" s="190"/>
      <c r="L81" s="195"/>
      <c r="M81" s="196"/>
      <c r="N81" s="197"/>
      <c r="O81" s="197"/>
      <c r="P81" s="198">
        <f>SUM(P82:P141)</f>
        <v>0</v>
      </c>
      <c r="Q81" s="197"/>
      <c r="R81" s="198">
        <f>SUM(R82:R141)</f>
        <v>0</v>
      </c>
      <c r="S81" s="197"/>
      <c r="T81" s="199">
        <f>SUM(T82:T141)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0" t="s">
        <v>159</v>
      </c>
      <c r="AT81" s="201" t="s">
        <v>76</v>
      </c>
      <c r="AU81" s="201" t="s">
        <v>77</v>
      </c>
      <c r="AY81" s="200" t="s">
        <v>123</v>
      </c>
      <c r="BK81" s="202">
        <f>SUM(BK82:BK141)</f>
        <v>0</v>
      </c>
    </row>
    <row r="82" spans="1:65" s="2" customFormat="1" ht="16.5" customHeight="1">
      <c r="A82" s="39"/>
      <c r="B82" s="40"/>
      <c r="C82" s="205" t="s">
        <v>22</v>
      </c>
      <c r="D82" s="205" t="s">
        <v>125</v>
      </c>
      <c r="E82" s="206" t="s">
        <v>638</v>
      </c>
      <c r="F82" s="207" t="s">
        <v>639</v>
      </c>
      <c r="G82" s="208" t="s">
        <v>179</v>
      </c>
      <c r="H82" s="209">
        <v>1</v>
      </c>
      <c r="I82" s="210"/>
      <c r="J82" s="211">
        <f>ROUND(I82*H82,2)</f>
        <v>0</v>
      </c>
      <c r="K82" s="207" t="s">
        <v>129</v>
      </c>
      <c r="L82" s="45"/>
      <c r="M82" s="212" t="s">
        <v>20</v>
      </c>
      <c r="N82" s="213" t="s">
        <v>48</v>
      </c>
      <c r="O82" s="85"/>
      <c r="P82" s="214">
        <f>O82*H82</f>
        <v>0</v>
      </c>
      <c r="Q82" s="214">
        <v>0</v>
      </c>
      <c r="R82" s="214">
        <f>Q82*H82</f>
        <v>0</v>
      </c>
      <c r="S82" s="214">
        <v>0</v>
      </c>
      <c r="T82" s="215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6" t="s">
        <v>640</v>
      </c>
      <c r="AT82" s="216" t="s">
        <v>125</v>
      </c>
      <c r="AU82" s="216" t="s">
        <v>22</v>
      </c>
      <c r="AY82" s="18" t="s">
        <v>123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18" t="s">
        <v>22</v>
      </c>
      <c r="BK82" s="217">
        <f>ROUND(I82*H82,2)</f>
        <v>0</v>
      </c>
      <c r="BL82" s="18" t="s">
        <v>640</v>
      </c>
      <c r="BM82" s="216" t="s">
        <v>641</v>
      </c>
    </row>
    <row r="83" spans="1:47" s="2" customFormat="1" ht="12">
      <c r="A83" s="39"/>
      <c r="B83" s="40"/>
      <c r="C83" s="41"/>
      <c r="D83" s="218" t="s">
        <v>132</v>
      </c>
      <c r="E83" s="41"/>
      <c r="F83" s="219" t="s">
        <v>639</v>
      </c>
      <c r="G83" s="41"/>
      <c r="H83" s="41"/>
      <c r="I83" s="220"/>
      <c r="J83" s="41"/>
      <c r="K83" s="41"/>
      <c r="L83" s="45"/>
      <c r="M83" s="221"/>
      <c r="N83" s="222"/>
      <c r="O83" s="85"/>
      <c r="P83" s="85"/>
      <c r="Q83" s="85"/>
      <c r="R83" s="85"/>
      <c r="S83" s="85"/>
      <c r="T83" s="86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132</v>
      </c>
      <c r="AU83" s="18" t="s">
        <v>22</v>
      </c>
    </row>
    <row r="84" spans="1:47" s="2" customFormat="1" ht="12">
      <c r="A84" s="39"/>
      <c r="B84" s="40"/>
      <c r="C84" s="41"/>
      <c r="D84" s="223" t="s">
        <v>134</v>
      </c>
      <c r="E84" s="41"/>
      <c r="F84" s="224" t="s">
        <v>642</v>
      </c>
      <c r="G84" s="41"/>
      <c r="H84" s="41"/>
      <c r="I84" s="220"/>
      <c r="J84" s="41"/>
      <c r="K84" s="41"/>
      <c r="L84" s="45"/>
      <c r="M84" s="221"/>
      <c r="N84" s="222"/>
      <c r="O84" s="85"/>
      <c r="P84" s="85"/>
      <c r="Q84" s="85"/>
      <c r="R84" s="85"/>
      <c r="S84" s="85"/>
      <c r="T84" s="86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134</v>
      </c>
      <c r="AU84" s="18" t="s">
        <v>22</v>
      </c>
    </row>
    <row r="85" spans="1:65" s="2" customFormat="1" ht="16.5" customHeight="1">
      <c r="A85" s="39"/>
      <c r="B85" s="40"/>
      <c r="C85" s="205" t="s">
        <v>86</v>
      </c>
      <c r="D85" s="205" t="s">
        <v>125</v>
      </c>
      <c r="E85" s="206" t="s">
        <v>643</v>
      </c>
      <c r="F85" s="207" t="s">
        <v>644</v>
      </c>
      <c r="G85" s="208" t="s">
        <v>179</v>
      </c>
      <c r="H85" s="209">
        <v>1</v>
      </c>
      <c r="I85" s="210"/>
      <c r="J85" s="211">
        <f>ROUND(I85*H85,2)</f>
        <v>0</v>
      </c>
      <c r="K85" s="207" t="s">
        <v>129</v>
      </c>
      <c r="L85" s="45"/>
      <c r="M85" s="212" t="s">
        <v>20</v>
      </c>
      <c r="N85" s="213" t="s">
        <v>48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130</v>
      </c>
      <c r="AT85" s="216" t="s">
        <v>125</v>
      </c>
      <c r="AU85" s="216" t="s">
        <v>22</v>
      </c>
      <c r="AY85" s="18" t="s">
        <v>123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22</v>
      </c>
      <c r="BK85" s="217">
        <f>ROUND(I85*H85,2)</f>
        <v>0</v>
      </c>
      <c r="BL85" s="18" t="s">
        <v>130</v>
      </c>
      <c r="BM85" s="216" t="s">
        <v>645</v>
      </c>
    </row>
    <row r="86" spans="1:47" s="2" customFormat="1" ht="12">
      <c r="A86" s="39"/>
      <c r="B86" s="40"/>
      <c r="C86" s="41"/>
      <c r="D86" s="218" t="s">
        <v>132</v>
      </c>
      <c r="E86" s="41"/>
      <c r="F86" s="219" t="s">
        <v>644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132</v>
      </c>
      <c r="AU86" s="18" t="s">
        <v>22</v>
      </c>
    </row>
    <row r="87" spans="1:47" s="2" customFormat="1" ht="12">
      <c r="A87" s="39"/>
      <c r="B87" s="40"/>
      <c r="C87" s="41"/>
      <c r="D87" s="223" t="s">
        <v>134</v>
      </c>
      <c r="E87" s="41"/>
      <c r="F87" s="224" t="s">
        <v>646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134</v>
      </c>
      <c r="AU87" s="18" t="s">
        <v>22</v>
      </c>
    </row>
    <row r="88" spans="1:51" s="13" customFormat="1" ht="12">
      <c r="A88" s="13"/>
      <c r="B88" s="225"/>
      <c r="C88" s="226"/>
      <c r="D88" s="218" t="s">
        <v>136</v>
      </c>
      <c r="E88" s="227" t="s">
        <v>20</v>
      </c>
      <c r="F88" s="228" t="s">
        <v>644</v>
      </c>
      <c r="G88" s="226"/>
      <c r="H88" s="227" t="s">
        <v>20</v>
      </c>
      <c r="I88" s="229"/>
      <c r="J88" s="226"/>
      <c r="K88" s="226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136</v>
      </c>
      <c r="AU88" s="234" t="s">
        <v>22</v>
      </c>
      <c r="AV88" s="13" t="s">
        <v>22</v>
      </c>
      <c r="AW88" s="13" t="s">
        <v>38</v>
      </c>
      <c r="AX88" s="13" t="s">
        <v>77</v>
      </c>
      <c r="AY88" s="234" t="s">
        <v>123</v>
      </c>
    </row>
    <row r="89" spans="1:51" s="14" customFormat="1" ht="12">
      <c r="A89" s="14"/>
      <c r="B89" s="235"/>
      <c r="C89" s="236"/>
      <c r="D89" s="218" t="s">
        <v>136</v>
      </c>
      <c r="E89" s="237" t="s">
        <v>20</v>
      </c>
      <c r="F89" s="238" t="s">
        <v>22</v>
      </c>
      <c r="G89" s="236"/>
      <c r="H89" s="239">
        <v>1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5" t="s">
        <v>136</v>
      </c>
      <c r="AU89" s="245" t="s">
        <v>22</v>
      </c>
      <c r="AV89" s="14" t="s">
        <v>86</v>
      </c>
      <c r="AW89" s="14" t="s">
        <v>38</v>
      </c>
      <c r="AX89" s="14" t="s">
        <v>77</v>
      </c>
      <c r="AY89" s="245" t="s">
        <v>123</v>
      </c>
    </row>
    <row r="90" spans="1:51" s="15" customFormat="1" ht="12">
      <c r="A90" s="15"/>
      <c r="B90" s="246"/>
      <c r="C90" s="247"/>
      <c r="D90" s="218" t="s">
        <v>136</v>
      </c>
      <c r="E90" s="248" t="s">
        <v>20</v>
      </c>
      <c r="F90" s="249" t="s">
        <v>139</v>
      </c>
      <c r="G90" s="247"/>
      <c r="H90" s="250">
        <v>1</v>
      </c>
      <c r="I90" s="251"/>
      <c r="J90" s="247"/>
      <c r="K90" s="247"/>
      <c r="L90" s="252"/>
      <c r="M90" s="253"/>
      <c r="N90" s="254"/>
      <c r="O90" s="254"/>
      <c r="P90" s="254"/>
      <c r="Q90" s="254"/>
      <c r="R90" s="254"/>
      <c r="S90" s="254"/>
      <c r="T90" s="25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6" t="s">
        <v>136</v>
      </c>
      <c r="AU90" s="256" t="s">
        <v>22</v>
      </c>
      <c r="AV90" s="15" t="s">
        <v>130</v>
      </c>
      <c r="AW90" s="15" t="s">
        <v>38</v>
      </c>
      <c r="AX90" s="15" t="s">
        <v>22</v>
      </c>
      <c r="AY90" s="256" t="s">
        <v>123</v>
      </c>
    </row>
    <row r="91" spans="1:65" s="2" customFormat="1" ht="16.5" customHeight="1">
      <c r="A91" s="39"/>
      <c r="B91" s="40"/>
      <c r="C91" s="205" t="s">
        <v>147</v>
      </c>
      <c r="D91" s="205" t="s">
        <v>125</v>
      </c>
      <c r="E91" s="206" t="s">
        <v>647</v>
      </c>
      <c r="F91" s="207" t="s">
        <v>648</v>
      </c>
      <c r="G91" s="208" t="s">
        <v>179</v>
      </c>
      <c r="H91" s="209">
        <v>1</v>
      </c>
      <c r="I91" s="210"/>
      <c r="J91" s="211">
        <f>ROUND(I91*H91,2)</f>
        <v>0</v>
      </c>
      <c r="K91" s="207" t="s">
        <v>129</v>
      </c>
      <c r="L91" s="45"/>
      <c r="M91" s="212" t="s">
        <v>20</v>
      </c>
      <c r="N91" s="213" t="s">
        <v>48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130</v>
      </c>
      <c r="AT91" s="216" t="s">
        <v>125</v>
      </c>
      <c r="AU91" s="216" t="s">
        <v>22</v>
      </c>
      <c r="AY91" s="18" t="s">
        <v>123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22</v>
      </c>
      <c r="BK91" s="217">
        <f>ROUND(I91*H91,2)</f>
        <v>0</v>
      </c>
      <c r="BL91" s="18" t="s">
        <v>130</v>
      </c>
      <c r="BM91" s="216" t="s">
        <v>649</v>
      </c>
    </row>
    <row r="92" spans="1:47" s="2" customFormat="1" ht="12">
      <c r="A92" s="39"/>
      <c r="B92" s="40"/>
      <c r="C92" s="41"/>
      <c r="D92" s="218" t="s">
        <v>132</v>
      </c>
      <c r="E92" s="41"/>
      <c r="F92" s="219" t="s">
        <v>648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132</v>
      </c>
      <c r="AU92" s="18" t="s">
        <v>22</v>
      </c>
    </row>
    <row r="93" spans="1:47" s="2" customFormat="1" ht="12">
      <c r="A93" s="39"/>
      <c r="B93" s="40"/>
      <c r="C93" s="41"/>
      <c r="D93" s="223" t="s">
        <v>134</v>
      </c>
      <c r="E93" s="41"/>
      <c r="F93" s="224" t="s">
        <v>650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134</v>
      </c>
      <c r="AU93" s="18" t="s">
        <v>22</v>
      </c>
    </row>
    <row r="94" spans="1:51" s="13" customFormat="1" ht="12">
      <c r="A94" s="13"/>
      <c r="B94" s="225"/>
      <c r="C94" s="226"/>
      <c r="D94" s="218" t="s">
        <v>136</v>
      </c>
      <c r="E94" s="227" t="s">
        <v>20</v>
      </c>
      <c r="F94" s="228" t="s">
        <v>648</v>
      </c>
      <c r="G94" s="226"/>
      <c r="H94" s="227" t="s">
        <v>20</v>
      </c>
      <c r="I94" s="229"/>
      <c r="J94" s="226"/>
      <c r="K94" s="226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136</v>
      </c>
      <c r="AU94" s="234" t="s">
        <v>22</v>
      </c>
      <c r="AV94" s="13" t="s">
        <v>22</v>
      </c>
      <c r="AW94" s="13" t="s">
        <v>38</v>
      </c>
      <c r="AX94" s="13" t="s">
        <v>77</v>
      </c>
      <c r="AY94" s="234" t="s">
        <v>123</v>
      </c>
    </row>
    <row r="95" spans="1:51" s="14" customFormat="1" ht="12">
      <c r="A95" s="14"/>
      <c r="B95" s="235"/>
      <c r="C95" s="236"/>
      <c r="D95" s="218" t="s">
        <v>136</v>
      </c>
      <c r="E95" s="237" t="s">
        <v>20</v>
      </c>
      <c r="F95" s="238" t="s">
        <v>22</v>
      </c>
      <c r="G95" s="236"/>
      <c r="H95" s="239">
        <v>1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136</v>
      </c>
      <c r="AU95" s="245" t="s">
        <v>22</v>
      </c>
      <c r="AV95" s="14" t="s">
        <v>86</v>
      </c>
      <c r="AW95" s="14" t="s">
        <v>38</v>
      </c>
      <c r="AX95" s="14" t="s">
        <v>77</v>
      </c>
      <c r="AY95" s="245" t="s">
        <v>123</v>
      </c>
    </row>
    <row r="96" spans="1:51" s="15" customFormat="1" ht="12">
      <c r="A96" s="15"/>
      <c r="B96" s="246"/>
      <c r="C96" s="247"/>
      <c r="D96" s="218" t="s">
        <v>136</v>
      </c>
      <c r="E96" s="248" t="s">
        <v>20</v>
      </c>
      <c r="F96" s="249" t="s">
        <v>139</v>
      </c>
      <c r="G96" s="247"/>
      <c r="H96" s="250">
        <v>1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6" t="s">
        <v>136</v>
      </c>
      <c r="AU96" s="256" t="s">
        <v>22</v>
      </c>
      <c r="AV96" s="15" t="s">
        <v>130</v>
      </c>
      <c r="AW96" s="15" t="s">
        <v>38</v>
      </c>
      <c r="AX96" s="15" t="s">
        <v>22</v>
      </c>
      <c r="AY96" s="256" t="s">
        <v>123</v>
      </c>
    </row>
    <row r="97" spans="1:65" s="2" customFormat="1" ht="16.5" customHeight="1">
      <c r="A97" s="39"/>
      <c r="B97" s="40"/>
      <c r="C97" s="205" t="s">
        <v>130</v>
      </c>
      <c r="D97" s="205" t="s">
        <v>125</v>
      </c>
      <c r="E97" s="206" t="s">
        <v>651</v>
      </c>
      <c r="F97" s="207" t="s">
        <v>652</v>
      </c>
      <c r="G97" s="208" t="s">
        <v>179</v>
      </c>
      <c r="H97" s="209">
        <v>1</v>
      </c>
      <c r="I97" s="210"/>
      <c r="J97" s="211">
        <f>ROUND(I97*H97,2)</f>
        <v>0</v>
      </c>
      <c r="K97" s="207" t="s">
        <v>129</v>
      </c>
      <c r="L97" s="45"/>
      <c r="M97" s="212" t="s">
        <v>20</v>
      </c>
      <c r="N97" s="213" t="s">
        <v>48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130</v>
      </c>
      <c r="AT97" s="216" t="s">
        <v>125</v>
      </c>
      <c r="AU97" s="216" t="s">
        <v>22</v>
      </c>
      <c r="AY97" s="18" t="s">
        <v>123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22</v>
      </c>
      <c r="BK97" s="217">
        <f>ROUND(I97*H97,2)</f>
        <v>0</v>
      </c>
      <c r="BL97" s="18" t="s">
        <v>130</v>
      </c>
      <c r="BM97" s="216" t="s">
        <v>653</v>
      </c>
    </row>
    <row r="98" spans="1:47" s="2" customFormat="1" ht="12">
      <c r="A98" s="39"/>
      <c r="B98" s="40"/>
      <c r="C98" s="41"/>
      <c r="D98" s="218" t="s">
        <v>132</v>
      </c>
      <c r="E98" s="41"/>
      <c r="F98" s="219" t="s">
        <v>652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132</v>
      </c>
      <c r="AU98" s="18" t="s">
        <v>22</v>
      </c>
    </row>
    <row r="99" spans="1:47" s="2" customFormat="1" ht="12">
      <c r="A99" s="39"/>
      <c r="B99" s="40"/>
      <c r="C99" s="41"/>
      <c r="D99" s="223" t="s">
        <v>134</v>
      </c>
      <c r="E99" s="41"/>
      <c r="F99" s="224" t="s">
        <v>654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134</v>
      </c>
      <c r="AU99" s="18" t="s">
        <v>22</v>
      </c>
    </row>
    <row r="100" spans="1:51" s="13" customFormat="1" ht="12">
      <c r="A100" s="13"/>
      <c r="B100" s="225"/>
      <c r="C100" s="226"/>
      <c r="D100" s="218" t="s">
        <v>136</v>
      </c>
      <c r="E100" s="227" t="s">
        <v>20</v>
      </c>
      <c r="F100" s="228" t="s">
        <v>652</v>
      </c>
      <c r="G100" s="226"/>
      <c r="H100" s="227" t="s">
        <v>20</v>
      </c>
      <c r="I100" s="229"/>
      <c r="J100" s="226"/>
      <c r="K100" s="226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136</v>
      </c>
      <c r="AU100" s="234" t="s">
        <v>22</v>
      </c>
      <c r="AV100" s="13" t="s">
        <v>22</v>
      </c>
      <c r="AW100" s="13" t="s">
        <v>38</v>
      </c>
      <c r="AX100" s="13" t="s">
        <v>77</v>
      </c>
      <c r="AY100" s="234" t="s">
        <v>123</v>
      </c>
    </row>
    <row r="101" spans="1:51" s="14" customFormat="1" ht="12">
      <c r="A101" s="14"/>
      <c r="B101" s="235"/>
      <c r="C101" s="236"/>
      <c r="D101" s="218" t="s">
        <v>136</v>
      </c>
      <c r="E101" s="237" t="s">
        <v>20</v>
      </c>
      <c r="F101" s="238" t="s">
        <v>22</v>
      </c>
      <c r="G101" s="236"/>
      <c r="H101" s="239">
        <v>1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136</v>
      </c>
      <c r="AU101" s="245" t="s">
        <v>22</v>
      </c>
      <c r="AV101" s="14" t="s">
        <v>86</v>
      </c>
      <c r="AW101" s="14" t="s">
        <v>38</v>
      </c>
      <c r="AX101" s="14" t="s">
        <v>77</v>
      </c>
      <c r="AY101" s="245" t="s">
        <v>123</v>
      </c>
    </row>
    <row r="102" spans="1:51" s="15" customFormat="1" ht="12">
      <c r="A102" s="15"/>
      <c r="B102" s="246"/>
      <c r="C102" s="247"/>
      <c r="D102" s="218" t="s">
        <v>136</v>
      </c>
      <c r="E102" s="248" t="s">
        <v>20</v>
      </c>
      <c r="F102" s="249" t="s">
        <v>139</v>
      </c>
      <c r="G102" s="247"/>
      <c r="H102" s="250">
        <v>1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136</v>
      </c>
      <c r="AU102" s="256" t="s">
        <v>22</v>
      </c>
      <c r="AV102" s="15" t="s">
        <v>130</v>
      </c>
      <c r="AW102" s="15" t="s">
        <v>38</v>
      </c>
      <c r="AX102" s="15" t="s">
        <v>22</v>
      </c>
      <c r="AY102" s="256" t="s">
        <v>123</v>
      </c>
    </row>
    <row r="103" spans="1:65" s="2" customFormat="1" ht="16.5" customHeight="1">
      <c r="A103" s="39"/>
      <c r="B103" s="40"/>
      <c r="C103" s="205" t="s">
        <v>159</v>
      </c>
      <c r="D103" s="205" t="s">
        <v>125</v>
      </c>
      <c r="E103" s="206" t="s">
        <v>655</v>
      </c>
      <c r="F103" s="207" t="s">
        <v>656</v>
      </c>
      <c r="G103" s="208" t="s">
        <v>179</v>
      </c>
      <c r="H103" s="209">
        <v>1</v>
      </c>
      <c r="I103" s="210"/>
      <c r="J103" s="211">
        <f>ROUND(I103*H103,2)</f>
        <v>0</v>
      </c>
      <c r="K103" s="207" t="s">
        <v>129</v>
      </c>
      <c r="L103" s="45"/>
      <c r="M103" s="212" t="s">
        <v>20</v>
      </c>
      <c r="N103" s="213" t="s">
        <v>48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640</v>
      </c>
      <c r="AT103" s="216" t="s">
        <v>125</v>
      </c>
      <c r="AU103" s="216" t="s">
        <v>22</v>
      </c>
      <c r="AY103" s="18" t="s">
        <v>123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22</v>
      </c>
      <c r="BK103" s="217">
        <f>ROUND(I103*H103,2)</f>
        <v>0</v>
      </c>
      <c r="BL103" s="18" t="s">
        <v>640</v>
      </c>
      <c r="BM103" s="216" t="s">
        <v>657</v>
      </c>
    </row>
    <row r="104" spans="1:47" s="2" customFormat="1" ht="12">
      <c r="A104" s="39"/>
      <c r="B104" s="40"/>
      <c r="C104" s="41"/>
      <c r="D104" s="218" t="s">
        <v>132</v>
      </c>
      <c r="E104" s="41"/>
      <c r="F104" s="219" t="s">
        <v>656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132</v>
      </c>
      <c r="AU104" s="18" t="s">
        <v>22</v>
      </c>
    </row>
    <row r="105" spans="1:47" s="2" customFormat="1" ht="12">
      <c r="A105" s="39"/>
      <c r="B105" s="40"/>
      <c r="C105" s="41"/>
      <c r="D105" s="223" t="s">
        <v>134</v>
      </c>
      <c r="E105" s="41"/>
      <c r="F105" s="224" t="s">
        <v>658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134</v>
      </c>
      <c r="AU105" s="18" t="s">
        <v>22</v>
      </c>
    </row>
    <row r="106" spans="1:65" s="2" customFormat="1" ht="16.5" customHeight="1">
      <c r="A106" s="39"/>
      <c r="B106" s="40"/>
      <c r="C106" s="205" t="s">
        <v>167</v>
      </c>
      <c r="D106" s="205" t="s">
        <v>125</v>
      </c>
      <c r="E106" s="206" t="s">
        <v>659</v>
      </c>
      <c r="F106" s="207" t="s">
        <v>660</v>
      </c>
      <c r="G106" s="208" t="s">
        <v>179</v>
      </c>
      <c r="H106" s="209">
        <v>1</v>
      </c>
      <c r="I106" s="210"/>
      <c r="J106" s="211">
        <f>ROUND(I106*H106,2)</f>
        <v>0</v>
      </c>
      <c r="K106" s="207" t="s">
        <v>129</v>
      </c>
      <c r="L106" s="45"/>
      <c r="M106" s="212" t="s">
        <v>20</v>
      </c>
      <c r="N106" s="213" t="s">
        <v>48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130</v>
      </c>
      <c r="AT106" s="216" t="s">
        <v>125</v>
      </c>
      <c r="AU106" s="216" t="s">
        <v>22</v>
      </c>
      <c r="AY106" s="18" t="s">
        <v>123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22</v>
      </c>
      <c r="BK106" s="217">
        <f>ROUND(I106*H106,2)</f>
        <v>0</v>
      </c>
      <c r="BL106" s="18" t="s">
        <v>130</v>
      </c>
      <c r="BM106" s="216" t="s">
        <v>661</v>
      </c>
    </row>
    <row r="107" spans="1:47" s="2" customFormat="1" ht="12">
      <c r="A107" s="39"/>
      <c r="B107" s="40"/>
      <c r="C107" s="41"/>
      <c r="D107" s="218" t="s">
        <v>132</v>
      </c>
      <c r="E107" s="41"/>
      <c r="F107" s="219" t="s">
        <v>660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132</v>
      </c>
      <c r="AU107" s="18" t="s">
        <v>22</v>
      </c>
    </row>
    <row r="108" spans="1:47" s="2" customFormat="1" ht="12">
      <c r="A108" s="39"/>
      <c r="B108" s="40"/>
      <c r="C108" s="41"/>
      <c r="D108" s="223" t="s">
        <v>134</v>
      </c>
      <c r="E108" s="41"/>
      <c r="F108" s="224" t="s">
        <v>662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134</v>
      </c>
      <c r="AU108" s="18" t="s">
        <v>22</v>
      </c>
    </row>
    <row r="109" spans="1:51" s="13" customFormat="1" ht="12">
      <c r="A109" s="13"/>
      <c r="B109" s="225"/>
      <c r="C109" s="226"/>
      <c r="D109" s="218" t="s">
        <v>136</v>
      </c>
      <c r="E109" s="227" t="s">
        <v>20</v>
      </c>
      <c r="F109" s="228" t="s">
        <v>660</v>
      </c>
      <c r="G109" s="226"/>
      <c r="H109" s="227" t="s">
        <v>20</v>
      </c>
      <c r="I109" s="229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136</v>
      </c>
      <c r="AU109" s="234" t="s">
        <v>22</v>
      </c>
      <c r="AV109" s="13" t="s">
        <v>22</v>
      </c>
      <c r="AW109" s="13" t="s">
        <v>38</v>
      </c>
      <c r="AX109" s="13" t="s">
        <v>77</v>
      </c>
      <c r="AY109" s="234" t="s">
        <v>123</v>
      </c>
    </row>
    <row r="110" spans="1:51" s="14" customFormat="1" ht="12">
      <c r="A110" s="14"/>
      <c r="B110" s="235"/>
      <c r="C110" s="236"/>
      <c r="D110" s="218" t="s">
        <v>136</v>
      </c>
      <c r="E110" s="237" t="s">
        <v>20</v>
      </c>
      <c r="F110" s="238" t="s">
        <v>22</v>
      </c>
      <c r="G110" s="236"/>
      <c r="H110" s="239">
        <v>1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136</v>
      </c>
      <c r="AU110" s="245" t="s">
        <v>22</v>
      </c>
      <c r="AV110" s="14" t="s">
        <v>86</v>
      </c>
      <c r="AW110" s="14" t="s">
        <v>38</v>
      </c>
      <c r="AX110" s="14" t="s">
        <v>77</v>
      </c>
      <c r="AY110" s="245" t="s">
        <v>123</v>
      </c>
    </row>
    <row r="111" spans="1:51" s="15" customFormat="1" ht="12">
      <c r="A111" s="15"/>
      <c r="B111" s="246"/>
      <c r="C111" s="247"/>
      <c r="D111" s="218" t="s">
        <v>136</v>
      </c>
      <c r="E111" s="248" t="s">
        <v>20</v>
      </c>
      <c r="F111" s="249" t="s">
        <v>139</v>
      </c>
      <c r="G111" s="247"/>
      <c r="H111" s="250">
        <v>1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6" t="s">
        <v>136</v>
      </c>
      <c r="AU111" s="256" t="s">
        <v>22</v>
      </c>
      <c r="AV111" s="15" t="s">
        <v>130</v>
      </c>
      <c r="AW111" s="15" t="s">
        <v>38</v>
      </c>
      <c r="AX111" s="15" t="s">
        <v>22</v>
      </c>
      <c r="AY111" s="256" t="s">
        <v>123</v>
      </c>
    </row>
    <row r="112" spans="1:65" s="2" customFormat="1" ht="16.5" customHeight="1">
      <c r="A112" s="39"/>
      <c r="B112" s="40"/>
      <c r="C112" s="205" t="s">
        <v>176</v>
      </c>
      <c r="D112" s="205" t="s">
        <v>125</v>
      </c>
      <c r="E112" s="206" t="s">
        <v>663</v>
      </c>
      <c r="F112" s="207" t="s">
        <v>664</v>
      </c>
      <c r="G112" s="208" t="s">
        <v>179</v>
      </c>
      <c r="H112" s="209">
        <v>1</v>
      </c>
      <c r="I112" s="210"/>
      <c r="J112" s="211">
        <f>ROUND(I112*H112,2)</f>
        <v>0</v>
      </c>
      <c r="K112" s="207" t="s">
        <v>129</v>
      </c>
      <c r="L112" s="45"/>
      <c r="M112" s="212" t="s">
        <v>20</v>
      </c>
      <c r="N112" s="213" t="s">
        <v>48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130</v>
      </c>
      <c r="AT112" s="216" t="s">
        <v>125</v>
      </c>
      <c r="AU112" s="216" t="s">
        <v>22</v>
      </c>
      <c r="AY112" s="18" t="s">
        <v>123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22</v>
      </c>
      <c r="BK112" s="217">
        <f>ROUND(I112*H112,2)</f>
        <v>0</v>
      </c>
      <c r="BL112" s="18" t="s">
        <v>130</v>
      </c>
      <c r="BM112" s="216" t="s">
        <v>665</v>
      </c>
    </row>
    <row r="113" spans="1:47" s="2" customFormat="1" ht="12">
      <c r="A113" s="39"/>
      <c r="B113" s="40"/>
      <c r="C113" s="41"/>
      <c r="D113" s="218" t="s">
        <v>132</v>
      </c>
      <c r="E113" s="41"/>
      <c r="F113" s="219" t="s">
        <v>664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132</v>
      </c>
      <c r="AU113" s="18" t="s">
        <v>22</v>
      </c>
    </row>
    <row r="114" spans="1:47" s="2" customFormat="1" ht="12">
      <c r="A114" s="39"/>
      <c r="B114" s="40"/>
      <c r="C114" s="41"/>
      <c r="D114" s="223" t="s">
        <v>134</v>
      </c>
      <c r="E114" s="41"/>
      <c r="F114" s="224" t="s">
        <v>666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134</v>
      </c>
      <c r="AU114" s="18" t="s">
        <v>22</v>
      </c>
    </row>
    <row r="115" spans="1:51" s="13" customFormat="1" ht="12">
      <c r="A115" s="13"/>
      <c r="B115" s="225"/>
      <c r="C115" s="226"/>
      <c r="D115" s="218" t="s">
        <v>136</v>
      </c>
      <c r="E115" s="227" t="s">
        <v>20</v>
      </c>
      <c r="F115" s="228" t="s">
        <v>664</v>
      </c>
      <c r="G115" s="226"/>
      <c r="H115" s="227" t="s">
        <v>20</v>
      </c>
      <c r="I115" s="229"/>
      <c r="J115" s="226"/>
      <c r="K115" s="226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136</v>
      </c>
      <c r="AU115" s="234" t="s">
        <v>22</v>
      </c>
      <c r="AV115" s="13" t="s">
        <v>22</v>
      </c>
      <c r="AW115" s="13" t="s">
        <v>38</v>
      </c>
      <c r="AX115" s="13" t="s">
        <v>77</v>
      </c>
      <c r="AY115" s="234" t="s">
        <v>123</v>
      </c>
    </row>
    <row r="116" spans="1:51" s="14" customFormat="1" ht="12">
      <c r="A116" s="14"/>
      <c r="B116" s="235"/>
      <c r="C116" s="236"/>
      <c r="D116" s="218" t="s">
        <v>136</v>
      </c>
      <c r="E116" s="237" t="s">
        <v>20</v>
      </c>
      <c r="F116" s="238" t="s">
        <v>22</v>
      </c>
      <c r="G116" s="236"/>
      <c r="H116" s="239">
        <v>1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136</v>
      </c>
      <c r="AU116" s="245" t="s">
        <v>22</v>
      </c>
      <c r="AV116" s="14" t="s">
        <v>86</v>
      </c>
      <c r="AW116" s="14" t="s">
        <v>38</v>
      </c>
      <c r="AX116" s="14" t="s">
        <v>77</v>
      </c>
      <c r="AY116" s="245" t="s">
        <v>123</v>
      </c>
    </row>
    <row r="117" spans="1:51" s="15" customFormat="1" ht="12">
      <c r="A117" s="15"/>
      <c r="B117" s="246"/>
      <c r="C117" s="247"/>
      <c r="D117" s="218" t="s">
        <v>136</v>
      </c>
      <c r="E117" s="248" t="s">
        <v>20</v>
      </c>
      <c r="F117" s="249" t="s">
        <v>139</v>
      </c>
      <c r="G117" s="247"/>
      <c r="H117" s="250">
        <v>1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136</v>
      </c>
      <c r="AU117" s="256" t="s">
        <v>22</v>
      </c>
      <c r="AV117" s="15" t="s">
        <v>130</v>
      </c>
      <c r="AW117" s="15" t="s">
        <v>38</v>
      </c>
      <c r="AX117" s="15" t="s">
        <v>22</v>
      </c>
      <c r="AY117" s="256" t="s">
        <v>123</v>
      </c>
    </row>
    <row r="118" spans="1:65" s="2" customFormat="1" ht="16.5" customHeight="1">
      <c r="A118" s="39"/>
      <c r="B118" s="40"/>
      <c r="C118" s="205" t="s">
        <v>181</v>
      </c>
      <c r="D118" s="205" t="s">
        <v>125</v>
      </c>
      <c r="E118" s="206" t="s">
        <v>667</v>
      </c>
      <c r="F118" s="207" t="s">
        <v>668</v>
      </c>
      <c r="G118" s="208" t="s">
        <v>179</v>
      </c>
      <c r="H118" s="209">
        <v>1</v>
      </c>
      <c r="I118" s="210"/>
      <c r="J118" s="211">
        <f>ROUND(I118*H118,2)</f>
        <v>0</v>
      </c>
      <c r="K118" s="207" t="s">
        <v>129</v>
      </c>
      <c r="L118" s="45"/>
      <c r="M118" s="212" t="s">
        <v>20</v>
      </c>
      <c r="N118" s="213" t="s">
        <v>48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130</v>
      </c>
      <c r="AT118" s="216" t="s">
        <v>125</v>
      </c>
      <c r="AU118" s="216" t="s">
        <v>22</v>
      </c>
      <c r="AY118" s="18" t="s">
        <v>123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22</v>
      </c>
      <c r="BK118" s="217">
        <f>ROUND(I118*H118,2)</f>
        <v>0</v>
      </c>
      <c r="BL118" s="18" t="s">
        <v>130</v>
      </c>
      <c r="BM118" s="216" t="s">
        <v>669</v>
      </c>
    </row>
    <row r="119" spans="1:47" s="2" customFormat="1" ht="12">
      <c r="A119" s="39"/>
      <c r="B119" s="40"/>
      <c r="C119" s="41"/>
      <c r="D119" s="218" t="s">
        <v>132</v>
      </c>
      <c r="E119" s="41"/>
      <c r="F119" s="219" t="s">
        <v>668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132</v>
      </c>
      <c r="AU119" s="18" t="s">
        <v>22</v>
      </c>
    </row>
    <row r="120" spans="1:47" s="2" customFormat="1" ht="12">
      <c r="A120" s="39"/>
      <c r="B120" s="40"/>
      <c r="C120" s="41"/>
      <c r="D120" s="223" t="s">
        <v>134</v>
      </c>
      <c r="E120" s="41"/>
      <c r="F120" s="224" t="s">
        <v>670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134</v>
      </c>
      <c r="AU120" s="18" t="s">
        <v>22</v>
      </c>
    </row>
    <row r="121" spans="1:51" s="13" customFormat="1" ht="12">
      <c r="A121" s="13"/>
      <c r="B121" s="225"/>
      <c r="C121" s="226"/>
      <c r="D121" s="218" t="s">
        <v>136</v>
      </c>
      <c r="E121" s="227" t="s">
        <v>20</v>
      </c>
      <c r="F121" s="228" t="s">
        <v>668</v>
      </c>
      <c r="G121" s="226"/>
      <c r="H121" s="227" t="s">
        <v>20</v>
      </c>
      <c r="I121" s="229"/>
      <c r="J121" s="226"/>
      <c r="K121" s="226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136</v>
      </c>
      <c r="AU121" s="234" t="s">
        <v>22</v>
      </c>
      <c r="AV121" s="13" t="s">
        <v>22</v>
      </c>
      <c r="AW121" s="13" t="s">
        <v>38</v>
      </c>
      <c r="AX121" s="13" t="s">
        <v>77</v>
      </c>
      <c r="AY121" s="234" t="s">
        <v>123</v>
      </c>
    </row>
    <row r="122" spans="1:51" s="14" customFormat="1" ht="12">
      <c r="A122" s="14"/>
      <c r="B122" s="235"/>
      <c r="C122" s="236"/>
      <c r="D122" s="218" t="s">
        <v>136</v>
      </c>
      <c r="E122" s="237" t="s">
        <v>20</v>
      </c>
      <c r="F122" s="238" t="s">
        <v>22</v>
      </c>
      <c r="G122" s="236"/>
      <c r="H122" s="239">
        <v>1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136</v>
      </c>
      <c r="AU122" s="245" t="s">
        <v>22</v>
      </c>
      <c r="AV122" s="14" t="s">
        <v>86</v>
      </c>
      <c r="AW122" s="14" t="s">
        <v>38</v>
      </c>
      <c r="AX122" s="14" t="s">
        <v>77</v>
      </c>
      <c r="AY122" s="245" t="s">
        <v>123</v>
      </c>
    </row>
    <row r="123" spans="1:51" s="15" customFormat="1" ht="12">
      <c r="A123" s="15"/>
      <c r="B123" s="246"/>
      <c r="C123" s="247"/>
      <c r="D123" s="218" t="s">
        <v>136</v>
      </c>
      <c r="E123" s="248" t="s">
        <v>20</v>
      </c>
      <c r="F123" s="249" t="s">
        <v>139</v>
      </c>
      <c r="G123" s="247"/>
      <c r="H123" s="250">
        <v>1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6" t="s">
        <v>136</v>
      </c>
      <c r="AU123" s="256" t="s">
        <v>22</v>
      </c>
      <c r="AV123" s="15" t="s">
        <v>130</v>
      </c>
      <c r="AW123" s="15" t="s">
        <v>38</v>
      </c>
      <c r="AX123" s="15" t="s">
        <v>22</v>
      </c>
      <c r="AY123" s="256" t="s">
        <v>123</v>
      </c>
    </row>
    <row r="124" spans="1:65" s="2" customFormat="1" ht="16.5" customHeight="1">
      <c r="A124" s="39"/>
      <c r="B124" s="40"/>
      <c r="C124" s="205" t="s">
        <v>189</v>
      </c>
      <c r="D124" s="205" t="s">
        <v>125</v>
      </c>
      <c r="E124" s="206" t="s">
        <v>671</v>
      </c>
      <c r="F124" s="207" t="s">
        <v>672</v>
      </c>
      <c r="G124" s="208" t="s">
        <v>673</v>
      </c>
      <c r="H124" s="209">
        <v>1</v>
      </c>
      <c r="I124" s="210"/>
      <c r="J124" s="211">
        <f>ROUND(I124*H124,2)</f>
        <v>0</v>
      </c>
      <c r="K124" s="207" t="s">
        <v>129</v>
      </c>
      <c r="L124" s="45"/>
      <c r="M124" s="212" t="s">
        <v>20</v>
      </c>
      <c r="N124" s="213" t="s">
        <v>48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130</v>
      </c>
      <c r="AT124" s="216" t="s">
        <v>125</v>
      </c>
      <c r="AU124" s="216" t="s">
        <v>22</v>
      </c>
      <c r="AY124" s="18" t="s">
        <v>123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22</v>
      </c>
      <c r="BK124" s="217">
        <f>ROUND(I124*H124,2)</f>
        <v>0</v>
      </c>
      <c r="BL124" s="18" t="s">
        <v>130</v>
      </c>
      <c r="BM124" s="216" t="s">
        <v>674</v>
      </c>
    </row>
    <row r="125" spans="1:47" s="2" customFormat="1" ht="12">
      <c r="A125" s="39"/>
      <c r="B125" s="40"/>
      <c r="C125" s="41"/>
      <c r="D125" s="218" t="s">
        <v>132</v>
      </c>
      <c r="E125" s="41"/>
      <c r="F125" s="219" t="s">
        <v>672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132</v>
      </c>
      <c r="AU125" s="18" t="s">
        <v>22</v>
      </c>
    </row>
    <row r="126" spans="1:47" s="2" customFormat="1" ht="12">
      <c r="A126" s="39"/>
      <c r="B126" s="40"/>
      <c r="C126" s="41"/>
      <c r="D126" s="223" t="s">
        <v>134</v>
      </c>
      <c r="E126" s="41"/>
      <c r="F126" s="224" t="s">
        <v>675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134</v>
      </c>
      <c r="AU126" s="18" t="s">
        <v>22</v>
      </c>
    </row>
    <row r="127" spans="1:51" s="13" customFormat="1" ht="12">
      <c r="A127" s="13"/>
      <c r="B127" s="225"/>
      <c r="C127" s="226"/>
      <c r="D127" s="218" t="s">
        <v>136</v>
      </c>
      <c r="E127" s="227" t="s">
        <v>20</v>
      </c>
      <c r="F127" s="228" t="s">
        <v>676</v>
      </c>
      <c r="G127" s="226"/>
      <c r="H127" s="227" t="s">
        <v>20</v>
      </c>
      <c r="I127" s="229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136</v>
      </c>
      <c r="AU127" s="234" t="s">
        <v>22</v>
      </c>
      <c r="AV127" s="13" t="s">
        <v>22</v>
      </c>
      <c r="AW127" s="13" t="s">
        <v>38</v>
      </c>
      <c r="AX127" s="13" t="s">
        <v>77</v>
      </c>
      <c r="AY127" s="234" t="s">
        <v>123</v>
      </c>
    </row>
    <row r="128" spans="1:51" s="14" customFormat="1" ht="12">
      <c r="A128" s="14"/>
      <c r="B128" s="235"/>
      <c r="C128" s="236"/>
      <c r="D128" s="218" t="s">
        <v>136</v>
      </c>
      <c r="E128" s="237" t="s">
        <v>20</v>
      </c>
      <c r="F128" s="238" t="s">
        <v>22</v>
      </c>
      <c r="G128" s="236"/>
      <c r="H128" s="239">
        <v>1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136</v>
      </c>
      <c r="AU128" s="245" t="s">
        <v>22</v>
      </c>
      <c r="AV128" s="14" t="s">
        <v>86</v>
      </c>
      <c r="AW128" s="14" t="s">
        <v>38</v>
      </c>
      <c r="AX128" s="14" t="s">
        <v>77</v>
      </c>
      <c r="AY128" s="245" t="s">
        <v>123</v>
      </c>
    </row>
    <row r="129" spans="1:51" s="15" customFormat="1" ht="12">
      <c r="A129" s="15"/>
      <c r="B129" s="246"/>
      <c r="C129" s="247"/>
      <c r="D129" s="218" t="s">
        <v>136</v>
      </c>
      <c r="E129" s="248" t="s">
        <v>20</v>
      </c>
      <c r="F129" s="249" t="s">
        <v>139</v>
      </c>
      <c r="G129" s="247"/>
      <c r="H129" s="250">
        <v>1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136</v>
      </c>
      <c r="AU129" s="256" t="s">
        <v>22</v>
      </c>
      <c r="AV129" s="15" t="s">
        <v>130</v>
      </c>
      <c r="AW129" s="15" t="s">
        <v>38</v>
      </c>
      <c r="AX129" s="15" t="s">
        <v>22</v>
      </c>
      <c r="AY129" s="256" t="s">
        <v>123</v>
      </c>
    </row>
    <row r="130" spans="1:65" s="2" customFormat="1" ht="16.5" customHeight="1">
      <c r="A130" s="39"/>
      <c r="B130" s="40"/>
      <c r="C130" s="205" t="s">
        <v>27</v>
      </c>
      <c r="D130" s="205" t="s">
        <v>125</v>
      </c>
      <c r="E130" s="206" t="s">
        <v>677</v>
      </c>
      <c r="F130" s="207" t="s">
        <v>678</v>
      </c>
      <c r="G130" s="208" t="s">
        <v>179</v>
      </c>
      <c r="H130" s="209">
        <v>1</v>
      </c>
      <c r="I130" s="210"/>
      <c r="J130" s="211">
        <f>ROUND(I130*H130,2)</f>
        <v>0</v>
      </c>
      <c r="K130" s="207" t="s">
        <v>129</v>
      </c>
      <c r="L130" s="45"/>
      <c r="M130" s="212" t="s">
        <v>20</v>
      </c>
      <c r="N130" s="213" t="s">
        <v>48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130</v>
      </c>
      <c r="AT130" s="216" t="s">
        <v>125</v>
      </c>
      <c r="AU130" s="216" t="s">
        <v>22</v>
      </c>
      <c r="AY130" s="18" t="s">
        <v>123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22</v>
      </c>
      <c r="BK130" s="217">
        <f>ROUND(I130*H130,2)</f>
        <v>0</v>
      </c>
      <c r="BL130" s="18" t="s">
        <v>130</v>
      </c>
      <c r="BM130" s="216" t="s">
        <v>679</v>
      </c>
    </row>
    <row r="131" spans="1:47" s="2" customFormat="1" ht="12">
      <c r="A131" s="39"/>
      <c r="B131" s="40"/>
      <c r="C131" s="41"/>
      <c r="D131" s="218" t="s">
        <v>132</v>
      </c>
      <c r="E131" s="41"/>
      <c r="F131" s="219" t="s">
        <v>678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132</v>
      </c>
      <c r="AU131" s="18" t="s">
        <v>22</v>
      </c>
    </row>
    <row r="132" spans="1:47" s="2" customFormat="1" ht="12">
      <c r="A132" s="39"/>
      <c r="B132" s="40"/>
      <c r="C132" s="41"/>
      <c r="D132" s="223" t="s">
        <v>134</v>
      </c>
      <c r="E132" s="41"/>
      <c r="F132" s="224" t="s">
        <v>680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134</v>
      </c>
      <c r="AU132" s="18" t="s">
        <v>22</v>
      </c>
    </row>
    <row r="133" spans="1:51" s="13" customFormat="1" ht="12">
      <c r="A133" s="13"/>
      <c r="B133" s="225"/>
      <c r="C133" s="226"/>
      <c r="D133" s="218" t="s">
        <v>136</v>
      </c>
      <c r="E133" s="227" t="s">
        <v>20</v>
      </c>
      <c r="F133" s="228" t="s">
        <v>678</v>
      </c>
      <c r="G133" s="226"/>
      <c r="H133" s="227" t="s">
        <v>20</v>
      </c>
      <c r="I133" s="229"/>
      <c r="J133" s="226"/>
      <c r="K133" s="226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136</v>
      </c>
      <c r="AU133" s="234" t="s">
        <v>22</v>
      </c>
      <c r="AV133" s="13" t="s">
        <v>22</v>
      </c>
      <c r="AW133" s="13" t="s">
        <v>38</v>
      </c>
      <c r="AX133" s="13" t="s">
        <v>77</v>
      </c>
      <c r="AY133" s="234" t="s">
        <v>123</v>
      </c>
    </row>
    <row r="134" spans="1:51" s="14" customFormat="1" ht="12">
      <c r="A134" s="14"/>
      <c r="B134" s="235"/>
      <c r="C134" s="236"/>
      <c r="D134" s="218" t="s">
        <v>136</v>
      </c>
      <c r="E134" s="237" t="s">
        <v>20</v>
      </c>
      <c r="F134" s="238" t="s">
        <v>22</v>
      </c>
      <c r="G134" s="236"/>
      <c r="H134" s="239">
        <v>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136</v>
      </c>
      <c r="AU134" s="245" t="s">
        <v>22</v>
      </c>
      <c r="AV134" s="14" t="s">
        <v>86</v>
      </c>
      <c r="AW134" s="14" t="s">
        <v>38</v>
      </c>
      <c r="AX134" s="14" t="s">
        <v>77</v>
      </c>
      <c r="AY134" s="245" t="s">
        <v>123</v>
      </c>
    </row>
    <row r="135" spans="1:51" s="15" customFormat="1" ht="12">
      <c r="A135" s="15"/>
      <c r="B135" s="246"/>
      <c r="C135" s="247"/>
      <c r="D135" s="218" t="s">
        <v>136</v>
      </c>
      <c r="E135" s="248" t="s">
        <v>20</v>
      </c>
      <c r="F135" s="249" t="s">
        <v>139</v>
      </c>
      <c r="G135" s="247"/>
      <c r="H135" s="250">
        <v>1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136</v>
      </c>
      <c r="AU135" s="256" t="s">
        <v>22</v>
      </c>
      <c r="AV135" s="15" t="s">
        <v>130</v>
      </c>
      <c r="AW135" s="15" t="s">
        <v>38</v>
      </c>
      <c r="AX135" s="15" t="s">
        <v>22</v>
      </c>
      <c r="AY135" s="256" t="s">
        <v>123</v>
      </c>
    </row>
    <row r="136" spans="1:65" s="2" customFormat="1" ht="16.5" customHeight="1">
      <c r="A136" s="39"/>
      <c r="B136" s="40"/>
      <c r="C136" s="205" t="s">
        <v>208</v>
      </c>
      <c r="D136" s="205" t="s">
        <v>125</v>
      </c>
      <c r="E136" s="206" t="s">
        <v>681</v>
      </c>
      <c r="F136" s="207" t="s">
        <v>682</v>
      </c>
      <c r="G136" s="208" t="s">
        <v>179</v>
      </c>
      <c r="H136" s="209">
        <v>1</v>
      </c>
      <c r="I136" s="210"/>
      <c r="J136" s="211">
        <f>ROUND(I136*H136,2)</f>
        <v>0</v>
      </c>
      <c r="K136" s="207" t="s">
        <v>129</v>
      </c>
      <c r="L136" s="45"/>
      <c r="M136" s="212" t="s">
        <v>20</v>
      </c>
      <c r="N136" s="213" t="s">
        <v>48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640</v>
      </c>
      <c r="AT136" s="216" t="s">
        <v>125</v>
      </c>
      <c r="AU136" s="216" t="s">
        <v>22</v>
      </c>
      <c r="AY136" s="18" t="s">
        <v>123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22</v>
      </c>
      <c r="BK136" s="217">
        <f>ROUND(I136*H136,2)</f>
        <v>0</v>
      </c>
      <c r="BL136" s="18" t="s">
        <v>640</v>
      </c>
      <c r="BM136" s="216" t="s">
        <v>683</v>
      </c>
    </row>
    <row r="137" spans="1:47" s="2" customFormat="1" ht="12">
      <c r="A137" s="39"/>
      <c r="B137" s="40"/>
      <c r="C137" s="41"/>
      <c r="D137" s="218" t="s">
        <v>132</v>
      </c>
      <c r="E137" s="41"/>
      <c r="F137" s="219" t="s">
        <v>682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132</v>
      </c>
      <c r="AU137" s="18" t="s">
        <v>22</v>
      </c>
    </row>
    <row r="138" spans="1:47" s="2" customFormat="1" ht="12">
      <c r="A138" s="39"/>
      <c r="B138" s="40"/>
      <c r="C138" s="41"/>
      <c r="D138" s="223" t="s">
        <v>134</v>
      </c>
      <c r="E138" s="41"/>
      <c r="F138" s="224" t="s">
        <v>684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134</v>
      </c>
      <c r="AU138" s="18" t="s">
        <v>22</v>
      </c>
    </row>
    <row r="139" spans="1:51" s="13" customFormat="1" ht="12">
      <c r="A139" s="13"/>
      <c r="B139" s="225"/>
      <c r="C139" s="226"/>
      <c r="D139" s="218" t="s">
        <v>136</v>
      </c>
      <c r="E139" s="227" t="s">
        <v>20</v>
      </c>
      <c r="F139" s="228" t="s">
        <v>685</v>
      </c>
      <c r="G139" s="226"/>
      <c r="H139" s="227" t="s">
        <v>20</v>
      </c>
      <c r="I139" s="229"/>
      <c r="J139" s="226"/>
      <c r="K139" s="226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136</v>
      </c>
      <c r="AU139" s="234" t="s">
        <v>22</v>
      </c>
      <c r="AV139" s="13" t="s">
        <v>22</v>
      </c>
      <c r="AW139" s="13" t="s">
        <v>38</v>
      </c>
      <c r="AX139" s="13" t="s">
        <v>77</v>
      </c>
      <c r="AY139" s="234" t="s">
        <v>123</v>
      </c>
    </row>
    <row r="140" spans="1:51" s="14" customFormat="1" ht="12">
      <c r="A140" s="14"/>
      <c r="B140" s="235"/>
      <c r="C140" s="236"/>
      <c r="D140" s="218" t="s">
        <v>136</v>
      </c>
      <c r="E140" s="237" t="s">
        <v>20</v>
      </c>
      <c r="F140" s="238" t="s">
        <v>22</v>
      </c>
      <c r="G140" s="236"/>
      <c r="H140" s="239">
        <v>1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136</v>
      </c>
      <c r="AU140" s="245" t="s">
        <v>22</v>
      </c>
      <c r="AV140" s="14" t="s">
        <v>86</v>
      </c>
      <c r="AW140" s="14" t="s">
        <v>38</v>
      </c>
      <c r="AX140" s="14" t="s">
        <v>77</v>
      </c>
      <c r="AY140" s="245" t="s">
        <v>123</v>
      </c>
    </row>
    <row r="141" spans="1:51" s="15" customFormat="1" ht="12">
      <c r="A141" s="15"/>
      <c r="B141" s="246"/>
      <c r="C141" s="247"/>
      <c r="D141" s="218" t="s">
        <v>136</v>
      </c>
      <c r="E141" s="248" t="s">
        <v>20</v>
      </c>
      <c r="F141" s="249" t="s">
        <v>139</v>
      </c>
      <c r="G141" s="247"/>
      <c r="H141" s="250">
        <v>1</v>
      </c>
      <c r="I141" s="251"/>
      <c r="J141" s="247"/>
      <c r="K141" s="247"/>
      <c r="L141" s="252"/>
      <c r="M141" s="271"/>
      <c r="N141" s="272"/>
      <c r="O141" s="272"/>
      <c r="P141" s="272"/>
      <c r="Q141" s="272"/>
      <c r="R141" s="272"/>
      <c r="S141" s="272"/>
      <c r="T141" s="27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136</v>
      </c>
      <c r="AU141" s="256" t="s">
        <v>22</v>
      </c>
      <c r="AV141" s="15" t="s">
        <v>130</v>
      </c>
      <c r="AW141" s="15" t="s">
        <v>38</v>
      </c>
      <c r="AX141" s="15" t="s">
        <v>22</v>
      </c>
      <c r="AY141" s="256" t="s">
        <v>123</v>
      </c>
    </row>
    <row r="142" spans="1:31" s="2" customFormat="1" ht="6.95" customHeight="1">
      <c r="A142" s="39"/>
      <c r="B142" s="60"/>
      <c r="C142" s="61"/>
      <c r="D142" s="61"/>
      <c r="E142" s="61"/>
      <c r="F142" s="61"/>
      <c r="G142" s="61"/>
      <c r="H142" s="61"/>
      <c r="I142" s="61"/>
      <c r="J142" s="61"/>
      <c r="K142" s="61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79:K141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hyperlinks>
    <hyperlink ref="F84" r:id="rId1" display="https://podminky.urs.cz/item/CS_URS_2022_01/011224000"/>
    <hyperlink ref="F87" r:id="rId2" display="https://podminky.urs.cz/item/CS_URS_2022_01/012103000"/>
    <hyperlink ref="F93" r:id="rId3" display="https://podminky.urs.cz/item/CS_URS_2022_01/012203000"/>
    <hyperlink ref="F99" r:id="rId4" display="https://podminky.urs.cz/item/CS_URS_2022_01/012303000"/>
    <hyperlink ref="F105" r:id="rId5" display="https://podminky.urs.cz/item/CS_URS_2022_01/013002000"/>
    <hyperlink ref="F108" r:id="rId6" display="https://podminky.urs.cz/item/CS_URS_2022_01/013254000"/>
    <hyperlink ref="F114" r:id="rId7" display="https://podminky.urs.cz/item/CS_URS_2022_01/020001000"/>
    <hyperlink ref="F120" r:id="rId8" display="https://podminky.urs.cz/item/CS_URS_2022_01/030001000"/>
    <hyperlink ref="F126" r:id="rId9" display="https://podminky.urs.cz/item/CS_URS_2022_01/034303000"/>
    <hyperlink ref="F132" r:id="rId10" display="https://podminky.urs.cz/item/CS_URS_2022_01/043002000"/>
    <hyperlink ref="F138" r:id="rId11" display="https://podminky.urs.cz/item/CS_URS_2022_01/04319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6" customFormat="1" ht="45" customHeight="1">
      <c r="B3" s="278"/>
      <c r="C3" s="279" t="s">
        <v>686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687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688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689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690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691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692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693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694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695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696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84</v>
      </c>
      <c r="F18" s="285" t="s">
        <v>697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698</v>
      </c>
      <c r="F19" s="285" t="s">
        <v>699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700</v>
      </c>
      <c r="F20" s="285" t="s">
        <v>701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702</v>
      </c>
      <c r="F21" s="285" t="s">
        <v>703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704</v>
      </c>
      <c r="F22" s="285" t="s">
        <v>705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706</v>
      </c>
      <c r="F23" s="285" t="s">
        <v>707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708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709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710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711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712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713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714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715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716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109</v>
      </c>
      <c r="F36" s="285"/>
      <c r="G36" s="285" t="s">
        <v>717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718</v>
      </c>
      <c r="F37" s="285"/>
      <c r="G37" s="285" t="s">
        <v>719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58</v>
      </c>
      <c r="F38" s="285"/>
      <c r="G38" s="285" t="s">
        <v>720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59</v>
      </c>
      <c r="F39" s="285"/>
      <c r="G39" s="285" t="s">
        <v>721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110</v>
      </c>
      <c r="F40" s="285"/>
      <c r="G40" s="285" t="s">
        <v>722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111</v>
      </c>
      <c r="F41" s="285"/>
      <c r="G41" s="285" t="s">
        <v>723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724</v>
      </c>
      <c r="F42" s="285"/>
      <c r="G42" s="285" t="s">
        <v>725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726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727</v>
      </c>
      <c r="F44" s="285"/>
      <c r="G44" s="285" t="s">
        <v>728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113</v>
      </c>
      <c r="F45" s="285"/>
      <c r="G45" s="285" t="s">
        <v>729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730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731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732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733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734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735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736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737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738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739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740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741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742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743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744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745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746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747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748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749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750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751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752</v>
      </c>
      <c r="D76" s="303"/>
      <c r="E76" s="303"/>
      <c r="F76" s="303" t="s">
        <v>753</v>
      </c>
      <c r="G76" s="304"/>
      <c r="H76" s="303" t="s">
        <v>59</v>
      </c>
      <c r="I76" s="303" t="s">
        <v>62</v>
      </c>
      <c r="J76" s="303" t="s">
        <v>754</v>
      </c>
      <c r="K76" s="302"/>
    </row>
    <row r="77" spans="2:11" s="1" customFormat="1" ht="17.25" customHeight="1">
      <c r="B77" s="300"/>
      <c r="C77" s="305" t="s">
        <v>755</v>
      </c>
      <c r="D77" s="305"/>
      <c r="E77" s="305"/>
      <c r="F77" s="306" t="s">
        <v>756</v>
      </c>
      <c r="G77" s="307"/>
      <c r="H77" s="305"/>
      <c r="I77" s="305"/>
      <c r="J77" s="305" t="s">
        <v>757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58</v>
      </c>
      <c r="D79" s="310"/>
      <c r="E79" s="310"/>
      <c r="F79" s="311" t="s">
        <v>758</v>
      </c>
      <c r="G79" s="312"/>
      <c r="H79" s="288" t="s">
        <v>759</v>
      </c>
      <c r="I79" s="288" t="s">
        <v>760</v>
      </c>
      <c r="J79" s="288">
        <v>20</v>
      </c>
      <c r="K79" s="302"/>
    </row>
    <row r="80" spans="2:11" s="1" customFormat="1" ht="15" customHeight="1">
      <c r="B80" s="300"/>
      <c r="C80" s="288" t="s">
        <v>761</v>
      </c>
      <c r="D80" s="288"/>
      <c r="E80" s="288"/>
      <c r="F80" s="311" t="s">
        <v>758</v>
      </c>
      <c r="G80" s="312"/>
      <c r="H80" s="288" t="s">
        <v>762</v>
      </c>
      <c r="I80" s="288" t="s">
        <v>760</v>
      </c>
      <c r="J80" s="288">
        <v>120</v>
      </c>
      <c r="K80" s="302"/>
    </row>
    <row r="81" spans="2:11" s="1" customFormat="1" ht="15" customHeight="1">
      <c r="B81" s="313"/>
      <c r="C81" s="288" t="s">
        <v>763</v>
      </c>
      <c r="D81" s="288"/>
      <c r="E81" s="288"/>
      <c r="F81" s="311" t="s">
        <v>764</v>
      </c>
      <c r="G81" s="312"/>
      <c r="H81" s="288" t="s">
        <v>765</v>
      </c>
      <c r="I81" s="288" t="s">
        <v>760</v>
      </c>
      <c r="J81" s="288">
        <v>50</v>
      </c>
      <c r="K81" s="302"/>
    </row>
    <row r="82" spans="2:11" s="1" customFormat="1" ht="15" customHeight="1">
      <c r="B82" s="313"/>
      <c r="C82" s="288" t="s">
        <v>766</v>
      </c>
      <c r="D82" s="288"/>
      <c r="E82" s="288"/>
      <c r="F82" s="311" t="s">
        <v>758</v>
      </c>
      <c r="G82" s="312"/>
      <c r="H82" s="288" t="s">
        <v>767</v>
      </c>
      <c r="I82" s="288" t="s">
        <v>768</v>
      </c>
      <c r="J82" s="288"/>
      <c r="K82" s="302"/>
    </row>
    <row r="83" spans="2:11" s="1" customFormat="1" ht="15" customHeight="1">
      <c r="B83" s="313"/>
      <c r="C83" s="314" t="s">
        <v>769</v>
      </c>
      <c r="D83" s="314"/>
      <c r="E83" s="314"/>
      <c r="F83" s="315" t="s">
        <v>764</v>
      </c>
      <c r="G83" s="314"/>
      <c r="H83" s="314" t="s">
        <v>770</v>
      </c>
      <c r="I83" s="314" t="s">
        <v>760</v>
      </c>
      <c r="J83" s="314">
        <v>15</v>
      </c>
      <c r="K83" s="302"/>
    </row>
    <row r="84" spans="2:11" s="1" customFormat="1" ht="15" customHeight="1">
      <c r="B84" s="313"/>
      <c r="C84" s="314" t="s">
        <v>771</v>
      </c>
      <c r="D84" s="314"/>
      <c r="E84" s="314"/>
      <c r="F84" s="315" t="s">
        <v>764</v>
      </c>
      <c r="G84" s="314"/>
      <c r="H84" s="314" t="s">
        <v>772</v>
      </c>
      <c r="I84" s="314" t="s">
        <v>760</v>
      </c>
      <c r="J84" s="314">
        <v>15</v>
      </c>
      <c r="K84" s="302"/>
    </row>
    <row r="85" spans="2:11" s="1" customFormat="1" ht="15" customHeight="1">
      <c r="B85" s="313"/>
      <c r="C85" s="314" t="s">
        <v>773</v>
      </c>
      <c r="D85" s="314"/>
      <c r="E85" s="314"/>
      <c r="F85" s="315" t="s">
        <v>764</v>
      </c>
      <c r="G85" s="314"/>
      <c r="H85" s="314" t="s">
        <v>774</v>
      </c>
      <c r="I85" s="314" t="s">
        <v>760</v>
      </c>
      <c r="J85" s="314">
        <v>20</v>
      </c>
      <c r="K85" s="302"/>
    </row>
    <row r="86" spans="2:11" s="1" customFormat="1" ht="15" customHeight="1">
      <c r="B86" s="313"/>
      <c r="C86" s="314" t="s">
        <v>775</v>
      </c>
      <c r="D86" s="314"/>
      <c r="E86" s="314"/>
      <c r="F86" s="315" t="s">
        <v>764</v>
      </c>
      <c r="G86" s="314"/>
      <c r="H86" s="314" t="s">
        <v>776</v>
      </c>
      <c r="I86" s="314" t="s">
        <v>760</v>
      </c>
      <c r="J86" s="314">
        <v>20</v>
      </c>
      <c r="K86" s="302"/>
    </row>
    <row r="87" spans="2:11" s="1" customFormat="1" ht="15" customHeight="1">
      <c r="B87" s="313"/>
      <c r="C87" s="288" t="s">
        <v>777</v>
      </c>
      <c r="D87" s="288"/>
      <c r="E87" s="288"/>
      <c r="F87" s="311" t="s">
        <v>764</v>
      </c>
      <c r="G87" s="312"/>
      <c r="H87" s="288" t="s">
        <v>778</v>
      </c>
      <c r="I87" s="288" t="s">
        <v>760</v>
      </c>
      <c r="J87" s="288">
        <v>50</v>
      </c>
      <c r="K87" s="302"/>
    </row>
    <row r="88" spans="2:11" s="1" customFormat="1" ht="15" customHeight="1">
      <c r="B88" s="313"/>
      <c r="C88" s="288" t="s">
        <v>779</v>
      </c>
      <c r="D88" s="288"/>
      <c r="E88" s="288"/>
      <c r="F88" s="311" t="s">
        <v>764</v>
      </c>
      <c r="G88" s="312"/>
      <c r="H88" s="288" t="s">
        <v>780</v>
      </c>
      <c r="I88" s="288" t="s">
        <v>760</v>
      </c>
      <c r="J88" s="288">
        <v>20</v>
      </c>
      <c r="K88" s="302"/>
    </row>
    <row r="89" spans="2:11" s="1" customFormat="1" ht="15" customHeight="1">
      <c r="B89" s="313"/>
      <c r="C89" s="288" t="s">
        <v>781</v>
      </c>
      <c r="D89" s="288"/>
      <c r="E89" s="288"/>
      <c r="F89" s="311" t="s">
        <v>764</v>
      </c>
      <c r="G89" s="312"/>
      <c r="H89" s="288" t="s">
        <v>782</v>
      </c>
      <c r="I89" s="288" t="s">
        <v>760</v>
      </c>
      <c r="J89" s="288">
        <v>20</v>
      </c>
      <c r="K89" s="302"/>
    </row>
    <row r="90" spans="2:11" s="1" customFormat="1" ht="15" customHeight="1">
      <c r="B90" s="313"/>
      <c r="C90" s="288" t="s">
        <v>783</v>
      </c>
      <c r="D90" s="288"/>
      <c r="E90" s="288"/>
      <c r="F90" s="311" t="s">
        <v>764</v>
      </c>
      <c r="G90" s="312"/>
      <c r="H90" s="288" t="s">
        <v>784</v>
      </c>
      <c r="I90" s="288" t="s">
        <v>760</v>
      </c>
      <c r="J90" s="288">
        <v>50</v>
      </c>
      <c r="K90" s="302"/>
    </row>
    <row r="91" spans="2:11" s="1" customFormat="1" ht="15" customHeight="1">
      <c r="B91" s="313"/>
      <c r="C91" s="288" t="s">
        <v>785</v>
      </c>
      <c r="D91" s="288"/>
      <c r="E91" s="288"/>
      <c r="F91" s="311" t="s">
        <v>764</v>
      </c>
      <c r="G91" s="312"/>
      <c r="H91" s="288" t="s">
        <v>785</v>
      </c>
      <c r="I91" s="288" t="s">
        <v>760</v>
      </c>
      <c r="J91" s="288">
        <v>50</v>
      </c>
      <c r="K91" s="302"/>
    </row>
    <row r="92" spans="2:11" s="1" customFormat="1" ht="15" customHeight="1">
      <c r="B92" s="313"/>
      <c r="C92" s="288" t="s">
        <v>786</v>
      </c>
      <c r="D92" s="288"/>
      <c r="E92" s="288"/>
      <c r="F92" s="311" t="s">
        <v>764</v>
      </c>
      <c r="G92" s="312"/>
      <c r="H92" s="288" t="s">
        <v>787</v>
      </c>
      <c r="I92" s="288" t="s">
        <v>760</v>
      </c>
      <c r="J92" s="288">
        <v>255</v>
      </c>
      <c r="K92" s="302"/>
    </row>
    <row r="93" spans="2:11" s="1" customFormat="1" ht="15" customHeight="1">
      <c r="B93" s="313"/>
      <c r="C93" s="288" t="s">
        <v>788</v>
      </c>
      <c r="D93" s="288"/>
      <c r="E93" s="288"/>
      <c r="F93" s="311" t="s">
        <v>758</v>
      </c>
      <c r="G93" s="312"/>
      <c r="H93" s="288" t="s">
        <v>789</v>
      </c>
      <c r="I93" s="288" t="s">
        <v>790</v>
      </c>
      <c r="J93" s="288"/>
      <c r="K93" s="302"/>
    </row>
    <row r="94" spans="2:11" s="1" customFormat="1" ht="15" customHeight="1">
      <c r="B94" s="313"/>
      <c r="C94" s="288" t="s">
        <v>791</v>
      </c>
      <c r="D94" s="288"/>
      <c r="E94" s="288"/>
      <c r="F94" s="311" t="s">
        <v>758</v>
      </c>
      <c r="G94" s="312"/>
      <c r="H94" s="288" t="s">
        <v>792</v>
      </c>
      <c r="I94" s="288" t="s">
        <v>793</v>
      </c>
      <c r="J94" s="288"/>
      <c r="K94" s="302"/>
    </row>
    <row r="95" spans="2:11" s="1" customFormat="1" ht="15" customHeight="1">
      <c r="B95" s="313"/>
      <c r="C95" s="288" t="s">
        <v>794</v>
      </c>
      <c r="D95" s="288"/>
      <c r="E95" s="288"/>
      <c r="F95" s="311" t="s">
        <v>758</v>
      </c>
      <c r="G95" s="312"/>
      <c r="H95" s="288" t="s">
        <v>794</v>
      </c>
      <c r="I95" s="288" t="s">
        <v>793</v>
      </c>
      <c r="J95" s="288"/>
      <c r="K95" s="302"/>
    </row>
    <row r="96" spans="2:11" s="1" customFormat="1" ht="15" customHeight="1">
      <c r="B96" s="313"/>
      <c r="C96" s="288" t="s">
        <v>43</v>
      </c>
      <c r="D96" s="288"/>
      <c r="E96" s="288"/>
      <c r="F96" s="311" t="s">
        <v>758</v>
      </c>
      <c r="G96" s="312"/>
      <c r="H96" s="288" t="s">
        <v>795</v>
      </c>
      <c r="I96" s="288" t="s">
        <v>793</v>
      </c>
      <c r="J96" s="288"/>
      <c r="K96" s="302"/>
    </row>
    <row r="97" spans="2:11" s="1" customFormat="1" ht="15" customHeight="1">
      <c r="B97" s="313"/>
      <c r="C97" s="288" t="s">
        <v>53</v>
      </c>
      <c r="D97" s="288"/>
      <c r="E97" s="288"/>
      <c r="F97" s="311" t="s">
        <v>758</v>
      </c>
      <c r="G97" s="312"/>
      <c r="H97" s="288" t="s">
        <v>796</v>
      </c>
      <c r="I97" s="288" t="s">
        <v>793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797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752</v>
      </c>
      <c r="D103" s="303"/>
      <c r="E103" s="303"/>
      <c r="F103" s="303" t="s">
        <v>753</v>
      </c>
      <c r="G103" s="304"/>
      <c r="H103" s="303" t="s">
        <v>59</v>
      </c>
      <c r="I103" s="303" t="s">
        <v>62</v>
      </c>
      <c r="J103" s="303" t="s">
        <v>754</v>
      </c>
      <c r="K103" s="302"/>
    </row>
    <row r="104" spans="2:11" s="1" customFormat="1" ht="17.25" customHeight="1">
      <c r="B104" s="300"/>
      <c r="C104" s="305" t="s">
        <v>755</v>
      </c>
      <c r="D104" s="305"/>
      <c r="E104" s="305"/>
      <c r="F104" s="306" t="s">
        <v>756</v>
      </c>
      <c r="G104" s="307"/>
      <c r="H104" s="305"/>
      <c r="I104" s="305"/>
      <c r="J104" s="305" t="s">
        <v>757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58</v>
      </c>
      <c r="D106" s="310"/>
      <c r="E106" s="310"/>
      <c r="F106" s="311" t="s">
        <v>758</v>
      </c>
      <c r="G106" s="288"/>
      <c r="H106" s="288" t="s">
        <v>798</v>
      </c>
      <c r="I106" s="288" t="s">
        <v>760</v>
      </c>
      <c r="J106" s="288">
        <v>20</v>
      </c>
      <c r="K106" s="302"/>
    </row>
    <row r="107" spans="2:11" s="1" customFormat="1" ht="15" customHeight="1">
      <c r="B107" s="300"/>
      <c r="C107" s="288" t="s">
        <v>761</v>
      </c>
      <c r="D107" s="288"/>
      <c r="E107" s="288"/>
      <c r="F107" s="311" t="s">
        <v>758</v>
      </c>
      <c r="G107" s="288"/>
      <c r="H107" s="288" t="s">
        <v>798</v>
      </c>
      <c r="I107" s="288" t="s">
        <v>760</v>
      </c>
      <c r="J107" s="288">
        <v>120</v>
      </c>
      <c r="K107" s="302"/>
    </row>
    <row r="108" spans="2:11" s="1" customFormat="1" ht="15" customHeight="1">
      <c r="B108" s="313"/>
      <c r="C108" s="288" t="s">
        <v>763</v>
      </c>
      <c r="D108" s="288"/>
      <c r="E108" s="288"/>
      <c r="F108" s="311" t="s">
        <v>764</v>
      </c>
      <c r="G108" s="288"/>
      <c r="H108" s="288" t="s">
        <v>798</v>
      </c>
      <c r="I108" s="288" t="s">
        <v>760</v>
      </c>
      <c r="J108" s="288">
        <v>50</v>
      </c>
      <c r="K108" s="302"/>
    </row>
    <row r="109" spans="2:11" s="1" customFormat="1" ht="15" customHeight="1">
      <c r="B109" s="313"/>
      <c r="C109" s="288" t="s">
        <v>766</v>
      </c>
      <c r="D109" s="288"/>
      <c r="E109" s="288"/>
      <c r="F109" s="311" t="s">
        <v>758</v>
      </c>
      <c r="G109" s="288"/>
      <c r="H109" s="288" t="s">
        <v>798</v>
      </c>
      <c r="I109" s="288" t="s">
        <v>768</v>
      </c>
      <c r="J109" s="288"/>
      <c r="K109" s="302"/>
    </row>
    <row r="110" spans="2:11" s="1" customFormat="1" ht="15" customHeight="1">
      <c r="B110" s="313"/>
      <c r="C110" s="288" t="s">
        <v>777</v>
      </c>
      <c r="D110" s="288"/>
      <c r="E110" s="288"/>
      <c r="F110" s="311" t="s">
        <v>764</v>
      </c>
      <c r="G110" s="288"/>
      <c r="H110" s="288" t="s">
        <v>798</v>
      </c>
      <c r="I110" s="288" t="s">
        <v>760</v>
      </c>
      <c r="J110" s="288">
        <v>50</v>
      </c>
      <c r="K110" s="302"/>
    </row>
    <row r="111" spans="2:11" s="1" customFormat="1" ht="15" customHeight="1">
      <c r="B111" s="313"/>
      <c r="C111" s="288" t="s">
        <v>785</v>
      </c>
      <c r="D111" s="288"/>
      <c r="E111" s="288"/>
      <c r="F111" s="311" t="s">
        <v>764</v>
      </c>
      <c r="G111" s="288"/>
      <c r="H111" s="288" t="s">
        <v>798</v>
      </c>
      <c r="I111" s="288" t="s">
        <v>760</v>
      </c>
      <c r="J111" s="288">
        <v>50</v>
      </c>
      <c r="K111" s="302"/>
    </row>
    <row r="112" spans="2:11" s="1" customFormat="1" ht="15" customHeight="1">
      <c r="B112" s="313"/>
      <c r="C112" s="288" t="s">
        <v>783</v>
      </c>
      <c r="D112" s="288"/>
      <c r="E112" s="288"/>
      <c r="F112" s="311" t="s">
        <v>764</v>
      </c>
      <c r="G112" s="288"/>
      <c r="H112" s="288" t="s">
        <v>798</v>
      </c>
      <c r="I112" s="288" t="s">
        <v>760</v>
      </c>
      <c r="J112" s="288">
        <v>50</v>
      </c>
      <c r="K112" s="302"/>
    </row>
    <row r="113" spans="2:11" s="1" customFormat="1" ht="15" customHeight="1">
      <c r="B113" s="313"/>
      <c r="C113" s="288" t="s">
        <v>58</v>
      </c>
      <c r="D113" s="288"/>
      <c r="E113" s="288"/>
      <c r="F113" s="311" t="s">
        <v>758</v>
      </c>
      <c r="G113" s="288"/>
      <c r="H113" s="288" t="s">
        <v>799</v>
      </c>
      <c r="I113" s="288" t="s">
        <v>760</v>
      </c>
      <c r="J113" s="288">
        <v>20</v>
      </c>
      <c r="K113" s="302"/>
    </row>
    <row r="114" spans="2:11" s="1" customFormat="1" ht="15" customHeight="1">
      <c r="B114" s="313"/>
      <c r="C114" s="288" t="s">
        <v>800</v>
      </c>
      <c r="D114" s="288"/>
      <c r="E114" s="288"/>
      <c r="F114" s="311" t="s">
        <v>758</v>
      </c>
      <c r="G114" s="288"/>
      <c r="H114" s="288" t="s">
        <v>801</v>
      </c>
      <c r="I114" s="288" t="s">
        <v>760</v>
      </c>
      <c r="J114" s="288">
        <v>120</v>
      </c>
      <c r="K114" s="302"/>
    </row>
    <row r="115" spans="2:11" s="1" customFormat="1" ht="15" customHeight="1">
      <c r="B115" s="313"/>
      <c r="C115" s="288" t="s">
        <v>43</v>
      </c>
      <c r="D115" s="288"/>
      <c r="E115" s="288"/>
      <c r="F115" s="311" t="s">
        <v>758</v>
      </c>
      <c r="G115" s="288"/>
      <c r="H115" s="288" t="s">
        <v>802</v>
      </c>
      <c r="I115" s="288" t="s">
        <v>793</v>
      </c>
      <c r="J115" s="288"/>
      <c r="K115" s="302"/>
    </row>
    <row r="116" spans="2:11" s="1" customFormat="1" ht="15" customHeight="1">
      <c r="B116" s="313"/>
      <c r="C116" s="288" t="s">
        <v>53</v>
      </c>
      <c r="D116" s="288"/>
      <c r="E116" s="288"/>
      <c r="F116" s="311" t="s">
        <v>758</v>
      </c>
      <c r="G116" s="288"/>
      <c r="H116" s="288" t="s">
        <v>803</v>
      </c>
      <c r="I116" s="288" t="s">
        <v>793</v>
      </c>
      <c r="J116" s="288"/>
      <c r="K116" s="302"/>
    </row>
    <row r="117" spans="2:11" s="1" customFormat="1" ht="15" customHeight="1">
      <c r="B117" s="313"/>
      <c r="C117" s="288" t="s">
        <v>62</v>
      </c>
      <c r="D117" s="288"/>
      <c r="E117" s="288"/>
      <c r="F117" s="311" t="s">
        <v>758</v>
      </c>
      <c r="G117" s="288"/>
      <c r="H117" s="288" t="s">
        <v>804</v>
      </c>
      <c r="I117" s="288" t="s">
        <v>805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806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752</v>
      </c>
      <c r="D123" s="303"/>
      <c r="E123" s="303"/>
      <c r="F123" s="303" t="s">
        <v>753</v>
      </c>
      <c r="G123" s="304"/>
      <c r="H123" s="303" t="s">
        <v>59</v>
      </c>
      <c r="I123" s="303" t="s">
        <v>62</v>
      </c>
      <c r="J123" s="303" t="s">
        <v>754</v>
      </c>
      <c r="K123" s="332"/>
    </row>
    <row r="124" spans="2:11" s="1" customFormat="1" ht="17.25" customHeight="1">
      <c r="B124" s="331"/>
      <c r="C124" s="305" t="s">
        <v>755</v>
      </c>
      <c r="D124" s="305"/>
      <c r="E124" s="305"/>
      <c r="F124" s="306" t="s">
        <v>756</v>
      </c>
      <c r="G124" s="307"/>
      <c r="H124" s="305"/>
      <c r="I124" s="305"/>
      <c r="J124" s="305" t="s">
        <v>757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761</v>
      </c>
      <c r="D126" s="310"/>
      <c r="E126" s="310"/>
      <c r="F126" s="311" t="s">
        <v>758</v>
      </c>
      <c r="G126" s="288"/>
      <c r="H126" s="288" t="s">
        <v>798</v>
      </c>
      <c r="I126" s="288" t="s">
        <v>760</v>
      </c>
      <c r="J126" s="288">
        <v>120</v>
      </c>
      <c r="K126" s="336"/>
    </row>
    <row r="127" spans="2:11" s="1" customFormat="1" ht="15" customHeight="1">
      <c r="B127" s="333"/>
      <c r="C127" s="288" t="s">
        <v>807</v>
      </c>
      <c r="D127" s="288"/>
      <c r="E127" s="288"/>
      <c r="F127" s="311" t="s">
        <v>758</v>
      </c>
      <c r="G127" s="288"/>
      <c r="H127" s="288" t="s">
        <v>808</v>
      </c>
      <c r="I127" s="288" t="s">
        <v>760</v>
      </c>
      <c r="J127" s="288" t="s">
        <v>809</v>
      </c>
      <c r="K127" s="336"/>
    </row>
    <row r="128" spans="2:11" s="1" customFormat="1" ht="15" customHeight="1">
      <c r="B128" s="333"/>
      <c r="C128" s="288" t="s">
        <v>706</v>
      </c>
      <c r="D128" s="288"/>
      <c r="E128" s="288"/>
      <c r="F128" s="311" t="s">
        <v>758</v>
      </c>
      <c r="G128" s="288"/>
      <c r="H128" s="288" t="s">
        <v>810</v>
      </c>
      <c r="I128" s="288" t="s">
        <v>760</v>
      </c>
      <c r="J128" s="288" t="s">
        <v>809</v>
      </c>
      <c r="K128" s="336"/>
    </row>
    <row r="129" spans="2:11" s="1" customFormat="1" ht="15" customHeight="1">
      <c r="B129" s="333"/>
      <c r="C129" s="288" t="s">
        <v>769</v>
      </c>
      <c r="D129" s="288"/>
      <c r="E129" s="288"/>
      <c r="F129" s="311" t="s">
        <v>764</v>
      </c>
      <c r="G129" s="288"/>
      <c r="H129" s="288" t="s">
        <v>770</v>
      </c>
      <c r="I129" s="288" t="s">
        <v>760</v>
      </c>
      <c r="J129" s="288">
        <v>15</v>
      </c>
      <c r="K129" s="336"/>
    </row>
    <row r="130" spans="2:11" s="1" customFormat="1" ht="15" customHeight="1">
      <c r="B130" s="333"/>
      <c r="C130" s="314" t="s">
        <v>771</v>
      </c>
      <c r="D130" s="314"/>
      <c r="E130" s="314"/>
      <c r="F130" s="315" t="s">
        <v>764</v>
      </c>
      <c r="G130" s="314"/>
      <c r="H130" s="314" t="s">
        <v>772</v>
      </c>
      <c r="I130" s="314" t="s">
        <v>760</v>
      </c>
      <c r="J130" s="314">
        <v>15</v>
      </c>
      <c r="K130" s="336"/>
    </row>
    <row r="131" spans="2:11" s="1" customFormat="1" ht="15" customHeight="1">
      <c r="B131" s="333"/>
      <c r="C131" s="314" t="s">
        <v>773</v>
      </c>
      <c r="D131" s="314"/>
      <c r="E131" s="314"/>
      <c r="F131" s="315" t="s">
        <v>764</v>
      </c>
      <c r="G131" s="314"/>
      <c r="H131" s="314" t="s">
        <v>774</v>
      </c>
      <c r="I131" s="314" t="s">
        <v>760</v>
      </c>
      <c r="J131" s="314">
        <v>20</v>
      </c>
      <c r="K131" s="336"/>
    </row>
    <row r="132" spans="2:11" s="1" customFormat="1" ht="15" customHeight="1">
      <c r="B132" s="333"/>
      <c r="C132" s="314" t="s">
        <v>775</v>
      </c>
      <c r="D132" s="314"/>
      <c r="E132" s="314"/>
      <c r="F132" s="315" t="s">
        <v>764</v>
      </c>
      <c r="G132" s="314"/>
      <c r="H132" s="314" t="s">
        <v>776</v>
      </c>
      <c r="I132" s="314" t="s">
        <v>760</v>
      </c>
      <c r="J132" s="314">
        <v>20</v>
      </c>
      <c r="K132" s="336"/>
    </row>
    <row r="133" spans="2:11" s="1" customFormat="1" ht="15" customHeight="1">
      <c r="B133" s="333"/>
      <c r="C133" s="288" t="s">
        <v>763</v>
      </c>
      <c r="D133" s="288"/>
      <c r="E133" s="288"/>
      <c r="F133" s="311" t="s">
        <v>764</v>
      </c>
      <c r="G133" s="288"/>
      <c r="H133" s="288" t="s">
        <v>798</v>
      </c>
      <c r="I133" s="288" t="s">
        <v>760</v>
      </c>
      <c r="J133" s="288">
        <v>50</v>
      </c>
      <c r="K133" s="336"/>
    </row>
    <row r="134" spans="2:11" s="1" customFormat="1" ht="15" customHeight="1">
      <c r="B134" s="333"/>
      <c r="C134" s="288" t="s">
        <v>777</v>
      </c>
      <c r="D134" s="288"/>
      <c r="E134" s="288"/>
      <c r="F134" s="311" t="s">
        <v>764</v>
      </c>
      <c r="G134" s="288"/>
      <c r="H134" s="288" t="s">
        <v>798</v>
      </c>
      <c r="I134" s="288" t="s">
        <v>760</v>
      </c>
      <c r="J134" s="288">
        <v>50</v>
      </c>
      <c r="K134" s="336"/>
    </row>
    <row r="135" spans="2:11" s="1" customFormat="1" ht="15" customHeight="1">
      <c r="B135" s="333"/>
      <c r="C135" s="288" t="s">
        <v>783</v>
      </c>
      <c r="D135" s="288"/>
      <c r="E135" s="288"/>
      <c r="F135" s="311" t="s">
        <v>764</v>
      </c>
      <c r="G135" s="288"/>
      <c r="H135" s="288" t="s">
        <v>798</v>
      </c>
      <c r="I135" s="288" t="s">
        <v>760</v>
      </c>
      <c r="J135" s="288">
        <v>50</v>
      </c>
      <c r="K135" s="336"/>
    </row>
    <row r="136" spans="2:11" s="1" customFormat="1" ht="15" customHeight="1">
      <c r="B136" s="333"/>
      <c r="C136" s="288" t="s">
        <v>785</v>
      </c>
      <c r="D136" s="288"/>
      <c r="E136" s="288"/>
      <c r="F136" s="311" t="s">
        <v>764</v>
      </c>
      <c r="G136" s="288"/>
      <c r="H136" s="288" t="s">
        <v>798</v>
      </c>
      <c r="I136" s="288" t="s">
        <v>760</v>
      </c>
      <c r="J136" s="288">
        <v>50</v>
      </c>
      <c r="K136" s="336"/>
    </row>
    <row r="137" spans="2:11" s="1" customFormat="1" ht="15" customHeight="1">
      <c r="B137" s="333"/>
      <c r="C137" s="288" t="s">
        <v>786</v>
      </c>
      <c r="D137" s="288"/>
      <c r="E137" s="288"/>
      <c r="F137" s="311" t="s">
        <v>764</v>
      </c>
      <c r="G137" s="288"/>
      <c r="H137" s="288" t="s">
        <v>811</v>
      </c>
      <c r="I137" s="288" t="s">
        <v>760</v>
      </c>
      <c r="J137" s="288">
        <v>255</v>
      </c>
      <c r="K137" s="336"/>
    </row>
    <row r="138" spans="2:11" s="1" customFormat="1" ht="15" customHeight="1">
      <c r="B138" s="333"/>
      <c r="C138" s="288" t="s">
        <v>788</v>
      </c>
      <c r="D138" s="288"/>
      <c r="E138" s="288"/>
      <c r="F138" s="311" t="s">
        <v>758</v>
      </c>
      <c r="G138" s="288"/>
      <c r="H138" s="288" t="s">
        <v>812</v>
      </c>
      <c r="I138" s="288" t="s">
        <v>790</v>
      </c>
      <c r="J138" s="288"/>
      <c r="K138" s="336"/>
    </row>
    <row r="139" spans="2:11" s="1" customFormat="1" ht="15" customHeight="1">
      <c r="B139" s="333"/>
      <c r="C139" s="288" t="s">
        <v>791</v>
      </c>
      <c r="D139" s="288"/>
      <c r="E139" s="288"/>
      <c r="F139" s="311" t="s">
        <v>758</v>
      </c>
      <c r="G139" s="288"/>
      <c r="H139" s="288" t="s">
        <v>813</v>
      </c>
      <c r="I139" s="288" t="s">
        <v>793</v>
      </c>
      <c r="J139" s="288"/>
      <c r="K139" s="336"/>
    </row>
    <row r="140" spans="2:11" s="1" customFormat="1" ht="15" customHeight="1">
      <c r="B140" s="333"/>
      <c r="C140" s="288" t="s">
        <v>794</v>
      </c>
      <c r="D140" s="288"/>
      <c r="E140" s="288"/>
      <c r="F140" s="311" t="s">
        <v>758</v>
      </c>
      <c r="G140" s="288"/>
      <c r="H140" s="288" t="s">
        <v>794</v>
      </c>
      <c r="I140" s="288" t="s">
        <v>793</v>
      </c>
      <c r="J140" s="288"/>
      <c r="K140" s="336"/>
    </row>
    <row r="141" spans="2:11" s="1" customFormat="1" ht="15" customHeight="1">
      <c r="B141" s="333"/>
      <c r="C141" s="288" t="s">
        <v>43</v>
      </c>
      <c r="D141" s="288"/>
      <c r="E141" s="288"/>
      <c r="F141" s="311" t="s">
        <v>758</v>
      </c>
      <c r="G141" s="288"/>
      <c r="H141" s="288" t="s">
        <v>814</v>
      </c>
      <c r="I141" s="288" t="s">
        <v>793</v>
      </c>
      <c r="J141" s="288"/>
      <c r="K141" s="336"/>
    </row>
    <row r="142" spans="2:11" s="1" customFormat="1" ht="15" customHeight="1">
      <c r="B142" s="333"/>
      <c r="C142" s="288" t="s">
        <v>815</v>
      </c>
      <c r="D142" s="288"/>
      <c r="E142" s="288"/>
      <c r="F142" s="311" t="s">
        <v>758</v>
      </c>
      <c r="G142" s="288"/>
      <c r="H142" s="288" t="s">
        <v>816</v>
      </c>
      <c r="I142" s="288" t="s">
        <v>793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817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752</v>
      </c>
      <c r="D148" s="303"/>
      <c r="E148" s="303"/>
      <c r="F148" s="303" t="s">
        <v>753</v>
      </c>
      <c r="G148" s="304"/>
      <c r="H148" s="303" t="s">
        <v>59</v>
      </c>
      <c r="I148" s="303" t="s">
        <v>62</v>
      </c>
      <c r="J148" s="303" t="s">
        <v>754</v>
      </c>
      <c r="K148" s="302"/>
    </row>
    <row r="149" spans="2:11" s="1" customFormat="1" ht="17.25" customHeight="1">
      <c r="B149" s="300"/>
      <c r="C149" s="305" t="s">
        <v>755</v>
      </c>
      <c r="D149" s="305"/>
      <c r="E149" s="305"/>
      <c r="F149" s="306" t="s">
        <v>756</v>
      </c>
      <c r="G149" s="307"/>
      <c r="H149" s="305"/>
      <c r="I149" s="305"/>
      <c r="J149" s="305" t="s">
        <v>757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761</v>
      </c>
      <c r="D151" s="288"/>
      <c r="E151" s="288"/>
      <c r="F151" s="341" t="s">
        <v>758</v>
      </c>
      <c r="G151" s="288"/>
      <c r="H151" s="340" t="s">
        <v>798</v>
      </c>
      <c r="I151" s="340" t="s">
        <v>760</v>
      </c>
      <c r="J151" s="340">
        <v>120</v>
      </c>
      <c r="K151" s="336"/>
    </row>
    <row r="152" spans="2:11" s="1" customFormat="1" ht="15" customHeight="1">
      <c r="B152" s="313"/>
      <c r="C152" s="340" t="s">
        <v>807</v>
      </c>
      <c r="D152" s="288"/>
      <c r="E152" s="288"/>
      <c r="F152" s="341" t="s">
        <v>758</v>
      </c>
      <c r="G152" s="288"/>
      <c r="H152" s="340" t="s">
        <v>818</v>
      </c>
      <c r="I152" s="340" t="s">
        <v>760</v>
      </c>
      <c r="J152" s="340" t="s">
        <v>809</v>
      </c>
      <c r="K152" s="336"/>
    </row>
    <row r="153" spans="2:11" s="1" customFormat="1" ht="15" customHeight="1">
      <c r="B153" s="313"/>
      <c r="C153" s="340" t="s">
        <v>706</v>
      </c>
      <c r="D153" s="288"/>
      <c r="E153" s="288"/>
      <c r="F153" s="341" t="s">
        <v>758</v>
      </c>
      <c r="G153" s="288"/>
      <c r="H153" s="340" t="s">
        <v>819</v>
      </c>
      <c r="I153" s="340" t="s">
        <v>760</v>
      </c>
      <c r="J153" s="340" t="s">
        <v>809</v>
      </c>
      <c r="K153" s="336"/>
    </row>
    <row r="154" spans="2:11" s="1" customFormat="1" ht="15" customHeight="1">
      <c r="B154" s="313"/>
      <c r="C154" s="340" t="s">
        <v>763</v>
      </c>
      <c r="D154" s="288"/>
      <c r="E154" s="288"/>
      <c r="F154" s="341" t="s">
        <v>764</v>
      </c>
      <c r="G154" s="288"/>
      <c r="H154" s="340" t="s">
        <v>798</v>
      </c>
      <c r="I154" s="340" t="s">
        <v>760</v>
      </c>
      <c r="J154" s="340">
        <v>50</v>
      </c>
      <c r="K154" s="336"/>
    </row>
    <row r="155" spans="2:11" s="1" customFormat="1" ht="15" customHeight="1">
      <c r="B155" s="313"/>
      <c r="C155" s="340" t="s">
        <v>766</v>
      </c>
      <c r="D155" s="288"/>
      <c r="E155" s="288"/>
      <c r="F155" s="341" t="s">
        <v>758</v>
      </c>
      <c r="G155" s="288"/>
      <c r="H155" s="340" t="s">
        <v>798</v>
      </c>
      <c r="I155" s="340" t="s">
        <v>768</v>
      </c>
      <c r="J155" s="340"/>
      <c r="K155" s="336"/>
    </row>
    <row r="156" spans="2:11" s="1" customFormat="1" ht="15" customHeight="1">
      <c r="B156" s="313"/>
      <c r="C156" s="340" t="s">
        <v>777</v>
      </c>
      <c r="D156" s="288"/>
      <c r="E156" s="288"/>
      <c r="F156" s="341" t="s">
        <v>764</v>
      </c>
      <c r="G156" s="288"/>
      <c r="H156" s="340" t="s">
        <v>798</v>
      </c>
      <c r="I156" s="340" t="s">
        <v>760</v>
      </c>
      <c r="J156" s="340">
        <v>50</v>
      </c>
      <c r="K156" s="336"/>
    </row>
    <row r="157" spans="2:11" s="1" customFormat="1" ht="15" customHeight="1">
      <c r="B157" s="313"/>
      <c r="C157" s="340" t="s">
        <v>785</v>
      </c>
      <c r="D157" s="288"/>
      <c r="E157" s="288"/>
      <c r="F157" s="341" t="s">
        <v>764</v>
      </c>
      <c r="G157" s="288"/>
      <c r="H157" s="340" t="s">
        <v>798</v>
      </c>
      <c r="I157" s="340" t="s">
        <v>760</v>
      </c>
      <c r="J157" s="340">
        <v>50</v>
      </c>
      <c r="K157" s="336"/>
    </row>
    <row r="158" spans="2:11" s="1" customFormat="1" ht="15" customHeight="1">
      <c r="B158" s="313"/>
      <c r="C158" s="340" t="s">
        <v>783</v>
      </c>
      <c r="D158" s="288"/>
      <c r="E158" s="288"/>
      <c r="F158" s="341" t="s">
        <v>764</v>
      </c>
      <c r="G158" s="288"/>
      <c r="H158" s="340" t="s">
        <v>798</v>
      </c>
      <c r="I158" s="340" t="s">
        <v>760</v>
      </c>
      <c r="J158" s="340">
        <v>50</v>
      </c>
      <c r="K158" s="336"/>
    </row>
    <row r="159" spans="2:11" s="1" customFormat="1" ht="15" customHeight="1">
      <c r="B159" s="313"/>
      <c r="C159" s="340" t="s">
        <v>94</v>
      </c>
      <c r="D159" s="288"/>
      <c r="E159" s="288"/>
      <c r="F159" s="341" t="s">
        <v>758</v>
      </c>
      <c r="G159" s="288"/>
      <c r="H159" s="340" t="s">
        <v>820</v>
      </c>
      <c r="I159" s="340" t="s">
        <v>760</v>
      </c>
      <c r="J159" s="340" t="s">
        <v>821</v>
      </c>
      <c r="K159" s="336"/>
    </row>
    <row r="160" spans="2:11" s="1" customFormat="1" ht="15" customHeight="1">
      <c r="B160" s="313"/>
      <c r="C160" s="340" t="s">
        <v>822</v>
      </c>
      <c r="D160" s="288"/>
      <c r="E160" s="288"/>
      <c r="F160" s="341" t="s">
        <v>758</v>
      </c>
      <c r="G160" s="288"/>
      <c r="H160" s="340" t="s">
        <v>823</v>
      </c>
      <c r="I160" s="340" t="s">
        <v>793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824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752</v>
      </c>
      <c r="D166" s="303"/>
      <c r="E166" s="303"/>
      <c r="F166" s="303" t="s">
        <v>753</v>
      </c>
      <c r="G166" s="345"/>
      <c r="H166" s="346" t="s">
        <v>59</v>
      </c>
      <c r="I166" s="346" t="s">
        <v>62</v>
      </c>
      <c r="J166" s="303" t="s">
        <v>754</v>
      </c>
      <c r="K166" s="280"/>
    </row>
    <row r="167" spans="2:11" s="1" customFormat="1" ht="17.25" customHeight="1">
      <c r="B167" s="281"/>
      <c r="C167" s="305" t="s">
        <v>755</v>
      </c>
      <c r="D167" s="305"/>
      <c r="E167" s="305"/>
      <c r="F167" s="306" t="s">
        <v>756</v>
      </c>
      <c r="G167" s="347"/>
      <c r="H167" s="348"/>
      <c r="I167" s="348"/>
      <c r="J167" s="305" t="s">
        <v>757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761</v>
      </c>
      <c r="D169" s="288"/>
      <c r="E169" s="288"/>
      <c r="F169" s="311" t="s">
        <v>758</v>
      </c>
      <c r="G169" s="288"/>
      <c r="H169" s="288" t="s">
        <v>798</v>
      </c>
      <c r="I169" s="288" t="s">
        <v>760</v>
      </c>
      <c r="J169" s="288">
        <v>120</v>
      </c>
      <c r="K169" s="336"/>
    </row>
    <row r="170" spans="2:11" s="1" customFormat="1" ht="15" customHeight="1">
      <c r="B170" s="313"/>
      <c r="C170" s="288" t="s">
        <v>807</v>
      </c>
      <c r="D170" s="288"/>
      <c r="E170" s="288"/>
      <c r="F170" s="311" t="s">
        <v>758</v>
      </c>
      <c r="G170" s="288"/>
      <c r="H170" s="288" t="s">
        <v>808</v>
      </c>
      <c r="I170" s="288" t="s">
        <v>760</v>
      </c>
      <c r="J170" s="288" t="s">
        <v>809</v>
      </c>
      <c r="K170" s="336"/>
    </row>
    <row r="171" spans="2:11" s="1" customFormat="1" ht="15" customHeight="1">
      <c r="B171" s="313"/>
      <c r="C171" s="288" t="s">
        <v>706</v>
      </c>
      <c r="D171" s="288"/>
      <c r="E171" s="288"/>
      <c r="F171" s="311" t="s">
        <v>758</v>
      </c>
      <c r="G171" s="288"/>
      <c r="H171" s="288" t="s">
        <v>825</v>
      </c>
      <c r="I171" s="288" t="s">
        <v>760</v>
      </c>
      <c r="J171" s="288" t="s">
        <v>809</v>
      </c>
      <c r="K171" s="336"/>
    </row>
    <row r="172" spans="2:11" s="1" customFormat="1" ht="15" customHeight="1">
      <c r="B172" s="313"/>
      <c r="C172" s="288" t="s">
        <v>763</v>
      </c>
      <c r="D172" s="288"/>
      <c r="E172" s="288"/>
      <c r="F172" s="311" t="s">
        <v>764</v>
      </c>
      <c r="G172" s="288"/>
      <c r="H172" s="288" t="s">
        <v>825</v>
      </c>
      <c r="I172" s="288" t="s">
        <v>760</v>
      </c>
      <c r="J172" s="288">
        <v>50</v>
      </c>
      <c r="K172" s="336"/>
    </row>
    <row r="173" spans="2:11" s="1" customFormat="1" ht="15" customHeight="1">
      <c r="B173" s="313"/>
      <c r="C173" s="288" t="s">
        <v>766</v>
      </c>
      <c r="D173" s="288"/>
      <c r="E173" s="288"/>
      <c r="F173" s="311" t="s">
        <v>758</v>
      </c>
      <c r="G173" s="288"/>
      <c r="H173" s="288" t="s">
        <v>825</v>
      </c>
      <c r="I173" s="288" t="s">
        <v>768</v>
      </c>
      <c r="J173" s="288"/>
      <c r="K173" s="336"/>
    </row>
    <row r="174" spans="2:11" s="1" customFormat="1" ht="15" customHeight="1">
      <c r="B174" s="313"/>
      <c r="C174" s="288" t="s">
        <v>777</v>
      </c>
      <c r="D174" s="288"/>
      <c r="E174" s="288"/>
      <c r="F174" s="311" t="s">
        <v>764</v>
      </c>
      <c r="G174" s="288"/>
      <c r="H174" s="288" t="s">
        <v>825</v>
      </c>
      <c r="I174" s="288" t="s">
        <v>760</v>
      </c>
      <c r="J174" s="288">
        <v>50</v>
      </c>
      <c r="K174" s="336"/>
    </row>
    <row r="175" spans="2:11" s="1" customFormat="1" ht="15" customHeight="1">
      <c r="B175" s="313"/>
      <c r="C175" s="288" t="s">
        <v>785</v>
      </c>
      <c r="D175" s="288"/>
      <c r="E175" s="288"/>
      <c r="F175" s="311" t="s">
        <v>764</v>
      </c>
      <c r="G175" s="288"/>
      <c r="H175" s="288" t="s">
        <v>825</v>
      </c>
      <c r="I175" s="288" t="s">
        <v>760</v>
      </c>
      <c r="J175" s="288">
        <v>50</v>
      </c>
      <c r="K175" s="336"/>
    </row>
    <row r="176" spans="2:11" s="1" customFormat="1" ht="15" customHeight="1">
      <c r="B176" s="313"/>
      <c r="C176" s="288" t="s">
        <v>783</v>
      </c>
      <c r="D176" s="288"/>
      <c r="E176" s="288"/>
      <c r="F176" s="311" t="s">
        <v>764</v>
      </c>
      <c r="G176" s="288"/>
      <c r="H176" s="288" t="s">
        <v>825</v>
      </c>
      <c r="I176" s="288" t="s">
        <v>760</v>
      </c>
      <c r="J176" s="288">
        <v>50</v>
      </c>
      <c r="K176" s="336"/>
    </row>
    <row r="177" spans="2:11" s="1" customFormat="1" ht="15" customHeight="1">
      <c r="B177" s="313"/>
      <c r="C177" s="288" t="s">
        <v>109</v>
      </c>
      <c r="D177" s="288"/>
      <c r="E177" s="288"/>
      <c r="F177" s="311" t="s">
        <v>758</v>
      </c>
      <c r="G177" s="288"/>
      <c r="H177" s="288" t="s">
        <v>826</v>
      </c>
      <c r="I177" s="288" t="s">
        <v>827</v>
      </c>
      <c r="J177" s="288"/>
      <c r="K177" s="336"/>
    </row>
    <row r="178" spans="2:11" s="1" customFormat="1" ht="15" customHeight="1">
      <c r="B178" s="313"/>
      <c r="C178" s="288" t="s">
        <v>62</v>
      </c>
      <c r="D178" s="288"/>
      <c r="E178" s="288"/>
      <c r="F178" s="311" t="s">
        <v>758</v>
      </c>
      <c r="G178" s="288"/>
      <c r="H178" s="288" t="s">
        <v>828</v>
      </c>
      <c r="I178" s="288" t="s">
        <v>829</v>
      </c>
      <c r="J178" s="288">
        <v>1</v>
      </c>
      <c r="K178" s="336"/>
    </row>
    <row r="179" spans="2:11" s="1" customFormat="1" ht="15" customHeight="1">
      <c r="B179" s="313"/>
      <c r="C179" s="288" t="s">
        <v>58</v>
      </c>
      <c r="D179" s="288"/>
      <c r="E179" s="288"/>
      <c r="F179" s="311" t="s">
        <v>758</v>
      </c>
      <c r="G179" s="288"/>
      <c r="H179" s="288" t="s">
        <v>830</v>
      </c>
      <c r="I179" s="288" t="s">
        <v>760</v>
      </c>
      <c r="J179" s="288">
        <v>20</v>
      </c>
      <c r="K179" s="336"/>
    </row>
    <row r="180" spans="2:11" s="1" customFormat="1" ht="15" customHeight="1">
      <c r="B180" s="313"/>
      <c r="C180" s="288" t="s">
        <v>59</v>
      </c>
      <c r="D180" s="288"/>
      <c r="E180" s="288"/>
      <c r="F180" s="311" t="s">
        <v>758</v>
      </c>
      <c r="G180" s="288"/>
      <c r="H180" s="288" t="s">
        <v>831</v>
      </c>
      <c r="I180" s="288" t="s">
        <v>760</v>
      </c>
      <c r="J180" s="288">
        <v>255</v>
      </c>
      <c r="K180" s="336"/>
    </row>
    <row r="181" spans="2:11" s="1" customFormat="1" ht="15" customHeight="1">
      <c r="B181" s="313"/>
      <c r="C181" s="288" t="s">
        <v>110</v>
      </c>
      <c r="D181" s="288"/>
      <c r="E181" s="288"/>
      <c r="F181" s="311" t="s">
        <v>758</v>
      </c>
      <c r="G181" s="288"/>
      <c r="H181" s="288" t="s">
        <v>722</v>
      </c>
      <c r="I181" s="288" t="s">
        <v>760</v>
      </c>
      <c r="J181" s="288">
        <v>10</v>
      </c>
      <c r="K181" s="336"/>
    </row>
    <row r="182" spans="2:11" s="1" customFormat="1" ht="15" customHeight="1">
      <c r="B182" s="313"/>
      <c r="C182" s="288" t="s">
        <v>111</v>
      </c>
      <c r="D182" s="288"/>
      <c r="E182" s="288"/>
      <c r="F182" s="311" t="s">
        <v>758</v>
      </c>
      <c r="G182" s="288"/>
      <c r="H182" s="288" t="s">
        <v>832</v>
      </c>
      <c r="I182" s="288" t="s">
        <v>793</v>
      </c>
      <c r="J182" s="288"/>
      <c r="K182" s="336"/>
    </row>
    <row r="183" spans="2:11" s="1" customFormat="1" ht="15" customHeight="1">
      <c r="B183" s="313"/>
      <c r="C183" s="288" t="s">
        <v>833</v>
      </c>
      <c r="D183" s="288"/>
      <c r="E183" s="288"/>
      <c r="F183" s="311" t="s">
        <v>758</v>
      </c>
      <c r="G183" s="288"/>
      <c r="H183" s="288" t="s">
        <v>834</v>
      </c>
      <c r="I183" s="288" t="s">
        <v>793</v>
      </c>
      <c r="J183" s="288"/>
      <c r="K183" s="336"/>
    </row>
    <row r="184" spans="2:11" s="1" customFormat="1" ht="15" customHeight="1">
      <c r="B184" s="313"/>
      <c r="C184" s="288" t="s">
        <v>822</v>
      </c>
      <c r="D184" s="288"/>
      <c r="E184" s="288"/>
      <c r="F184" s="311" t="s">
        <v>758</v>
      </c>
      <c r="G184" s="288"/>
      <c r="H184" s="288" t="s">
        <v>835</v>
      </c>
      <c r="I184" s="288" t="s">
        <v>793</v>
      </c>
      <c r="J184" s="288"/>
      <c r="K184" s="336"/>
    </row>
    <row r="185" spans="2:11" s="1" customFormat="1" ht="15" customHeight="1">
      <c r="B185" s="313"/>
      <c r="C185" s="288" t="s">
        <v>113</v>
      </c>
      <c r="D185" s="288"/>
      <c r="E185" s="288"/>
      <c r="F185" s="311" t="s">
        <v>764</v>
      </c>
      <c r="G185" s="288"/>
      <c r="H185" s="288" t="s">
        <v>836</v>
      </c>
      <c r="I185" s="288" t="s">
        <v>760</v>
      </c>
      <c r="J185" s="288">
        <v>50</v>
      </c>
      <c r="K185" s="336"/>
    </row>
    <row r="186" spans="2:11" s="1" customFormat="1" ht="15" customHeight="1">
      <c r="B186" s="313"/>
      <c r="C186" s="288" t="s">
        <v>837</v>
      </c>
      <c r="D186" s="288"/>
      <c r="E186" s="288"/>
      <c r="F186" s="311" t="s">
        <v>764</v>
      </c>
      <c r="G186" s="288"/>
      <c r="H186" s="288" t="s">
        <v>838</v>
      </c>
      <c r="I186" s="288" t="s">
        <v>839</v>
      </c>
      <c r="J186" s="288"/>
      <c r="K186" s="336"/>
    </row>
    <row r="187" spans="2:11" s="1" customFormat="1" ht="15" customHeight="1">
      <c r="B187" s="313"/>
      <c r="C187" s="288" t="s">
        <v>840</v>
      </c>
      <c r="D187" s="288"/>
      <c r="E187" s="288"/>
      <c r="F187" s="311" t="s">
        <v>764</v>
      </c>
      <c r="G187" s="288"/>
      <c r="H187" s="288" t="s">
        <v>841</v>
      </c>
      <c r="I187" s="288" t="s">
        <v>839</v>
      </c>
      <c r="J187" s="288"/>
      <c r="K187" s="336"/>
    </row>
    <row r="188" spans="2:11" s="1" customFormat="1" ht="15" customHeight="1">
      <c r="B188" s="313"/>
      <c r="C188" s="288" t="s">
        <v>842</v>
      </c>
      <c r="D188" s="288"/>
      <c r="E188" s="288"/>
      <c r="F188" s="311" t="s">
        <v>764</v>
      </c>
      <c r="G188" s="288"/>
      <c r="H188" s="288" t="s">
        <v>843</v>
      </c>
      <c r="I188" s="288" t="s">
        <v>839</v>
      </c>
      <c r="J188" s="288"/>
      <c r="K188" s="336"/>
    </row>
    <row r="189" spans="2:11" s="1" customFormat="1" ht="15" customHeight="1">
      <c r="B189" s="313"/>
      <c r="C189" s="349" t="s">
        <v>844</v>
      </c>
      <c r="D189" s="288"/>
      <c r="E189" s="288"/>
      <c r="F189" s="311" t="s">
        <v>764</v>
      </c>
      <c r="G189" s="288"/>
      <c r="H189" s="288" t="s">
        <v>845</v>
      </c>
      <c r="I189" s="288" t="s">
        <v>846</v>
      </c>
      <c r="J189" s="350" t="s">
        <v>847</v>
      </c>
      <c r="K189" s="336"/>
    </row>
    <row r="190" spans="2:11" s="1" customFormat="1" ht="15" customHeight="1">
      <c r="B190" s="313"/>
      <c r="C190" s="349" t="s">
        <v>47</v>
      </c>
      <c r="D190" s="288"/>
      <c r="E190" s="288"/>
      <c r="F190" s="311" t="s">
        <v>758</v>
      </c>
      <c r="G190" s="288"/>
      <c r="H190" s="285" t="s">
        <v>848</v>
      </c>
      <c r="I190" s="288" t="s">
        <v>849</v>
      </c>
      <c r="J190" s="288"/>
      <c r="K190" s="336"/>
    </row>
    <row r="191" spans="2:11" s="1" customFormat="1" ht="15" customHeight="1">
      <c r="B191" s="313"/>
      <c r="C191" s="349" t="s">
        <v>850</v>
      </c>
      <c r="D191" s="288"/>
      <c r="E191" s="288"/>
      <c r="F191" s="311" t="s">
        <v>758</v>
      </c>
      <c r="G191" s="288"/>
      <c r="H191" s="288" t="s">
        <v>851</v>
      </c>
      <c r="I191" s="288" t="s">
        <v>793</v>
      </c>
      <c r="J191" s="288"/>
      <c r="K191" s="336"/>
    </row>
    <row r="192" spans="2:11" s="1" customFormat="1" ht="15" customHeight="1">
      <c r="B192" s="313"/>
      <c r="C192" s="349" t="s">
        <v>852</v>
      </c>
      <c r="D192" s="288"/>
      <c r="E192" s="288"/>
      <c r="F192" s="311" t="s">
        <v>758</v>
      </c>
      <c r="G192" s="288"/>
      <c r="H192" s="288" t="s">
        <v>853</v>
      </c>
      <c r="I192" s="288" t="s">
        <v>793</v>
      </c>
      <c r="J192" s="288"/>
      <c r="K192" s="336"/>
    </row>
    <row r="193" spans="2:11" s="1" customFormat="1" ht="15" customHeight="1">
      <c r="B193" s="313"/>
      <c r="C193" s="349" t="s">
        <v>854</v>
      </c>
      <c r="D193" s="288"/>
      <c r="E193" s="288"/>
      <c r="F193" s="311" t="s">
        <v>764</v>
      </c>
      <c r="G193" s="288"/>
      <c r="H193" s="288" t="s">
        <v>855</v>
      </c>
      <c r="I193" s="288" t="s">
        <v>793</v>
      </c>
      <c r="J193" s="288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5"/>
      <c r="C198" s="276"/>
      <c r="D198" s="276"/>
      <c r="E198" s="276"/>
      <c r="F198" s="276"/>
      <c r="G198" s="276"/>
      <c r="H198" s="276"/>
      <c r="I198" s="276"/>
      <c r="J198" s="276"/>
      <c r="K198" s="277"/>
    </row>
    <row r="199" spans="2:11" s="1" customFormat="1" ht="21">
      <c r="B199" s="278"/>
      <c r="C199" s="279" t="s">
        <v>856</v>
      </c>
      <c r="D199" s="279"/>
      <c r="E199" s="279"/>
      <c r="F199" s="279"/>
      <c r="G199" s="279"/>
      <c r="H199" s="279"/>
      <c r="I199" s="279"/>
      <c r="J199" s="279"/>
      <c r="K199" s="280"/>
    </row>
    <row r="200" spans="2:11" s="1" customFormat="1" ht="25.5" customHeight="1">
      <c r="B200" s="278"/>
      <c r="C200" s="352" t="s">
        <v>857</v>
      </c>
      <c r="D200" s="352"/>
      <c r="E200" s="352"/>
      <c r="F200" s="352" t="s">
        <v>858</v>
      </c>
      <c r="G200" s="353"/>
      <c r="H200" s="352" t="s">
        <v>859</v>
      </c>
      <c r="I200" s="352"/>
      <c r="J200" s="352"/>
      <c r="K200" s="280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88" t="s">
        <v>849</v>
      </c>
      <c r="D202" s="288"/>
      <c r="E202" s="288"/>
      <c r="F202" s="311" t="s">
        <v>48</v>
      </c>
      <c r="G202" s="288"/>
      <c r="H202" s="288" t="s">
        <v>860</v>
      </c>
      <c r="I202" s="288"/>
      <c r="J202" s="288"/>
      <c r="K202" s="336"/>
    </row>
    <row r="203" spans="2:11" s="1" customFormat="1" ht="15" customHeight="1">
      <c r="B203" s="313"/>
      <c r="C203" s="288"/>
      <c r="D203" s="288"/>
      <c r="E203" s="288"/>
      <c r="F203" s="311" t="s">
        <v>49</v>
      </c>
      <c r="G203" s="288"/>
      <c r="H203" s="288" t="s">
        <v>861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52</v>
      </c>
      <c r="G204" s="288"/>
      <c r="H204" s="288" t="s">
        <v>862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50</v>
      </c>
      <c r="G205" s="288"/>
      <c r="H205" s="288" t="s">
        <v>863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51</v>
      </c>
      <c r="G206" s="288"/>
      <c r="H206" s="288" t="s">
        <v>864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/>
      <c r="G207" s="288"/>
      <c r="H207" s="288"/>
      <c r="I207" s="288"/>
      <c r="J207" s="288"/>
      <c r="K207" s="336"/>
    </row>
    <row r="208" spans="2:11" s="1" customFormat="1" ht="15" customHeight="1">
      <c r="B208" s="313"/>
      <c r="C208" s="288" t="s">
        <v>805</v>
      </c>
      <c r="D208" s="288"/>
      <c r="E208" s="288"/>
      <c r="F208" s="311" t="s">
        <v>84</v>
      </c>
      <c r="G208" s="288"/>
      <c r="H208" s="288" t="s">
        <v>865</v>
      </c>
      <c r="I208" s="288"/>
      <c r="J208" s="288"/>
      <c r="K208" s="336"/>
    </row>
    <row r="209" spans="2:11" s="1" customFormat="1" ht="15" customHeight="1">
      <c r="B209" s="313"/>
      <c r="C209" s="288"/>
      <c r="D209" s="288"/>
      <c r="E209" s="288"/>
      <c r="F209" s="311" t="s">
        <v>700</v>
      </c>
      <c r="G209" s="288"/>
      <c r="H209" s="288" t="s">
        <v>701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698</v>
      </c>
      <c r="G210" s="288"/>
      <c r="H210" s="288" t="s">
        <v>866</v>
      </c>
      <c r="I210" s="288"/>
      <c r="J210" s="288"/>
      <c r="K210" s="336"/>
    </row>
    <row r="211" spans="2:11" s="1" customFormat="1" ht="15" customHeight="1">
      <c r="B211" s="354"/>
      <c r="C211" s="288"/>
      <c r="D211" s="288"/>
      <c r="E211" s="288"/>
      <c r="F211" s="311" t="s">
        <v>702</v>
      </c>
      <c r="G211" s="349"/>
      <c r="H211" s="340" t="s">
        <v>703</v>
      </c>
      <c r="I211" s="340"/>
      <c r="J211" s="340"/>
      <c r="K211" s="355"/>
    </row>
    <row r="212" spans="2:11" s="1" customFormat="1" ht="15" customHeight="1">
      <c r="B212" s="354"/>
      <c r="C212" s="288"/>
      <c r="D212" s="288"/>
      <c r="E212" s="288"/>
      <c r="F212" s="311" t="s">
        <v>704</v>
      </c>
      <c r="G212" s="349"/>
      <c r="H212" s="340" t="s">
        <v>867</v>
      </c>
      <c r="I212" s="340"/>
      <c r="J212" s="340"/>
      <c r="K212" s="355"/>
    </row>
    <row r="213" spans="2:11" s="1" customFormat="1" ht="15" customHeight="1">
      <c r="B213" s="354"/>
      <c r="C213" s="288"/>
      <c r="D213" s="288"/>
      <c r="E213" s="288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88" t="s">
        <v>829</v>
      </c>
      <c r="D214" s="288"/>
      <c r="E214" s="288"/>
      <c r="F214" s="311">
        <v>1</v>
      </c>
      <c r="G214" s="349"/>
      <c r="H214" s="340" t="s">
        <v>868</v>
      </c>
      <c r="I214" s="340"/>
      <c r="J214" s="340"/>
      <c r="K214" s="355"/>
    </row>
    <row r="215" spans="2:11" s="1" customFormat="1" ht="15" customHeight="1">
      <c r="B215" s="354"/>
      <c r="C215" s="288"/>
      <c r="D215" s="288"/>
      <c r="E215" s="288"/>
      <c r="F215" s="311">
        <v>2</v>
      </c>
      <c r="G215" s="349"/>
      <c r="H215" s="340" t="s">
        <v>869</v>
      </c>
      <c r="I215" s="340"/>
      <c r="J215" s="340"/>
      <c r="K215" s="355"/>
    </row>
    <row r="216" spans="2:11" s="1" customFormat="1" ht="15" customHeight="1">
      <c r="B216" s="354"/>
      <c r="C216" s="288"/>
      <c r="D216" s="288"/>
      <c r="E216" s="288"/>
      <c r="F216" s="311">
        <v>3</v>
      </c>
      <c r="G216" s="349"/>
      <c r="H216" s="340" t="s">
        <v>870</v>
      </c>
      <c r="I216" s="340"/>
      <c r="J216" s="340"/>
      <c r="K216" s="355"/>
    </row>
    <row r="217" spans="2:11" s="1" customFormat="1" ht="15" customHeight="1">
      <c r="B217" s="354"/>
      <c r="C217" s="288"/>
      <c r="D217" s="288"/>
      <c r="E217" s="288"/>
      <c r="F217" s="311">
        <v>4</v>
      </c>
      <c r="G217" s="349"/>
      <c r="H217" s="340" t="s">
        <v>871</v>
      </c>
      <c r="I217" s="340"/>
      <c r="J217" s="340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LAPTOP-1JLMHHIG\vozabal</dc:creator>
  <cp:keywords/>
  <dc:description/>
  <cp:lastModifiedBy>LAPTOP-1JLMHHIG\vozabal</cp:lastModifiedBy>
  <dcterms:created xsi:type="dcterms:W3CDTF">2022-01-31T09:33:04Z</dcterms:created>
  <dcterms:modified xsi:type="dcterms:W3CDTF">2022-01-31T09:33:08Z</dcterms:modified>
  <cp:category/>
  <cp:version/>
  <cp:contentType/>
  <cp:contentStatus/>
</cp:coreProperties>
</file>