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Elektroinstalace" sheetId="2" r:id="rId2"/>
  </sheets>
  <definedNames>
    <definedName name="_xlnm.Print_Area" localSheetId="0">'Rekapitulace stavby'!$D$4:$AO$76,'Rekapitulace stavby'!$C$82:$AQ$96</definedName>
    <definedName name="_xlnm._FilterDatabase" localSheetId="1" hidden="1">'01 - Elektroinstalace'!$C$127:$L$377</definedName>
    <definedName name="_xlnm.Print_Area" localSheetId="1">'01 - Elektroinstalace'!$C$4:$K$76,'01 - Elektroinstalace'!$C$82:$K$109,'01 - Elektroinstalace'!$C$115:$L$377</definedName>
    <definedName name="_xlnm.Print_Titles" localSheetId="0">'Rekapitulace stavby'!$92:$92</definedName>
    <definedName name="_xlnm.Print_Titles" localSheetId="1">'01 - Elektroinstalace'!$127:$127</definedName>
  </definedNames>
  <calcPr fullCalcOnLoad="1"/>
</workbook>
</file>

<file path=xl/sharedStrings.xml><?xml version="1.0" encoding="utf-8"?>
<sst xmlns="http://schemas.openxmlformats.org/spreadsheetml/2006/main" count="2454" uniqueCount="376">
  <si>
    <t>Export Komplet</t>
  </si>
  <si>
    <t/>
  </si>
  <si>
    <t>2.0</t>
  </si>
  <si>
    <t>ZAMOK</t>
  </si>
  <si>
    <t>False</t>
  </si>
  <si>
    <t>True</t>
  </si>
  <si>
    <t>{cfd51ead-91ea-4b61-88f5-260af87fe18a}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</si>
  <si>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</si>
  <si>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</si>
  <si>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</si>
  <si>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</si>
  <si>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</si>
  <si>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</si>
  <si>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</si>
  <si>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</si>
  <si>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211107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</si>
  <si>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</si>
  <si>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</si>
  <si>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Křižíkova - Oprava osvětlení a elektroinstalace tělocvičen</t>
  </si>
  <si>
    <t>KSO:</t>
  </si>
  <si>
    <t>802 21</t>
  </si>
  <si>
    <t>CC-CZ:</t>
  </si>
  <si>
    <t>12631</t>
  </si>
  <si>
    <t>Místo:</t>
  </si>
  <si>
    <t>Sokolov</t>
  </si>
  <si>
    <t>Datum:</t>
  </si>
  <si>
    <t>15. 12. 2021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</si>
  <si>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</si>
  <si>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</si>
  <si>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</si>
  <si>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</si>
  <si>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</si>
  <si>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</si>
  <si>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</si>
  <si>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Jiří Voráč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</si>
  <si>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</si>
  <si>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</si>
  <si>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</si>
  <si>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</si>
  <si>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</si>
  <si>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</si>
  <si>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</si>
  <si>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</si>
  <si>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</si>
  <si>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</si>
  <si>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</si>
  <si>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</si>
  <si>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</si>
  <si>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</si>
  <si>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</si>
  <si>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</si>
  <si>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</si>
  <si>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</si>
  <si>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</si>
  <si>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</si>
  <si>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</si>
  <si>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</si>
  <si>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</si>
  <si>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</si>
  <si>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</si>
  <si>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</si>
  <si>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</si>
  <si>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</si>
  <si>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</si>
  <si>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</si>
  <si>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</si>
  <si>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</si>
  <si>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</si>
  <si>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</si>
  <si>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</si>
  <si>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</si>
  <si>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</si>
  <si>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</si>
  <si>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</si>
  <si>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</si>
  <si>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</si>
  <si>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</si>
  <si>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</si>
  <si>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</si>
  <si>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</si>
  <si>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</si>
  <si>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</si>
  <si>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</si>
  <si>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</si>
  <si>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</si>
  <si>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</si>
  <si>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</si>
  <si>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Elektroinstalace</t>
  </si>
  <si>
    <t>STA</t>
  </si>
  <si>
    <t>1</t>
  </si>
  <si>
    <t>{55ace0f7-625f-4b31-9d5f-085dd38574e7}</t>
  </si>
  <si>
    <t>2</t>
  </si>
  <si>
    <t>KRYCÍ LIST SOUPISU PRACÍ</t>
  </si>
  <si>
    <t>Objekt:</t>
  </si>
  <si>
    <t>01 - Elektroinstalace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</si>
  <si>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</si>
  <si>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</si>
  <si>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</si>
  <si>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</si>
  <si>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</si>
  <si>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</si>
  <si>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</si>
  <si>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</si>
  <si>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</si>
  <si>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469 - Stavební práce při elektromontážích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</si>
  <si>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</si>
  <si>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</si>
  <si>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</si>
  <si>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</si>
  <si>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</si>
  <si>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784 - Dokončovací práce - malby a tapety</t>
  </si>
  <si>
    <t>M - Práce a dodávky M</t>
  </si>
  <si>
    <t xml:space="preserve">    21-M - Elektromontáže</t>
  </si>
  <si>
    <t xml:space="preserve">    SILN - Silnoproud - osvětlení</t>
  </si>
  <si>
    <t>OST - Ostatní</t>
  </si>
  <si>
    <t xml:space="preserve">    VRN - Vedlejší rozpočtové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</si>
  <si>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</si>
  <si>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</si>
  <si>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</si>
  <si>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</si>
  <si>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</si>
  <si>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</si>
  <si>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</si>
  <si>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</si>
  <si>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</si>
  <si>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</si>
  <si>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</si>
  <si>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</si>
  <si>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</si>
  <si>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</si>
  <si>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</si>
  <si>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</si>
  <si>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</si>
  <si>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469</t>
  </si>
  <si>
    <t>Stavební práce při elektromontážích</t>
  </si>
  <si>
    <t>ROZPOCET</t>
  </si>
  <si>
    <t>3</t>
  </si>
  <si>
    <t>Svislé a kompletní konstrukce</t>
  </si>
  <si>
    <t>K</t>
  </si>
  <si>
    <t>346481111</t>
  </si>
  <si>
    <t>Zaplentování rýh, potrubí, válcovaných nosníků, výklenků nebo nik jakéhokoliv tvaru, na maltu ve stěnách nebo před stěnami rabicovým pletivem</t>
  </si>
  <si>
    <t>m2</t>
  </si>
  <si>
    <t>CS ÚRS 2021 02</t>
  </si>
  <si>
    <t>4</t>
  </si>
  <si>
    <t>PP</t>
  </si>
  <si>
    <t>VV</t>
  </si>
  <si>
    <t>2*0,2*15</t>
  </si>
  <si>
    <t>Součet</t>
  </si>
  <si>
    <t>6</t>
  </si>
  <si>
    <t>Úpravy povrchů, podlahy a osazování výplní</t>
  </si>
  <si>
    <t>612311131</t>
  </si>
  <si>
    <t>Potažení vnitřních ploch vápenným štukem tloušťky do 3 mm svislých konstrukcí stěn</t>
  </si>
  <si>
    <t>619996145</t>
  </si>
  <si>
    <t>Ochrana stavebních konstrukcí a samostatných prvků včetně pozdějšího odstranění obalením geotextilií samostatných konstrukcí a prvků</t>
  </si>
  <si>
    <t>ochrana parket proti poškrábání při montáži a pojíždění lešením</t>
  </si>
  <si>
    <t>487</t>
  </si>
  <si>
    <t>9</t>
  </si>
  <si>
    <t>Ostatní konstrukce a práce, bourání</t>
  </si>
  <si>
    <t>943311111</t>
  </si>
  <si>
    <t>Montáž lešení prostorového modulového lehkého pracovního bez podlah s provozním zatížením tř. 3 do 200 kg/m2, výšky do 10 m</t>
  </si>
  <si>
    <t>m3</t>
  </si>
  <si>
    <t>8</t>
  </si>
  <si>
    <t>5</t>
  </si>
  <si>
    <t>943311211</t>
  </si>
  <si>
    <t>Montáž lešení prostorového modulového lehkého pracovního bez podlah Příplatek za první a každý další den použití lešení k ceně -1111</t>
  </si>
  <si>
    <t>10</t>
  </si>
  <si>
    <t>120*7</t>
  </si>
  <si>
    <t>943311811</t>
  </si>
  <si>
    <t>Demontáž lešení prostorového modulového lehkého pracovního bez podlah s provozním zatížením tř. 3 do 200 kg/m2, výšky do 10 m</t>
  </si>
  <si>
    <t>12</t>
  </si>
  <si>
    <t>7</t>
  </si>
  <si>
    <t>952901114</t>
  </si>
  <si>
    <t>Vyčištění budov nebo objektů před předáním do užívání budov bytové nebo občanské výstavby, světlé výšky podlaží přes 4 m</t>
  </si>
  <si>
    <t>14</t>
  </si>
  <si>
    <t>IP-CHK1</t>
  </si>
  <si>
    <t>Kotvy chemickou patronou M 6 hl 80 mm do betonu, ŽB nebo kamene s vyvrtáním otvoru</t>
  </si>
  <si>
    <t>kus</t>
  </si>
  <si>
    <t>16</t>
  </si>
  <si>
    <t>IP-CHK2</t>
  </si>
  <si>
    <t>Kotevní šroub pro chemické kotvy M 6 dl 110 mm</t>
  </si>
  <si>
    <t>18</t>
  </si>
  <si>
    <t>971052251</t>
  </si>
  <si>
    <t>Vybourání a prorážení otvorů v železobetonových příčkách a zdech základových nebo nadzákladových, plochy do 0,0225 m2, tl. do 450 mm</t>
  </si>
  <si>
    <t>20</t>
  </si>
  <si>
    <t>11</t>
  </si>
  <si>
    <t>971052261</t>
  </si>
  <si>
    <t>Vybourání a prorážení otvorů v železobetonových příčkách a zdech základových nebo nadzákladových, plochy do 0,0225 m2, tl. do 600 mm</t>
  </si>
  <si>
    <t>22</t>
  </si>
  <si>
    <t>997</t>
  </si>
  <si>
    <t>Přesun sutě</t>
  </si>
  <si>
    <t>997013113</t>
  </si>
  <si>
    <t>Vnitrostaveništní doprava suti a vybouraných hmot vodorovně do 50 m svisle s použitím mechanizace pro budovy a haly výšky přes 9 do 12 m</t>
  </si>
  <si>
    <t>t</t>
  </si>
  <si>
    <t>24</t>
  </si>
  <si>
    <t>13</t>
  </si>
  <si>
    <t>997013501</t>
  </si>
  <si>
    <t>Odvoz suti a vybouraných hmot na skládku nebo meziskládku se složením, na vzdálenost do 1 km</t>
  </si>
  <si>
    <t>26</t>
  </si>
  <si>
    <t>997013509</t>
  </si>
  <si>
    <t>Odvoz suti a vybouraných hmot na skládku nebo meziskládku se složením, na vzdálenost Příplatek k ceně za každý další i započatý 1 km přes 1 km</t>
  </si>
  <si>
    <t>28</t>
  </si>
  <si>
    <t>1,403*5</t>
  </si>
  <si>
    <t>997013602</t>
  </si>
  <si>
    <t>Poplatek za uložení stavebního odpadu na skládce (skládkovné) z armovaného betonu zatříděného do Katalogu odpadů pod kódem 17 01 01</t>
  </si>
  <si>
    <t>30</t>
  </si>
  <si>
    <t>998</t>
  </si>
  <si>
    <t>Přesun hmot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</si>
  <si>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</si>
  <si>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</si>
  <si>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32</t>
  </si>
  <si>
    <t>784</t>
  </si>
  <si>
    <t>Dokončovací práce - malby a tapety</t>
  </si>
  <si>
    <t>17</t>
  </si>
  <si>
    <t>784211001</t>
  </si>
  <si>
    <t>Malby z malířských směsí oděruvzdorných za mokra jednonásobné, bílé za mokra odruvzdorné výborně v místnostech výšky do 3,80 m</t>
  </si>
  <si>
    <t>34</t>
  </si>
  <si>
    <t>M</t>
  </si>
  <si>
    <t>Práce a dodávky M</t>
  </si>
  <si>
    <t>21-M</t>
  </si>
  <si>
    <t>Elektromontáže</t>
  </si>
  <si>
    <t>SILN</t>
  </si>
  <si>
    <t>Silnoproud - osvětlení</t>
  </si>
  <si>
    <t>IP-RT</t>
  </si>
  <si>
    <t>doplnění a úprava stávající okruhové rozvodnice RT, práce + materiál</t>
  </si>
  <si>
    <t>36</t>
  </si>
  <si>
    <t>Struktura výpočtu: počet kusů</t>
  </si>
  <si>
    <t>19</t>
  </si>
  <si>
    <t>741210121</t>
  </si>
  <si>
    <t>Montáž rozváděčů litinových, hliníkových nebo plastových bez zapojení vodičů skříněk hmotnosti do 10 kg</t>
  </si>
  <si>
    <t>CS ÚRS 2021 01</t>
  </si>
  <si>
    <t>38</t>
  </si>
  <si>
    <t>1+1</t>
  </si>
  <si>
    <t>IP-OVL</t>
  </si>
  <si>
    <t>ovládací skříňka osvětlení, Eaton typ RMQ-Titan M22-I12, včetně ovládací tlačítek a ostatních prvků</t>
  </si>
  <si>
    <t>40</t>
  </si>
  <si>
    <t>P</t>
  </si>
  <si>
    <t>Poznámka k položce:
Poznámka k položce: Doporučený typ</t>
  </si>
  <si>
    <t>741122241</t>
  </si>
  <si>
    <t>Montáž kabelů měděných bez ukončení uložených volně nebo v liště plných kulatých (např. CYKY) počtu a průřezu žil 12x1,5 mm2</t>
  </si>
  <si>
    <t>m</t>
  </si>
  <si>
    <t>42</t>
  </si>
  <si>
    <t>IP-KAB1</t>
  </si>
  <si>
    <t>kabel instalační, PRAKAB, typ PRAFlaSafe X 12x1,5-J B2cas1d1a1</t>
  </si>
  <si>
    <t>44</t>
  </si>
  <si>
    <t>Poznámka k položce:
Poznámka k položce: doporučený typ</t>
  </si>
  <si>
    <t>23</t>
  </si>
  <si>
    <t>741122611</t>
  </si>
  <si>
    <t>Montáž kabelů měděných bez ukončení uložených pevně plných kulatých nebo bezhalogenových (např. CYKY) počtu a průřezu žil 3x1,5 až 6 mm2</t>
  </si>
  <si>
    <t>46</t>
  </si>
  <si>
    <t>225</t>
  </si>
  <si>
    <t>741122211</t>
  </si>
  <si>
    <t>Montáž kabelů měděných bez ukončení uložených volně nebo v liště plných kulatých (např. CYKY) počtu a průřezu žil 3x1,5 až 6 mm2</t>
  </si>
  <si>
    <t>48</t>
  </si>
  <si>
    <t>66</t>
  </si>
  <si>
    <t>25</t>
  </si>
  <si>
    <t>IP-KAB2</t>
  </si>
  <si>
    <t>kabel instalační, PRAKAB, typ PRAFlaSafe X 3x1,5-J B2cas1d1a1</t>
  </si>
  <si>
    <t>50</t>
  </si>
  <si>
    <t>225+66</t>
  </si>
  <si>
    <t>IP-PK1</t>
  </si>
  <si>
    <t>kabelová příchytka, Kopos Kolín, typ 6712_PO, mat. pozinmkovaná ocel Sendzimir</t>
  </si>
  <si>
    <t>52</t>
  </si>
  <si>
    <t>488</t>
  </si>
  <si>
    <t>27</t>
  </si>
  <si>
    <t>IP-PK2</t>
  </si>
  <si>
    <t>šroub do betonu, Kopos Kolín, typ SB 6.3X35_POGMT, mat. geomet</t>
  </si>
  <si>
    <t>54</t>
  </si>
  <si>
    <t>741130001</t>
  </si>
  <si>
    <t>Ukončení vodičů izolovaných s označením a zapojením v rozváděči nebo na přístroji, průřezu žíly do 2,5 mm2</t>
  </si>
  <si>
    <t>56</t>
  </si>
  <si>
    <t>210</t>
  </si>
  <si>
    <t>29</t>
  </si>
  <si>
    <t>741372062</t>
  </si>
  <si>
    <t>Montáž svítidel LED se zapojením vodičů bytových nebo společenských místností přisazených stropních panelových, obsahu přes 0,09 do 0,36 m2</t>
  </si>
  <si>
    <t>58</t>
  </si>
  <si>
    <t>IP-SV-SL1</t>
  </si>
  <si>
    <t>svítidlo pro sportoviště, Elkovo Čepelík, typ ZCLED3GSPORT68L840/LENS90-HR, 68W/9350lm/840, IP40</t>
  </si>
  <si>
    <t>60</t>
  </si>
  <si>
    <t>Poznámka k položce:
Poznámka k položce: Doporučený typ.</t>
  </si>
  <si>
    <t>31</t>
  </si>
  <si>
    <t>741110512</t>
  </si>
  <si>
    <t>Montáž lišt a kanálků elektroinstalačních se spojkami, ohyby a rohy a s nasunutím do krabic vkládacích s víčkem, šířky do přes 60 do 120 mm</t>
  </si>
  <si>
    <t>62</t>
  </si>
  <si>
    <t>IP-KK1</t>
  </si>
  <si>
    <t>kabelový kanál, Kopos Kolín, typ EKD 80X40HF_HD, bílá, bezhalogenový materiál</t>
  </si>
  <si>
    <t>64</t>
  </si>
  <si>
    <t>33</t>
  </si>
  <si>
    <t>IP-KK2</t>
  </si>
  <si>
    <t>kryt spojovací, Kopos Kolín, typ 8502HF_HB, bílá, bezhalogenový materiál</t>
  </si>
  <si>
    <t>IP-KK3</t>
  </si>
  <si>
    <t>kryt ohybový, Kopos Kolín, typ 8503HF_HB, bílá, bezhalogenový materiál</t>
  </si>
  <si>
    <t>68</t>
  </si>
  <si>
    <t>35</t>
  </si>
  <si>
    <t>IP-KK4</t>
  </si>
  <si>
    <t>kryt odbočný, Kopos Kolín, typ 8504HF_HB, bílá, bezhalogenový materiál</t>
  </si>
  <si>
    <t>70</t>
  </si>
  <si>
    <t>IP-KK5</t>
  </si>
  <si>
    <t>roh vnitřní, Kopos Kolín, typ 8505HF_HB, bílá, bezhalogenový materiál</t>
  </si>
  <si>
    <t>72</t>
  </si>
  <si>
    <t>37</t>
  </si>
  <si>
    <t>741910411</t>
  </si>
  <si>
    <t>Montáž žlabů bez stojiny a výložníků kovových s podpěrkami a příslušenstvím bez víka, šířky do 50 mm</t>
  </si>
  <si>
    <t>74</t>
  </si>
  <si>
    <t>112+8</t>
  </si>
  <si>
    <t>741910421</t>
  </si>
  <si>
    <t>Montáž žlabů bez stojiny a výložníků kovových s podpěrkami a příslušenstvím uzavření víkem</t>
  </si>
  <si>
    <t>76</t>
  </si>
  <si>
    <t>39</t>
  </si>
  <si>
    <t>IP-KZ1</t>
  </si>
  <si>
    <t>kabelový žlab, Arkys, typ M2 50/50, galvanicky zinkováno</t>
  </si>
  <si>
    <t>78</t>
  </si>
  <si>
    <t>112</t>
  </si>
  <si>
    <t>IP-KZ2</t>
  </si>
  <si>
    <t>spojka žlabu, Arkys, typ SZM 1, galvanicky zinkováno</t>
  </si>
  <si>
    <t>80</t>
  </si>
  <si>
    <t>41</t>
  </si>
  <si>
    <t>IP-KZ3</t>
  </si>
  <si>
    <t>držák žlabu, Arkys, typ DZM 8, galvanicky zinkováno</t>
  </si>
  <si>
    <t>82</t>
  </si>
  <si>
    <t>212</t>
  </si>
  <si>
    <t>IP-KZ4</t>
  </si>
  <si>
    <t>kabelový žlab, Arkys, L1 50/50, sendzimirově zinkováno</t>
  </si>
  <si>
    <t>84</t>
  </si>
  <si>
    <t>43</t>
  </si>
  <si>
    <t>IP-KZ5</t>
  </si>
  <si>
    <t>spojka žlabu, Arkys, typ SL 2/50, sendzimirově zinkováno</t>
  </si>
  <si>
    <t>86</t>
  </si>
  <si>
    <t>IP-KZ6</t>
  </si>
  <si>
    <t>spojka víka žlabu, Arkys, typ SVL-50, sendzimirově zinkováno</t>
  </si>
  <si>
    <t>88</t>
  </si>
  <si>
    <t>45</t>
  </si>
  <si>
    <t>IP-KZ7</t>
  </si>
  <si>
    <t>koleno žlabu, Arkys, typ KL2 90-R50 50/50, sendzimirově zinkováno</t>
  </si>
  <si>
    <t>90</t>
  </si>
  <si>
    <t>IP-KZ8</t>
  </si>
  <si>
    <t>koncový díl (záslepka), Arkys, typ KDL 50/50, sendzimirově zinkováno</t>
  </si>
  <si>
    <t>92</t>
  </si>
  <si>
    <t>47</t>
  </si>
  <si>
    <t>IP-KZ9</t>
  </si>
  <si>
    <t>víko žlabu, Arkys, typ VL 50, sendzimirově zinkováno</t>
  </si>
  <si>
    <t>94</t>
  </si>
  <si>
    <t>IP-KZ10</t>
  </si>
  <si>
    <t>víko kolena žlabu, Arkys, typ VKL 90-R50 50, senzimirově zinkováno</t>
  </si>
  <si>
    <t>96</t>
  </si>
  <si>
    <t>49</t>
  </si>
  <si>
    <t>IP-KZ11</t>
  </si>
  <si>
    <t>držák nástěnný, Arkys, typ DNL 100, senzimirově zinkováno</t>
  </si>
  <si>
    <t>98</t>
  </si>
  <si>
    <t>HZS2232</t>
  </si>
  <si>
    <t>Hodinové zúčtovací sazby profesí PSV provádění stavebních instalací elektrikář odborný</t>
  </si>
  <si>
    <t>hod</t>
  </si>
  <si>
    <t>100</t>
  </si>
  <si>
    <t>51</t>
  </si>
  <si>
    <t>IP-D-001</t>
  </si>
  <si>
    <t>Demontážní práce silnoproud</t>
  </si>
  <si>
    <t>102</t>
  </si>
  <si>
    <t>IP-DM-001</t>
  </si>
  <si>
    <t>drobný materiál</t>
  </si>
  <si>
    <t>kpl</t>
  </si>
  <si>
    <t>104</t>
  </si>
  <si>
    <t>OST</t>
  </si>
  <si>
    <t>Ostatní</t>
  </si>
  <si>
    <t>VRN</t>
  </si>
  <si>
    <t>Vedlejší rozpočtové náklady</t>
  </si>
  <si>
    <t>53</t>
  </si>
  <si>
    <t>741810002</t>
  </si>
  <si>
    <t>Zkoušky a prohlídky elektrických rozvodů a zařízení celková prohlídka a vyhotovení revizní zprávy pro objem montážních prací přes 100 do 500 tis. Kč</t>
  </si>
  <si>
    <t>106</t>
  </si>
  <si>
    <t>013254000</t>
  </si>
  <si>
    <t>Dokumentace skutečného provedení stavby</t>
  </si>
  <si>
    <t>108</t>
  </si>
  <si>
    <t>55</t>
  </si>
  <si>
    <t>999-VRN-1</t>
  </si>
  <si>
    <t>Vedlejší náklady</t>
  </si>
  <si>
    <t>%</t>
  </si>
  <si>
    <t>-632026947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</si>
</sst>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22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23</v>
      </c>
      <c r="E8" s="22"/>
      <c r="F8" s="22"/>
      <c r="G8" s="22"/>
      <c r="H8" s="22"/>
      <c r="I8" s="22"/>
      <c r="J8" s="22"/>
      <c r="K8" s="27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25</v>
      </c>
      <c r="AL8" s="22"/>
      <c r="AM8" s="22"/>
      <c r="AN8" s="33" t="s">
        <v>26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28</v>
      </c>
      <c r="AL10" s="22"/>
      <c r="AM10" s="22"/>
      <c r="AN10" s="27" t="s">
        <v>1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1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28</v>
      </c>
      <c r="AL13" s="22"/>
      <c r="AM13" s="22"/>
      <c r="AN13" s="34" t="s">
        <v>32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28</v>
      </c>
      <c r="AL16" s="22"/>
      <c r="AM16" s="22"/>
      <c r="AN16" s="27" t="s">
        <v>1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1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28</v>
      </c>
      <c r="AL19" s="22"/>
      <c r="AM19" s="22"/>
      <c r="AN19" s="27" t="s">
        <v>1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1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ROUND(AX94,2)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ROUND(AY94,2)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51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1"/>
    </row>
    <row r="35" spans="1:59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G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9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G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9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G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9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G75" s="38"/>
    </row>
    <row r="76" spans="1:59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G76" s="38"/>
    </row>
    <row r="77" spans="1:59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G77" s="38"/>
    </row>
    <row r="81" spans="1:59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G81" s="38"/>
    </row>
    <row r="82" spans="1:59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G82" s="38"/>
    </row>
    <row r="83" spans="1:59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G83" s="38"/>
    </row>
    <row r="84" spans="1:59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211107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G84" s="4"/>
    </row>
    <row r="85" spans="1:59" s="5" customFormat="1" ht="36.95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ZŠ Křižíkova - Oprava osvětlení a elektroinstalace tělocvičen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G85" s="5"/>
    </row>
    <row r="86" spans="1:59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G86" s="38"/>
    </row>
    <row r="87" spans="1:59" s="2" customFormat="1" ht="12" customHeight="1">
      <c r="A87" s="38"/>
      <c r="B87" s="39"/>
      <c r="C87" s="32" t="s">
        <v>23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25</v>
      </c>
      <c r="AJ87" s="40"/>
      <c r="AK87" s="40"/>
      <c r="AL87" s="40"/>
      <c r="AM87" s="79" t="str">
        <f>IF(AN8="","",AN8)</f>
        <v>15. 12. 2021</v>
      </c>
      <c r="AN87" s="79"/>
      <c r="AO87" s="40"/>
      <c r="AP87" s="40"/>
      <c r="AQ87" s="40"/>
      <c r="AR87" s="44"/>
      <c r="BG87" s="38"/>
    </row>
    <row r="88" spans="1:59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G88" s="38"/>
    </row>
    <row r="89" spans="1:59" s="2" customFormat="1" ht="15.15" customHeight="1">
      <c r="A89" s="38"/>
      <c r="B89" s="39"/>
      <c r="C89" s="32" t="s">
        <v>27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33</v>
      </c>
      <c r="AJ89" s="40"/>
      <c r="AK89" s="40"/>
      <c r="AL89" s="40"/>
      <c r="AM89" s="80" t="str">
        <f>IF(E17="","",E17)</f>
        <v>Ing. Jiří Voráč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4"/>
      <c r="BG89" s="38"/>
    </row>
    <row r="90" spans="1:59" s="2" customFormat="1" ht="15.15" customHeight="1">
      <c r="A90" s="38"/>
      <c r="B90" s="39"/>
      <c r="C90" s="32" t="s">
        <v>31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8"/>
      <c r="BG90" s="38"/>
    </row>
    <row r="91" spans="1:59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2"/>
      <c r="BG91" s="38"/>
    </row>
    <row r="92" spans="1:59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1" t="s">
        <v>76</v>
      </c>
      <c r="BE92" s="101" t="s">
        <v>77</v>
      </c>
      <c r="BF92" s="102" t="s">
        <v>78</v>
      </c>
      <c r="BG92" s="38"/>
    </row>
    <row r="93" spans="1:59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5"/>
      <c r="BG93" s="38"/>
    </row>
    <row r="94" spans="1:90" s="6" customFormat="1" ht="32.4" customHeight="1">
      <c r="A94" s="6"/>
      <c r="B94" s="106"/>
      <c r="C94" s="107" t="s">
        <v>79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SUM(AG94,AV94)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ROUND(AT95,2)</f>
        <v>0</v>
      </c>
      <c r="AU94" s="115">
        <f>ROUND(AU95,2)</f>
        <v>0</v>
      </c>
      <c r="AV94" s="115">
        <f>ROUND(SUM(AX94:AY94),2)</f>
        <v>0</v>
      </c>
      <c r="AW94" s="116">
        <f>ROUND(AW95,5)</f>
        <v>0</v>
      </c>
      <c r="AX94" s="115">
        <f>ROUND(BB94*L29,2)</f>
        <v>0</v>
      </c>
      <c r="AY94" s="115">
        <f>ROUND(BC94*L30,2)</f>
        <v>0</v>
      </c>
      <c r="AZ94" s="115">
        <f>ROUND(BD94*L29,2)</f>
        <v>0</v>
      </c>
      <c r="BA94" s="115">
        <f>ROUND(BE94*L30,2)</f>
        <v>0</v>
      </c>
      <c r="BB94" s="115">
        <f>ROUND(BB95,2)</f>
        <v>0</v>
      </c>
      <c r="BC94" s="115">
        <f>ROUND(BC95,2)</f>
        <v>0</v>
      </c>
      <c r="BD94" s="115">
        <f>ROUND(BD95,2)</f>
        <v>0</v>
      </c>
      <c r="BE94" s="115">
        <f>ROUND(BE95,2)</f>
        <v>0</v>
      </c>
      <c r="BF94" s="117">
        <f>ROUND(BF95,2)</f>
        <v>0</v>
      </c>
      <c r="BG94" s="6"/>
      <c r="BS94" s="118" t="s">
        <v>80</v>
      </c>
      <c r="BT94" s="118" t="s">
        <v>81</v>
      </c>
      <c r="BU94" s="119" t="s">
        <v>82</v>
      </c>
      <c r="BV94" s="118" t="s">
        <v>83</v>
      </c>
      <c r="BW94" s="118" t="s">
        <v>6</v>
      </c>
      <c r="BX94" s="118" t="s">
        <v>84</v>
      </c>
      <c r="CL94" s="118" t="s">
        <v>20</v>
      </c>
    </row>
    <row r="95" spans="1:91" s="7" customFormat="1" ht="16.5" customHeight="1">
      <c r="A95" s="120" t="s">
        <v>85</v>
      </c>
      <c r="B95" s="121"/>
      <c r="C95" s="122"/>
      <c r="D95" s="123" t="s">
        <v>86</v>
      </c>
      <c r="E95" s="123"/>
      <c r="F95" s="123"/>
      <c r="G95" s="123"/>
      <c r="H95" s="123"/>
      <c r="I95" s="124"/>
      <c r="J95" s="123" t="s">
        <v>87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Elektroinstalace'!K32</f>
        <v>0</v>
      </c>
      <c r="AH95" s="124"/>
      <c r="AI95" s="124"/>
      <c r="AJ95" s="124"/>
      <c r="AK95" s="124"/>
      <c r="AL95" s="124"/>
      <c r="AM95" s="124"/>
      <c r="AN95" s="125">
        <f>SUM(AG95,AV95)</f>
        <v>0</v>
      </c>
      <c r="AO95" s="124"/>
      <c r="AP95" s="124"/>
      <c r="AQ95" s="126" t="s">
        <v>88</v>
      </c>
      <c r="AR95" s="127"/>
      <c r="AS95" s="128">
        <f>'01 - Elektroinstalace'!K30</f>
        <v>0</v>
      </c>
      <c r="AT95" s="129">
        <f>'01 - Elektroinstalace'!K31</f>
        <v>0</v>
      </c>
      <c r="AU95" s="129">
        <v>0</v>
      </c>
      <c r="AV95" s="129">
        <f>ROUND(SUM(AX95:AY95),2)</f>
        <v>0</v>
      </c>
      <c r="AW95" s="130">
        <f>'01 - Elektroinstalace'!T128</f>
        <v>0</v>
      </c>
      <c r="AX95" s="129">
        <f>'01 - Elektroinstalace'!K35</f>
        <v>0</v>
      </c>
      <c r="AY95" s="129">
        <f>'01 - Elektroinstalace'!K36</f>
        <v>0</v>
      </c>
      <c r="AZ95" s="129">
        <f>'01 - Elektroinstalace'!K37</f>
        <v>0</v>
      </c>
      <c r="BA95" s="129">
        <f>'01 - Elektroinstalace'!K38</f>
        <v>0</v>
      </c>
      <c r="BB95" s="129">
        <f>'01 - Elektroinstalace'!F35</f>
        <v>0</v>
      </c>
      <c r="BC95" s="129">
        <f>'01 - Elektroinstalace'!F36</f>
        <v>0</v>
      </c>
      <c r="BD95" s="129">
        <f>'01 - Elektroinstalace'!F37</f>
        <v>0</v>
      </c>
      <c r="BE95" s="129">
        <f>'01 - Elektroinstalace'!F38</f>
        <v>0</v>
      </c>
      <c r="BF95" s="131">
        <f>'01 - Elektroinstalace'!F39</f>
        <v>0</v>
      </c>
      <c r="BG95" s="7"/>
      <c r="BT95" s="132" t="s">
        <v>89</v>
      </c>
      <c r="BV95" s="132" t="s">
        <v>83</v>
      </c>
      <c r="BW95" s="132" t="s">
        <v>90</v>
      </c>
      <c r="BX95" s="132" t="s">
        <v>6</v>
      </c>
      <c r="CL95" s="132" t="s">
        <v>1</v>
      </c>
      <c r="CM95" s="132" t="s">
        <v>91</v>
      </c>
    </row>
    <row r="96" spans="1:59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</row>
    <row r="97" spans="1:59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</sheetData>
  <sheetProtection password="CC35" sheet="1" objects="1" scenarios="1" formatColumns="0" formatRows="0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01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90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20"/>
      <c r="AT3" s="17" t="s">
        <v>91</v>
      </c>
    </row>
    <row r="4" spans="2:46" s="1" customFormat="1" ht="24.95" customHeight="1">
      <c r="B4" s="20"/>
      <c r="D4" s="135" t="s">
        <v>92</v>
      </c>
      <c r="M4" s="20"/>
      <c r="N4" s="136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7" t="s">
        <v>17</v>
      </c>
      <c r="M6" s="20"/>
    </row>
    <row r="7" spans="2:13" s="1" customFormat="1" ht="16.5" customHeight="1">
      <c r="B7" s="20"/>
      <c r="E7" s="138" t="str">
        <f>'Rekapitulace stavby'!K6</f>
        <v>ZŠ Křižíkova - Oprava osvětlení a elektroinstalace tělocvičen</v>
      </c>
      <c r="F7" s="137"/>
      <c r="G7" s="137"/>
      <c r="H7" s="137"/>
      <c r="M7" s="20"/>
    </row>
    <row r="8" spans="1:31" s="2" customFormat="1" ht="12" customHeight="1">
      <c r="A8" s="38"/>
      <c r="B8" s="44"/>
      <c r="C8" s="38"/>
      <c r="D8" s="137" t="s">
        <v>93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94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7" t="s">
        <v>19</v>
      </c>
      <c r="E11" s="38"/>
      <c r="F11" s="140" t="s">
        <v>1</v>
      </c>
      <c r="G11" s="38"/>
      <c r="H11" s="38"/>
      <c r="I11" s="137" t="s">
        <v>21</v>
      </c>
      <c r="J11" s="140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23</v>
      </c>
      <c r="E12" s="38"/>
      <c r="F12" s="140" t="s">
        <v>24</v>
      </c>
      <c r="G12" s="38"/>
      <c r="H12" s="38"/>
      <c r="I12" s="137" t="s">
        <v>25</v>
      </c>
      <c r="J12" s="141" t="str">
        <f>'Rekapitulace stavby'!AN8</f>
        <v>15. 12. 2021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7" t="s">
        <v>27</v>
      </c>
      <c r="E14" s="38"/>
      <c r="F14" s="38"/>
      <c r="G14" s="38"/>
      <c r="H14" s="38"/>
      <c r="I14" s="137" t="s">
        <v>28</v>
      </c>
      <c r="J14" s="140" t="str">
        <f>IF('Rekapitulace stavby'!AN10="","",'Rekapitulace stavby'!AN10)</f>
        <v/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tr">
        <f>IF('Rekapitulace stavby'!E11="","",'Rekapitulace stavby'!E11)</f>
        <v>Město Sokolov</v>
      </c>
      <c r="F15" s="38"/>
      <c r="G15" s="38"/>
      <c r="H15" s="38"/>
      <c r="I15" s="137" t="s">
        <v>30</v>
      </c>
      <c r="J15" s="140" t="str">
        <f>IF('Rekapitulace stavby'!AN11="","",'Rekapitulace stavby'!AN11)</f>
        <v/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7" t="s">
        <v>31</v>
      </c>
      <c r="E17" s="38"/>
      <c r="F17" s="38"/>
      <c r="G17" s="38"/>
      <c r="H17" s="38"/>
      <c r="I17" s="137" t="s">
        <v>28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37" t="s">
        <v>30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7" t="s">
        <v>33</v>
      </c>
      <c r="E20" s="38"/>
      <c r="F20" s="38"/>
      <c r="G20" s="38"/>
      <c r="H20" s="38"/>
      <c r="I20" s="137" t="s">
        <v>28</v>
      </c>
      <c r="J20" s="140" t="str">
        <f>IF('Rekapitulace stavby'!AN16="","",'Rekapitulace stavby'!AN16)</f>
        <v/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tr">
        <f>IF('Rekapitulace stavby'!E17="","",'Rekapitulace stavby'!E17)</f>
        <v>Ing. Jiří Voráč</v>
      </c>
      <c r="F21" s="38"/>
      <c r="G21" s="38"/>
      <c r="H21" s="38"/>
      <c r="I21" s="137" t="s">
        <v>30</v>
      </c>
      <c r="J21" s="140" t="str">
        <f>IF('Rekapitulace stavby'!AN17="","",'Rekapitulace stavby'!AN17)</f>
        <v/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7" t="s">
        <v>35</v>
      </c>
      <c r="E23" s="38"/>
      <c r="F23" s="38"/>
      <c r="G23" s="38"/>
      <c r="H23" s="38"/>
      <c r="I23" s="137" t="s">
        <v>28</v>
      </c>
      <c r="J23" s="140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37" t="s">
        <v>30</v>
      </c>
      <c r="J24" s="140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7" t="s">
        <v>37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2"/>
      <c r="M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6"/>
      <c r="E29" s="146"/>
      <c r="F29" s="146"/>
      <c r="G29" s="146"/>
      <c r="H29" s="146"/>
      <c r="I29" s="146"/>
      <c r="J29" s="146"/>
      <c r="K29" s="146"/>
      <c r="L29" s="146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7" t="s">
        <v>95</v>
      </c>
      <c r="F30" s="38"/>
      <c r="G30" s="38"/>
      <c r="H30" s="38"/>
      <c r="I30" s="38"/>
      <c r="J30" s="38"/>
      <c r="K30" s="147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7" t="s">
        <v>96</v>
      </c>
      <c r="F31" s="38"/>
      <c r="G31" s="38"/>
      <c r="H31" s="38"/>
      <c r="I31" s="38"/>
      <c r="J31" s="38"/>
      <c r="K31" s="147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8" t="s">
        <v>39</v>
      </c>
      <c r="E32" s="38"/>
      <c r="F32" s="38"/>
      <c r="G32" s="38"/>
      <c r="H32" s="38"/>
      <c r="I32" s="38"/>
      <c r="J32" s="38"/>
      <c r="K32" s="149">
        <f>ROUND(K128,2)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6"/>
      <c r="E33" s="146"/>
      <c r="F33" s="146"/>
      <c r="G33" s="146"/>
      <c r="H33" s="146"/>
      <c r="I33" s="146"/>
      <c r="J33" s="146"/>
      <c r="K33" s="146"/>
      <c r="L33" s="146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0" t="s">
        <v>41</v>
      </c>
      <c r="G34" s="38"/>
      <c r="H34" s="38"/>
      <c r="I34" s="150" t="s">
        <v>40</v>
      </c>
      <c r="J34" s="38"/>
      <c r="K34" s="150" t="s">
        <v>42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1" t="s">
        <v>43</v>
      </c>
      <c r="E35" s="137" t="s">
        <v>44</v>
      </c>
      <c r="F35" s="147">
        <f>ROUND((SUM(BE128:BE377)),2)</f>
        <v>0</v>
      </c>
      <c r="G35" s="38"/>
      <c r="H35" s="38"/>
      <c r="I35" s="152">
        <v>0.21</v>
      </c>
      <c r="J35" s="38"/>
      <c r="K35" s="147">
        <f>ROUND(((SUM(BE128:BE377))*I35),2)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7" t="s">
        <v>45</v>
      </c>
      <c r="F36" s="147">
        <f>ROUND((SUM(BF128:BF377)),2)</f>
        <v>0</v>
      </c>
      <c r="G36" s="38"/>
      <c r="H36" s="38"/>
      <c r="I36" s="152">
        <v>0.15</v>
      </c>
      <c r="J36" s="38"/>
      <c r="K36" s="147">
        <f>ROUND(((SUM(BF128:BF377))*I36),2)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7" t="s">
        <v>46</v>
      </c>
      <c r="F37" s="147">
        <f>ROUND((SUM(BG128:BG377)),2)</f>
        <v>0</v>
      </c>
      <c r="G37" s="38"/>
      <c r="H37" s="38"/>
      <c r="I37" s="152">
        <v>0.21</v>
      </c>
      <c r="J37" s="38"/>
      <c r="K37" s="147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7" t="s">
        <v>47</v>
      </c>
      <c r="F38" s="147">
        <f>ROUND((SUM(BH128:BH377)),2)</f>
        <v>0</v>
      </c>
      <c r="G38" s="38"/>
      <c r="H38" s="38"/>
      <c r="I38" s="152">
        <v>0.15</v>
      </c>
      <c r="J38" s="38"/>
      <c r="K38" s="147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7" t="s">
        <v>48</v>
      </c>
      <c r="F39" s="147">
        <f>ROUND((SUM(BI128:BI377)),2)</f>
        <v>0</v>
      </c>
      <c r="G39" s="38"/>
      <c r="H39" s="38"/>
      <c r="I39" s="152">
        <v>0</v>
      </c>
      <c r="J39" s="38"/>
      <c r="K39" s="147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3"/>
      <c r="D41" s="154" t="s">
        <v>49</v>
      </c>
      <c r="E41" s="155"/>
      <c r="F41" s="155"/>
      <c r="G41" s="156" t="s">
        <v>50</v>
      </c>
      <c r="H41" s="157" t="s">
        <v>51</v>
      </c>
      <c r="I41" s="155"/>
      <c r="J41" s="155"/>
      <c r="K41" s="158">
        <f>SUM(K32:K39)</f>
        <v>0</v>
      </c>
      <c r="L41" s="159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0" t="s">
        <v>52</v>
      </c>
      <c r="E50" s="161"/>
      <c r="F50" s="161"/>
      <c r="G50" s="160" t="s">
        <v>53</v>
      </c>
      <c r="H50" s="161"/>
      <c r="I50" s="161"/>
      <c r="J50" s="161"/>
      <c r="K50" s="161"/>
      <c r="L50" s="161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2" t="s">
        <v>54</v>
      </c>
      <c r="E61" s="163"/>
      <c r="F61" s="164" t="s">
        <v>55</v>
      </c>
      <c r="G61" s="162" t="s">
        <v>54</v>
      </c>
      <c r="H61" s="163"/>
      <c r="I61" s="163"/>
      <c r="J61" s="165" t="s">
        <v>55</v>
      </c>
      <c r="K61" s="163"/>
      <c r="L61" s="163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0" t="s">
        <v>56</v>
      </c>
      <c r="E65" s="166"/>
      <c r="F65" s="166"/>
      <c r="G65" s="160" t="s">
        <v>57</v>
      </c>
      <c r="H65" s="166"/>
      <c r="I65" s="166"/>
      <c r="J65" s="166"/>
      <c r="K65" s="166"/>
      <c r="L65" s="166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2" t="s">
        <v>54</v>
      </c>
      <c r="E76" s="163"/>
      <c r="F76" s="164" t="s">
        <v>55</v>
      </c>
      <c r="G76" s="162" t="s">
        <v>54</v>
      </c>
      <c r="H76" s="163"/>
      <c r="I76" s="163"/>
      <c r="J76" s="165" t="s">
        <v>55</v>
      </c>
      <c r="K76" s="163"/>
      <c r="L76" s="163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1" t="str">
        <f>E7</f>
        <v>ZŠ Křižíkova - Oprava osvětlení a elektroinstalace tělocvičen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Elektroinstalace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23</v>
      </c>
      <c r="D89" s="40"/>
      <c r="E89" s="40"/>
      <c r="F89" s="27" t="str">
        <f>F12</f>
        <v>Sokolov</v>
      </c>
      <c r="G89" s="40"/>
      <c r="H89" s="40"/>
      <c r="I89" s="32" t="s">
        <v>25</v>
      </c>
      <c r="J89" s="79" t="str">
        <f>IF(J12="","",J12)</f>
        <v>15. 12. 2021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27</v>
      </c>
      <c r="D91" s="40"/>
      <c r="E91" s="40"/>
      <c r="F91" s="27" t="str">
        <f>E15</f>
        <v>Město Sokolov</v>
      </c>
      <c r="G91" s="40"/>
      <c r="H91" s="40"/>
      <c r="I91" s="32" t="s">
        <v>33</v>
      </c>
      <c r="J91" s="36" t="str">
        <f>E21</f>
        <v>Ing. Jiří Voráč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31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2" t="s">
        <v>98</v>
      </c>
      <c r="D94" s="173"/>
      <c r="E94" s="173"/>
      <c r="F94" s="173"/>
      <c r="G94" s="173"/>
      <c r="H94" s="173"/>
      <c r="I94" s="174" t="s">
        <v>99</v>
      </c>
      <c r="J94" s="174" t="s">
        <v>100</v>
      </c>
      <c r="K94" s="174" t="s">
        <v>101</v>
      </c>
      <c r="L94" s="173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5" t="s">
        <v>102</v>
      </c>
      <c r="D96" s="40"/>
      <c r="E96" s="40"/>
      <c r="F96" s="40"/>
      <c r="G96" s="40"/>
      <c r="H96" s="40"/>
      <c r="I96" s="110">
        <f>Q128</f>
        <v>0</v>
      </c>
      <c r="J96" s="110">
        <f>R128</f>
        <v>0</v>
      </c>
      <c r="K96" s="110">
        <f>K128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76"/>
      <c r="C97" s="177"/>
      <c r="D97" s="178" t="s">
        <v>104</v>
      </c>
      <c r="E97" s="179"/>
      <c r="F97" s="179"/>
      <c r="G97" s="179"/>
      <c r="H97" s="179"/>
      <c r="I97" s="180">
        <f>Q129</f>
        <v>0</v>
      </c>
      <c r="J97" s="180">
        <f>R129</f>
        <v>0</v>
      </c>
      <c r="K97" s="180">
        <f>K129</f>
        <v>0</v>
      </c>
      <c r="L97" s="177"/>
      <c r="M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105</v>
      </c>
      <c r="E98" s="185"/>
      <c r="F98" s="185"/>
      <c r="G98" s="185"/>
      <c r="H98" s="185"/>
      <c r="I98" s="186">
        <f>Q130</f>
        <v>0</v>
      </c>
      <c r="J98" s="186">
        <f>R130</f>
        <v>0</v>
      </c>
      <c r="K98" s="186">
        <f>K130</f>
        <v>0</v>
      </c>
      <c r="L98" s="183"/>
      <c r="M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106</v>
      </c>
      <c r="E99" s="185"/>
      <c r="F99" s="185"/>
      <c r="G99" s="185"/>
      <c r="H99" s="185"/>
      <c r="I99" s="186">
        <f>Q135</f>
        <v>0</v>
      </c>
      <c r="J99" s="186">
        <f>R135</f>
        <v>0</v>
      </c>
      <c r="K99" s="186">
        <f>K135</f>
        <v>0</v>
      </c>
      <c r="L99" s="183"/>
      <c r="M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107</v>
      </c>
      <c r="E100" s="185"/>
      <c r="F100" s="185"/>
      <c r="G100" s="185"/>
      <c r="H100" s="185"/>
      <c r="I100" s="186">
        <f>Q143</f>
        <v>0</v>
      </c>
      <c r="J100" s="186">
        <f>R143</f>
        <v>0</v>
      </c>
      <c r="K100" s="186">
        <f>K143</f>
        <v>0</v>
      </c>
      <c r="L100" s="183"/>
      <c r="M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108</v>
      </c>
      <c r="E101" s="185"/>
      <c r="F101" s="185"/>
      <c r="G101" s="185"/>
      <c r="H101" s="185"/>
      <c r="I101" s="186">
        <f>Q162</f>
        <v>0</v>
      </c>
      <c r="J101" s="186">
        <f>R162</f>
        <v>0</v>
      </c>
      <c r="K101" s="186">
        <f>K162</f>
        <v>0</v>
      </c>
      <c r="L101" s="183"/>
      <c r="M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109</v>
      </c>
      <c r="E102" s="185"/>
      <c r="F102" s="185"/>
      <c r="G102" s="185"/>
      <c r="H102" s="185"/>
      <c r="I102" s="186">
        <f>Q173</f>
        <v>0</v>
      </c>
      <c r="J102" s="186">
        <f>R173</f>
        <v>0</v>
      </c>
      <c r="K102" s="186">
        <f>K173</f>
        <v>0</v>
      </c>
      <c r="L102" s="183"/>
      <c r="M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110</v>
      </c>
      <c r="E103" s="185"/>
      <c r="F103" s="185"/>
      <c r="G103" s="185"/>
      <c r="H103" s="185"/>
      <c r="I103" s="186">
        <f>Q176</f>
        <v>0</v>
      </c>
      <c r="J103" s="186">
        <f>R176</f>
        <v>0</v>
      </c>
      <c r="K103" s="186">
        <f>K176</f>
        <v>0</v>
      </c>
      <c r="L103" s="183"/>
      <c r="M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6"/>
      <c r="C104" s="177"/>
      <c r="D104" s="178" t="s">
        <v>111</v>
      </c>
      <c r="E104" s="179"/>
      <c r="F104" s="179"/>
      <c r="G104" s="179"/>
      <c r="H104" s="179"/>
      <c r="I104" s="180">
        <f>Q179</f>
        <v>0</v>
      </c>
      <c r="J104" s="180">
        <f>R179</f>
        <v>0</v>
      </c>
      <c r="K104" s="180">
        <f>K179</f>
        <v>0</v>
      </c>
      <c r="L104" s="177"/>
      <c r="M104" s="18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2"/>
      <c r="C105" s="183"/>
      <c r="D105" s="184" t="s">
        <v>112</v>
      </c>
      <c r="E105" s="185"/>
      <c r="F105" s="185"/>
      <c r="G105" s="185"/>
      <c r="H105" s="185"/>
      <c r="I105" s="186">
        <f>Q180</f>
        <v>0</v>
      </c>
      <c r="J105" s="186">
        <f>R180</f>
        <v>0</v>
      </c>
      <c r="K105" s="186">
        <f>K180</f>
        <v>0</v>
      </c>
      <c r="L105" s="183"/>
      <c r="M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113</v>
      </c>
      <c r="E106" s="185"/>
      <c r="F106" s="185"/>
      <c r="G106" s="185"/>
      <c r="H106" s="185"/>
      <c r="I106" s="186">
        <f>Q181</f>
        <v>0</v>
      </c>
      <c r="J106" s="186">
        <f>R181</f>
        <v>0</v>
      </c>
      <c r="K106" s="186">
        <f>K181</f>
        <v>0</v>
      </c>
      <c r="L106" s="183"/>
      <c r="M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6"/>
      <c r="C107" s="177"/>
      <c r="D107" s="178" t="s">
        <v>114</v>
      </c>
      <c r="E107" s="179"/>
      <c r="F107" s="179"/>
      <c r="G107" s="179"/>
      <c r="H107" s="179"/>
      <c r="I107" s="180">
        <f>Q370</f>
        <v>0</v>
      </c>
      <c r="J107" s="180">
        <f>R370</f>
        <v>0</v>
      </c>
      <c r="K107" s="180">
        <f>K370</f>
        <v>0</v>
      </c>
      <c r="L107" s="177"/>
      <c r="M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2"/>
      <c r="C108" s="183"/>
      <c r="D108" s="184" t="s">
        <v>115</v>
      </c>
      <c r="E108" s="185"/>
      <c r="F108" s="185"/>
      <c r="G108" s="185"/>
      <c r="H108" s="185"/>
      <c r="I108" s="186">
        <f>Q371</f>
        <v>0</v>
      </c>
      <c r="J108" s="186">
        <f>R371</f>
        <v>0</v>
      </c>
      <c r="K108" s="186">
        <f>K371</f>
        <v>0</v>
      </c>
      <c r="L108" s="183"/>
      <c r="M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116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17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1" t="str">
        <f>E7</f>
        <v>ZŠ Křižíkova - Oprava osvětlení a elektroinstalace tělocvičen</v>
      </c>
      <c r="F118" s="32"/>
      <c r="G118" s="32"/>
      <c r="H118" s="32"/>
      <c r="I118" s="40"/>
      <c r="J118" s="40"/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93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01 - Elektroinstalace</v>
      </c>
      <c r="F120" s="40"/>
      <c r="G120" s="40"/>
      <c r="H120" s="40"/>
      <c r="I120" s="40"/>
      <c r="J120" s="40"/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23</v>
      </c>
      <c r="D122" s="40"/>
      <c r="E122" s="40"/>
      <c r="F122" s="27" t="str">
        <f>F12</f>
        <v>Sokolov</v>
      </c>
      <c r="G122" s="40"/>
      <c r="H122" s="40"/>
      <c r="I122" s="32" t="s">
        <v>25</v>
      </c>
      <c r="J122" s="79" t="str">
        <f>IF(J12="","",J12)</f>
        <v>15. 12. 2021</v>
      </c>
      <c r="K122" s="40"/>
      <c r="L122" s="40"/>
      <c r="M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E15</f>
        <v>Město Sokolov</v>
      </c>
      <c r="G124" s="40"/>
      <c r="H124" s="40"/>
      <c r="I124" s="32" t="s">
        <v>33</v>
      </c>
      <c r="J124" s="36" t="str">
        <f>E21</f>
        <v>Ing. Jiří Voráč</v>
      </c>
      <c r="K124" s="40"/>
      <c r="L124" s="40"/>
      <c r="M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31</v>
      </c>
      <c r="D125" s="40"/>
      <c r="E125" s="40"/>
      <c r="F125" s="27" t="str">
        <f>IF(E18="","",E18)</f>
        <v>Vyplň údaj</v>
      </c>
      <c r="G125" s="40"/>
      <c r="H125" s="40"/>
      <c r="I125" s="32" t="s">
        <v>35</v>
      </c>
      <c r="J125" s="36" t="str">
        <f>E24</f>
        <v xml:space="preserve"> </v>
      </c>
      <c r="K125" s="40"/>
      <c r="L125" s="40"/>
      <c r="M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88"/>
      <c r="B127" s="189"/>
      <c r="C127" s="190" t="s">
        <v>117</v>
      </c>
      <c r="D127" s="191" t="s">
        <v>64</v>
      </c>
      <c r="E127" s="191" t="s">
        <v>60</v>
      </c>
      <c r="F127" s="191" t="s">
        <v>61</v>
      </c>
      <c r="G127" s="191" t="s">
        <v>118</v>
      </c>
      <c r="H127" s="191" t="s">
        <v>119</v>
      </c>
      <c r="I127" s="191" t="s">
        <v>120</v>
      </c>
      <c r="J127" s="191" t="s">
        <v>121</v>
      </c>
      <c r="K127" s="191" t="s">
        <v>101</v>
      </c>
      <c r="L127" s="192" t="s">
        <v>122</v>
      </c>
      <c r="M127" s="193"/>
      <c r="N127" s="100" t="s">
        <v>1</v>
      </c>
      <c r="O127" s="101" t="s">
        <v>43</v>
      </c>
      <c r="P127" s="101" t="s">
        <v>123</v>
      </c>
      <c r="Q127" s="101" t="s">
        <v>124</v>
      </c>
      <c r="R127" s="101" t="s">
        <v>125</v>
      </c>
      <c r="S127" s="101" t="s">
        <v>126</v>
      </c>
      <c r="T127" s="101" t="s">
        <v>127</v>
      </c>
      <c r="U127" s="101" t="s">
        <v>128</v>
      </c>
      <c r="V127" s="101" t="s">
        <v>129</v>
      </c>
      <c r="W127" s="101" t="s">
        <v>130</v>
      </c>
      <c r="X127" s="102" t="s">
        <v>131</v>
      </c>
      <c r="Y127" s="188"/>
      <c r="Z127" s="188"/>
      <c r="AA127" s="188"/>
      <c r="AB127" s="188"/>
      <c r="AC127" s="188"/>
      <c r="AD127" s="188"/>
      <c r="AE127" s="188"/>
    </row>
    <row r="128" spans="1:63" s="2" customFormat="1" ht="22.8" customHeight="1">
      <c r="A128" s="38"/>
      <c r="B128" s="39"/>
      <c r="C128" s="107" t="s">
        <v>132</v>
      </c>
      <c r="D128" s="40"/>
      <c r="E128" s="40"/>
      <c r="F128" s="40"/>
      <c r="G128" s="40"/>
      <c r="H128" s="40"/>
      <c r="I128" s="40"/>
      <c r="J128" s="40"/>
      <c r="K128" s="194">
        <f>BK128</f>
        <v>0</v>
      </c>
      <c r="L128" s="40"/>
      <c r="M128" s="44"/>
      <c r="N128" s="103"/>
      <c r="O128" s="195"/>
      <c r="P128" s="104"/>
      <c r="Q128" s="196">
        <f>Q129+Q179+Q370</f>
        <v>0</v>
      </c>
      <c r="R128" s="196">
        <f>R129+R179+R370</f>
        <v>0</v>
      </c>
      <c r="S128" s="104"/>
      <c r="T128" s="197">
        <f>T129+T179+T370</f>
        <v>0</v>
      </c>
      <c r="U128" s="104"/>
      <c r="V128" s="197">
        <f>V129+V179+V370</f>
        <v>0</v>
      </c>
      <c r="W128" s="104"/>
      <c r="X128" s="198">
        <f>X129+X179+X370</f>
        <v>0</v>
      </c>
      <c r="Y128" s="38"/>
      <c r="Z128" s="38"/>
      <c r="AA128" s="38"/>
      <c r="AB128" s="38"/>
      <c r="AC128" s="38"/>
      <c r="AD128" s="38"/>
      <c r="AE128" s="38"/>
      <c r="AT128" s="17" t="s">
        <v>80</v>
      </c>
      <c r="AU128" s="17" t="s">
        <v>103</v>
      </c>
      <c r="BK128" s="199">
        <f>BK129+BK179+BK370</f>
        <v>0</v>
      </c>
    </row>
    <row r="129" spans="1:63" s="12" customFormat="1" ht="25.9" customHeight="1">
      <c r="A129" s="12"/>
      <c r="B129" s="200"/>
      <c r="C129" s="201"/>
      <c r="D129" s="202" t="s">
        <v>80</v>
      </c>
      <c r="E129" s="203" t="s">
        <v>133</v>
      </c>
      <c r="F129" s="203" t="s">
        <v>134</v>
      </c>
      <c r="G129" s="201"/>
      <c r="H129" s="201"/>
      <c r="I129" s="204"/>
      <c r="J129" s="204"/>
      <c r="K129" s="205">
        <f>BK129</f>
        <v>0</v>
      </c>
      <c r="L129" s="201"/>
      <c r="M129" s="206"/>
      <c r="N129" s="207"/>
      <c r="O129" s="208"/>
      <c r="P129" s="208"/>
      <c r="Q129" s="209">
        <f>Q130+Q135+Q143+Q162+Q173+Q176</f>
        <v>0</v>
      </c>
      <c r="R129" s="209">
        <f>R130+R135+R143+R162+R173+R176</f>
        <v>0</v>
      </c>
      <c r="S129" s="208"/>
      <c r="T129" s="210">
        <f>T130+T135+T143+T162+T173+T176</f>
        <v>0</v>
      </c>
      <c r="U129" s="208"/>
      <c r="V129" s="210">
        <f>V130+V135+V143+V162+V173+V176</f>
        <v>0</v>
      </c>
      <c r="W129" s="208"/>
      <c r="X129" s="211">
        <f>X130+X135+X143+X162+X173+X176</f>
        <v>0</v>
      </c>
      <c r="Y129" s="12"/>
      <c r="Z129" s="12"/>
      <c r="AA129" s="12"/>
      <c r="AB129" s="12"/>
      <c r="AC129" s="12"/>
      <c r="AD129" s="12"/>
      <c r="AE129" s="12"/>
      <c r="AR129" s="212" t="s">
        <v>89</v>
      </c>
      <c r="AT129" s="213" t="s">
        <v>80</v>
      </c>
      <c r="AU129" s="213" t="s">
        <v>81</v>
      </c>
      <c r="AY129" s="212" t="s">
        <v>135</v>
      </c>
      <c r="BK129" s="214">
        <f>BK130+BK135+BK143+BK162+BK173+BK176</f>
        <v>0</v>
      </c>
    </row>
    <row r="130" spans="1:63" s="12" customFormat="1" ht="22.8" customHeight="1">
      <c r="A130" s="12"/>
      <c r="B130" s="200"/>
      <c r="C130" s="201"/>
      <c r="D130" s="202" t="s">
        <v>80</v>
      </c>
      <c r="E130" s="215" t="s">
        <v>136</v>
      </c>
      <c r="F130" s="215" t="s">
        <v>137</v>
      </c>
      <c r="G130" s="201"/>
      <c r="H130" s="201"/>
      <c r="I130" s="204"/>
      <c r="J130" s="204"/>
      <c r="K130" s="216">
        <f>BK130</f>
        <v>0</v>
      </c>
      <c r="L130" s="201"/>
      <c r="M130" s="206"/>
      <c r="N130" s="207"/>
      <c r="O130" s="208"/>
      <c r="P130" s="208"/>
      <c r="Q130" s="209">
        <f>SUM(Q131:Q134)</f>
        <v>0</v>
      </c>
      <c r="R130" s="209">
        <f>SUM(R131:R134)</f>
        <v>0</v>
      </c>
      <c r="S130" s="208"/>
      <c r="T130" s="210">
        <f>SUM(T131:T134)</f>
        <v>0</v>
      </c>
      <c r="U130" s="208"/>
      <c r="V130" s="210">
        <f>SUM(V131:V134)</f>
        <v>0</v>
      </c>
      <c r="W130" s="208"/>
      <c r="X130" s="211">
        <f>SUM(X131:X134)</f>
        <v>0</v>
      </c>
      <c r="Y130" s="12"/>
      <c r="Z130" s="12"/>
      <c r="AA130" s="12"/>
      <c r="AB130" s="12"/>
      <c r="AC130" s="12"/>
      <c r="AD130" s="12"/>
      <c r="AE130" s="12"/>
      <c r="AR130" s="212" t="s">
        <v>89</v>
      </c>
      <c r="AT130" s="213" t="s">
        <v>80</v>
      </c>
      <c r="AU130" s="213" t="s">
        <v>89</v>
      </c>
      <c r="AY130" s="212" t="s">
        <v>135</v>
      </c>
      <c r="BK130" s="214">
        <f>SUM(BK131:BK134)</f>
        <v>0</v>
      </c>
    </row>
    <row r="131" spans="1:65" s="2" customFormat="1" ht="37.8" customHeight="1">
      <c r="A131" s="38"/>
      <c r="B131" s="39"/>
      <c r="C131" s="217" t="s">
        <v>89</v>
      </c>
      <c r="D131" s="217" t="s">
        <v>138</v>
      </c>
      <c r="E131" s="218" t="s">
        <v>139</v>
      </c>
      <c r="F131" s="219" t="s">
        <v>140</v>
      </c>
      <c r="G131" s="220" t="s">
        <v>141</v>
      </c>
      <c r="H131" s="221">
        <v>6</v>
      </c>
      <c r="I131" s="222"/>
      <c r="J131" s="222"/>
      <c r="K131" s="223">
        <f>ROUND(P131*H131,2)</f>
        <v>0</v>
      </c>
      <c r="L131" s="219" t="s">
        <v>142</v>
      </c>
      <c r="M131" s="44"/>
      <c r="N131" s="224" t="s">
        <v>1</v>
      </c>
      <c r="O131" s="225" t="s">
        <v>44</v>
      </c>
      <c r="P131" s="226">
        <f>I131+J131</f>
        <v>0</v>
      </c>
      <c r="Q131" s="226">
        <f>ROUND(I131*H131,2)</f>
        <v>0</v>
      </c>
      <c r="R131" s="226">
        <f>ROUND(J131*H131,2)</f>
        <v>0</v>
      </c>
      <c r="S131" s="91"/>
      <c r="T131" s="227">
        <f>S131*H131</f>
        <v>0</v>
      </c>
      <c r="U131" s="227">
        <v>0</v>
      </c>
      <c r="V131" s="227">
        <f>U131*H131</f>
        <v>0</v>
      </c>
      <c r="W131" s="227">
        <v>0</v>
      </c>
      <c r="X131" s="228">
        <f>W131*H131</f>
        <v>0</v>
      </c>
      <c r="Y131" s="38"/>
      <c r="Z131" s="38"/>
      <c r="AA131" s="38"/>
      <c r="AB131" s="38"/>
      <c r="AC131" s="38"/>
      <c r="AD131" s="38"/>
      <c r="AE131" s="38"/>
      <c r="AR131" s="229" t="s">
        <v>143</v>
      </c>
      <c r="AT131" s="229" t="s">
        <v>138</v>
      </c>
      <c r="AU131" s="229" t="s">
        <v>91</v>
      </c>
      <c r="AY131" s="17" t="s">
        <v>135</v>
      </c>
      <c r="BE131" s="230">
        <f>IF(O131="základní",K131,0)</f>
        <v>0</v>
      </c>
      <c r="BF131" s="230">
        <f>IF(O131="snížená",K131,0)</f>
        <v>0</v>
      </c>
      <c r="BG131" s="230">
        <f>IF(O131="zákl. přenesená",K131,0)</f>
        <v>0</v>
      </c>
      <c r="BH131" s="230">
        <f>IF(O131="sníž. přenesená",K131,0)</f>
        <v>0</v>
      </c>
      <c r="BI131" s="230">
        <f>IF(O131="nulová",K131,0)</f>
        <v>0</v>
      </c>
      <c r="BJ131" s="17" t="s">
        <v>89</v>
      </c>
      <c r="BK131" s="230">
        <f>ROUND(P131*H131,2)</f>
        <v>0</v>
      </c>
      <c r="BL131" s="17" t="s">
        <v>143</v>
      </c>
      <c r="BM131" s="229" t="s">
        <v>91</v>
      </c>
    </row>
    <row r="132" spans="1:47" s="2" customFormat="1" ht="12">
      <c r="A132" s="38"/>
      <c r="B132" s="39"/>
      <c r="C132" s="40"/>
      <c r="D132" s="231" t="s">
        <v>144</v>
      </c>
      <c r="E132" s="40"/>
      <c r="F132" s="232" t="s">
        <v>140</v>
      </c>
      <c r="G132" s="40"/>
      <c r="H132" s="40"/>
      <c r="I132" s="233"/>
      <c r="J132" s="233"/>
      <c r="K132" s="40"/>
      <c r="L132" s="40"/>
      <c r="M132" s="44"/>
      <c r="N132" s="234"/>
      <c r="O132" s="235"/>
      <c r="P132" s="91"/>
      <c r="Q132" s="91"/>
      <c r="R132" s="91"/>
      <c r="S132" s="91"/>
      <c r="T132" s="91"/>
      <c r="U132" s="91"/>
      <c r="V132" s="91"/>
      <c r="W132" s="91"/>
      <c r="X132" s="92"/>
      <c r="Y132" s="38"/>
      <c r="Z132" s="38"/>
      <c r="AA132" s="38"/>
      <c r="AB132" s="38"/>
      <c r="AC132" s="38"/>
      <c r="AD132" s="38"/>
      <c r="AE132" s="38"/>
      <c r="AT132" s="17" t="s">
        <v>144</v>
      </c>
      <c r="AU132" s="17" t="s">
        <v>91</v>
      </c>
    </row>
    <row r="133" spans="1:51" s="13" customFormat="1" ht="12">
      <c r="A133" s="13"/>
      <c r="B133" s="236"/>
      <c r="C133" s="237"/>
      <c r="D133" s="231" t="s">
        <v>145</v>
      </c>
      <c r="E133" s="238" t="s">
        <v>1</v>
      </c>
      <c r="F133" s="239" t="s">
        <v>146</v>
      </c>
      <c r="G133" s="237"/>
      <c r="H133" s="240">
        <v>6</v>
      </c>
      <c r="I133" s="241"/>
      <c r="J133" s="241"/>
      <c r="K133" s="237"/>
      <c r="L133" s="237"/>
      <c r="M133" s="242"/>
      <c r="N133" s="243"/>
      <c r="O133" s="244"/>
      <c r="P133" s="244"/>
      <c r="Q133" s="244"/>
      <c r="R133" s="244"/>
      <c r="S133" s="244"/>
      <c r="T133" s="244"/>
      <c r="U133" s="244"/>
      <c r="V133" s="244"/>
      <c r="W133" s="244"/>
      <c r="X133" s="245"/>
      <c r="Y133" s="13"/>
      <c r="Z133" s="13"/>
      <c r="AA133" s="13"/>
      <c r="AB133" s="13"/>
      <c r="AC133" s="13"/>
      <c r="AD133" s="13"/>
      <c r="AE133" s="13"/>
      <c r="AT133" s="246" t="s">
        <v>145</v>
      </c>
      <c r="AU133" s="246" t="s">
        <v>91</v>
      </c>
      <c r="AV133" s="13" t="s">
        <v>91</v>
      </c>
      <c r="AW133" s="13" t="s">
        <v>5</v>
      </c>
      <c r="AX133" s="13" t="s">
        <v>81</v>
      </c>
      <c r="AY133" s="246" t="s">
        <v>135</v>
      </c>
    </row>
    <row r="134" spans="1:51" s="14" customFormat="1" ht="12">
      <c r="A134" s="14"/>
      <c r="B134" s="247"/>
      <c r="C134" s="248"/>
      <c r="D134" s="231" t="s">
        <v>145</v>
      </c>
      <c r="E134" s="249" t="s">
        <v>1</v>
      </c>
      <c r="F134" s="250" t="s">
        <v>147</v>
      </c>
      <c r="G134" s="248"/>
      <c r="H134" s="251">
        <v>6</v>
      </c>
      <c r="I134" s="252"/>
      <c r="J134" s="252"/>
      <c r="K134" s="248"/>
      <c r="L134" s="248"/>
      <c r="M134" s="253"/>
      <c r="N134" s="254"/>
      <c r="O134" s="255"/>
      <c r="P134" s="255"/>
      <c r="Q134" s="255"/>
      <c r="R134" s="255"/>
      <c r="S134" s="255"/>
      <c r="T134" s="255"/>
      <c r="U134" s="255"/>
      <c r="V134" s="255"/>
      <c r="W134" s="255"/>
      <c r="X134" s="256"/>
      <c r="Y134" s="14"/>
      <c r="Z134" s="14"/>
      <c r="AA134" s="14"/>
      <c r="AB134" s="14"/>
      <c r="AC134" s="14"/>
      <c r="AD134" s="14"/>
      <c r="AE134" s="14"/>
      <c r="AT134" s="257" t="s">
        <v>145</v>
      </c>
      <c r="AU134" s="257" t="s">
        <v>91</v>
      </c>
      <c r="AV134" s="14" t="s">
        <v>143</v>
      </c>
      <c r="AW134" s="14" t="s">
        <v>5</v>
      </c>
      <c r="AX134" s="14" t="s">
        <v>89</v>
      </c>
      <c r="AY134" s="257" t="s">
        <v>135</v>
      </c>
    </row>
    <row r="135" spans="1:63" s="12" customFormat="1" ht="22.8" customHeight="1">
      <c r="A135" s="12"/>
      <c r="B135" s="200"/>
      <c r="C135" s="201"/>
      <c r="D135" s="202" t="s">
        <v>80</v>
      </c>
      <c r="E135" s="215" t="s">
        <v>148</v>
      </c>
      <c r="F135" s="215" t="s">
        <v>149</v>
      </c>
      <c r="G135" s="201"/>
      <c r="H135" s="201"/>
      <c r="I135" s="204"/>
      <c r="J135" s="204"/>
      <c r="K135" s="216">
        <f>BK135</f>
        <v>0</v>
      </c>
      <c r="L135" s="201"/>
      <c r="M135" s="206"/>
      <c r="N135" s="207"/>
      <c r="O135" s="208"/>
      <c r="P135" s="208"/>
      <c r="Q135" s="209">
        <f>SUM(Q136:Q142)</f>
        <v>0</v>
      </c>
      <c r="R135" s="209">
        <f>SUM(R136:R142)</f>
        <v>0</v>
      </c>
      <c r="S135" s="208"/>
      <c r="T135" s="210">
        <f>SUM(T136:T142)</f>
        <v>0</v>
      </c>
      <c r="U135" s="208"/>
      <c r="V135" s="210">
        <f>SUM(V136:V142)</f>
        <v>0</v>
      </c>
      <c r="W135" s="208"/>
      <c r="X135" s="211">
        <f>SUM(X136:X142)</f>
        <v>0</v>
      </c>
      <c r="Y135" s="12"/>
      <c r="Z135" s="12"/>
      <c r="AA135" s="12"/>
      <c r="AB135" s="12"/>
      <c r="AC135" s="12"/>
      <c r="AD135" s="12"/>
      <c r="AE135" s="12"/>
      <c r="AR135" s="212" t="s">
        <v>89</v>
      </c>
      <c r="AT135" s="213" t="s">
        <v>80</v>
      </c>
      <c r="AU135" s="213" t="s">
        <v>89</v>
      </c>
      <c r="AY135" s="212" t="s">
        <v>135</v>
      </c>
      <c r="BK135" s="214">
        <f>SUM(BK136:BK142)</f>
        <v>0</v>
      </c>
    </row>
    <row r="136" spans="1:65" s="2" customFormat="1" ht="24.15" customHeight="1">
      <c r="A136" s="38"/>
      <c r="B136" s="39"/>
      <c r="C136" s="217" t="s">
        <v>91</v>
      </c>
      <c r="D136" s="217" t="s">
        <v>138</v>
      </c>
      <c r="E136" s="218" t="s">
        <v>150</v>
      </c>
      <c r="F136" s="219" t="s">
        <v>151</v>
      </c>
      <c r="G136" s="220" t="s">
        <v>141</v>
      </c>
      <c r="H136" s="221">
        <v>6</v>
      </c>
      <c r="I136" s="222"/>
      <c r="J136" s="222"/>
      <c r="K136" s="223">
        <f>ROUND(P136*H136,2)</f>
        <v>0</v>
      </c>
      <c r="L136" s="219" t="s">
        <v>142</v>
      </c>
      <c r="M136" s="44"/>
      <c r="N136" s="224" t="s">
        <v>1</v>
      </c>
      <c r="O136" s="225" t="s">
        <v>44</v>
      </c>
      <c r="P136" s="226">
        <f>I136+J136</f>
        <v>0</v>
      </c>
      <c r="Q136" s="226">
        <f>ROUND(I136*H136,2)</f>
        <v>0</v>
      </c>
      <c r="R136" s="226">
        <f>ROUND(J136*H136,2)</f>
        <v>0</v>
      </c>
      <c r="S136" s="91"/>
      <c r="T136" s="227">
        <f>S136*H136</f>
        <v>0</v>
      </c>
      <c r="U136" s="227">
        <v>0</v>
      </c>
      <c r="V136" s="227">
        <f>U136*H136</f>
        <v>0</v>
      </c>
      <c r="W136" s="227">
        <v>0</v>
      </c>
      <c r="X136" s="228">
        <f>W136*H136</f>
        <v>0</v>
      </c>
      <c r="Y136" s="38"/>
      <c r="Z136" s="38"/>
      <c r="AA136" s="38"/>
      <c r="AB136" s="38"/>
      <c r="AC136" s="38"/>
      <c r="AD136" s="38"/>
      <c r="AE136" s="38"/>
      <c r="AR136" s="229" t="s">
        <v>143</v>
      </c>
      <c r="AT136" s="229" t="s">
        <v>138</v>
      </c>
      <c r="AU136" s="229" t="s">
        <v>91</v>
      </c>
      <c r="AY136" s="17" t="s">
        <v>135</v>
      </c>
      <c r="BE136" s="230">
        <f>IF(O136="základní",K136,0)</f>
        <v>0</v>
      </c>
      <c r="BF136" s="230">
        <f>IF(O136="snížená",K136,0)</f>
        <v>0</v>
      </c>
      <c r="BG136" s="230">
        <f>IF(O136="zákl. přenesená",K136,0)</f>
        <v>0</v>
      </c>
      <c r="BH136" s="230">
        <f>IF(O136="sníž. přenesená",K136,0)</f>
        <v>0</v>
      </c>
      <c r="BI136" s="230">
        <f>IF(O136="nulová",K136,0)</f>
        <v>0</v>
      </c>
      <c r="BJ136" s="17" t="s">
        <v>89</v>
      </c>
      <c r="BK136" s="230">
        <f>ROUND(P136*H136,2)</f>
        <v>0</v>
      </c>
      <c r="BL136" s="17" t="s">
        <v>143</v>
      </c>
      <c r="BM136" s="229" t="s">
        <v>143</v>
      </c>
    </row>
    <row r="137" spans="1:47" s="2" customFormat="1" ht="12">
      <c r="A137" s="38"/>
      <c r="B137" s="39"/>
      <c r="C137" s="40"/>
      <c r="D137" s="231" t="s">
        <v>144</v>
      </c>
      <c r="E137" s="40"/>
      <c r="F137" s="232" t="s">
        <v>151</v>
      </c>
      <c r="G137" s="40"/>
      <c r="H137" s="40"/>
      <c r="I137" s="233"/>
      <c r="J137" s="233"/>
      <c r="K137" s="40"/>
      <c r="L137" s="40"/>
      <c r="M137" s="44"/>
      <c r="N137" s="234"/>
      <c r="O137" s="235"/>
      <c r="P137" s="91"/>
      <c r="Q137" s="91"/>
      <c r="R137" s="91"/>
      <c r="S137" s="91"/>
      <c r="T137" s="91"/>
      <c r="U137" s="91"/>
      <c r="V137" s="91"/>
      <c r="W137" s="91"/>
      <c r="X137" s="92"/>
      <c r="Y137" s="38"/>
      <c r="Z137" s="38"/>
      <c r="AA137" s="38"/>
      <c r="AB137" s="38"/>
      <c r="AC137" s="38"/>
      <c r="AD137" s="38"/>
      <c r="AE137" s="38"/>
      <c r="AT137" s="17" t="s">
        <v>144</v>
      </c>
      <c r="AU137" s="17" t="s">
        <v>91</v>
      </c>
    </row>
    <row r="138" spans="1:65" s="2" customFormat="1" ht="37.8" customHeight="1">
      <c r="A138" s="38"/>
      <c r="B138" s="39"/>
      <c r="C138" s="217" t="s">
        <v>136</v>
      </c>
      <c r="D138" s="217" t="s">
        <v>138</v>
      </c>
      <c r="E138" s="218" t="s">
        <v>152</v>
      </c>
      <c r="F138" s="219" t="s">
        <v>153</v>
      </c>
      <c r="G138" s="220" t="s">
        <v>141</v>
      </c>
      <c r="H138" s="221">
        <v>487</v>
      </c>
      <c r="I138" s="222"/>
      <c r="J138" s="222"/>
      <c r="K138" s="223">
        <f>ROUND(P138*H138,2)</f>
        <v>0</v>
      </c>
      <c r="L138" s="219" t="s">
        <v>142</v>
      </c>
      <c r="M138" s="44"/>
      <c r="N138" s="224" t="s">
        <v>1</v>
      </c>
      <c r="O138" s="225" t="s">
        <v>44</v>
      </c>
      <c r="P138" s="226">
        <f>I138+J138</f>
        <v>0</v>
      </c>
      <c r="Q138" s="226">
        <f>ROUND(I138*H138,2)</f>
        <v>0</v>
      </c>
      <c r="R138" s="226">
        <f>ROUND(J138*H138,2)</f>
        <v>0</v>
      </c>
      <c r="S138" s="91"/>
      <c r="T138" s="227">
        <f>S138*H138</f>
        <v>0</v>
      </c>
      <c r="U138" s="227">
        <v>0</v>
      </c>
      <c r="V138" s="227">
        <f>U138*H138</f>
        <v>0</v>
      </c>
      <c r="W138" s="227">
        <v>0</v>
      </c>
      <c r="X138" s="228">
        <f>W138*H138</f>
        <v>0</v>
      </c>
      <c r="Y138" s="38"/>
      <c r="Z138" s="38"/>
      <c r="AA138" s="38"/>
      <c r="AB138" s="38"/>
      <c r="AC138" s="38"/>
      <c r="AD138" s="38"/>
      <c r="AE138" s="38"/>
      <c r="AR138" s="229" t="s">
        <v>143</v>
      </c>
      <c r="AT138" s="229" t="s">
        <v>138</v>
      </c>
      <c r="AU138" s="229" t="s">
        <v>91</v>
      </c>
      <c r="AY138" s="17" t="s">
        <v>135</v>
      </c>
      <c r="BE138" s="230">
        <f>IF(O138="základní",K138,0)</f>
        <v>0</v>
      </c>
      <c r="BF138" s="230">
        <f>IF(O138="snížená",K138,0)</f>
        <v>0</v>
      </c>
      <c r="BG138" s="230">
        <f>IF(O138="zákl. přenesená",K138,0)</f>
        <v>0</v>
      </c>
      <c r="BH138" s="230">
        <f>IF(O138="sníž. přenesená",K138,0)</f>
        <v>0</v>
      </c>
      <c r="BI138" s="230">
        <f>IF(O138="nulová",K138,0)</f>
        <v>0</v>
      </c>
      <c r="BJ138" s="17" t="s">
        <v>89</v>
      </c>
      <c r="BK138" s="230">
        <f>ROUND(P138*H138,2)</f>
        <v>0</v>
      </c>
      <c r="BL138" s="17" t="s">
        <v>143</v>
      </c>
      <c r="BM138" s="229" t="s">
        <v>148</v>
      </c>
    </row>
    <row r="139" spans="1:47" s="2" customFormat="1" ht="12">
      <c r="A139" s="38"/>
      <c r="B139" s="39"/>
      <c r="C139" s="40"/>
      <c r="D139" s="231" t="s">
        <v>144</v>
      </c>
      <c r="E139" s="40"/>
      <c r="F139" s="232" t="s">
        <v>153</v>
      </c>
      <c r="G139" s="40"/>
      <c r="H139" s="40"/>
      <c r="I139" s="233"/>
      <c r="J139" s="233"/>
      <c r="K139" s="40"/>
      <c r="L139" s="40"/>
      <c r="M139" s="44"/>
      <c r="N139" s="234"/>
      <c r="O139" s="235"/>
      <c r="P139" s="91"/>
      <c r="Q139" s="91"/>
      <c r="R139" s="91"/>
      <c r="S139" s="91"/>
      <c r="T139" s="91"/>
      <c r="U139" s="91"/>
      <c r="V139" s="91"/>
      <c r="W139" s="91"/>
      <c r="X139" s="92"/>
      <c r="Y139" s="38"/>
      <c r="Z139" s="38"/>
      <c r="AA139" s="38"/>
      <c r="AB139" s="38"/>
      <c r="AC139" s="38"/>
      <c r="AD139" s="38"/>
      <c r="AE139" s="38"/>
      <c r="AT139" s="17" t="s">
        <v>144</v>
      </c>
      <c r="AU139" s="17" t="s">
        <v>91</v>
      </c>
    </row>
    <row r="140" spans="1:51" s="15" customFormat="1" ht="12">
      <c r="A140" s="15"/>
      <c r="B140" s="258"/>
      <c r="C140" s="259"/>
      <c r="D140" s="231" t="s">
        <v>145</v>
      </c>
      <c r="E140" s="260" t="s">
        <v>1</v>
      </c>
      <c r="F140" s="261" t="s">
        <v>154</v>
      </c>
      <c r="G140" s="259"/>
      <c r="H140" s="260" t="s">
        <v>1</v>
      </c>
      <c r="I140" s="262"/>
      <c r="J140" s="262"/>
      <c r="K140" s="259"/>
      <c r="L140" s="259"/>
      <c r="M140" s="263"/>
      <c r="N140" s="264"/>
      <c r="O140" s="265"/>
      <c r="P140" s="265"/>
      <c r="Q140" s="265"/>
      <c r="R140" s="265"/>
      <c r="S140" s="265"/>
      <c r="T140" s="265"/>
      <c r="U140" s="265"/>
      <c r="V140" s="265"/>
      <c r="W140" s="265"/>
      <c r="X140" s="266"/>
      <c r="Y140" s="15"/>
      <c r="Z140" s="15"/>
      <c r="AA140" s="15"/>
      <c r="AB140" s="15"/>
      <c r="AC140" s="15"/>
      <c r="AD140" s="15"/>
      <c r="AE140" s="15"/>
      <c r="AT140" s="267" t="s">
        <v>145</v>
      </c>
      <c r="AU140" s="267" t="s">
        <v>91</v>
      </c>
      <c r="AV140" s="15" t="s">
        <v>89</v>
      </c>
      <c r="AW140" s="15" t="s">
        <v>5</v>
      </c>
      <c r="AX140" s="15" t="s">
        <v>81</v>
      </c>
      <c r="AY140" s="267" t="s">
        <v>135</v>
      </c>
    </row>
    <row r="141" spans="1:51" s="13" customFormat="1" ht="12">
      <c r="A141" s="13"/>
      <c r="B141" s="236"/>
      <c r="C141" s="237"/>
      <c r="D141" s="231" t="s">
        <v>145</v>
      </c>
      <c r="E141" s="238" t="s">
        <v>1</v>
      </c>
      <c r="F141" s="239" t="s">
        <v>155</v>
      </c>
      <c r="G141" s="237"/>
      <c r="H141" s="240">
        <v>487</v>
      </c>
      <c r="I141" s="241"/>
      <c r="J141" s="241"/>
      <c r="K141" s="237"/>
      <c r="L141" s="237"/>
      <c r="M141" s="242"/>
      <c r="N141" s="243"/>
      <c r="O141" s="244"/>
      <c r="P141" s="244"/>
      <c r="Q141" s="244"/>
      <c r="R141" s="244"/>
      <c r="S141" s="244"/>
      <c r="T141" s="244"/>
      <c r="U141" s="244"/>
      <c r="V141" s="244"/>
      <c r="W141" s="244"/>
      <c r="X141" s="245"/>
      <c r="Y141" s="13"/>
      <c r="Z141" s="13"/>
      <c r="AA141" s="13"/>
      <c r="AB141" s="13"/>
      <c r="AC141" s="13"/>
      <c r="AD141" s="13"/>
      <c r="AE141" s="13"/>
      <c r="AT141" s="246" t="s">
        <v>145</v>
      </c>
      <c r="AU141" s="246" t="s">
        <v>91</v>
      </c>
      <c r="AV141" s="13" t="s">
        <v>91</v>
      </c>
      <c r="AW141" s="13" t="s">
        <v>5</v>
      </c>
      <c r="AX141" s="13" t="s">
        <v>81</v>
      </c>
      <c r="AY141" s="246" t="s">
        <v>135</v>
      </c>
    </row>
    <row r="142" spans="1:51" s="14" customFormat="1" ht="12">
      <c r="A142" s="14"/>
      <c r="B142" s="247"/>
      <c r="C142" s="248"/>
      <c r="D142" s="231" t="s">
        <v>145</v>
      </c>
      <c r="E142" s="249" t="s">
        <v>1</v>
      </c>
      <c r="F142" s="250" t="s">
        <v>147</v>
      </c>
      <c r="G142" s="248"/>
      <c r="H142" s="251">
        <v>487</v>
      </c>
      <c r="I142" s="252"/>
      <c r="J142" s="252"/>
      <c r="K142" s="248"/>
      <c r="L142" s="248"/>
      <c r="M142" s="253"/>
      <c r="N142" s="254"/>
      <c r="O142" s="255"/>
      <c r="P142" s="255"/>
      <c r="Q142" s="255"/>
      <c r="R142" s="255"/>
      <c r="S142" s="255"/>
      <c r="T142" s="255"/>
      <c r="U142" s="255"/>
      <c r="V142" s="255"/>
      <c r="W142" s="255"/>
      <c r="X142" s="256"/>
      <c r="Y142" s="14"/>
      <c r="Z142" s="14"/>
      <c r="AA142" s="14"/>
      <c r="AB142" s="14"/>
      <c r="AC142" s="14"/>
      <c r="AD142" s="14"/>
      <c r="AE142" s="14"/>
      <c r="AT142" s="257" t="s">
        <v>145</v>
      </c>
      <c r="AU142" s="257" t="s">
        <v>91</v>
      </c>
      <c r="AV142" s="14" t="s">
        <v>143</v>
      </c>
      <c r="AW142" s="14" t="s">
        <v>5</v>
      </c>
      <c r="AX142" s="14" t="s">
        <v>89</v>
      </c>
      <c r="AY142" s="257" t="s">
        <v>135</v>
      </c>
    </row>
    <row r="143" spans="1:63" s="12" customFormat="1" ht="22.8" customHeight="1">
      <c r="A143" s="12"/>
      <c r="B143" s="200"/>
      <c r="C143" s="201"/>
      <c r="D143" s="202" t="s">
        <v>80</v>
      </c>
      <c r="E143" s="215" t="s">
        <v>156</v>
      </c>
      <c r="F143" s="215" t="s">
        <v>157</v>
      </c>
      <c r="G143" s="201"/>
      <c r="H143" s="201"/>
      <c r="I143" s="204"/>
      <c r="J143" s="204"/>
      <c r="K143" s="216">
        <f>BK143</f>
        <v>0</v>
      </c>
      <c r="L143" s="201"/>
      <c r="M143" s="206"/>
      <c r="N143" s="207"/>
      <c r="O143" s="208"/>
      <c r="P143" s="208"/>
      <c r="Q143" s="209">
        <f>SUM(Q144:Q161)</f>
        <v>0</v>
      </c>
      <c r="R143" s="209">
        <f>SUM(R144:R161)</f>
        <v>0</v>
      </c>
      <c r="S143" s="208"/>
      <c r="T143" s="210">
        <f>SUM(T144:T161)</f>
        <v>0</v>
      </c>
      <c r="U143" s="208"/>
      <c r="V143" s="210">
        <f>SUM(V144:V161)</f>
        <v>0</v>
      </c>
      <c r="W143" s="208"/>
      <c r="X143" s="211">
        <f>SUM(X144:X161)</f>
        <v>0</v>
      </c>
      <c r="Y143" s="12"/>
      <c r="Z143" s="12"/>
      <c r="AA143" s="12"/>
      <c r="AB143" s="12"/>
      <c r="AC143" s="12"/>
      <c r="AD143" s="12"/>
      <c r="AE143" s="12"/>
      <c r="AR143" s="212" t="s">
        <v>89</v>
      </c>
      <c r="AT143" s="213" t="s">
        <v>80</v>
      </c>
      <c r="AU143" s="213" t="s">
        <v>89</v>
      </c>
      <c r="AY143" s="212" t="s">
        <v>135</v>
      </c>
      <c r="BK143" s="214">
        <f>SUM(BK144:BK161)</f>
        <v>0</v>
      </c>
    </row>
    <row r="144" spans="1:65" s="2" customFormat="1" ht="37.8" customHeight="1">
      <c r="A144" s="38"/>
      <c r="B144" s="39"/>
      <c r="C144" s="217" t="s">
        <v>143</v>
      </c>
      <c r="D144" s="217" t="s">
        <v>138</v>
      </c>
      <c r="E144" s="218" t="s">
        <v>158</v>
      </c>
      <c r="F144" s="219" t="s">
        <v>159</v>
      </c>
      <c r="G144" s="220" t="s">
        <v>160</v>
      </c>
      <c r="H144" s="221">
        <v>120</v>
      </c>
      <c r="I144" s="222"/>
      <c r="J144" s="222"/>
      <c r="K144" s="223">
        <f>ROUND(P144*H144,2)</f>
        <v>0</v>
      </c>
      <c r="L144" s="219" t="s">
        <v>142</v>
      </c>
      <c r="M144" s="44"/>
      <c r="N144" s="224" t="s">
        <v>1</v>
      </c>
      <c r="O144" s="225" t="s">
        <v>44</v>
      </c>
      <c r="P144" s="226">
        <f>I144+J144</f>
        <v>0</v>
      </c>
      <c r="Q144" s="226">
        <f>ROUND(I144*H144,2)</f>
        <v>0</v>
      </c>
      <c r="R144" s="226">
        <f>ROUND(J144*H144,2)</f>
        <v>0</v>
      </c>
      <c r="S144" s="91"/>
      <c r="T144" s="227">
        <f>S144*H144</f>
        <v>0</v>
      </c>
      <c r="U144" s="227">
        <v>0</v>
      </c>
      <c r="V144" s="227">
        <f>U144*H144</f>
        <v>0</v>
      </c>
      <c r="W144" s="227">
        <v>0</v>
      </c>
      <c r="X144" s="228">
        <f>W144*H144</f>
        <v>0</v>
      </c>
      <c r="Y144" s="38"/>
      <c r="Z144" s="38"/>
      <c r="AA144" s="38"/>
      <c r="AB144" s="38"/>
      <c r="AC144" s="38"/>
      <c r="AD144" s="38"/>
      <c r="AE144" s="38"/>
      <c r="AR144" s="229" t="s">
        <v>143</v>
      </c>
      <c r="AT144" s="229" t="s">
        <v>138</v>
      </c>
      <c r="AU144" s="229" t="s">
        <v>91</v>
      </c>
      <c r="AY144" s="17" t="s">
        <v>135</v>
      </c>
      <c r="BE144" s="230">
        <f>IF(O144="základní",K144,0)</f>
        <v>0</v>
      </c>
      <c r="BF144" s="230">
        <f>IF(O144="snížená",K144,0)</f>
        <v>0</v>
      </c>
      <c r="BG144" s="230">
        <f>IF(O144="zákl. přenesená",K144,0)</f>
        <v>0</v>
      </c>
      <c r="BH144" s="230">
        <f>IF(O144="sníž. přenesená",K144,0)</f>
        <v>0</v>
      </c>
      <c r="BI144" s="230">
        <f>IF(O144="nulová",K144,0)</f>
        <v>0</v>
      </c>
      <c r="BJ144" s="17" t="s">
        <v>89</v>
      </c>
      <c r="BK144" s="230">
        <f>ROUND(P144*H144,2)</f>
        <v>0</v>
      </c>
      <c r="BL144" s="17" t="s">
        <v>143</v>
      </c>
      <c r="BM144" s="229" t="s">
        <v>161</v>
      </c>
    </row>
    <row r="145" spans="1:47" s="2" customFormat="1" ht="12">
      <c r="A145" s="38"/>
      <c r="B145" s="39"/>
      <c r="C145" s="40"/>
      <c r="D145" s="231" t="s">
        <v>144</v>
      </c>
      <c r="E145" s="40"/>
      <c r="F145" s="232" t="s">
        <v>159</v>
      </c>
      <c r="G145" s="40"/>
      <c r="H145" s="40"/>
      <c r="I145" s="233"/>
      <c r="J145" s="233"/>
      <c r="K145" s="40"/>
      <c r="L145" s="40"/>
      <c r="M145" s="44"/>
      <c r="N145" s="234"/>
      <c r="O145" s="235"/>
      <c r="P145" s="91"/>
      <c r="Q145" s="91"/>
      <c r="R145" s="91"/>
      <c r="S145" s="91"/>
      <c r="T145" s="91"/>
      <c r="U145" s="91"/>
      <c r="V145" s="91"/>
      <c r="W145" s="91"/>
      <c r="X145" s="92"/>
      <c r="Y145" s="38"/>
      <c r="Z145" s="38"/>
      <c r="AA145" s="38"/>
      <c r="AB145" s="38"/>
      <c r="AC145" s="38"/>
      <c r="AD145" s="38"/>
      <c r="AE145" s="38"/>
      <c r="AT145" s="17" t="s">
        <v>144</v>
      </c>
      <c r="AU145" s="17" t="s">
        <v>91</v>
      </c>
    </row>
    <row r="146" spans="1:65" s="2" customFormat="1" ht="37.8" customHeight="1">
      <c r="A146" s="38"/>
      <c r="B146" s="39"/>
      <c r="C146" s="217" t="s">
        <v>162</v>
      </c>
      <c r="D146" s="217" t="s">
        <v>138</v>
      </c>
      <c r="E146" s="218" t="s">
        <v>163</v>
      </c>
      <c r="F146" s="219" t="s">
        <v>164</v>
      </c>
      <c r="G146" s="220" t="s">
        <v>160</v>
      </c>
      <c r="H146" s="221">
        <v>840</v>
      </c>
      <c r="I146" s="222"/>
      <c r="J146" s="222"/>
      <c r="K146" s="223">
        <f>ROUND(P146*H146,2)</f>
        <v>0</v>
      </c>
      <c r="L146" s="219" t="s">
        <v>142</v>
      </c>
      <c r="M146" s="44"/>
      <c r="N146" s="224" t="s">
        <v>1</v>
      </c>
      <c r="O146" s="225" t="s">
        <v>44</v>
      </c>
      <c r="P146" s="226">
        <f>I146+J146</f>
        <v>0</v>
      </c>
      <c r="Q146" s="226">
        <f>ROUND(I146*H146,2)</f>
        <v>0</v>
      </c>
      <c r="R146" s="226">
        <f>ROUND(J146*H146,2)</f>
        <v>0</v>
      </c>
      <c r="S146" s="91"/>
      <c r="T146" s="227">
        <f>S146*H146</f>
        <v>0</v>
      </c>
      <c r="U146" s="227">
        <v>0</v>
      </c>
      <c r="V146" s="227">
        <f>U146*H146</f>
        <v>0</v>
      </c>
      <c r="W146" s="227">
        <v>0</v>
      </c>
      <c r="X146" s="228">
        <f>W146*H146</f>
        <v>0</v>
      </c>
      <c r="Y146" s="38"/>
      <c r="Z146" s="38"/>
      <c r="AA146" s="38"/>
      <c r="AB146" s="38"/>
      <c r="AC146" s="38"/>
      <c r="AD146" s="38"/>
      <c r="AE146" s="38"/>
      <c r="AR146" s="229" t="s">
        <v>143</v>
      </c>
      <c r="AT146" s="229" t="s">
        <v>138</v>
      </c>
      <c r="AU146" s="229" t="s">
        <v>91</v>
      </c>
      <c r="AY146" s="17" t="s">
        <v>135</v>
      </c>
      <c r="BE146" s="230">
        <f>IF(O146="základní",K146,0)</f>
        <v>0</v>
      </c>
      <c r="BF146" s="230">
        <f>IF(O146="snížená",K146,0)</f>
        <v>0</v>
      </c>
      <c r="BG146" s="230">
        <f>IF(O146="zákl. přenesená",K146,0)</f>
        <v>0</v>
      </c>
      <c r="BH146" s="230">
        <f>IF(O146="sníž. přenesená",K146,0)</f>
        <v>0</v>
      </c>
      <c r="BI146" s="230">
        <f>IF(O146="nulová",K146,0)</f>
        <v>0</v>
      </c>
      <c r="BJ146" s="17" t="s">
        <v>89</v>
      </c>
      <c r="BK146" s="230">
        <f>ROUND(P146*H146,2)</f>
        <v>0</v>
      </c>
      <c r="BL146" s="17" t="s">
        <v>143</v>
      </c>
      <c r="BM146" s="229" t="s">
        <v>165</v>
      </c>
    </row>
    <row r="147" spans="1:47" s="2" customFormat="1" ht="12">
      <c r="A147" s="38"/>
      <c r="B147" s="39"/>
      <c r="C147" s="40"/>
      <c r="D147" s="231" t="s">
        <v>144</v>
      </c>
      <c r="E147" s="40"/>
      <c r="F147" s="232" t="s">
        <v>164</v>
      </c>
      <c r="G147" s="40"/>
      <c r="H147" s="40"/>
      <c r="I147" s="233"/>
      <c r="J147" s="233"/>
      <c r="K147" s="40"/>
      <c r="L147" s="40"/>
      <c r="M147" s="44"/>
      <c r="N147" s="234"/>
      <c r="O147" s="235"/>
      <c r="P147" s="91"/>
      <c r="Q147" s="91"/>
      <c r="R147" s="91"/>
      <c r="S147" s="91"/>
      <c r="T147" s="91"/>
      <c r="U147" s="91"/>
      <c r="V147" s="91"/>
      <c r="W147" s="91"/>
      <c r="X147" s="92"/>
      <c r="Y147" s="38"/>
      <c r="Z147" s="38"/>
      <c r="AA147" s="38"/>
      <c r="AB147" s="38"/>
      <c r="AC147" s="38"/>
      <c r="AD147" s="38"/>
      <c r="AE147" s="38"/>
      <c r="AT147" s="17" t="s">
        <v>144</v>
      </c>
      <c r="AU147" s="17" t="s">
        <v>91</v>
      </c>
    </row>
    <row r="148" spans="1:51" s="13" customFormat="1" ht="12">
      <c r="A148" s="13"/>
      <c r="B148" s="236"/>
      <c r="C148" s="237"/>
      <c r="D148" s="231" t="s">
        <v>145</v>
      </c>
      <c r="E148" s="238" t="s">
        <v>1</v>
      </c>
      <c r="F148" s="239" t="s">
        <v>166</v>
      </c>
      <c r="G148" s="237"/>
      <c r="H148" s="240">
        <v>840</v>
      </c>
      <c r="I148" s="241"/>
      <c r="J148" s="241"/>
      <c r="K148" s="237"/>
      <c r="L148" s="237"/>
      <c r="M148" s="242"/>
      <c r="N148" s="243"/>
      <c r="O148" s="244"/>
      <c r="P148" s="244"/>
      <c r="Q148" s="244"/>
      <c r="R148" s="244"/>
      <c r="S148" s="244"/>
      <c r="T148" s="244"/>
      <c r="U148" s="244"/>
      <c r="V148" s="244"/>
      <c r="W148" s="244"/>
      <c r="X148" s="245"/>
      <c r="Y148" s="13"/>
      <c r="Z148" s="13"/>
      <c r="AA148" s="13"/>
      <c r="AB148" s="13"/>
      <c r="AC148" s="13"/>
      <c r="AD148" s="13"/>
      <c r="AE148" s="13"/>
      <c r="AT148" s="246" t="s">
        <v>145</v>
      </c>
      <c r="AU148" s="246" t="s">
        <v>91</v>
      </c>
      <c r="AV148" s="13" t="s">
        <v>91</v>
      </c>
      <c r="AW148" s="13" t="s">
        <v>5</v>
      </c>
      <c r="AX148" s="13" t="s">
        <v>81</v>
      </c>
      <c r="AY148" s="246" t="s">
        <v>135</v>
      </c>
    </row>
    <row r="149" spans="1:51" s="14" customFormat="1" ht="12">
      <c r="A149" s="14"/>
      <c r="B149" s="247"/>
      <c r="C149" s="248"/>
      <c r="D149" s="231" t="s">
        <v>145</v>
      </c>
      <c r="E149" s="249" t="s">
        <v>1</v>
      </c>
      <c r="F149" s="250" t="s">
        <v>147</v>
      </c>
      <c r="G149" s="248"/>
      <c r="H149" s="251">
        <v>840</v>
      </c>
      <c r="I149" s="252"/>
      <c r="J149" s="252"/>
      <c r="K149" s="248"/>
      <c r="L149" s="248"/>
      <c r="M149" s="253"/>
      <c r="N149" s="254"/>
      <c r="O149" s="255"/>
      <c r="P149" s="255"/>
      <c r="Q149" s="255"/>
      <c r="R149" s="255"/>
      <c r="S149" s="255"/>
      <c r="T149" s="255"/>
      <c r="U149" s="255"/>
      <c r="V149" s="255"/>
      <c r="W149" s="255"/>
      <c r="X149" s="256"/>
      <c r="Y149" s="14"/>
      <c r="Z149" s="14"/>
      <c r="AA149" s="14"/>
      <c r="AB149" s="14"/>
      <c r="AC149" s="14"/>
      <c r="AD149" s="14"/>
      <c r="AE149" s="14"/>
      <c r="AT149" s="257" t="s">
        <v>145</v>
      </c>
      <c r="AU149" s="257" t="s">
        <v>91</v>
      </c>
      <c r="AV149" s="14" t="s">
        <v>143</v>
      </c>
      <c r="AW149" s="14" t="s">
        <v>5</v>
      </c>
      <c r="AX149" s="14" t="s">
        <v>89</v>
      </c>
      <c r="AY149" s="257" t="s">
        <v>135</v>
      </c>
    </row>
    <row r="150" spans="1:65" s="2" customFormat="1" ht="37.8" customHeight="1">
      <c r="A150" s="38"/>
      <c r="B150" s="39"/>
      <c r="C150" s="217" t="s">
        <v>148</v>
      </c>
      <c r="D150" s="217" t="s">
        <v>138</v>
      </c>
      <c r="E150" s="218" t="s">
        <v>167</v>
      </c>
      <c r="F150" s="219" t="s">
        <v>168</v>
      </c>
      <c r="G150" s="220" t="s">
        <v>160</v>
      </c>
      <c r="H150" s="221">
        <v>120</v>
      </c>
      <c r="I150" s="222"/>
      <c r="J150" s="222"/>
      <c r="K150" s="223">
        <f>ROUND(P150*H150,2)</f>
        <v>0</v>
      </c>
      <c r="L150" s="219" t="s">
        <v>142</v>
      </c>
      <c r="M150" s="44"/>
      <c r="N150" s="224" t="s">
        <v>1</v>
      </c>
      <c r="O150" s="225" t="s">
        <v>44</v>
      </c>
      <c r="P150" s="226">
        <f>I150+J150</f>
        <v>0</v>
      </c>
      <c r="Q150" s="226">
        <f>ROUND(I150*H150,2)</f>
        <v>0</v>
      </c>
      <c r="R150" s="226">
        <f>ROUND(J150*H150,2)</f>
        <v>0</v>
      </c>
      <c r="S150" s="91"/>
      <c r="T150" s="227">
        <f>S150*H150</f>
        <v>0</v>
      </c>
      <c r="U150" s="227">
        <v>0</v>
      </c>
      <c r="V150" s="227">
        <f>U150*H150</f>
        <v>0</v>
      </c>
      <c r="W150" s="227">
        <v>0</v>
      </c>
      <c r="X150" s="228">
        <f>W150*H150</f>
        <v>0</v>
      </c>
      <c r="Y150" s="38"/>
      <c r="Z150" s="38"/>
      <c r="AA150" s="38"/>
      <c r="AB150" s="38"/>
      <c r="AC150" s="38"/>
      <c r="AD150" s="38"/>
      <c r="AE150" s="38"/>
      <c r="AR150" s="229" t="s">
        <v>143</v>
      </c>
      <c r="AT150" s="229" t="s">
        <v>138</v>
      </c>
      <c r="AU150" s="229" t="s">
        <v>91</v>
      </c>
      <c r="AY150" s="17" t="s">
        <v>135</v>
      </c>
      <c r="BE150" s="230">
        <f>IF(O150="základní",K150,0)</f>
        <v>0</v>
      </c>
      <c r="BF150" s="230">
        <f>IF(O150="snížená",K150,0)</f>
        <v>0</v>
      </c>
      <c r="BG150" s="230">
        <f>IF(O150="zákl. přenesená",K150,0)</f>
        <v>0</v>
      </c>
      <c r="BH150" s="230">
        <f>IF(O150="sníž. přenesená",K150,0)</f>
        <v>0</v>
      </c>
      <c r="BI150" s="230">
        <f>IF(O150="nulová",K150,0)</f>
        <v>0</v>
      </c>
      <c r="BJ150" s="17" t="s">
        <v>89</v>
      </c>
      <c r="BK150" s="230">
        <f>ROUND(P150*H150,2)</f>
        <v>0</v>
      </c>
      <c r="BL150" s="17" t="s">
        <v>143</v>
      </c>
      <c r="BM150" s="229" t="s">
        <v>169</v>
      </c>
    </row>
    <row r="151" spans="1:47" s="2" customFormat="1" ht="12">
      <c r="A151" s="38"/>
      <c r="B151" s="39"/>
      <c r="C151" s="40"/>
      <c r="D151" s="231" t="s">
        <v>144</v>
      </c>
      <c r="E151" s="40"/>
      <c r="F151" s="232" t="s">
        <v>168</v>
      </c>
      <c r="G151" s="40"/>
      <c r="H151" s="40"/>
      <c r="I151" s="233"/>
      <c r="J151" s="233"/>
      <c r="K151" s="40"/>
      <c r="L151" s="40"/>
      <c r="M151" s="44"/>
      <c r="N151" s="234"/>
      <c r="O151" s="235"/>
      <c r="P151" s="91"/>
      <c r="Q151" s="91"/>
      <c r="R151" s="91"/>
      <c r="S151" s="91"/>
      <c r="T151" s="91"/>
      <c r="U151" s="91"/>
      <c r="V151" s="91"/>
      <c r="W151" s="91"/>
      <c r="X151" s="92"/>
      <c r="Y151" s="38"/>
      <c r="Z151" s="38"/>
      <c r="AA151" s="38"/>
      <c r="AB151" s="38"/>
      <c r="AC151" s="38"/>
      <c r="AD151" s="38"/>
      <c r="AE151" s="38"/>
      <c r="AT151" s="17" t="s">
        <v>144</v>
      </c>
      <c r="AU151" s="17" t="s">
        <v>91</v>
      </c>
    </row>
    <row r="152" spans="1:65" s="2" customFormat="1" ht="37.8" customHeight="1">
      <c r="A152" s="38"/>
      <c r="B152" s="39"/>
      <c r="C152" s="217" t="s">
        <v>170</v>
      </c>
      <c r="D152" s="217" t="s">
        <v>138</v>
      </c>
      <c r="E152" s="218" t="s">
        <v>171</v>
      </c>
      <c r="F152" s="219" t="s">
        <v>172</v>
      </c>
      <c r="G152" s="220" t="s">
        <v>141</v>
      </c>
      <c r="H152" s="221">
        <v>621</v>
      </c>
      <c r="I152" s="222"/>
      <c r="J152" s="222"/>
      <c r="K152" s="223">
        <f>ROUND(P152*H152,2)</f>
        <v>0</v>
      </c>
      <c r="L152" s="219" t="s">
        <v>142</v>
      </c>
      <c r="M152" s="44"/>
      <c r="N152" s="224" t="s">
        <v>1</v>
      </c>
      <c r="O152" s="225" t="s">
        <v>44</v>
      </c>
      <c r="P152" s="226">
        <f>I152+J152</f>
        <v>0</v>
      </c>
      <c r="Q152" s="226">
        <f>ROUND(I152*H152,2)</f>
        <v>0</v>
      </c>
      <c r="R152" s="226">
        <f>ROUND(J152*H152,2)</f>
        <v>0</v>
      </c>
      <c r="S152" s="91"/>
      <c r="T152" s="227">
        <f>S152*H152</f>
        <v>0</v>
      </c>
      <c r="U152" s="227">
        <v>0</v>
      </c>
      <c r="V152" s="227">
        <f>U152*H152</f>
        <v>0</v>
      </c>
      <c r="W152" s="227">
        <v>0</v>
      </c>
      <c r="X152" s="228">
        <f>W152*H152</f>
        <v>0</v>
      </c>
      <c r="Y152" s="38"/>
      <c r="Z152" s="38"/>
      <c r="AA152" s="38"/>
      <c r="AB152" s="38"/>
      <c r="AC152" s="38"/>
      <c r="AD152" s="38"/>
      <c r="AE152" s="38"/>
      <c r="AR152" s="229" t="s">
        <v>143</v>
      </c>
      <c r="AT152" s="229" t="s">
        <v>138</v>
      </c>
      <c r="AU152" s="229" t="s">
        <v>91</v>
      </c>
      <c r="AY152" s="17" t="s">
        <v>135</v>
      </c>
      <c r="BE152" s="230">
        <f>IF(O152="základní",K152,0)</f>
        <v>0</v>
      </c>
      <c r="BF152" s="230">
        <f>IF(O152="snížená",K152,0)</f>
        <v>0</v>
      </c>
      <c r="BG152" s="230">
        <f>IF(O152="zákl. přenesená",K152,0)</f>
        <v>0</v>
      </c>
      <c r="BH152" s="230">
        <f>IF(O152="sníž. přenesená",K152,0)</f>
        <v>0</v>
      </c>
      <c r="BI152" s="230">
        <f>IF(O152="nulová",K152,0)</f>
        <v>0</v>
      </c>
      <c r="BJ152" s="17" t="s">
        <v>89</v>
      </c>
      <c r="BK152" s="230">
        <f>ROUND(P152*H152,2)</f>
        <v>0</v>
      </c>
      <c r="BL152" s="17" t="s">
        <v>143</v>
      </c>
      <c r="BM152" s="229" t="s">
        <v>173</v>
      </c>
    </row>
    <row r="153" spans="1:47" s="2" customFormat="1" ht="12">
      <c r="A153" s="38"/>
      <c r="B153" s="39"/>
      <c r="C153" s="40"/>
      <c r="D153" s="231" t="s">
        <v>144</v>
      </c>
      <c r="E153" s="40"/>
      <c r="F153" s="232" t="s">
        <v>172</v>
      </c>
      <c r="G153" s="40"/>
      <c r="H153" s="40"/>
      <c r="I153" s="233"/>
      <c r="J153" s="233"/>
      <c r="K153" s="40"/>
      <c r="L153" s="40"/>
      <c r="M153" s="44"/>
      <c r="N153" s="234"/>
      <c r="O153" s="235"/>
      <c r="P153" s="91"/>
      <c r="Q153" s="91"/>
      <c r="R153" s="91"/>
      <c r="S153" s="91"/>
      <c r="T153" s="91"/>
      <c r="U153" s="91"/>
      <c r="V153" s="91"/>
      <c r="W153" s="91"/>
      <c r="X153" s="92"/>
      <c r="Y153" s="38"/>
      <c r="Z153" s="38"/>
      <c r="AA153" s="38"/>
      <c r="AB153" s="38"/>
      <c r="AC153" s="38"/>
      <c r="AD153" s="38"/>
      <c r="AE153" s="38"/>
      <c r="AT153" s="17" t="s">
        <v>144</v>
      </c>
      <c r="AU153" s="17" t="s">
        <v>91</v>
      </c>
    </row>
    <row r="154" spans="1:65" s="2" customFormat="1" ht="24.15" customHeight="1">
      <c r="A154" s="38"/>
      <c r="B154" s="39"/>
      <c r="C154" s="217" t="s">
        <v>161</v>
      </c>
      <c r="D154" s="217" t="s">
        <v>138</v>
      </c>
      <c r="E154" s="218" t="s">
        <v>174</v>
      </c>
      <c r="F154" s="219" t="s">
        <v>175</v>
      </c>
      <c r="G154" s="220" t="s">
        <v>176</v>
      </c>
      <c r="H154" s="221">
        <v>182</v>
      </c>
      <c r="I154" s="222"/>
      <c r="J154" s="222"/>
      <c r="K154" s="223">
        <f>ROUND(P154*H154,2)</f>
        <v>0</v>
      </c>
      <c r="L154" s="219" t="s">
        <v>1</v>
      </c>
      <c r="M154" s="44"/>
      <c r="N154" s="224" t="s">
        <v>1</v>
      </c>
      <c r="O154" s="225" t="s">
        <v>44</v>
      </c>
      <c r="P154" s="226">
        <f>I154+J154</f>
        <v>0</v>
      </c>
      <c r="Q154" s="226">
        <f>ROUND(I154*H154,2)</f>
        <v>0</v>
      </c>
      <c r="R154" s="226">
        <f>ROUND(J154*H154,2)</f>
        <v>0</v>
      </c>
      <c r="S154" s="91"/>
      <c r="T154" s="227">
        <f>S154*H154</f>
        <v>0</v>
      </c>
      <c r="U154" s="227">
        <v>0</v>
      </c>
      <c r="V154" s="227">
        <f>U154*H154</f>
        <v>0</v>
      </c>
      <c r="W154" s="227">
        <v>0</v>
      </c>
      <c r="X154" s="228">
        <f>W154*H154</f>
        <v>0</v>
      </c>
      <c r="Y154" s="38"/>
      <c r="Z154" s="38"/>
      <c r="AA154" s="38"/>
      <c r="AB154" s="38"/>
      <c r="AC154" s="38"/>
      <c r="AD154" s="38"/>
      <c r="AE154" s="38"/>
      <c r="AR154" s="229" t="s">
        <v>143</v>
      </c>
      <c r="AT154" s="229" t="s">
        <v>138</v>
      </c>
      <c r="AU154" s="229" t="s">
        <v>91</v>
      </c>
      <c r="AY154" s="17" t="s">
        <v>135</v>
      </c>
      <c r="BE154" s="230">
        <f>IF(O154="základní",K154,0)</f>
        <v>0</v>
      </c>
      <c r="BF154" s="230">
        <f>IF(O154="snížená",K154,0)</f>
        <v>0</v>
      </c>
      <c r="BG154" s="230">
        <f>IF(O154="zákl. přenesená",K154,0)</f>
        <v>0</v>
      </c>
      <c r="BH154" s="230">
        <f>IF(O154="sníž. přenesená",K154,0)</f>
        <v>0</v>
      </c>
      <c r="BI154" s="230">
        <f>IF(O154="nulová",K154,0)</f>
        <v>0</v>
      </c>
      <c r="BJ154" s="17" t="s">
        <v>89</v>
      </c>
      <c r="BK154" s="230">
        <f>ROUND(P154*H154,2)</f>
        <v>0</v>
      </c>
      <c r="BL154" s="17" t="s">
        <v>143</v>
      </c>
      <c r="BM154" s="229" t="s">
        <v>177</v>
      </c>
    </row>
    <row r="155" spans="1:47" s="2" customFormat="1" ht="12">
      <c r="A155" s="38"/>
      <c r="B155" s="39"/>
      <c r="C155" s="40"/>
      <c r="D155" s="231" t="s">
        <v>144</v>
      </c>
      <c r="E155" s="40"/>
      <c r="F155" s="232" t="s">
        <v>175</v>
      </c>
      <c r="G155" s="40"/>
      <c r="H155" s="40"/>
      <c r="I155" s="233"/>
      <c r="J155" s="233"/>
      <c r="K155" s="40"/>
      <c r="L155" s="40"/>
      <c r="M155" s="44"/>
      <c r="N155" s="234"/>
      <c r="O155" s="235"/>
      <c r="P155" s="91"/>
      <c r="Q155" s="91"/>
      <c r="R155" s="91"/>
      <c r="S155" s="91"/>
      <c r="T155" s="91"/>
      <c r="U155" s="91"/>
      <c r="V155" s="91"/>
      <c r="W155" s="91"/>
      <c r="X155" s="92"/>
      <c r="Y155" s="38"/>
      <c r="Z155" s="38"/>
      <c r="AA155" s="38"/>
      <c r="AB155" s="38"/>
      <c r="AC155" s="38"/>
      <c r="AD155" s="38"/>
      <c r="AE155" s="38"/>
      <c r="AT155" s="17" t="s">
        <v>144</v>
      </c>
      <c r="AU155" s="17" t="s">
        <v>91</v>
      </c>
    </row>
    <row r="156" spans="1:65" s="2" customFormat="1" ht="14.4" customHeight="1">
      <c r="A156" s="38"/>
      <c r="B156" s="39"/>
      <c r="C156" s="217" t="s">
        <v>156</v>
      </c>
      <c r="D156" s="217" t="s">
        <v>138</v>
      </c>
      <c r="E156" s="218" t="s">
        <v>178</v>
      </c>
      <c r="F156" s="219" t="s">
        <v>179</v>
      </c>
      <c r="G156" s="220" t="s">
        <v>176</v>
      </c>
      <c r="H156" s="221">
        <v>182</v>
      </c>
      <c r="I156" s="222"/>
      <c r="J156" s="222"/>
      <c r="K156" s="223">
        <f>ROUND(P156*H156,2)</f>
        <v>0</v>
      </c>
      <c r="L156" s="219" t="s">
        <v>1</v>
      </c>
      <c r="M156" s="44"/>
      <c r="N156" s="224" t="s">
        <v>1</v>
      </c>
      <c r="O156" s="225" t="s">
        <v>44</v>
      </c>
      <c r="P156" s="226">
        <f>I156+J156</f>
        <v>0</v>
      </c>
      <c r="Q156" s="226">
        <f>ROUND(I156*H156,2)</f>
        <v>0</v>
      </c>
      <c r="R156" s="226">
        <f>ROUND(J156*H156,2)</f>
        <v>0</v>
      </c>
      <c r="S156" s="91"/>
      <c r="T156" s="227">
        <f>S156*H156</f>
        <v>0</v>
      </c>
      <c r="U156" s="227">
        <v>0</v>
      </c>
      <c r="V156" s="227">
        <f>U156*H156</f>
        <v>0</v>
      </c>
      <c r="W156" s="227">
        <v>0</v>
      </c>
      <c r="X156" s="228">
        <f>W156*H156</f>
        <v>0</v>
      </c>
      <c r="Y156" s="38"/>
      <c r="Z156" s="38"/>
      <c r="AA156" s="38"/>
      <c r="AB156" s="38"/>
      <c r="AC156" s="38"/>
      <c r="AD156" s="38"/>
      <c r="AE156" s="38"/>
      <c r="AR156" s="229" t="s">
        <v>143</v>
      </c>
      <c r="AT156" s="229" t="s">
        <v>138</v>
      </c>
      <c r="AU156" s="229" t="s">
        <v>91</v>
      </c>
      <c r="AY156" s="17" t="s">
        <v>135</v>
      </c>
      <c r="BE156" s="230">
        <f>IF(O156="základní",K156,0)</f>
        <v>0</v>
      </c>
      <c r="BF156" s="230">
        <f>IF(O156="snížená",K156,0)</f>
        <v>0</v>
      </c>
      <c r="BG156" s="230">
        <f>IF(O156="zákl. přenesená",K156,0)</f>
        <v>0</v>
      </c>
      <c r="BH156" s="230">
        <f>IF(O156="sníž. přenesená",K156,0)</f>
        <v>0</v>
      </c>
      <c r="BI156" s="230">
        <f>IF(O156="nulová",K156,0)</f>
        <v>0</v>
      </c>
      <c r="BJ156" s="17" t="s">
        <v>89</v>
      </c>
      <c r="BK156" s="230">
        <f>ROUND(P156*H156,2)</f>
        <v>0</v>
      </c>
      <c r="BL156" s="17" t="s">
        <v>143</v>
      </c>
      <c r="BM156" s="229" t="s">
        <v>180</v>
      </c>
    </row>
    <row r="157" spans="1:47" s="2" customFormat="1" ht="12">
      <c r="A157" s="38"/>
      <c r="B157" s="39"/>
      <c r="C157" s="40"/>
      <c r="D157" s="231" t="s">
        <v>144</v>
      </c>
      <c r="E157" s="40"/>
      <c r="F157" s="232" t="s">
        <v>179</v>
      </c>
      <c r="G157" s="40"/>
      <c r="H157" s="40"/>
      <c r="I157" s="233"/>
      <c r="J157" s="233"/>
      <c r="K157" s="40"/>
      <c r="L157" s="40"/>
      <c r="M157" s="44"/>
      <c r="N157" s="234"/>
      <c r="O157" s="235"/>
      <c r="P157" s="91"/>
      <c r="Q157" s="91"/>
      <c r="R157" s="91"/>
      <c r="S157" s="91"/>
      <c r="T157" s="91"/>
      <c r="U157" s="91"/>
      <c r="V157" s="91"/>
      <c r="W157" s="91"/>
      <c r="X157" s="92"/>
      <c r="Y157" s="38"/>
      <c r="Z157" s="38"/>
      <c r="AA157" s="38"/>
      <c r="AB157" s="38"/>
      <c r="AC157" s="38"/>
      <c r="AD157" s="38"/>
      <c r="AE157" s="38"/>
      <c r="AT157" s="17" t="s">
        <v>144</v>
      </c>
      <c r="AU157" s="17" t="s">
        <v>91</v>
      </c>
    </row>
    <row r="158" spans="1:65" s="2" customFormat="1" ht="37.8" customHeight="1">
      <c r="A158" s="38"/>
      <c r="B158" s="39"/>
      <c r="C158" s="217" t="s">
        <v>165</v>
      </c>
      <c r="D158" s="217" t="s">
        <v>138</v>
      </c>
      <c r="E158" s="218" t="s">
        <v>181</v>
      </c>
      <c r="F158" s="219" t="s">
        <v>182</v>
      </c>
      <c r="G158" s="220" t="s">
        <v>176</v>
      </c>
      <c r="H158" s="221">
        <v>9</v>
      </c>
      <c r="I158" s="222"/>
      <c r="J158" s="222"/>
      <c r="K158" s="223">
        <f>ROUND(P158*H158,2)</f>
        <v>0</v>
      </c>
      <c r="L158" s="219" t="s">
        <v>142</v>
      </c>
      <c r="M158" s="44"/>
      <c r="N158" s="224" t="s">
        <v>1</v>
      </c>
      <c r="O158" s="225" t="s">
        <v>44</v>
      </c>
      <c r="P158" s="226">
        <f>I158+J158</f>
        <v>0</v>
      </c>
      <c r="Q158" s="226">
        <f>ROUND(I158*H158,2)</f>
        <v>0</v>
      </c>
      <c r="R158" s="226">
        <f>ROUND(J158*H158,2)</f>
        <v>0</v>
      </c>
      <c r="S158" s="91"/>
      <c r="T158" s="227">
        <f>S158*H158</f>
        <v>0</v>
      </c>
      <c r="U158" s="227">
        <v>0</v>
      </c>
      <c r="V158" s="227">
        <f>U158*H158</f>
        <v>0</v>
      </c>
      <c r="W158" s="227">
        <v>0</v>
      </c>
      <c r="X158" s="228">
        <f>W158*H158</f>
        <v>0</v>
      </c>
      <c r="Y158" s="38"/>
      <c r="Z158" s="38"/>
      <c r="AA158" s="38"/>
      <c r="AB158" s="38"/>
      <c r="AC158" s="38"/>
      <c r="AD158" s="38"/>
      <c r="AE158" s="38"/>
      <c r="AR158" s="229" t="s">
        <v>143</v>
      </c>
      <c r="AT158" s="229" t="s">
        <v>138</v>
      </c>
      <c r="AU158" s="229" t="s">
        <v>91</v>
      </c>
      <c r="AY158" s="17" t="s">
        <v>135</v>
      </c>
      <c r="BE158" s="230">
        <f>IF(O158="základní",K158,0)</f>
        <v>0</v>
      </c>
      <c r="BF158" s="230">
        <f>IF(O158="snížená",K158,0)</f>
        <v>0</v>
      </c>
      <c r="BG158" s="230">
        <f>IF(O158="zákl. přenesená",K158,0)</f>
        <v>0</v>
      </c>
      <c r="BH158" s="230">
        <f>IF(O158="sníž. přenesená",K158,0)</f>
        <v>0</v>
      </c>
      <c r="BI158" s="230">
        <f>IF(O158="nulová",K158,0)</f>
        <v>0</v>
      </c>
      <c r="BJ158" s="17" t="s">
        <v>89</v>
      </c>
      <c r="BK158" s="230">
        <f>ROUND(P158*H158,2)</f>
        <v>0</v>
      </c>
      <c r="BL158" s="17" t="s">
        <v>143</v>
      </c>
      <c r="BM158" s="229" t="s">
        <v>183</v>
      </c>
    </row>
    <row r="159" spans="1:47" s="2" customFormat="1" ht="12">
      <c r="A159" s="38"/>
      <c r="B159" s="39"/>
      <c r="C159" s="40"/>
      <c r="D159" s="231" t="s">
        <v>144</v>
      </c>
      <c r="E159" s="40"/>
      <c r="F159" s="232" t="s">
        <v>182</v>
      </c>
      <c r="G159" s="40"/>
      <c r="H159" s="40"/>
      <c r="I159" s="233"/>
      <c r="J159" s="233"/>
      <c r="K159" s="40"/>
      <c r="L159" s="40"/>
      <c r="M159" s="44"/>
      <c r="N159" s="234"/>
      <c r="O159" s="235"/>
      <c r="P159" s="91"/>
      <c r="Q159" s="91"/>
      <c r="R159" s="91"/>
      <c r="S159" s="91"/>
      <c r="T159" s="91"/>
      <c r="U159" s="91"/>
      <c r="V159" s="91"/>
      <c r="W159" s="91"/>
      <c r="X159" s="92"/>
      <c r="Y159" s="38"/>
      <c r="Z159" s="38"/>
      <c r="AA159" s="38"/>
      <c r="AB159" s="38"/>
      <c r="AC159" s="38"/>
      <c r="AD159" s="38"/>
      <c r="AE159" s="38"/>
      <c r="AT159" s="17" t="s">
        <v>144</v>
      </c>
      <c r="AU159" s="17" t="s">
        <v>91</v>
      </c>
    </row>
    <row r="160" spans="1:65" s="2" customFormat="1" ht="37.8" customHeight="1">
      <c r="A160" s="38"/>
      <c r="B160" s="39"/>
      <c r="C160" s="217" t="s">
        <v>184</v>
      </c>
      <c r="D160" s="217" t="s">
        <v>138</v>
      </c>
      <c r="E160" s="218" t="s">
        <v>185</v>
      </c>
      <c r="F160" s="219" t="s">
        <v>186</v>
      </c>
      <c r="G160" s="220" t="s">
        <v>176</v>
      </c>
      <c r="H160" s="221">
        <v>6</v>
      </c>
      <c r="I160" s="222"/>
      <c r="J160" s="222"/>
      <c r="K160" s="223">
        <f>ROUND(P160*H160,2)</f>
        <v>0</v>
      </c>
      <c r="L160" s="219" t="s">
        <v>142</v>
      </c>
      <c r="M160" s="44"/>
      <c r="N160" s="224" t="s">
        <v>1</v>
      </c>
      <c r="O160" s="225" t="s">
        <v>44</v>
      </c>
      <c r="P160" s="226">
        <f>I160+J160</f>
        <v>0</v>
      </c>
      <c r="Q160" s="226">
        <f>ROUND(I160*H160,2)</f>
        <v>0</v>
      </c>
      <c r="R160" s="226">
        <f>ROUND(J160*H160,2)</f>
        <v>0</v>
      </c>
      <c r="S160" s="91"/>
      <c r="T160" s="227">
        <f>S160*H160</f>
        <v>0</v>
      </c>
      <c r="U160" s="227">
        <v>0</v>
      </c>
      <c r="V160" s="227">
        <f>U160*H160</f>
        <v>0</v>
      </c>
      <c r="W160" s="227">
        <v>0</v>
      </c>
      <c r="X160" s="228">
        <f>W160*H160</f>
        <v>0</v>
      </c>
      <c r="Y160" s="38"/>
      <c r="Z160" s="38"/>
      <c r="AA160" s="38"/>
      <c r="AB160" s="38"/>
      <c r="AC160" s="38"/>
      <c r="AD160" s="38"/>
      <c r="AE160" s="38"/>
      <c r="AR160" s="229" t="s">
        <v>143</v>
      </c>
      <c r="AT160" s="229" t="s">
        <v>138</v>
      </c>
      <c r="AU160" s="229" t="s">
        <v>91</v>
      </c>
      <c r="AY160" s="17" t="s">
        <v>135</v>
      </c>
      <c r="BE160" s="230">
        <f>IF(O160="základní",K160,0)</f>
        <v>0</v>
      </c>
      <c r="BF160" s="230">
        <f>IF(O160="snížená",K160,0)</f>
        <v>0</v>
      </c>
      <c r="BG160" s="230">
        <f>IF(O160="zákl. přenesená",K160,0)</f>
        <v>0</v>
      </c>
      <c r="BH160" s="230">
        <f>IF(O160="sníž. přenesená",K160,0)</f>
        <v>0</v>
      </c>
      <c r="BI160" s="230">
        <f>IF(O160="nulová",K160,0)</f>
        <v>0</v>
      </c>
      <c r="BJ160" s="17" t="s">
        <v>89</v>
      </c>
      <c r="BK160" s="230">
        <f>ROUND(P160*H160,2)</f>
        <v>0</v>
      </c>
      <c r="BL160" s="17" t="s">
        <v>143</v>
      </c>
      <c r="BM160" s="229" t="s">
        <v>187</v>
      </c>
    </row>
    <row r="161" spans="1:47" s="2" customFormat="1" ht="12">
      <c r="A161" s="38"/>
      <c r="B161" s="39"/>
      <c r="C161" s="40"/>
      <c r="D161" s="231" t="s">
        <v>144</v>
      </c>
      <c r="E161" s="40"/>
      <c r="F161" s="232" t="s">
        <v>186</v>
      </c>
      <c r="G161" s="40"/>
      <c r="H161" s="40"/>
      <c r="I161" s="233"/>
      <c r="J161" s="233"/>
      <c r="K161" s="40"/>
      <c r="L161" s="40"/>
      <c r="M161" s="44"/>
      <c r="N161" s="234"/>
      <c r="O161" s="235"/>
      <c r="P161" s="91"/>
      <c r="Q161" s="91"/>
      <c r="R161" s="91"/>
      <c r="S161" s="91"/>
      <c r="T161" s="91"/>
      <c r="U161" s="91"/>
      <c r="V161" s="91"/>
      <c r="W161" s="91"/>
      <c r="X161" s="92"/>
      <c r="Y161" s="38"/>
      <c r="Z161" s="38"/>
      <c r="AA161" s="38"/>
      <c r="AB161" s="38"/>
      <c r="AC161" s="38"/>
      <c r="AD161" s="38"/>
      <c r="AE161" s="38"/>
      <c r="AT161" s="17" t="s">
        <v>144</v>
      </c>
      <c r="AU161" s="17" t="s">
        <v>91</v>
      </c>
    </row>
    <row r="162" spans="1:63" s="12" customFormat="1" ht="22.8" customHeight="1">
      <c r="A162" s="12"/>
      <c r="B162" s="200"/>
      <c r="C162" s="201"/>
      <c r="D162" s="202" t="s">
        <v>80</v>
      </c>
      <c r="E162" s="215" t="s">
        <v>188</v>
      </c>
      <c r="F162" s="215" t="s">
        <v>189</v>
      </c>
      <c r="G162" s="201"/>
      <c r="H162" s="201"/>
      <c r="I162" s="204"/>
      <c r="J162" s="204"/>
      <c r="K162" s="216">
        <f>BK162</f>
        <v>0</v>
      </c>
      <c r="L162" s="201"/>
      <c r="M162" s="206"/>
      <c r="N162" s="207"/>
      <c r="O162" s="208"/>
      <c r="P162" s="208"/>
      <c r="Q162" s="209">
        <f>SUM(Q163:Q172)</f>
        <v>0</v>
      </c>
      <c r="R162" s="209">
        <f>SUM(R163:R172)</f>
        <v>0</v>
      </c>
      <c r="S162" s="208"/>
      <c r="T162" s="210">
        <f>SUM(T163:T172)</f>
        <v>0</v>
      </c>
      <c r="U162" s="208"/>
      <c r="V162" s="210">
        <f>SUM(V163:V172)</f>
        <v>0</v>
      </c>
      <c r="W162" s="208"/>
      <c r="X162" s="211">
        <f>SUM(X163:X172)</f>
        <v>0</v>
      </c>
      <c r="Y162" s="12"/>
      <c r="Z162" s="12"/>
      <c r="AA162" s="12"/>
      <c r="AB162" s="12"/>
      <c r="AC162" s="12"/>
      <c r="AD162" s="12"/>
      <c r="AE162" s="12"/>
      <c r="AR162" s="212" t="s">
        <v>89</v>
      </c>
      <c r="AT162" s="213" t="s">
        <v>80</v>
      </c>
      <c r="AU162" s="213" t="s">
        <v>89</v>
      </c>
      <c r="AY162" s="212" t="s">
        <v>135</v>
      </c>
      <c r="BK162" s="214">
        <f>SUM(BK163:BK172)</f>
        <v>0</v>
      </c>
    </row>
    <row r="163" spans="1:65" s="2" customFormat="1" ht="37.8" customHeight="1">
      <c r="A163" s="38"/>
      <c r="B163" s="39"/>
      <c r="C163" s="217" t="s">
        <v>169</v>
      </c>
      <c r="D163" s="217" t="s">
        <v>138</v>
      </c>
      <c r="E163" s="218" t="s">
        <v>190</v>
      </c>
      <c r="F163" s="219" t="s">
        <v>191</v>
      </c>
      <c r="G163" s="220" t="s">
        <v>192</v>
      </c>
      <c r="H163" s="221">
        <v>1.403</v>
      </c>
      <c r="I163" s="222"/>
      <c r="J163" s="222"/>
      <c r="K163" s="223">
        <f>ROUND(P163*H163,2)</f>
        <v>0</v>
      </c>
      <c r="L163" s="219" t="s">
        <v>142</v>
      </c>
      <c r="M163" s="44"/>
      <c r="N163" s="224" t="s">
        <v>1</v>
      </c>
      <c r="O163" s="225" t="s">
        <v>44</v>
      </c>
      <c r="P163" s="226">
        <f>I163+J163</f>
        <v>0</v>
      </c>
      <c r="Q163" s="226">
        <f>ROUND(I163*H163,2)</f>
        <v>0</v>
      </c>
      <c r="R163" s="226">
        <f>ROUND(J163*H163,2)</f>
        <v>0</v>
      </c>
      <c r="S163" s="91"/>
      <c r="T163" s="227">
        <f>S163*H163</f>
        <v>0</v>
      </c>
      <c r="U163" s="227">
        <v>0</v>
      </c>
      <c r="V163" s="227">
        <f>U163*H163</f>
        <v>0</v>
      </c>
      <c r="W163" s="227">
        <v>0</v>
      </c>
      <c r="X163" s="228">
        <f>W163*H163</f>
        <v>0</v>
      </c>
      <c r="Y163" s="38"/>
      <c r="Z163" s="38"/>
      <c r="AA163" s="38"/>
      <c r="AB163" s="38"/>
      <c r="AC163" s="38"/>
      <c r="AD163" s="38"/>
      <c r="AE163" s="38"/>
      <c r="AR163" s="229" t="s">
        <v>143</v>
      </c>
      <c r="AT163" s="229" t="s">
        <v>138</v>
      </c>
      <c r="AU163" s="229" t="s">
        <v>91</v>
      </c>
      <c r="AY163" s="17" t="s">
        <v>135</v>
      </c>
      <c r="BE163" s="230">
        <f>IF(O163="základní",K163,0)</f>
        <v>0</v>
      </c>
      <c r="BF163" s="230">
        <f>IF(O163="snížená",K163,0)</f>
        <v>0</v>
      </c>
      <c r="BG163" s="230">
        <f>IF(O163="zákl. přenesená",K163,0)</f>
        <v>0</v>
      </c>
      <c r="BH163" s="230">
        <f>IF(O163="sníž. přenesená",K163,0)</f>
        <v>0</v>
      </c>
      <c r="BI163" s="230">
        <f>IF(O163="nulová",K163,0)</f>
        <v>0</v>
      </c>
      <c r="BJ163" s="17" t="s">
        <v>89</v>
      </c>
      <c r="BK163" s="230">
        <f>ROUND(P163*H163,2)</f>
        <v>0</v>
      </c>
      <c r="BL163" s="17" t="s">
        <v>143</v>
      </c>
      <c r="BM163" s="229" t="s">
        <v>193</v>
      </c>
    </row>
    <row r="164" spans="1:47" s="2" customFormat="1" ht="12">
      <c r="A164" s="38"/>
      <c r="B164" s="39"/>
      <c r="C164" s="40"/>
      <c r="D164" s="231" t="s">
        <v>144</v>
      </c>
      <c r="E164" s="40"/>
      <c r="F164" s="232" t="s">
        <v>191</v>
      </c>
      <c r="G164" s="40"/>
      <c r="H164" s="40"/>
      <c r="I164" s="233"/>
      <c r="J164" s="233"/>
      <c r="K164" s="40"/>
      <c r="L164" s="40"/>
      <c r="M164" s="44"/>
      <c r="N164" s="234"/>
      <c r="O164" s="235"/>
      <c r="P164" s="91"/>
      <c r="Q164" s="91"/>
      <c r="R164" s="91"/>
      <c r="S164" s="91"/>
      <c r="T164" s="91"/>
      <c r="U164" s="91"/>
      <c r="V164" s="91"/>
      <c r="W164" s="91"/>
      <c r="X164" s="92"/>
      <c r="Y164" s="38"/>
      <c r="Z164" s="38"/>
      <c r="AA164" s="38"/>
      <c r="AB164" s="38"/>
      <c r="AC164" s="38"/>
      <c r="AD164" s="38"/>
      <c r="AE164" s="38"/>
      <c r="AT164" s="17" t="s">
        <v>144</v>
      </c>
      <c r="AU164" s="17" t="s">
        <v>91</v>
      </c>
    </row>
    <row r="165" spans="1:65" s="2" customFormat="1" ht="24.15" customHeight="1">
      <c r="A165" s="38"/>
      <c r="B165" s="39"/>
      <c r="C165" s="217" t="s">
        <v>194</v>
      </c>
      <c r="D165" s="217" t="s">
        <v>138</v>
      </c>
      <c r="E165" s="218" t="s">
        <v>195</v>
      </c>
      <c r="F165" s="219" t="s">
        <v>196</v>
      </c>
      <c r="G165" s="220" t="s">
        <v>192</v>
      </c>
      <c r="H165" s="221">
        <v>1.403</v>
      </c>
      <c r="I165" s="222"/>
      <c r="J165" s="222"/>
      <c r="K165" s="223">
        <f>ROUND(P165*H165,2)</f>
        <v>0</v>
      </c>
      <c r="L165" s="219" t="s">
        <v>142</v>
      </c>
      <c r="M165" s="44"/>
      <c r="N165" s="224" t="s">
        <v>1</v>
      </c>
      <c r="O165" s="225" t="s">
        <v>44</v>
      </c>
      <c r="P165" s="226">
        <f>I165+J165</f>
        <v>0</v>
      </c>
      <c r="Q165" s="226">
        <f>ROUND(I165*H165,2)</f>
        <v>0</v>
      </c>
      <c r="R165" s="226">
        <f>ROUND(J165*H165,2)</f>
        <v>0</v>
      </c>
      <c r="S165" s="91"/>
      <c r="T165" s="227">
        <f>S165*H165</f>
        <v>0</v>
      </c>
      <c r="U165" s="227">
        <v>0</v>
      </c>
      <c r="V165" s="227">
        <f>U165*H165</f>
        <v>0</v>
      </c>
      <c r="W165" s="227">
        <v>0</v>
      </c>
      <c r="X165" s="228">
        <f>W165*H165</f>
        <v>0</v>
      </c>
      <c r="Y165" s="38"/>
      <c r="Z165" s="38"/>
      <c r="AA165" s="38"/>
      <c r="AB165" s="38"/>
      <c r="AC165" s="38"/>
      <c r="AD165" s="38"/>
      <c r="AE165" s="38"/>
      <c r="AR165" s="229" t="s">
        <v>143</v>
      </c>
      <c r="AT165" s="229" t="s">
        <v>138</v>
      </c>
      <c r="AU165" s="229" t="s">
        <v>91</v>
      </c>
      <c r="AY165" s="17" t="s">
        <v>135</v>
      </c>
      <c r="BE165" s="230">
        <f>IF(O165="základní",K165,0)</f>
        <v>0</v>
      </c>
      <c r="BF165" s="230">
        <f>IF(O165="snížená",K165,0)</f>
        <v>0</v>
      </c>
      <c r="BG165" s="230">
        <f>IF(O165="zákl. přenesená",K165,0)</f>
        <v>0</v>
      </c>
      <c r="BH165" s="230">
        <f>IF(O165="sníž. přenesená",K165,0)</f>
        <v>0</v>
      </c>
      <c r="BI165" s="230">
        <f>IF(O165="nulová",K165,0)</f>
        <v>0</v>
      </c>
      <c r="BJ165" s="17" t="s">
        <v>89</v>
      </c>
      <c r="BK165" s="230">
        <f>ROUND(P165*H165,2)</f>
        <v>0</v>
      </c>
      <c r="BL165" s="17" t="s">
        <v>143</v>
      </c>
      <c r="BM165" s="229" t="s">
        <v>197</v>
      </c>
    </row>
    <row r="166" spans="1:47" s="2" customFormat="1" ht="12">
      <c r="A166" s="38"/>
      <c r="B166" s="39"/>
      <c r="C166" s="40"/>
      <c r="D166" s="231" t="s">
        <v>144</v>
      </c>
      <c r="E166" s="40"/>
      <c r="F166" s="232" t="s">
        <v>196</v>
      </c>
      <c r="G166" s="40"/>
      <c r="H166" s="40"/>
      <c r="I166" s="233"/>
      <c r="J166" s="233"/>
      <c r="K166" s="40"/>
      <c r="L166" s="40"/>
      <c r="M166" s="44"/>
      <c r="N166" s="234"/>
      <c r="O166" s="235"/>
      <c r="P166" s="91"/>
      <c r="Q166" s="91"/>
      <c r="R166" s="91"/>
      <c r="S166" s="91"/>
      <c r="T166" s="91"/>
      <c r="U166" s="91"/>
      <c r="V166" s="91"/>
      <c r="W166" s="91"/>
      <c r="X166" s="92"/>
      <c r="Y166" s="38"/>
      <c r="Z166" s="38"/>
      <c r="AA166" s="38"/>
      <c r="AB166" s="38"/>
      <c r="AC166" s="38"/>
      <c r="AD166" s="38"/>
      <c r="AE166" s="38"/>
      <c r="AT166" s="17" t="s">
        <v>144</v>
      </c>
      <c r="AU166" s="17" t="s">
        <v>91</v>
      </c>
    </row>
    <row r="167" spans="1:65" s="2" customFormat="1" ht="37.8" customHeight="1">
      <c r="A167" s="38"/>
      <c r="B167" s="39"/>
      <c r="C167" s="217" t="s">
        <v>173</v>
      </c>
      <c r="D167" s="217" t="s">
        <v>138</v>
      </c>
      <c r="E167" s="218" t="s">
        <v>198</v>
      </c>
      <c r="F167" s="219" t="s">
        <v>199</v>
      </c>
      <c r="G167" s="220" t="s">
        <v>192</v>
      </c>
      <c r="H167" s="221">
        <v>7.015</v>
      </c>
      <c r="I167" s="222"/>
      <c r="J167" s="222"/>
      <c r="K167" s="223">
        <f>ROUND(P167*H167,2)</f>
        <v>0</v>
      </c>
      <c r="L167" s="219" t="s">
        <v>142</v>
      </c>
      <c r="M167" s="44"/>
      <c r="N167" s="224" t="s">
        <v>1</v>
      </c>
      <c r="O167" s="225" t="s">
        <v>44</v>
      </c>
      <c r="P167" s="226">
        <f>I167+J167</f>
        <v>0</v>
      </c>
      <c r="Q167" s="226">
        <f>ROUND(I167*H167,2)</f>
        <v>0</v>
      </c>
      <c r="R167" s="226">
        <f>ROUND(J167*H167,2)</f>
        <v>0</v>
      </c>
      <c r="S167" s="91"/>
      <c r="T167" s="227">
        <f>S167*H167</f>
        <v>0</v>
      </c>
      <c r="U167" s="227">
        <v>0</v>
      </c>
      <c r="V167" s="227">
        <f>U167*H167</f>
        <v>0</v>
      </c>
      <c r="W167" s="227">
        <v>0</v>
      </c>
      <c r="X167" s="228">
        <f>W167*H167</f>
        <v>0</v>
      </c>
      <c r="Y167" s="38"/>
      <c r="Z167" s="38"/>
      <c r="AA167" s="38"/>
      <c r="AB167" s="38"/>
      <c r="AC167" s="38"/>
      <c r="AD167" s="38"/>
      <c r="AE167" s="38"/>
      <c r="AR167" s="229" t="s">
        <v>143</v>
      </c>
      <c r="AT167" s="229" t="s">
        <v>138</v>
      </c>
      <c r="AU167" s="229" t="s">
        <v>91</v>
      </c>
      <c r="AY167" s="17" t="s">
        <v>135</v>
      </c>
      <c r="BE167" s="230">
        <f>IF(O167="základní",K167,0)</f>
        <v>0</v>
      </c>
      <c r="BF167" s="230">
        <f>IF(O167="snížená",K167,0)</f>
        <v>0</v>
      </c>
      <c r="BG167" s="230">
        <f>IF(O167="zákl. přenesená",K167,0)</f>
        <v>0</v>
      </c>
      <c r="BH167" s="230">
        <f>IF(O167="sníž. přenesená",K167,0)</f>
        <v>0</v>
      </c>
      <c r="BI167" s="230">
        <f>IF(O167="nulová",K167,0)</f>
        <v>0</v>
      </c>
      <c r="BJ167" s="17" t="s">
        <v>89</v>
      </c>
      <c r="BK167" s="230">
        <f>ROUND(P167*H167,2)</f>
        <v>0</v>
      </c>
      <c r="BL167" s="17" t="s">
        <v>143</v>
      </c>
      <c r="BM167" s="229" t="s">
        <v>200</v>
      </c>
    </row>
    <row r="168" spans="1:47" s="2" customFormat="1" ht="12">
      <c r="A168" s="38"/>
      <c r="B168" s="39"/>
      <c r="C168" s="40"/>
      <c r="D168" s="231" t="s">
        <v>144</v>
      </c>
      <c r="E168" s="40"/>
      <c r="F168" s="232" t="s">
        <v>199</v>
      </c>
      <c r="G168" s="40"/>
      <c r="H168" s="40"/>
      <c r="I168" s="233"/>
      <c r="J168" s="233"/>
      <c r="K168" s="40"/>
      <c r="L168" s="40"/>
      <c r="M168" s="44"/>
      <c r="N168" s="234"/>
      <c r="O168" s="235"/>
      <c r="P168" s="91"/>
      <c r="Q168" s="91"/>
      <c r="R168" s="91"/>
      <c r="S168" s="91"/>
      <c r="T168" s="91"/>
      <c r="U168" s="91"/>
      <c r="V168" s="91"/>
      <c r="W168" s="91"/>
      <c r="X168" s="92"/>
      <c r="Y168" s="38"/>
      <c r="Z168" s="38"/>
      <c r="AA168" s="38"/>
      <c r="AB168" s="38"/>
      <c r="AC168" s="38"/>
      <c r="AD168" s="38"/>
      <c r="AE168" s="38"/>
      <c r="AT168" s="17" t="s">
        <v>144</v>
      </c>
      <c r="AU168" s="17" t="s">
        <v>91</v>
      </c>
    </row>
    <row r="169" spans="1:51" s="13" customFormat="1" ht="12">
      <c r="A169" s="13"/>
      <c r="B169" s="236"/>
      <c r="C169" s="237"/>
      <c r="D169" s="231" t="s">
        <v>145</v>
      </c>
      <c r="E169" s="238" t="s">
        <v>1</v>
      </c>
      <c r="F169" s="239" t="s">
        <v>201</v>
      </c>
      <c r="G169" s="237"/>
      <c r="H169" s="240">
        <v>7.015</v>
      </c>
      <c r="I169" s="241"/>
      <c r="J169" s="241"/>
      <c r="K169" s="237"/>
      <c r="L169" s="237"/>
      <c r="M169" s="242"/>
      <c r="N169" s="243"/>
      <c r="O169" s="244"/>
      <c r="P169" s="244"/>
      <c r="Q169" s="244"/>
      <c r="R169" s="244"/>
      <c r="S169" s="244"/>
      <c r="T169" s="244"/>
      <c r="U169" s="244"/>
      <c r="V169" s="244"/>
      <c r="W169" s="244"/>
      <c r="X169" s="245"/>
      <c r="Y169" s="13"/>
      <c r="Z169" s="13"/>
      <c r="AA169" s="13"/>
      <c r="AB169" s="13"/>
      <c r="AC169" s="13"/>
      <c r="AD169" s="13"/>
      <c r="AE169" s="13"/>
      <c r="AT169" s="246" t="s">
        <v>145</v>
      </c>
      <c r="AU169" s="246" t="s">
        <v>91</v>
      </c>
      <c r="AV169" s="13" t="s">
        <v>91</v>
      </c>
      <c r="AW169" s="13" t="s">
        <v>5</v>
      </c>
      <c r="AX169" s="13" t="s">
        <v>81</v>
      </c>
      <c r="AY169" s="246" t="s">
        <v>135</v>
      </c>
    </row>
    <row r="170" spans="1:51" s="14" customFormat="1" ht="12">
      <c r="A170" s="14"/>
      <c r="B170" s="247"/>
      <c r="C170" s="248"/>
      <c r="D170" s="231" t="s">
        <v>145</v>
      </c>
      <c r="E170" s="249" t="s">
        <v>1</v>
      </c>
      <c r="F170" s="250" t="s">
        <v>147</v>
      </c>
      <c r="G170" s="248"/>
      <c r="H170" s="251">
        <v>7.015</v>
      </c>
      <c r="I170" s="252"/>
      <c r="J170" s="252"/>
      <c r="K170" s="248"/>
      <c r="L170" s="248"/>
      <c r="M170" s="253"/>
      <c r="N170" s="254"/>
      <c r="O170" s="255"/>
      <c r="P170" s="255"/>
      <c r="Q170" s="255"/>
      <c r="R170" s="255"/>
      <c r="S170" s="255"/>
      <c r="T170" s="255"/>
      <c r="U170" s="255"/>
      <c r="V170" s="255"/>
      <c r="W170" s="255"/>
      <c r="X170" s="256"/>
      <c r="Y170" s="14"/>
      <c r="Z170" s="14"/>
      <c r="AA170" s="14"/>
      <c r="AB170" s="14"/>
      <c r="AC170" s="14"/>
      <c r="AD170" s="14"/>
      <c r="AE170" s="14"/>
      <c r="AT170" s="257" t="s">
        <v>145</v>
      </c>
      <c r="AU170" s="257" t="s">
        <v>91</v>
      </c>
      <c r="AV170" s="14" t="s">
        <v>143</v>
      </c>
      <c r="AW170" s="14" t="s">
        <v>5</v>
      </c>
      <c r="AX170" s="14" t="s">
        <v>89</v>
      </c>
      <c r="AY170" s="257" t="s">
        <v>135</v>
      </c>
    </row>
    <row r="171" spans="1:65" s="2" customFormat="1" ht="37.8" customHeight="1">
      <c r="A171" s="38"/>
      <c r="B171" s="39"/>
      <c r="C171" s="217" t="s">
        <v>9</v>
      </c>
      <c r="D171" s="217" t="s">
        <v>138</v>
      </c>
      <c r="E171" s="218" t="s">
        <v>202</v>
      </c>
      <c r="F171" s="219" t="s">
        <v>203</v>
      </c>
      <c r="G171" s="220" t="s">
        <v>192</v>
      </c>
      <c r="H171" s="221">
        <v>1.403</v>
      </c>
      <c r="I171" s="222"/>
      <c r="J171" s="222"/>
      <c r="K171" s="223">
        <f>ROUND(P171*H171,2)</f>
        <v>0</v>
      </c>
      <c r="L171" s="219" t="s">
        <v>142</v>
      </c>
      <c r="M171" s="44"/>
      <c r="N171" s="224" t="s">
        <v>1</v>
      </c>
      <c r="O171" s="225" t="s">
        <v>44</v>
      </c>
      <c r="P171" s="226">
        <f>I171+J171</f>
        <v>0</v>
      </c>
      <c r="Q171" s="226">
        <f>ROUND(I171*H171,2)</f>
        <v>0</v>
      </c>
      <c r="R171" s="226">
        <f>ROUND(J171*H171,2)</f>
        <v>0</v>
      </c>
      <c r="S171" s="91"/>
      <c r="T171" s="227">
        <f>S171*H171</f>
        <v>0</v>
      </c>
      <c r="U171" s="227">
        <v>0</v>
      </c>
      <c r="V171" s="227">
        <f>U171*H171</f>
        <v>0</v>
      </c>
      <c r="W171" s="227">
        <v>0</v>
      </c>
      <c r="X171" s="228">
        <f>W171*H171</f>
        <v>0</v>
      </c>
      <c r="Y171" s="38"/>
      <c r="Z171" s="38"/>
      <c r="AA171" s="38"/>
      <c r="AB171" s="38"/>
      <c r="AC171" s="38"/>
      <c r="AD171" s="38"/>
      <c r="AE171" s="38"/>
      <c r="AR171" s="229" t="s">
        <v>143</v>
      </c>
      <c r="AT171" s="229" t="s">
        <v>138</v>
      </c>
      <c r="AU171" s="229" t="s">
        <v>91</v>
      </c>
      <c r="AY171" s="17" t="s">
        <v>135</v>
      </c>
      <c r="BE171" s="230">
        <f>IF(O171="základní",K171,0)</f>
        <v>0</v>
      </c>
      <c r="BF171" s="230">
        <f>IF(O171="snížená",K171,0)</f>
        <v>0</v>
      </c>
      <c r="BG171" s="230">
        <f>IF(O171="zákl. přenesená",K171,0)</f>
        <v>0</v>
      </c>
      <c r="BH171" s="230">
        <f>IF(O171="sníž. přenesená",K171,0)</f>
        <v>0</v>
      </c>
      <c r="BI171" s="230">
        <f>IF(O171="nulová",K171,0)</f>
        <v>0</v>
      </c>
      <c r="BJ171" s="17" t="s">
        <v>89</v>
      </c>
      <c r="BK171" s="230">
        <f>ROUND(P171*H171,2)</f>
        <v>0</v>
      </c>
      <c r="BL171" s="17" t="s">
        <v>143</v>
      </c>
      <c r="BM171" s="229" t="s">
        <v>204</v>
      </c>
    </row>
    <row r="172" spans="1:47" s="2" customFormat="1" ht="12">
      <c r="A172" s="38"/>
      <c r="B172" s="39"/>
      <c r="C172" s="40"/>
      <c r="D172" s="231" t="s">
        <v>144</v>
      </c>
      <c r="E172" s="40"/>
      <c r="F172" s="232" t="s">
        <v>203</v>
      </c>
      <c r="G172" s="40"/>
      <c r="H172" s="40"/>
      <c r="I172" s="233"/>
      <c r="J172" s="233"/>
      <c r="K172" s="40"/>
      <c r="L172" s="40"/>
      <c r="M172" s="44"/>
      <c r="N172" s="234"/>
      <c r="O172" s="235"/>
      <c r="P172" s="91"/>
      <c r="Q172" s="91"/>
      <c r="R172" s="91"/>
      <c r="S172" s="91"/>
      <c r="T172" s="91"/>
      <c r="U172" s="91"/>
      <c r="V172" s="91"/>
      <c r="W172" s="91"/>
      <c r="X172" s="92"/>
      <c r="Y172" s="38"/>
      <c r="Z172" s="38"/>
      <c r="AA172" s="38"/>
      <c r="AB172" s="38"/>
      <c r="AC172" s="38"/>
      <c r="AD172" s="38"/>
      <c r="AE172" s="38"/>
      <c r="AT172" s="17" t="s">
        <v>144</v>
      </c>
      <c r="AU172" s="17" t="s">
        <v>91</v>
      </c>
    </row>
    <row r="173" spans="1:63" s="12" customFormat="1" ht="22.8" customHeight="1">
      <c r="A173" s="12"/>
      <c r="B173" s="200"/>
      <c r="C173" s="201"/>
      <c r="D173" s="202" t="s">
        <v>80</v>
      </c>
      <c r="E173" s="215" t="s">
        <v>205</v>
      </c>
      <c r="F173" s="215" t="s">
        <v>206</v>
      </c>
      <c r="G173" s="201"/>
      <c r="H173" s="201"/>
      <c r="I173" s="204"/>
      <c r="J173" s="204"/>
      <c r="K173" s="216">
        <f>BK173</f>
        <v>0</v>
      </c>
      <c r="L173" s="201"/>
      <c r="M173" s="206"/>
      <c r="N173" s="207"/>
      <c r="O173" s="208"/>
      <c r="P173" s="208"/>
      <c r="Q173" s="209">
        <f>SUM(Q174:Q175)</f>
        <v>0</v>
      </c>
      <c r="R173" s="209">
        <f>SUM(R174:R175)</f>
        <v>0</v>
      </c>
      <c r="S173" s="208"/>
      <c r="T173" s="210">
        <f>SUM(T174:T175)</f>
        <v>0</v>
      </c>
      <c r="U173" s="208"/>
      <c r="V173" s="210">
        <f>SUM(V174:V175)</f>
        <v>0</v>
      </c>
      <c r="W173" s="208"/>
      <c r="X173" s="211">
        <f>SUM(X174:X175)</f>
        <v>0</v>
      </c>
      <c r="Y173" s="12"/>
      <c r="Z173" s="12"/>
      <c r="AA173" s="12"/>
      <c r="AB173" s="12"/>
      <c r="AC173" s="12"/>
      <c r="AD173" s="12"/>
      <c r="AE173" s="12"/>
      <c r="AR173" s="212" t="s">
        <v>89</v>
      </c>
      <c r="AT173" s="213" t="s">
        <v>80</v>
      </c>
      <c r="AU173" s="213" t="s">
        <v>89</v>
      </c>
      <c r="AY173" s="212" t="s">
        <v>135</v>
      </c>
      <c r="BK173" s="214">
        <f>SUM(BK174:BK175)</f>
        <v>0</v>
      </c>
    </row>
    <row r="174" spans="1:65" s="2" customFormat="1" ht="49.05" customHeight="1">
      <c r="A174" s="38"/>
      <c r="B174" s="39"/>
      <c r="C174" s="217" t="s">
        <v>177</v>
      </c>
      <c r="D174" s="217" t="s">
        <v>138</v>
      </c>
      <c r="E174" s="218" t="s">
        <v>207</v>
      </c>
      <c r="F174" s="219" t="s">
        <v>208</v>
      </c>
      <c r="G174" s="220" t="s">
        <v>192</v>
      </c>
      <c r="H174" s="221">
        <v>0.206</v>
      </c>
      <c r="I174" s="222"/>
      <c r="J174" s="222"/>
      <c r="K174" s="223">
        <f>ROUND(P174*H174,2)</f>
        <v>0</v>
      </c>
      <c r="L174" s="219" t="s">
        <v>142</v>
      </c>
      <c r="M174" s="44"/>
      <c r="N174" s="224" t="s">
        <v>1</v>
      </c>
      <c r="O174" s="225" t="s">
        <v>44</v>
      </c>
      <c r="P174" s="226">
        <f>I174+J174</f>
        <v>0</v>
      </c>
      <c r="Q174" s="226">
        <f>ROUND(I174*H174,2)</f>
        <v>0</v>
      </c>
      <c r="R174" s="226">
        <f>ROUND(J174*H174,2)</f>
        <v>0</v>
      </c>
      <c r="S174" s="91"/>
      <c r="T174" s="227">
        <f>S174*H174</f>
        <v>0</v>
      </c>
      <c r="U174" s="227">
        <v>0</v>
      </c>
      <c r="V174" s="227">
        <f>U174*H174</f>
        <v>0</v>
      </c>
      <c r="W174" s="227">
        <v>0</v>
      </c>
      <c r="X174" s="228">
        <f>W174*H174</f>
        <v>0</v>
      </c>
      <c r="Y174" s="38"/>
      <c r="Z174" s="38"/>
      <c r="AA174" s="38"/>
      <c r="AB174" s="38"/>
      <c r="AC174" s="38"/>
      <c r="AD174" s="38"/>
      <c r="AE174" s="38"/>
      <c r="AR174" s="229" t="s">
        <v>143</v>
      </c>
      <c r="AT174" s="229" t="s">
        <v>138</v>
      </c>
      <c r="AU174" s="229" t="s">
        <v>91</v>
      </c>
      <c r="AY174" s="17" t="s">
        <v>135</v>
      </c>
      <c r="BE174" s="230">
        <f>IF(O174="základní",K174,0)</f>
        <v>0</v>
      </c>
      <c r="BF174" s="230">
        <f>IF(O174="snížená",K174,0)</f>
        <v>0</v>
      </c>
      <c r="BG174" s="230">
        <f>IF(O174="zákl. přenesená",K174,0)</f>
        <v>0</v>
      </c>
      <c r="BH174" s="230">
        <f>IF(O174="sníž. přenesená",K174,0)</f>
        <v>0</v>
      </c>
      <c r="BI174" s="230">
        <f>IF(O174="nulová",K174,0)</f>
        <v>0</v>
      </c>
      <c r="BJ174" s="17" t="s">
        <v>89</v>
      </c>
      <c r="BK174" s="230">
        <f>ROUND(P174*H174,2)</f>
        <v>0</v>
      </c>
      <c r="BL174" s="17" t="s">
        <v>143</v>
      </c>
      <c r="BM174" s="229" t="s">
        <v>209</v>
      </c>
    </row>
    <row r="175" spans="1:47" s="2" customFormat="1" ht="12">
      <c r="A175" s="38"/>
      <c r="B175" s="39"/>
      <c r="C175" s="40"/>
      <c r="D175" s="231" t="s">
        <v>144</v>
      </c>
      <c r="E175" s="40"/>
      <c r="F175" s="232" t="s">
        <v>208</v>
      </c>
      <c r="G175" s="40"/>
      <c r="H175" s="40"/>
      <c r="I175" s="233"/>
      <c r="J175" s="233"/>
      <c r="K175" s="40"/>
      <c r="L175" s="40"/>
      <c r="M175" s="44"/>
      <c r="N175" s="234"/>
      <c r="O175" s="235"/>
      <c r="P175" s="91"/>
      <c r="Q175" s="91"/>
      <c r="R175" s="91"/>
      <c r="S175" s="91"/>
      <c r="T175" s="91"/>
      <c r="U175" s="91"/>
      <c r="V175" s="91"/>
      <c r="W175" s="91"/>
      <c r="X175" s="92"/>
      <c r="Y175" s="38"/>
      <c r="Z175" s="38"/>
      <c r="AA175" s="38"/>
      <c r="AB175" s="38"/>
      <c r="AC175" s="38"/>
      <c r="AD175" s="38"/>
      <c r="AE175" s="38"/>
      <c r="AT175" s="17" t="s">
        <v>144</v>
      </c>
      <c r="AU175" s="17" t="s">
        <v>91</v>
      </c>
    </row>
    <row r="176" spans="1:63" s="12" customFormat="1" ht="22.8" customHeight="1">
      <c r="A176" s="12"/>
      <c r="B176" s="200"/>
      <c r="C176" s="201"/>
      <c r="D176" s="202" t="s">
        <v>80</v>
      </c>
      <c r="E176" s="215" t="s">
        <v>210</v>
      </c>
      <c r="F176" s="215" t="s">
        <v>211</v>
      </c>
      <c r="G176" s="201"/>
      <c r="H176" s="201"/>
      <c r="I176" s="204"/>
      <c r="J176" s="204"/>
      <c r="K176" s="216">
        <f>BK176</f>
        <v>0</v>
      </c>
      <c r="L176" s="201"/>
      <c r="M176" s="206"/>
      <c r="N176" s="207"/>
      <c r="O176" s="208"/>
      <c r="P176" s="208"/>
      <c r="Q176" s="209">
        <f>SUM(Q177:Q178)</f>
        <v>0</v>
      </c>
      <c r="R176" s="209">
        <f>SUM(R177:R178)</f>
        <v>0</v>
      </c>
      <c r="S176" s="208"/>
      <c r="T176" s="210">
        <f>SUM(T177:T178)</f>
        <v>0</v>
      </c>
      <c r="U176" s="208"/>
      <c r="V176" s="210">
        <f>SUM(V177:V178)</f>
        <v>0</v>
      </c>
      <c r="W176" s="208"/>
      <c r="X176" s="211">
        <f>SUM(X177:X178)</f>
        <v>0</v>
      </c>
      <c r="Y176" s="12"/>
      <c r="Z176" s="12"/>
      <c r="AA176" s="12"/>
      <c r="AB176" s="12"/>
      <c r="AC176" s="12"/>
      <c r="AD176" s="12"/>
      <c r="AE176" s="12"/>
      <c r="AR176" s="212" t="s">
        <v>91</v>
      </c>
      <c r="AT176" s="213" t="s">
        <v>80</v>
      </c>
      <c r="AU176" s="213" t="s">
        <v>89</v>
      </c>
      <c r="AY176" s="212" t="s">
        <v>135</v>
      </c>
      <c r="BK176" s="214">
        <f>SUM(BK177:BK178)</f>
        <v>0</v>
      </c>
    </row>
    <row r="177" spans="1:65" s="2" customFormat="1" ht="37.8" customHeight="1">
      <c r="A177" s="38"/>
      <c r="B177" s="39"/>
      <c r="C177" s="217" t="s">
        <v>212</v>
      </c>
      <c r="D177" s="217" t="s">
        <v>138</v>
      </c>
      <c r="E177" s="218" t="s">
        <v>213</v>
      </c>
      <c r="F177" s="219" t="s">
        <v>214</v>
      </c>
      <c r="G177" s="220" t="s">
        <v>141</v>
      </c>
      <c r="H177" s="221">
        <v>6</v>
      </c>
      <c r="I177" s="222"/>
      <c r="J177" s="222"/>
      <c r="K177" s="223">
        <f>ROUND(P177*H177,2)</f>
        <v>0</v>
      </c>
      <c r="L177" s="219" t="s">
        <v>142</v>
      </c>
      <c r="M177" s="44"/>
      <c r="N177" s="224" t="s">
        <v>1</v>
      </c>
      <c r="O177" s="225" t="s">
        <v>44</v>
      </c>
      <c r="P177" s="226">
        <f>I177+J177</f>
        <v>0</v>
      </c>
      <c r="Q177" s="226">
        <f>ROUND(I177*H177,2)</f>
        <v>0</v>
      </c>
      <c r="R177" s="226">
        <f>ROUND(J177*H177,2)</f>
        <v>0</v>
      </c>
      <c r="S177" s="91"/>
      <c r="T177" s="227">
        <f>S177*H177</f>
        <v>0</v>
      </c>
      <c r="U177" s="227">
        <v>0</v>
      </c>
      <c r="V177" s="227">
        <f>U177*H177</f>
        <v>0</v>
      </c>
      <c r="W177" s="227">
        <v>0</v>
      </c>
      <c r="X177" s="228">
        <f>W177*H177</f>
        <v>0</v>
      </c>
      <c r="Y177" s="38"/>
      <c r="Z177" s="38"/>
      <c r="AA177" s="38"/>
      <c r="AB177" s="38"/>
      <c r="AC177" s="38"/>
      <c r="AD177" s="38"/>
      <c r="AE177" s="38"/>
      <c r="AR177" s="229" t="s">
        <v>177</v>
      </c>
      <c r="AT177" s="229" t="s">
        <v>138</v>
      </c>
      <c r="AU177" s="229" t="s">
        <v>91</v>
      </c>
      <c r="AY177" s="17" t="s">
        <v>135</v>
      </c>
      <c r="BE177" s="230">
        <f>IF(O177="základní",K177,0)</f>
        <v>0</v>
      </c>
      <c r="BF177" s="230">
        <f>IF(O177="snížená",K177,0)</f>
        <v>0</v>
      </c>
      <c r="BG177" s="230">
        <f>IF(O177="zákl. přenesená",K177,0)</f>
        <v>0</v>
      </c>
      <c r="BH177" s="230">
        <f>IF(O177="sníž. přenesená",K177,0)</f>
        <v>0</v>
      </c>
      <c r="BI177" s="230">
        <f>IF(O177="nulová",K177,0)</f>
        <v>0</v>
      </c>
      <c r="BJ177" s="17" t="s">
        <v>89</v>
      </c>
      <c r="BK177" s="230">
        <f>ROUND(P177*H177,2)</f>
        <v>0</v>
      </c>
      <c r="BL177" s="17" t="s">
        <v>177</v>
      </c>
      <c r="BM177" s="229" t="s">
        <v>215</v>
      </c>
    </row>
    <row r="178" spans="1:47" s="2" customFormat="1" ht="12">
      <c r="A178" s="38"/>
      <c r="B178" s="39"/>
      <c r="C178" s="40"/>
      <c r="D178" s="231" t="s">
        <v>144</v>
      </c>
      <c r="E178" s="40"/>
      <c r="F178" s="232" t="s">
        <v>214</v>
      </c>
      <c r="G178" s="40"/>
      <c r="H178" s="40"/>
      <c r="I178" s="233"/>
      <c r="J178" s="233"/>
      <c r="K178" s="40"/>
      <c r="L178" s="40"/>
      <c r="M178" s="44"/>
      <c r="N178" s="234"/>
      <c r="O178" s="235"/>
      <c r="P178" s="91"/>
      <c r="Q178" s="91"/>
      <c r="R178" s="91"/>
      <c r="S178" s="91"/>
      <c r="T178" s="91"/>
      <c r="U178" s="91"/>
      <c r="V178" s="91"/>
      <c r="W178" s="91"/>
      <c r="X178" s="92"/>
      <c r="Y178" s="38"/>
      <c r="Z178" s="38"/>
      <c r="AA178" s="38"/>
      <c r="AB178" s="38"/>
      <c r="AC178" s="38"/>
      <c r="AD178" s="38"/>
      <c r="AE178" s="38"/>
      <c r="AT178" s="17" t="s">
        <v>144</v>
      </c>
      <c r="AU178" s="17" t="s">
        <v>91</v>
      </c>
    </row>
    <row r="179" spans="1:63" s="12" customFormat="1" ht="25.9" customHeight="1">
      <c r="A179" s="12"/>
      <c r="B179" s="200"/>
      <c r="C179" s="201"/>
      <c r="D179" s="202" t="s">
        <v>80</v>
      </c>
      <c r="E179" s="203" t="s">
        <v>216</v>
      </c>
      <c r="F179" s="203" t="s">
        <v>217</v>
      </c>
      <c r="G179" s="201"/>
      <c r="H179" s="201"/>
      <c r="I179" s="204"/>
      <c r="J179" s="204"/>
      <c r="K179" s="205">
        <f>BK179</f>
        <v>0</v>
      </c>
      <c r="L179" s="201"/>
      <c r="M179" s="206"/>
      <c r="N179" s="207"/>
      <c r="O179" s="208"/>
      <c r="P179" s="208"/>
      <c r="Q179" s="209">
        <f>Q180+Q181</f>
        <v>0</v>
      </c>
      <c r="R179" s="209">
        <f>R180+R181</f>
        <v>0</v>
      </c>
      <c r="S179" s="208"/>
      <c r="T179" s="210">
        <f>T180+T181</f>
        <v>0</v>
      </c>
      <c r="U179" s="208"/>
      <c r="V179" s="210">
        <f>V180+V181</f>
        <v>0</v>
      </c>
      <c r="W179" s="208"/>
      <c r="X179" s="211">
        <f>X180+X181</f>
        <v>0</v>
      </c>
      <c r="Y179" s="12"/>
      <c r="Z179" s="12"/>
      <c r="AA179" s="12"/>
      <c r="AB179" s="12"/>
      <c r="AC179" s="12"/>
      <c r="AD179" s="12"/>
      <c r="AE179" s="12"/>
      <c r="AR179" s="212" t="s">
        <v>136</v>
      </c>
      <c r="AT179" s="213" t="s">
        <v>80</v>
      </c>
      <c r="AU179" s="213" t="s">
        <v>81</v>
      </c>
      <c r="AY179" s="212" t="s">
        <v>135</v>
      </c>
      <c r="BK179" s="214">
        <f>BK180+BK181</f>
        <v>0</v>
      </c>
    </row>
    <row r="180" spans="1:63" s="12" customFormat="1" ht="22.8" customHeight="1">
      <c r="A180" s="12"/>
      <c r="B180" s="200"/>
      <c r="C180" s="201"/>
      <c r="D180" s="202" t="s">
        <v>80</v>
      </c>
      <c r="E180" s="215" t="s">
        <v>218</v>
      </c>
      <c r="F180" s="215" t="s">
        <v>219</v>
      </c>
      <c r="G180" s="201"/>
      <c r="H180" s="201"/>
      <c r="I180" s="204"/>
      <c r="J180" s="204"/>
      <c r="K180" s="216">
        <f>BK180</f>
        <v>0</v>
      </c>
      <c r="L180" s="201"/>
      <c r="M180" s="206"/>
      <c r="N180" s="207"/>
      <c r="O180" s="208"/>
      <c r="P180" s="208"/>
      <c r="Q180" s="209">
        <v>0</v>
      </c>
      <c r="R180" s="209">
        <v>0</v>
      </c>
      <c r="S180" s="208"/>
      <c r="T180" s="210">
        <v>0</v>
      </c>
      <c r="U180" s="208"/>
      <c r="V180" s="210">
        <v>0</v>
      </c>
      <c r="W180" s="208"/>
      <c r="X180" s="211">
        <v>0</v>
      </c>
      <c r="Y180" s="12"/>
      <c r="Z180" s="12"/>
      <c r="AA180" s="12"/>
      <c r="AB180" s="12"/>
      <c r="AC180" s="12"/>
      <c r="AD180" s="12"/>
      <c r="AE180" s="12"/>
      <c r="AR180" s="212" t="s">
        <v>136</v>
      </c>
      <c r="AT180" s="213" t="s">
        <v>80</v>
      </c>
      <c r="AU180" s="213" t="s">
        <v>89</v>
      </c>
      <c r="AY180" s="212" t="s">
        <v>135</v>
      </c>
      <c r="BK180" s="214">
        <v>0</v>
      </c>
    </row>
    <row r="181" spans="1:63" s="12" customFormat="1" ht="22.8" customHeight="1">
      <c r="A181" s="12"/>
      <c r="B181" s="200"/>
      <c r="C181" s="201"/>
      <c r="D181" s="202" t="s">
        <v>80</v>
      </c>
      <c r="E181" s="215" t="s">
        <v>220</v>
      </c>
      <c r="F181" s="215" t="s">
        <v>221</v>
      </c>
      <c r="G181" s="201"/>
      <c r="H181" s="201"/>
      <c r="I181" s="204"/>
      <c r="J181" s="204"/>
      <c r="K181" s="216">
        <f>BK181</f>
        <v>0</v>
      </c>
      <c r="L181" s="201"/>
      <c r="M181" s="206"/>
      <c r="N181" s="207"/>
      <c r="O181" s="208"/>
      <c r="P181" s="208"/>
      <c r="Q181" s="209">
        <f>SUM(Q182:Q369)</f>
        <v>0</v>
      </c>
      <c r="R181" s="209">
        <f>SUM(R182:R369)</f>
        <v>0</v>
      </c>
      <c r="S181" s="208"/>
      <c r="T181" s="210">
        <f>SUM(T182:T369)</f>
        <v>0</v>
      </c>
      <c r="U181" s="208"/>
      <c r="V181" s="210">
        <f>SUM(V182:V369)</f>
        <v>0</v>
      </c>
      <c r="W181" s="208"/>
      <c r="X181" s="211">
        <f>SUM(X182:X369)</f>
        <v>0</v>
      </c>
      <c r="Y181" s="12"/>
      <c r="Z181" s="12"/>
      <c r="AA181" s="12"/>
      <c r="AB181" s="12"/>
      <c r="AC181" s="12"/>
      <c r="AD181" s="12"/>
      <c r="AE181" s="12"/>
      <c r="AR181" s="212" t="s">
        <v>89</v>
      </c>
      <c r="AT181" s="213" t="s">
        <v>80</v>
      </c>
      <c r="AU181" s="213" t="s">
        <v>89</v>
      </c>
      <c r="AY181" s="212" t="s">
        <v>135</v>
      </c>
      <c r="BK181" s="214">
        <f>SUM(BK182:BK369)</f>
        <v>0</v>
      </c>
    </row>
    <row r="182" spans="1:65" s="2" customFormat="1" ht="24.15" customHeight="1">
      <c r="A182" s="38"/>
      <c r="B182" s="39"/>
      <c r="C182" s="268" t="s">
        <v>180</v>
      </c>
      <c r="D182" s="268" t="s">
        <v>216</v>
      </c>
      <c r="E182" s="269" t="s">
        <v>222</v>
      </c>
      <c r="F182" s="270" t="s">
        <v>223</v>
      </c>
      <c r="G182" s="271" t="s">
        <v>176</v>
      </c>
      <c r="H182" s="272">
        <v>1</v>
      </c>
      <c r="I182" s="273"/>
      <c r="J182" s="274"/>
      <c r="K182" s="275">
        <f>ROUND(P182*H182,2)</f>
        <v>0</v>
      </c>
      <c r="L182" s="270" t="s">
        <v>1</v>
      </c>
      <c r="M182" s="276"/>
      <c r="N182" s="277" t="s">
        <v>1</v>
      </c>
      <c r="O182" s="225" t="s">
        <v>44</v>
      </c>
      <c r="P182" s="226">
        <f>I182+J182</f>
        <v>0</v>
      </c>
      <c r="Q182" s="226">
        <f>ROUND(I182*H182,2)</f>
        <v>0</v>
      </c>
      <c r="R182" s="226">
        <f>ROUND(J182*H182,2)</f>
        <v>0</v>
      </c>
      <c r="S182" s="91"/>
      <c r="T182" s="227">
        <f>S182*H182</f>
        <v>0</v>
      </c>
      <c r="U182" s="227">
        <v>0</v>
      </c>
      <c r="V182" s="227">
        <f>U182*H182</f>
        <v>0</v>
      </c>
      <c r="W182" s="227">
        <v>0</v>
      </c>
      <c r="X182" s="228">
        <f>W182*H182</f>
        <v>0</v>
      </c>
      <c r="Y182" s="38"/>
      <c r="Z182" s="38"/>
      <c r="AA182" s="38"/>
      <c r="AB182" s="38"/>
      <c r="AC182" s="38"/>
      <c r="AD182" s="38"/>
      <c r="AE182" s="38"/>
      <c r="AR182" s="229" t="s">
        <v>161</v>
      </c>
      <c r="AT182" s="229" t="s">
        <v>216</v>
      </c>
      <c r="AU182" s="229" t="s">
        <v>91</v>
      </c>
      <c r="AY182" s="17" t="s">
        <v>135</v>
      </c>
      <c r="BE182" s="230">
        <f>IF(O182="základní",K182,0)</f>
        <v>0</v>
      </c>
      <c r="BF182" s="230">
        <f>IF(O182="snížená",K182,0)</f>
        <v>0</v>
      </c>
      <c r="BG182" s="230">
        <f>IF(O182="zákl. přenesená",K182,0)</f>
        <v>0</v>
      </c>
      <c r="BH182" s="230">
        <f>IF(O182="sníž. přenesená",K182,0)</f>
        <v>0</v>
      </c>
      <c r="BI182" s="230">
        <f>IF(O182="nulová",K182,0)</f>
        <v>0</v>
      </c>
      <c r="BJ182" s="17" t="s">
        <v>89</v>
      </c>
      <c r="BK182" s="230">
        <f>ROUND(P182*H182,2)</f>
        <v>0</v>
      </c>
      <c r="BL182" s="17" t="s">
        <v>143</v>
      </c>
      <c r="BM182" s="229" t="s">
        <v>224</v>
      </c>
    </row>
    <row r="183" spans="1:47" s="2" customFormat="1" ht="12">
      <c r="A183" s="38"/>
      <c r="B183" s="39"/>
      <c r="C183" s="40"/>
      <c r="D183" s="231" t="s">
        <v>144</v>
      </c>
      <c r="E183" s="40"/>
      <c r="F183" s="232" t="s">
        <v>223</v>
      </c>
      <c r="G183" s="40"/>
      <c r="H183" s="40"/>
      <c r="I183" s="233"/>
      <c r="J183" s="233"/>
      <c r="K183" s="40"/>
      <c r="L183" s="40"/>
      <c r="M183" s="44"/>
      <c r="N183" s="234"/>
      <c r="O183" s="235"/>
      <c r="P183" s="91"/>
      <c r="Q183" s="91"/>
      <c r="R183" s="91"/>
      <c r="S183" s="91"/>
      <c r="T183" s="91"/>
      <c r="U183" s="91"/>
      <c r="V183" s="91"/>
      <c r="W183" s="91"/>
      <c r="X183" s="92"/>
      <c r="Y183" s="38"/>
      <c r="Z183" s="38"/>
      <c r="AA183" s="38"/>
      <c r="AB183" s="38"/>
      <c r="AC183" s="38"/>
      <c r="AD183" s="38"/>
      <c r="AE183" s="38"/>
      <c r="AT183" s="17" t="s">
        <v>144</v>
      </c>
      <c r="AU183" s="17" t="s">
        <v>91</v>
      </c>
    </row>
    <row r="184" spans="1:51" s="15" customFormat="1" ht="12">
      <c r="A184" s="15"/>
      <c r="B184" s="258"/>
      <c r="C184" s="259"/>
      <c r="D184" s="231" t="s">
        <v>145</v>
      </c>
      <c r="E184" s="260" t="s">
        <v>1</v>
      </c>
      <c r="F184" s="261" t="s">
        <v>225</v>
      </c>
      <c r="G184" s="259"/>
      <c r="H184" s="260" t="s">
        <v>1</v>
      </c>
      <c r="I184" s="262"/>
      <c r="J184" s="262"/>
      <c r="K184" s="259"/>
      <c r="L184" s="259"/>
      <c r="M184" s="263"/>
      <c r="N184" s="264"/>
      <c r="O184" s="265"/>
      <c r="P184" s="265"/>
      <c r="Q184" s="265"/>
      <c r="R184" s="265"/>
      <c r="S184" s="265"/>
      <c r="T184" s="265"/>
      <c r="U184" s="265"/>
      <c r="V184" s="265"/>
      <c r="W184" s="265"/>
      <c r="X184" s="266"/>
      <c r="Y184" s="15"/>
      <c r="Z184" s="15"/>
      <c r="AA184" s="15"/>
      <c r="AB184" s="15"/>
      <c r="AC184" s="15"/>
      <c r="AD184" s="15"/>
      <c r="AE184" s="15"/>
      <c r="AT184" s="267" t="s">
        <v>145</v>
      </c>
      <c r="AU184" s="267" t="s">
        <v>91</v>
      </c>
      <c r="AV184" s="15" t="s">
        <v>89</v>
      </c>
      <c r="AW184" s="15" t="s">
        <v>5</v>
      </c>
      <c r="AX184" s="15" t="s">
        <v>81</v>
      </c>
      <c r="AY184" s="267" t="s">
        <v>135</v>
      </c>
    </row>
    <row r="185" spans="1:51" s="13" customFormat="1" ht="12">
      <c r="A185" s="13"/>
      <c r="B185" s="236"/>
      <c r="C185" s="237"/>
      <c r="D185" s="231" t="s">
        <v>145</v>
      </c>
      <c r="E185" s="238" t="s">
        <v>1</v>
      </c>
      <c r="F185" s="239" t="s">
        <v>89</v>
      </c>
      <c r="G185" s="237"/>
      <c r="H185" s="240">
        <v>1</v>
      </c>
      <c r="I185" s="241"/>
      <c r="J185" s="241"/>
      <c r="K185" s="237"/>
      <c r="L185" s="237"/>
      <c r="M185" s="242"/>
      <c r="N185" s="243"/>
      <c r="O185" s="244"/>
      <c r="P185" s="244"/>
      <c r="Q185" s="244"/>
      <c r="R185" s="244"/>
      <c r="S185" s="244"/>
      <c r="T185" s="244"/>
      <c r="U185" s="244"/>
      <c r="V185" s="244"/>
      <c r="W185" s="244"/>
      <c r="X185" s="245"/>
      <c r="Y185" s="13"/>
      <c r="Z185" s="13"/>
      <c r="AA185" s="13"/>
      <c r="AB185" s="13"/>
      <c r="AC185" s="13"/>
      <c r="AD185" s="13"/>
      <c r="AE185" s="13"/>
      <c r="AT185" s="246" t="s">
        <v>145</v>
      </c>
      <c r="AU185" s="246" t="s">
        <v>91</v>
      </c>
      <c r="AV185" s="13" t="s">
        <v>91</v>
      </c>
      <c r="AW185" s="13" t="s">
        <v>5</v>
      </c>
      <c r="AX185" s="13" t="s">
        <v>81</v>
      </c>
      <c r="AY185" s="246" t="s">
        <v>135</v>
      </c>
    </row>
    <row r="186" spans="1:51" s="14" customFormat="1" ht="12">
      <c r="A186" s="14"/>
      <c r="B186" s="247"/>
      <c r="C186" s="248"/>
      <c r="D186" s="231" t="s">
        <v>145</v>
      </c>
      <c r="E186" s="249" t="s">
        <v>1</v>
      </c>
      <c r="F186" s="250" t="s">
        <v>147</v>
      </c>
      <c r="G186" s="248"/>
      <c r="H186" s="251">
        <v>1</v>
      </c>
      <c r="I186" s="252"/>
      <c r="J186" s="252"/>
      <c r="K186" s="248"/>
      <c r="L186" s="248"/>
      <c r="M186" s="253"/>
      <c r="N186" s="254"/>
      <c r="O186" s="255"/>
      <c r="P186" s="255"/>
      <c r="Q186" s="255"/>
      <c r="R186" s="255"/>
      <c r="S186" s="255"/>
      <c r="T186" s="255"/>
      <c r="U186" s="255"/>
      <c r="V186" s="255"/>
      <c r="W186" s="255"/>
      <c r="X186" s="256"/>
      <c r="Y186" s="14"/>
      <c r="Z186" s="14"/>
      <c r="AA186" s="14"/>
      <c r="AB186" s="14"/>
      <c r="AC186" s="14"/>
      <c r="AD186" s="14"/>
      <c r="AE186" s="14"/>
      <c r="AT186" s="257" t="s">
        <v>145</v>
      </c>
      <c r="AU186" s="257" t="s">
        <v>91</v>
      </c>
      <c r="AV186" s="14" t="s">
        <v>143</v>
      </c>
      <c r="AW186" s="14" t="s">
        <v>5</v>
      </c>
      <c r="AX186" s="14" t="s">
        <v>89</v>
      </c>
      <c r="AY186" s="257" t="s">
        <v>135</v>
      </c>
    </row>
    <row r="187" spans="1:65" s="2" customFormat="1" ht="37.8" customHeight="1">
      <c r="A187" s="38"/>
      <c r="B187" s="39"/>
      <c r="C187" s="217" t="s">
        <v>226</v>
      </c>
      <c r="D187" s="217" t="s">
        <v>138</v>
      </c>
      <c r="E187" s="218" t="s">
        <v>227</v>
      </c>
      <c r="F187" s="219" t="s">
        <v>228</v>
      </c>
      <c r="G187" s="220" t="s">
        <v>176</v>
      </c>
      <c r="H187" s="221">
        <v>2</v>
      </c>
      <c r="I187" s="222"/>
      <c r="J187" s="222"/>
      <c r="K187" s="223">
        <f>ROUND(P187*H187,2)</f>
        <v>0</v>
      </c>
      <c r="L187" s="219" t="s">
        <v>229</v>
      </c>
      <c r="M187" s="44"/>
      <c r="N187" s="224" t="s">
        <v>1</v>
      </c>
      <c r="O187" s="225" t="s">
        <v>44</v>
      </c>
      <c r="P187" s="226">
        <f>I187+J187</f>
        <v>0</v>
      </c>
      <c r="Q187" s="226">
        <f>ROUND(I187*H187,2)</f>
        <v>0</v>
      </c>
      <c r="R187" s="226">
        <f>ROUND(J187*H187,2)</f>
        <v>0</v>
      </c>
      <c r="S187" s="91"/>
      <c r="T187" s="227">
        <f>S187*H187</f>
        <v>0</v>
      </c>
      <c r="U187" s="227">
        <v>0</v>
      </c>
      <c r="V187" s="227">
        <f>U187*H187</f>
        <v>0</v>
      </c>
      <c r="W187" s="227">
        <v>0</v>
      </c>
      <c r="X187" s="228">
        <f>W187*H187</f>
        <v>0</v>
      </c>
      <c r="Y187" s="38"/>
      <c r="Z187" s="38"/>
      <c r="AA187" s="38"/>
      <c r="AB187" s="38"/>
      <c r="AC187" s="38"/>
      <c r="AD187" s="38"/>
      <c r="AE187" s="38"/>
      <c r="AR187" s="229" t="s">
        <v>143</v>
      </c>
      <c r="AT187" s="229" t="s">
        <v>138</v>
      </c>
      <c r="AU187" s="229" t="s">
        <v>91</v>
      </c>
      <c r="AY187" s="17" t="s">
        <v>135</v>
      </c>
      <c r="BE187" s="230">
        <f>IF(O187="základní",K187,0)</f>
        <v>0</v>
      </c>
      <c r="BF187" s="230">
        <f>IF(O187="snížená",K187,0)</f>
        <v>0</v>
      </c>
      <c r="BG187" s="230">
        <f>IF(O187="zákl. přenesená",K187,0)</f>
        <v>0</v>
      </c>
      <c r="BH187" s="230">
        <f>IF(O187="sníž. přenesená",K187,0)</f>
        <v>0</v>
      </c>
      <c r="BI187" s="230">
        <f>IF(O187="nulová",K187,0)</f>
        <v>0</v>
      </c>
      <c r="BJ187" s="17" t="s">
        <v>89</v>
      </c>
      <c r="BK187" s="230">
        <f>ROUND(P187*H187,2)</f>
        <v>0</v>
      </c>
      <c r="BL187" s="17" t="s">
        <v>143</v>
      </c>
      <c r="BM187" s="229" t="s">
        <v>230</v>
      </c>
    </row>
    <row r="188" spans="1:47" s="2" customFormat="1" ht="12">
      <c r="A188" s="38"/>
      <c r="B188" s="39"/>
      <c r="C188" s="40"/>
      <c r="D188" s="231" t="s">
        <v>144</v>
      </c>
      <c r="E188" s="40"/>
      <c r="F188" s="232" t="s">
        <v>228</v>
      </c>
      <c r="G188" s="40"/>
      <c r="H188" s="40"/>
      <c r="I188" s="233"/>
      <c r="J188" s="233"/>
      <c r="K188" s="40"/>
      <c r="L188" s="40"/>
      <c r="M188" s="44"/>
      <c r="N188" s="234"/>
      <c r="O188" s="235"/>
      <c r="P188" s="91"/>
      <c r="Q188" s="91"/>
      <c r="R188" s="91"/>
      <c r="S188" s="91"/>
      <c r="T188" s="91"/>
      <c r="U188" s="91"/>
      <c r="V188" s="91"/>
      <c r="W188" s="91"/>
      <c r="X188" s="92"/>
      <c r="Y188" s="38"/>
      <c r="Z188" s="38"/>
      <c r="AA188" s="38"/>
      <c r="AB188" s="38"/>
      <c r="AC188" s="38"/>
      <c r="AD188" s="38"/>
      <c r="AE188" s="38"/>
      <c r="AT188" s="17" t="s">
        <v>144</v>
      </c>
      <c r="AU188" s="17" t="s">
        <v>91</v>
      </c>
    </row>
    <row r="189" spans="1:51" s="15" customFormat="1" ht="12">
      <c r="A189" s="15"/>
      <c r="B189" s="258"/>
      <c r="C189" s="259"/>
      <c r="D189" s="231" t="s">
        <v>145</v>
      </c>
      <c r="E189" s="260" t="s">
        <v>1</v>
      </c>
      <c r="F189" s="261" t="s">
        <v>225</v>
      </c>
      <c r="G189" s="259"/>
      <c r="H189" s="260" t="s">
        <v>1</v>
      </c>
      <c r="I189" s="262"/>
      <c r="J189" s="262"/>
      <c r="K189" s="259"/>
      <c r="L189" s="259"/>
      <c r="M189" s="263"/>
      <c r="N189" s="264"/>
      <c r="O189" s="265"/>
      <c r="P189" s="265"/>
      <c r="Q189" s="265"/>
      <c r="R189" s="265"/>
      <c r="S189" s="265"/>
      <c r="T189" s="265"/>
      <c r="U189" s="265"/>
      <c r="V189" s="265"/>
      <c r="W189" s="265"/>
      <c r="X189" s="266"/>
      <c r="Y189" s="15"/>
      <c r="Z189" s="15"/>
      <c r="AA189" s="15"/>
      <c r="AB189" s="15"/>
      <c r="AC189" s="15"/>
      <c r="AD189" s="15"/>
      <c r="AE189" s="15"/>
      <c r="AT189" s="267" t="s">
        <v>145</v>
      </c>
      <c r="AU189" s="267" t="s">
        <v>91</v>
      </c>
      <c r="AV189" s="15" t="s">
        <v>89</v>
      </c>
      <c r="AW189" s="15" t="s">
        <v>5</v>
      </c>
      <c r="AX189" s="15" t="s">
        <v>81</v>
      </c>
      <c r="AY189" s="267" t="s">
        <v>135</v>
      </c>
    </row>
    <row r="190" spans="1:51" s="13" customFormat="1" ht="12">
      <c r="A190" s="13"/>
      <c r="B190" s="236"/>
      <c r="C190" s="237"/>
      <c r="D190" s="231" t="s">
        <v>145</v>
      </c>
      <c r="E190" s="238" t="s">
        <v>1</v>
      </c>
      <c r="F190" s="239" t="s">
        <v>231</v>
      </c>
      <c r="G190" s="237"/>
      <c r="H190" s="240">
        <v>2</v>
      </c>
      <c r="I190" s="241"/>
      <c r="J190" s="241"/>
      <c r="K190" s="237"/>
      <c r="L190" s="237"/>
      <c r="M190" s="242"/>
      <c r="N190" s="243"/>
      <c r="O190" s="244"/>
      <c r="P190" s="244"/>
      <c r="Q190" s="244"/>
      <c r="R190" s="244"/>
      <c r="S190" s="244"/>
      <c r="T190" s="244"/>
      <c r="U190" s="244"/>
      <c r="V190" s="244"/>
      <c r="W190" s="244"/>
      <c r="X190" s="245"/>
      <c r="Y190" s="13"/>
      <c r="Z190" s="13"/>
      <c r="AA190" s="13"/>
      <c r="AB190" s="13"/>
      <c r="AC190" s="13"/>
      <c r="AD190" s="13"/>
      <c r="AE190" s="13"/>
      <c r="AT190" s="246" t="s">
        <v>145</v>
      </c>
      <c r="AU190" s="246" t="s">
        <v>91</v>
      </c>
      <c r="AV190" s="13" t="s">
        <v>91</v>
      </c>
      <c r="AW190" s="13" t="s">
        <v>5</v>
      </c>
      <c r="AX190" s="13" t="s">
        <v>81</v>
      </c>
      <c r="AY190" s="246" t="s">
        <v>135</v>
      </c>
    </row>
    <row r="191" spans="1:51" s="14" customFormat="1" ht="12">
      <c r="A191" s="14"/>
      <c r="B191" s="247"/>
      <c r="C191" s="248"/>
      <c r="D191" s="231" t="s">
        <v>145</v>
      </c>
      <c r="E191" s="249" t="s">
        <v>1</v>
      </c>
      <c r="F191" s="250" t="s">
        <v>147</v>
      </c>
      <c r="G191" s="248"/>
      <c r="H191" s="251">
        <v>2</v>
      </c>
      <c r="I191" s="252"/>
      <c r="J191" s="252"/>
      <c r="K191" s="248"/>
      <c r="L191" s="248"/>
      <c r="M191" s="253"/>
      <c r="N191" s="254"/>
      <c r="O191" s="255"/>
      <c r="P191" s="255"/>
      <c r="Q191" s="255"/>
      <c r="R191" s="255"/>
      <c r="S191" s="255"/>
      <c r="T191" s="255"/>
      <c r="U191" s="255"/>
      <c r="V191" s="255"/>
      <c r="W191" s="255"/>
      <c r="X191" s="256"/>
      <c r="Y191" s="14"/>
      <c r="Z191" s="14"/>
      <c r="AA191" s="14"/>
      <c r="AB191" s="14"/>
      <c r="AC191" s="14"/>
      <c r="AD191" s="14"/>
      <c r="AE191" s="14"/>
      <c r="AT191" s="257" t="s">
        <v>145</v>
      </c>
      <c r="AU191" s="257" t="s">
        <v>91</v>
      </c>
      <c r="AV191" s="14" t="s">
        <v>143</v>
      </c>
      <c r="AW191" s="14" t="s">
        <v>5</v>
      </c>
      <c r="AX191" s="14" t="s">
        <v>89</v>
      </c>
      <c r="AY191" s="257" t="s">
        <v>135</v>
      </c>
    </row>
    <row r="192" spans="1:65" s="2" customFormat="1" ht="24.15" customHeight="1">
      <c r="A192" s="38"/>
      <c r="B192" s="39"/>
      <c r="C192" s="268" t="s">
        <v>183</v>
      </c>
      <c r="D192" s="268" t="s">
        <v>216</v>
      </c>
      <c r="E192" s="269" t="s">
        <v>232</v>
      </c>
      <c r="F192" s="270" t="s">
        <v>233</v>
      </c>
      <c r="G192" s="271" t="s">
        <v>176</v>
      </c>
      <c r="H192" s="272">
        <v>2</v>
      </c>
      <c r="I192" s="273"/>
      <c r="J192" s="274"/>
      <c r="K192" s="275">
        <f>ROUND(P192*H192,2)</f>
        <v>0</v>
      </c>
      <c r="L192" s="270" t="s">
        <v>1</v>
      </c>
      <c r="M192" s="276"/>
      <c r="N192" s="277" t="s">
        <v>1</v>
      </c>
      <c r="O192" s="225" t="s">
        <v>44</v>
      </c>
      <c r="P192" s="226">
        <f>I192+J192</f>
        <v>0</v>
      </c>
      <c r="Q192" s="226">
        <f>ROUND(I192*H192,2)</f>
        <v>0</v>
      </c>
      <c r="R192" s="226">
        <f>ROUND(J192*H192,2)</f>
        <v>0</v>
      </c>
      <c r="S192" s="91"/>
      <c r="T192" s="227">
        <f>S192*H192</f>
        <v>0</v>
      </c>
      <c r="U192" s="227">
        <v>0</v>
      </c>
      <c r="V192" s="227">
        <f>U192*H192</f>
        <v>0</v>
      </c>
      <c r="W192" s="227">
        <v>0</v>
      </c>
      <c r="X192" s="228">
        <f>W192*H192</f>
        <v>0</v>
      </c>
      <c r="Y192" s="38"/>
      <c r="Z192" s="38"/>
      <c r="AA192" s="38"/>
      <c r="AB192" s="38"/>
      <c r="AC192" s="38"/>
      <c r="AD192" s="38"/>
      <c r="AE192" s="38"/>
      <c r="AR192" s="229" t="s">
        <v>161</v>
      </c>
      <c r="AT192" s="229" t="s">
        <v>216</v>
      </c>
      <c r="AU192" s="229" t="s">
        <v>91</v>
      </c>
      <c r="AY192" s="17" t="s">
        <v>135</v>
      </c>
      <c r="BE192" s="230">
        <f>IF(O192="základní",K192,0)</f>
        <v>0</v>
      </c>
      <c r="BF192" s="230">
        <f>IF(O192="snížená",K192,0)</f>
        <v>0</v>
      </c>
      <c r="BG192" s="230">
        <f>IF(O192="zákl. přenesená",K192,0)</f>
        <v>0</v>
      </c>
      <c r="BH192" s="230">
        <f>IF(O192="sníž. přenesená",K192,0)</f>
        <v>0</v>
      </c>
      <c r="BI192" s="230">
        <f>IF(O192="nulová",K192,0)</f>
        <v>0</v>
      </c>
      <c r="BJ192" s="17" t="s">
        <v>89</v>
      </c>
      <c r="BK192" s="230">
        <f>ROUND(P192*H192,2)</f>
        <v>0</v>
      </c>
      <c r="BL192" s="17" t="s">
        <v>143</v>
      </c>
      <c r="BM192" s="229" t="s">
        <v>234</v>
      </c>
    </row>
    <row r="193" spans="1:47" s="2" customFormat="1" ht="12">
      <c r="A193" s="38"/>
      <c r="B193" s="39"/>
      <c r="C193" s="40"/>
      <c r="D193" s="231" t="s">
        <v>144</v>
      </c>
      <c r="E193" s="40"/>
      <c r="F193" s="232" t="s">
        <v>233</v>
      </c>
      <c r="G193" s="40"/>
      <c r="H193" s="40"/>
      <c r="I193" s="233"/>
      <c r="J193" s="233"/>
      <c r="K193" s="40"/>
      <c r="L193" s="40"/>
      <c r="M193" s="44"/>
      <c r="N193" s="234"/>
      <c r="O193" s="235"/>
      <c r="P193" s="91"/>
      <c r="Q193" s="91"/>
      <c r="R193" s="91"/>
      <c r="S193" s="91"/>
      <c r="T193" s="91"/>
      <c r="U193" s="91"/>
      <c r="V193" s="91"/>
      <c r="W193" s="91"/>
      <c r="X193" s="92"/>
      <c r="Y193" s="38"/>
      <c r="Z193" s="38"/>
      <c r="AA193" s="38"/>
      <c r="AB193" s="38"/>
      <c r="AC193" s="38"/>
      <c r="AD193" s="38"/>
      <c r="AE193" s="38"/>
      <c r="AT193" s="17" t="s">
        <v>144</v>
      </c>
      <c r="AU193" s="17" t="s">
        <v>91</v>
      </c>
    </row>
    <row r="194" spans="1:47" s="2" customFormat="1" ht="12">
      <c r="A194" s="38"/>
      <c r="B194" s="39"/>
      <c r="C194" s="40"/>
      <c r="D194" s="231" t="s">
        <v>235</v>
      </c>
      <c r="E194" s="40"/>
      <c r="F194" s="278" t="s">
        <v>236</v>
      </c>
      <c r="G194" s="40"/>
      <c r="H194" s="40"/>
      <c r="I194" s="233"/>
      <c r="J194" s="233"/>
      <c r="K194" s="40"/>
      <c r="L194" s="40"/>
      <c r="M194" s="44"/>
      <c r="N194" s="234"/>
      <c r="O194" s="235"/>
      <c r="P194" s="91"/>
      <c r="Q194" s="91"/>
      <c r="R194" s="91"/>
      <c r="S194" s="91"/>
      <c r="T194" s="91"/>
      <c r="U194" s="91"/>
      <c r="V194" s="91"/>
      <c r="W194" s="91"/>
      <c r="X194" s="92"/>
      <c r="Y194" s="38"/>
      <c r="Z194" s="38"/>
      <c r="AA194" s="38"/>
      <c r="AB194" s="38"/>
      <c r="AC194" s="38"/>
      <c r="AD194" s="38"/>
      <c r="AE194" s="38"/>
      <c r="AT194" s="17" t="s">
        <v>235</v>
      </c>
      <c r="AU194" s="17" t="s">
        <v>91</v>
      </c>
    </row>
    <row r="195" spans="1:51" s="15" customFormat="1" ht="12">
      <c r="A195" s="15"/>
      <c r="B195" s="258"/>
      <c r="C195" s="259"/>
      <c r="D195" s="231" t="s">
        <v>145</v>
      </c>
      <c r="E195" s="260" t="s">
        <v>1</v>
      </c>
      <c r="F195" s="261" t="s">
        <v>225</v>
      </c>
      <c r="G195" s="259"/>
      <c r="H195" s="260" t="s">
        <v>1</v>
      </c>
      <c r="I195" s="262"/>
      <c r="J195" s="262"/>
      <c r="K195" s="259"/>
      <c r="L195" s="259"/>
      <c r="M195" s="263"/>
      <c r="N195" s="264"/>
      <c r="O195" s="265"/>
      <c r="P195" s="265"/>
      <c r="Q195" s="265"/>
      <c r="R195" s="265"/>
      <c r="S195" s="265"/>
      <c r="T195" s="265"/>
      <c r="U195" s="265"/>
      <c r="V195" s="265"/>
      <c r="W195" s="265"/>
      <c r="X195" s="266"/>
      <c r="Y195" s="15"/>
      <c r="Z195" s="15"/>
      <c r="AA195" s="15"/>
      <c r="AB195" s="15"/>
      <c r="AC195" s="15"/>
      <c r="AD195" s="15"/>
      <c r="AE195" s="15"/>
      <c r="AT195" s="267" t="s">
        <v>145</v>
      </c>
      <c r="AU195" s="267" t="s">
        <v>91</v>
      </c>
      <c r="AV195" s="15" t="s">
        <v>89</v>
      </c>
      <c r="AW195" s="15" t="s">
        <v>5</v>
      </c>
      <c r="AX195" s="15" t="s">
        <v>81</v>
      </c>
      <c r="AY195" s="267" t="s">
        <v>135</v>
      </c>
    </row>
    <row r="196" spans="1:51" s="13" customFormat="1" ht="12">
      <c r="A196" s="13"/>
      <c r="B196" s="236"/>
      <c r="C196" s="237"/>
      <c r="D196" s="231" t="s">
        <v>145</v>
      </c>
      <c r="E196" s="238" t="s">
        <v>1</v>
      </c>
      <c r="F196" s="239" t="s">
        <v>231</v>
      </c>
      <c r="G196" s="237"/>
      <c r="H196" s="240">
        <v>2</v>
      </c>
      <c r="I196" s="241"/>
      <c r="J196" s="241"/>
      <c r="K196" s="237"/>
      <c r="L196" s="237"/>
      <c r="M196" s="242"/>
      <c r="N196" s="243"/>
      <c r="O196" s="244"/>
      <c r="P196" s="244"/>
      <c r="Q196" s="244"/>
      <c r="R196" s="244"/>
      <c r="S196" s="244"/>
      <c r="T196" s="244"/>
      <c r="U196" s="244"/>
      <c r="V196" s="244"/>
      <c r="W196" s="244"/>
      <c r="X196" s="245"/>
      <c r="Y196" s="13"/>
      <c r="Z196" s="13"/>
      <c r="AA196" s="13"/>
      <c r="AB196" s="13"/>
      <c r="AC196" s="13"/>
      <c r="AD196" s="13"/>
      <c r="AE196" s="13"/>
      <c r="AT196" s="246" t="s">
        <v>145</v>
      </c>
      <c r="AU196" s="246" t="s">
        <v>91</v>
      </c>
      <c r="AV196" s="13" t="s">
        <v>91</v>
      </c>
      <c r="AW196" s="13" t="s">
        <v>5</v>
      </c>
      <c r="AX196" s="13" t="s">
        <v>81</v>
      </c>
      <c r="AY196" s="246" t="s">
        <v>135</v>
      </c>
    </row>
    <row r="197" spans="1:51" s="14" customFormat="1" ht="12">
      <c r="A197" s="14"/>
      <c r="B197" s="247"/>
      <c r="C197" s="248"/>
      <c r="D197" s="231" t="s">
        <v>145</v>
      </c>
      <c r="E197" s="249" t="s">
        <v>1</v>
      </c>
      <c r="F197" s="250" t="s">
        <v>147</v>
      </c>
      <c r="G197" s="248"/>
      <c r="H197" s="251">
        <v>2</v>
      </c>
      <c r="I197" s="252"/>
      <c r="J197" s="252"/>
      <c r="K197" s="248"/>
      <c r="L197" s="248"/>
      <c r="M197" s="253"/>
      <c r="N197" s="254"/>
      <c r="O197" s="255"/>
      <c r="P197" s="255"/>
      <c r="Q197" s="255"/>
      <c r="R197" s="255"/>
      <c r="S197" s="255"/>
      <c r="T197" s="255"/>
      <c r="U197" s="255"/>
      <c r="V197" s="255"/>
      <c r="W197" s="255"/>
      <c r="X197" s="256"/>
      <c r="Y197" s="14"/>
      <c r="Z197" s="14"/>
      <c r="AA197" s="14"/>
      <c r="AB197" s="14"/>
      <c r="AC197" s="14"/>
      <c r="AD197" s="14"/>
      <c r="AE197" s="14"/>
      <c r="AT197" s="257" t="s">
        <v>145</v>
      </c>
      <c r="AU197" s="257" t="s">
        <v>91</v>
      </c>
      <c r="AV197" s="14" t="s">
        <v>143</v>
      </c>
      <c r="AW197" s="14" t="s">
        <v>5</v>
      </c>
      <c r="AX197" s="14" t="s">
        <v>89</v>
      </c>
      <c r="AY197" s="257" t="s">
        <v>135</v>
      </c>
    </row>
    <row r="198" spans="1:65" s="2" customFormat="1" ht="37.8" customHeight="1">
      <c r="A198" s="38"/>
      <c r="B198" s="39"/>
      <c r="C198" s="217" t="s">
        <v>8</v>
      </c>
      <c r="D198" s="217" t="s">
        <v>138</v>
      </c>
      <c r="E198" s="218" t="s">
        <v>237</v>
      </c>
      <c r="F198" s="219" t="s">
        <v>238</v>
      </c>
      <c r="G198" s="220" t="s">
        <v>239</v>
      </c>
      <c r="H198" s="221">
        <v>38</v>
      </c>
      <c r="I198" s="222"/>
      <c r="J198" s="222"/>
      <c r="K198" s="223">
        <f>ROUND(P198*H198,2)</f>
        <v>0</v>
      </c>
      <c r="L198" s="219" t="s">
        <v>229</v>
      </c>
      <c r="M198" s="44"/>
      <c r="N198" s="224" t="s">
        <v>1</v>
      </c>
      <c r="O198" s="225" t="s">
        <v>44</v>
      </c>
      <c r="P198" s="226">
        <f>I198+J198</f>
        <v>0</v>
      </c>
      <c r="Q198" s="226">
        <f>ROUND(I198*H198,2)</f>
        <v>0</v>
      </c>
      <c r="R198" s="226">
        <f>ROUND(J198*H198,2)</f>
        <v>0</v>
      </c>
      <c r="S198" s="91"/>
      <c r="T198" s="227">
        <f>S198*H198</f>
        <v>0</v>
      </c>
      <c r="U198" s="227">
        <v>0</v>
      </c>
      <c r="V198" s="227">
        <f>U198*H198</f>
        <v>0</v>
      </c>
      <c r="W198" s="227">
        <v>0</v>
      </c>
      <c r="X198" s="228">
        <f>W198*H198</f>
        <v>0</v>
      </c>
      <c r="Y198" s="38"/>
      <c r="Z198" s="38"/>
      <c r="AA198" s="38"/>
      <c r="AB198" s="38"/>
      <c r="AC198" s="38"/>
      <c r="AD198" s="38"/>
      <c r="AE198" s="38"/>
      <c r="AR198" s="229" t="s">
        <v>143</v>
      </c>
      <c r="AT198" s="229" t="s">
        <v>138</v>
      </c>
      <c r="AU198" s="229" t="s">
        <v>91</v>
      </c>
      <c r="AY198" s="17" t="s">
        <v>135</v>
      </c>
      <c r="BE198" s="230">
        <f>IF(O198="základní",K198,0)</f>
        <v>0</v>
      </c>
      <c r="BF198" s="230">
        <f>IF(O198="snížená",K198,0)</f>
        <v>0</v>
      </c>
      <c r="BG198" s="230">
        <f>IF(O198="zákl. přenesená",K198,0)</f>
        <v>0</v>
      </c>
      <c r="BH198" s="230">
        <f>IF(O198="sníž. přenesená",K198,0)</f>
        <v>0</v>
      </c>
      <c r="BI198" s="230">
        <f>IF(O198="nulová",K198,0)</f>
        <v>0</v>
      </c>
      <c r="BJ198" s="17" t="s">
        <v>89</v>
      </c>
      <c r="BK198" s="230">
        <f>ROUND(P198*H198,2)</f>
        <v>0</v>
      </c>
      <c r="BL198" s="17" t="s">
        <v>143</v>
      </c>
      <c r="BM198" s="229" t="s">
        <v>240</v>
      </c>
    </row>
    <row r="199" spans="1:47" s="2" customFormat="1" ht="12">
      <c r="A199" s="38"/>
      <c r="B199" s="39"/>
      <c r="C199" s="40"/>
      <c r="D199" s="231" t="s">
        <v>144</v>
      </c>
      <c r="E199" s="40"/>
      <c r="F199" s="232" t="s">
        <v>238</v>
      </c>
      <c r="G199" s="40"/>
      <c r="H199" s="40"/>
      <c r="I199" s="233"/>
      <c r="J199" s="233"/>
      <c r="K199" s="40"/>
      <c r="L199" s="40"/>
      <c r="M199" s="44"/>
      <c r="N199" s="234"/>
      <c r="O199" s="235"/>
      <c r="P199" s="91"/>
      <c r="Q199" s="91"/>
      <c r="R199" s="91"/>
      <c r="S199" s="91"/>
      <c r="T199" s="91"/>
      <c r="U199" s="91"/>
      <c r="V199" s="91"/>
      <c r="W199" s="91"/>
      <c r="X199" s="92"/>
      <c r="Y199" s="38"/>
      <c r="Z199" s="38"/>
      <c r="AA199" s="38"/>
      <c r="AB199" s="38"/>
      <c r="AC199" s="38"/>
      <c r="AD199" s="38"/>
      <c r="AE199" s="38"/>
      <c r="AT199" s="17" t="s">
        <v>144</v>
      </c>
      <c r="AU199" s="17" t="s">
        <v>91</v>
      </c>
    </row>
    <row r="200" spans="1:51" s="15" customFormat="1" ht="12">
      <c r="A200" s="15"/>
      <c r="B200" s="258"/>
      <c r="C200" s="259"/>
      <c r="D200" s="231" t="s">
        <v>145</v>
      </c>
      <c r="E200" s="260" t="s">
        <v>1</v>
      </c>
      <c r="F200" s="261" t="s">
        <v>225</v>
      </c>
      <c r="G200" s="259"/>
      <c r="H200" s="260" t="s">
        <v>1</v>
      </c>
      <c r="I200" s="262"/>
      <c r="J200" s="262"/>
      <c r="K200" s="259"/>
      <c r="L200" s="259"/>
      <c r="M200" s="263"/>
      <c r="N200" s="264"/>
      <c r="O200" s="265"/>
      <c r="P200" s="265"/>
      <c r="Q200" s="265"/>
      <c r="R200" s="265"/>
      <c r="S200" s="265"/>
      <c r="T200" s="265"/>
      <c r="U200" s="265"/>
      <c r="V200" s="265"/>
      <c r="W200" s="265"/>
      <c r="X200" s="266"/>
      <c r="Y200" s="15"/>
      <c r="Z200" s="15"/>
      <c r="AA200" s="15"/>
      <c r="AB200" s="15"/>
      <c r="AC200" s="15"/>
      <c r="AD200" s="15"/>
      <c r="AE200" s="15"/>
      <c r="AT200" s="267" t="s">
        <v>145</v>
      </c>
      <c r="AU200" s="267" t="s">
        <v>91</v>
      </c>
      <c r="AV200" s="15" t="s">
        <v>89</v>
      </c>
      <c r="AW200" s="15" t="s">
        <v>5</v>
      </c>
      <c r="AX200" s="15" t="s">
        <v>81</v>
      </c>
      <c r="AY200" s="267" t="s">
        <v>135</v>
      </c>
    </row>
    <row r="201" spans="1:51" s="13" customFormat="1" ht="12">
      <c r="A201" s="13"/>
      <c r="B201" s="236"/>
      <c r="C201" s="237"/>
      <c r="D201" s="231" t="s">
        <v>145</v>
      </c>
      <c r="E201" s="238" t="s">
        <v>1</v>
      </c>
      <c r="F201" s="239" t="s">
        <v>230</v>
      </c>
      <c r="G201" s="237"/>
      <c r="H201" s="240">
        <v>38</v>
      </c>
      <c r="I201" s="241"/>
      <c r="J201" s="241"/>
      <c r="K201" s="237"/>
      <c r="L201" s="237"/>
      <c r="M201" s="242"/>
      <c r="N201" s="243"/>
      <c r="O201" s="244"/>
      <c r="P201" s="244"/>
      <c r="Q201" s="244"/>
      <c r="R201" s="244"/>
      <c r="S201" s="244"/>
      <c r="T201" s="244"/>
      <c r="U201" s="244"/>
      <c r="V201" s="244"/>
      <c r="W201" s="244"/>
      <c r="X201" s="245"/>
      <c r="Y201" s="13"/>
      <c r="Z201" s="13"/>
      <c r="AA201" s="13"/>
      <c r="AB201" s="13"/>
      <c r="AC201" s="13"/>
      <c r="AD201" s="13"/>
      <c r="AE201" s="13"/>
      <c r="AT201" s="246" t="s">
        <v>145</v>
      </c>
      <c r="AU201" s="246" t="s">
        <v>91</v>
      </c>
      <c r="AV201" s="13" t="s">
        <v>91</v>
      </c>
      <c r="AW201" s="13" t="s">
        <v>5</v>
      </c>
      <c r="AX201" s="13" t="s">
        <v>81</v>
      </c>
      <c r="AY201" s="246" t="s">
        <v>135</v>
      </c>
    </row>
    <row r="202" spans="1:51" s="14" customFormat="1" ht="12">
      <c r="A202" s="14"/>
      <c r="B202" s="247"/>
      <c r="C202" s="248"/>
      <c r="D202" s="231" t="s">
        <v>145</v>
      </c>
      <c r="E202" s="249" t="s">
        <v>1</v>
      </c>
      <c r="F202" s="250" t="s">
        <v>147</v>
      </c>
      <c r="G202" s="248"/>
      <c r="H202" s="251">
        <v>38</v>
      </c>
      <c r="I202" s="252"/>
      <c r="J202" s="252"/>
      <c r="K202" s="248"/>
      <c r="L202" s="248"/>
      <c r="M202" s="253"/>
      <c r="N202" s="254"/>
      <c r="O202" s="255"/>
      <c r="P202" s="255"/>
      <c r="Q202" s="255"/>
      <c r="R202" s="255"/>
      <c r="S202" s="255"/>
      <c r="T202" s="255"/>
      <c r="U202" s="255"/>
      <c r="V202" s="255"/>
      <c r="W202" s="255"/>
      <c r="X202" s="256"/>
      <c r="Y202" s="14"/>
      <c r="Z202" s="14"/>
      <c r="AA202" s="14"/>
      <c r="AB202" s="14"/>
      <c r="AC202" s="14"/>
      <c r="AD202" s="14"/>
      <c r="AE202" s="14"/>
      <c r="AT202" s="257" t="s">
        <v>145</v>
      </c>
      <c r="AU202" s="257" t="s">
        <v>91</v>
      </c>
      <c r="AV202" s="14" t="s">
        <v>143</v>
      </c>
      <c r="AW202" s="14" t="s">
        <v>5</v>
      </c>
      <c r="AX202" s="14" t="s">
        <v>89</v>
      </c>
      <c r="AY202" s="257" t="s">
        <v>135</v>
      </c>
    </row>
    <row r="203" spans="1:65" s="2" customFormat="1" ht="24.15" customHeight="1">
      <c r="A203" s="38"/>
      <c r="B203" s="39"/>
      <c r="C203" s="268" t="s">
        <v>187</v>
      </c>
      <c r="D203" s="268" t="s">
        <v>216</v>
      </c>
      <c r="E203" s="269" t="s">
        <v>241</v>
      </c>
      <c r="F203" s="270" t="s">
        <v>242</v>
      </c>
      <c r="G203" s="271" t="s">
        <v>239</v>
      </c>
      <c r="H203" s="272">
        <v>38</v>
      </c>
      <c r="I203" s="273"/>
      <c r="J203" s="274"/>
      <c r="K203" s="275">
        <f>ROUND(P203*H203,2)</f>
        <v>0</v>
      </c>
      <c r="L203" s="270" t="s">
        <v>1</v>
      </c>
      <c r="M203" s="276"/>
      <c r="N203" s="277" t="s">
        <v>1</v>
      </c>
      <c r="O203" s="225" t="s">
        <v>44</v>
      </c>
      <c r="P203" s="226">
        <f>I203+J203</f>
        <v>0</v>
      </c>
      <c r="Q203" s="226">
        <f>ROUND(I203*H203,2)</f>
        <v>0</v>
      </c>
      <c r="R203" s="226">
        <f>ROUND(J203*H203,2)</f>
        <v>0</v>
      </c>
      <c r="S203" s="91"/>
      <c r="T203" s="227">
        <f>S203*H203</f>
        <v>0</v>
      </c>
      <c r="U203" s="227">
        <v>0</v>
      </c>
      <c r="V203" s="227">
        <f>U203*H203</f>
        <v>0</v>
      </c>
      <c r="W203" s="227">
        <v>0</v>
      </c>
      <c r="X203" s="228">
        <f>W203*H203</f>
        <v>0</v>
      </c>
      <c r="Y203" s="38"/>
      <c r="Z203" s="38"/>
      <c r="AA203" s="38"/>
      <c r="AB203" s="38"/>
      <c r="AC203" s="38"/>
      <c r="AD203" s="38"/>
      <c r="AE203" s="38"/>
      <c r="AR203" s="229" t="s">
        <v>161</v>
      </c>
      <c r="AT203" s="229" t="s">
        <v>216</v>
      </c>
      <c r="AU203" s="229" t="s">
        <v>91</v>
      </c>
      <c r="AY203" s="17" t="s">
        <v>135</v>
      </c>
      <c r="BE203" s="230">
        <f>IF(O203="základní",K203,0)</f>
        <v>0</v>
      </c>
      <c r="BF203" s="230">
        <f>IF(O203="snížená",K203,0)</f>
        <v>0</v>
      </c>
      <c r="BG203" s="230">
        <f>IF(O203="zákl. přenesená",K203,0)</f>
        <v>0</v>
      </c>
      <c r="BH203" s="230">
        <f>IF(O203="sníž. přenesená",K203,0)</f>
        <v>0</v>
      </c>
      <c r="BI203" s="230">
        <f>IF(O203="nulová",K203,0)</f>
        <v>0</v>
      </c>
      <c r="BJ203" s="17" t="s">
        <v>89</v>
      </c>
      <c r="BK203" s="230">
        <f>ROUND(P203*H203,2)</f>
        <v>0</v>
      </c>
      <c r="BL203" s="17" t="s">
        <v>143</v>
      </c>
      <c r="BM203" s="229" t="s">
        <v>243</v>
      </c>
    </row>
    <row r="204" spans="1:47" s="2" customFormat="1" ht="12">
      <c r="A204" s="38"/>
      <c r="B204" s="39"/>
      <c r="C204" s="40"/>
      <c r="D204" s="231" t="s">
        <v>144</v>
      </c>
      <c r="E204" s="40"/>
      <c r="F204" s="232" t="s">
        <v>242</v>
      </c>
      <c r="G204" s="40"/>
      <c r="H204" s="40"/>
      <c r="I204" s="233"/>
      <c r="J204" s="233"/>
      <c r="K204" s="40"/>
      <c r="L204" s="40"/>
      <c r="M204" s="44"/>
      <c r="N204" s="234"/>
      <c r="O204" s="235"/>
      <c r="P204" s="91"/>
      <c r="Q204" s="91"/>
      <c r="R204" s="91"/>
      <c r="S204" s="91"/>
      <c r="T204" s="91"/>
      <c r="U204" s="91"/>
      <c r="V204" s="91"/>
      <c r="W204" s="91"/>
      <c r="X204" s="92"/>
      <c r="Y204" s="38"/>
      <c r="Z204" s="38"/>
      <c r="AA204" s="38"/>
      <c r="AB204" s="38"/>
      <c r="AC204" s="38"/>
      <c r="AD204" s="38"/>
      <c r="AE204" s="38"/>
      <c r="AT204" s="17" t="s">
        <v>144</v>
      </c>
      <c r="AU204" s="17" t="s">
        <v>91</v>
      </c>
    </row>
    <row r="205" spans="1:47" s="2" customFormat="1" ht="12">
      <c r="A205" s="38"/>
      <c r="B205" s="39"/>
      <c r="C205" s="40"/>
      <c r="D205" s="231" t="s">
        <v>235</v>
      </c>
      <c r="E205" s="40"/>
      <c r="F205" s="278" t="s">
        <v>244</v>
      </c>
      <c r="G205" s="40"/>
      <c r="H205" s="40"/>
      <c r="I205" s="233"/>
      <c r="J205" s="233"/>
      <c r="K205" s="40"/>
      <c r="L205" s="40"/>
      <c r="M205" s="44"/>
      <c r="N205" s="234"/>
      <c r="O205" s="235"/>
      <c r="P205" s="91"/>
      <c r="Q205" s="91"/>
      <c r="R205" s="91"/>
      <c r="S205" s="91"/>
      <c r="T205" s="91"/>
      <c r="U205" s="91"/>
      <c r="V205" s="91"/>
      <c r="W205" s="91"/>
      <c r="X205" s="92"/>
      <c r="Y205" s="38"/>
      <c r="Z205" s="38"/>
      <c r="AA205" s="38"/>
      <c r="AB205" s="38"/>
      <c r="AC205" s="38"/>
      <c r="AD205" s="38"/>
      <c r="AE205" s="38"/>
      <c r="AT205" s="17" t="s">
        <v>235</v>
      </c>
      <c r="AU205" s="17" t="s">
        <v>91</v>
      </c>
    </row>
    <row r="206" spans="1:51" s="15" customFormat="1" ht="12">
      <c r="A206" s="15"/>
      <c r="B206" s="258"/>
      <c r="C206" s="259"/>
      <c r="D206" s="231" t="s">
        <v>145</v>
      </c>
      <c r="E206" s="260" t="s">
        <v>1</v>
      </c>
      <c r="F206" s="261" t="s">
        <v>225</v>
      </c>
      <c r="G206" s="259"/>
      <c r="H206" s="260" t="s">
        <v>1</v>
      </c>
      <c r="I206" s="262"/>
      <c r="J206" s="262"/>
      <c r="K206" s="259"/>
      <c r="L206" s="259"/>
      <c r="M206" s="263"/>
      <c r="N206" s="264"/>
      <c r="O206" s="265"/>
      <c r="P206" s="265"/>
      <c r="Q206" s="265"/>
      <c r="R206" s="265"/>
      <c r="S206" s="265"/>
      <c r="T206" s="265"/>
      <c r="U206" s="265"/>
      <c r="V206" s="265"/>
      <c r="W206" s="265"/>
      <c r="X206" s="266"/>
      <c r="Y206" s="15"/>
      <c r="Z206" s="15"/>
      <c r="AA206" s="15"/>
      <c r="AB206" s="15"/>
      <c r="AC206" s="15"/>
      <c r="AD206" s="15"/>
      <c r="AE206" s="15"/>
      <c r="AT206" s="267" t="s">
        <v>145</v>
      </c>
      <c r="AU206" s="267" t="s">
        <v>91</v>
      </c>
      <c r="AV206" s="15" t="s">
        <v>89</v>
      </c>
      <c r="AW206" s="15" t="s">
        <v>5</v>
      </c>
      <c r="AX206" s="15" t="s">
        <v>81</v>
      </c>
      <c r="AY206" s="267" t="s">
        <v>135</v>
      </c>
    </row>
    <row r="207" spans="1:51" s="13" customFormat="1" ht="12">
      <c r="A207" s="13"/>
      <c r="B207" s="236"/>
      <c r="C207" s="237"/>
      <c r="D207" s="231" t="s">
        <v>145</v>
      </c>
      <c r="E207" s="238" t="s">
        <v>1</v>
      </c>
      <c r="F207" s="239" t="s">
        <v>230</v>
      </c>
      <c r="G207" s="237"/>
      <c r="H207" s="240">
        <v>38</v>
      </c>
      <c r="I207" s="241"/>
      <c r="J207" s="241"/>
      <c r="K207" s="237"/>
      <c r="L207" s="237"/>
      <c r="M207" s="242"/>
      <c r="N207" s="243"/>
      <c r="O207" s="244"/>
      <c r="P207" s="244"/>
      <c r="Q207" s="244"/>
      <c r="R207" s="244"/>
      <c r="S207" s="244"/>
      <c r="T207" s="244"/>
      <c r="U207" s="244"/>
      <c r="V207" s="244"/>
      <c r="W207" s="244"/>
      <c r="X207" s="245"/>
      <c r="Y207" s="13"/>
      <c r="Z207" s="13"/>
      <c r="AA207" s="13"/>
      <c r="AB207" s="13"/>
      <c r="AC207" s="13"/>
      <c r="AD207" s="13"/>
      <c r="AE207" s="13"/>
      <c r="AT207" s="246" t="s">
        <v>145</v>
      </c>
      <c r="AU207" s="246" t="s">
        <v>91</v>
      </c>
      <c r="AV207" s="13" t="s">
        <v>91</v>
      </c>
      <c r="AW207" s="13" t="s">
        <v>5</v>
      </c>
      <c r="AX207" s="13" t="s">
        <v>81</v>
      </c>
      <c r="AY207" s="246" t="s">
        <v>135</v>
      </c>
    </row>
    <row r="208" spans="1:51" s="14" customFormat="1" ht="12">
      <c r="A208" s="14"/>
      <c r="B208" s="247"/>
      <c r="C208" s="248"/>
      <c r="D208" s="231" t="s">
        <v>145</v>
      </c>
      <c r="E208" s="249" t="s">
        <v>1</v>
      </c>
      <c r="F208" s="250" t="s">
        <v>147</v>
      </c>
      <c r="G208" s="248"/>
      <c r="H208" s="251">
        <v>38</v>
      </c>
      <c r="I208" s="252"/>
      <c r="J208" s="252"/>
      <c r="K208" s="248"/>
      <c r="L208" s="248"/>
      <c r="M208" s="253"/>
      <c r="N208" s="254"/>
      <c r="O208" s="255"/>
      <c r="P208" s="255"/>
      <c r="Q208" s="255"/>
      <c r="R208" s="255"/>
      <c r="S208" s="255"/>
      <c r="T208" s="255"/>
      <c r="U208" s="255"/>
      <c r="V208" s="255"/>
      <c r="W208" s="255"/>
      <c r="X208" s="256"/>
      <c r="Y208" s="14"/>
      <c r="Z208" s="14"/>
      <c r="AA208" s="14"/>
      <c r="AB208" s="14"/>
      <c r="AC208" s="14"/>
      <c r="AD208" s="14"/>
      <c r="AE208" s="14"/>
      <c r="AT208" s="257" t="s">
        <v>145</v>
      </c>
      <c r="AU208" s="257" t="s">
        <v>91</v>
      </c>
      <c r="AV208" s="14" t="s">
        <v>143</v>
      </c>
      <c r="AW208" s="14" t="s">
        <v>5</v>
      </c>
      <c r="AX208" s="14" t="s">
        <v>89</v>
      </c>
      <c r="AY208" s="257" t="s">
        <v>135</v>
      </c>
    </row>
    <row r="209" spans="1:65" s="2" customFormat="1" ht="37.8" customHeight="1">
      <c r="A209" s="38"/>
      <c r="B209" s="39"/>
      <c r="C209" s="217" t="s">
        <v>245</v>
      </c>
      <c r="D209" s="217" t="s">
        <v>138</v>
      </c>
      <c r="E209" s="218" t="s">
        <v>246</v>
      </c>
      <c r="F209" s="219" t="s">
        <v>247</v>
      </c>
      <c r="G209" s="220" t="s">
        <v>239</v>
      </c>
      <c r="H209" s="221">
        <v>225</v>
      </c>
      <c r="I209" s="222"/>
      <c r="J209" s="222"/>
      <c r="K209" s="223">
        <f>ROUND(P209*H209,2)</f>
        <v>0</v>
      </c>
      <c r="L209" s="219" t="s">
        <v>229</v>
      </c>
      <c r="M209" s="44"/>
      <c r="N209" s="224" t="s">
        <v>1</v>
      </c>
      <c r="O209" s="225" t="s">
        <v>44</v>
      </c>
      <c r="P209" s="226">
        <f>I209+J209</f>
        <v>0</v>
      </c>
      <c r="Q209" s="226">
        <f>ROUND(I209*H209,2)</f>
        <v>0</v>
      </c>
      <c r="R209" s="226">
        <f>ROUND(J209*H209,2)</f>
        <v>0</v>
      </c>
      <c r="S209" s="91"/>
      <c r="T209" s="227">
        <f>S209*H209</f>
        <v>0</v>
      </c>
      <c r="U209" s="227">
        <v>0</v>
      </c>
      <c r="V209" s="227">
        <f>U209*H209</f>
        <v>0</v>
      </c>
      <c r="W209" s="227">
        <v>0</v>
      </c>
      <c r="X209" s="228">
        <f>W209*H209</f>
        <v>0</v>
      </c>
      <c r="Y209" s="38"/>
      <c r="Z209" s="38"/>
      <c r="AA209" s="38"/>
      <c r="AB209" s="38"/>
      <c r="AC209" s="38"/>
      <c r="AD209" s="38"/>
      <c r="AE209" s="38"/>
      <c r="AR209" s="229" t="s">
        <v>143</v>
      </c>
      <c r="AT209" s="229" t="s">
        <v>138</v>
      </c>
      <c r="AU209" s="229" t="s">
        <v>91</v>
      </c>
      <c r="AY209" s="17" t="s">
        <v>135</v>
      </c>
      <c r="BE209" s="230">
        <f>IF(O209="základní",K209,0)</f>
        <v>0</v>
      </c>
      <c r="BF209" s="230">
        <f>IF(O209="snížená",K209,0)</f>
        <v>0</v>
      </c>
      <c r="BG209" s="230">
        <f>IF(O209="zákl. přenesená",K209,0)</f>
        <v>0</v>
      </c>
      <c r="BH209" s="230">
        <f>IF(O209="sníž. přenesená",K209,0)</f>
        <v>0</v>
      </c>
      <c r="BI209" s="230">
        <f>IF(O209="nulová",K209,0)</f>
        <v>0</v>
      </c>
      <c r="BJ209" s="17" t="s">
        <v>89</v>
      </c>
      <c r="BK209" s="230">
        <f>ROUND(P209*H209,2)</f>
        <v>0</v>
      </c>
      <c r="BL209" s="17" t="s">
        <v>143</v>
      </c>
      <c r="BM209" s="229" t="s">
        <v>248</v>
      </c>
    </row>
    <row r="210" spans="1:47" s="2" customFormat="1" ht="12">
      <c r="A210" s="38"/>
      <c r="B210" s="39"/>
      <c r="C210" s="40"/>
      <c r="D210" s="231" t="s">
        <v>144</v>
      </c>
      <c r="E210" s="40"/>
      <c r="F210" s="232" t="s">
        <v>247</v>
      </c>
      <c r="G210" s="40"/>
      <c r="H210" s="40"/>
      <c r="I210" s="233"/>
      <c r="J210" s="233"/>
      <c r="K210" s="40"/>
      <c r="L210" s="40"/>
      <c r="M210" s="44"/>
      <c r="N210" s="234"/>
      <c r="O210" s="235"/>
      <c r="P210" s="91"/>
      <c r="Q210" s="91"/>
      <c r="R210" s="91"/>
      <c r="S210" s="91"/>
      <c r="T210" s="91"/>
      <c r="U210" s="91"/>
      <c r="V210" s="91"/>
      <c r="W210" s="91"/>
      <c r="X210" s="92"/>
      <c r="Y210" s="38"/>
      <c r="Z210" s="38"/>
      <c r="AA210" s="38"/>
      <c r="AB210" s="38"/>
      <c r="AC210" s="38"/>
      <c r="AD210" s="38"/>
      <c r="AE210" s="38"/>
      <c r="AT210" s="17" t="s">
        <v>144</v>
      </c>
      <c r="AU210" s="17" t="s">
        <v>91</v>
      </c>
    </row>
    <row r="211" spans="1:51" s="15" customFormat="1" ht="12">
      <c r="A211" s="15"/>
      <c r="B211" s="258"/>
      <c r="C211" s="259"/>
      <c r="D211" s="231" t="s">
        <v>145</v>
      </c>
      <c r="E211" s="260" t="s">
        <v>1</v>
      </c>
      <c r="F211" s="261" t="s">
        <v>225</v>
      </c>
      <c r="G211" s="259"/>
      <c r="H211" s="260" t="s">
        <v>1</v>
      </c>
      <c r="I211" s="262"/>
      <c r="J211" s="262"/>
      <c r="K211" s="259"/>
      <c r="L211" s="259"/>
      <c r="M211" s="263"/>
      <c r="N211" s="264"/>
      <c r="O211" s="265"/>
      <c r="P211" s="265"/>
      <c r="Q211" s="265"/>
      <c r="R211" s="265"/>
      <c r="S211" s="265"/>
      <c r="T211" s="265"/>
      <c r="U211" s="265"/>
      <c r="V211" s="265"/>
      <c r="W211" s="265"/>
      <c r="X211" s="266"/>
      <c r="Y211" s="15"/>
      <c r="Z211" s="15"/>
      <c r="AA211" s="15"/>
      <c r="AB211" s="15"/>
      <c r="AC211" s="15"/>
      <c r="AD211" s="15"/>
      <c r="AE211" s="15"/>
      <c r="AT211" s="267" t="s">
        <v>145</v>
      </c>
      <c r="AU211" s="267" t="s">
        <v>91</v>
      </c>
      <c r="AV211" s="15" t="s">
        <v>89</v>
      </c>
      <c r="AW211" s="15" t="s">
        <v>5</v>
      </c>
      <c r="AX211" s="15" t="s">
        <v>81</v>
      </c>
      <c r="AY211" s="267" t="s">
        <v>135</v>
      </c>
    </row>
    <row r="212" spans="1:51" s="13" customFormat="1" ht="12">
      <c r="A212" s="13"/>
      <c r="B212" s="236"/>
      <c r="C212" s="237"/>
      <c r="D212" s="231" t="s">
        <v>145</v>
      </c>
      <c r="E212" s="238" t="s">
        <v>1</v>
      </c>
      <c r="F212" s="239" t="s">
        <v>249</v>
      </c>
      <c r="G212" s="237"/>
      <c r="H212" s="240">
        <v>225</v>
      </c>
      <c r="I212" s="241"/>
      <c r="J212" s="241"/>
      <c r="K212" s="237"/>
      <c r="L212" s="237"/>
      <c r="M212" s="242"/>
      <c r="N212" s="243"/>
      <c r="O212" s="244"/>
      <c r="P212" s="244"/>
      <c r="Q212" s="244"/>
      <c r="R212" s="244"/>
      <c r="S212" s="244"/>
      <c r="T212" s="244"/>
      <c r="U212" s="244"/>
      <c r="V212" s="244"/>
      <c r="W212" s="244"/>
      <c r="X212" s="245"/>
      <c r="Y212" s="13"/>
      <c r="Z212" s="13"/>
      <c r="AA212" s="13"/>
      <c r="AB212" s="13"/>
      <c r="AC212" s="13"/>
      <c r="AD212" s="13"/>
      <c r="AE212" s="13"/>
      <c r="AT212" s="246" t="s">
        <v>145</v>
      </c>
      <c r="AU212" s="246" t="s">
        <v>91</v>
      </c>
      <c r="AV212" s="13" t="s">
        <v>91</v>
      </c>
      <c r="AW212" s="13" t="s">
        <v>5</v>
      </c>
      <c r="AX212" s="13" t="s">
        <v>81</v>
      </c>
      <c r="AY212" s="246" t="s">
        <v>135</v>
      </c>
    </row>
    <row r="213" spans="1:51" s="14" customFormat="1" ht="12">
      <c r="A213" s="14"/>
      <c r="B213" s="247"/>
      <c r="C213" s="248"/>
      <c r="D213" s="231" t="s">
        <v>145</v>
      </c>
      <c r="E213" s="249" t="s">
        <v>1</v>
      </c>
      <c r="F213" s="250" t="s">
        <v>147</v>
      </c>
      <c r="G213" s="248"/>
      <c r="H213" s="251">
        <v>225</v>
      </c>
      <c r="I213" s="252"/>
      <c r="J213" s="252"/>
      <c r="K213" s="248"/>
      <c r="L213" s="248"/>
      <c r="M213" s="253"/>
      <c r="N213" s="254"/>
      <c r="O213" s="255"/>
      <c r="P213" s="255"/>
      <c r="Q213" s="255"/>
      <c r="R213" s="255"/>
      <c r="S213" s="255"/>
      <c r="T213" s="255"/>
      <c r="U213" s="255"/>
      <c r="V213" s="255"/>
      <c r="W213" s="255"/>
      <c r="X213" s="256"/>
      <c r="Y213" s="14"/>
      <c r="Z213" s="14"/>
      <c r="AA213" s="14"/>
      <c r="AB213" s="14"/>
      <c r="AC213" s="14"/>
      <c r="AD213" s="14"/>
      <c r="AE213" s="14"/>
      <c r="AT213" s="257" t="s">
        <v>145</v>
      </c>
      <c r="AU213" s="257" t="s">
        <v>91</v>
      </c>
      <c r="AV213" s="14" t="s">
        <v>143</v>
      </c>
      <c r="AW213" s="14" t="s">
        <v>5</v>
      </c>
      <c r="AX213" s="14" t="s">
        <v>89</v>
      </c>
      <c r="AY213" s="257" t="s">
        <v>135</v>
      </c>
    </row>
    <row r="214" spans="1:65" s="2" customFormat="1" ht="37.8" customHeight="1">
      <c r="A214" s="38"/>
      <c r="B214" s="39"/>
      <c r="C214" s="217" t="s">
        <v>193</v>
      </c>
      <c r="D214" s="217" t="s">
        <v>138</v>
      </c>
      <c r="E214" s="218" t="s">
        <v>250</v>
      </c>
      <c r="F214" s="219" t="s">
        <v>251</v>
      </c>
      <c r="G214" s="220" t="s">
        <v>239</v>
      </c>
      <c r="H214" s="221">
        <v>66</v>
      </c>
      <c r="I214" s="222"/>
      <c r="J214" s="222"/>
      <c r="K214" s="223">
        <f>ROUND(P214*H214,2)</f>
        <v>0</v>
      </c>
      <c r="L214" s="219" t="s">
        <v>229</v>
      </c>
      <c r="M214" s="44"/>
      <c r="N214" s="224" t="s">
        <v>1</v>
      </c>
      <c r="O214" s="225" t="s">
        <v>44</v>
      </c>
      <c r="P214" s="226">
        <f>I214+J214</f>
        <v>0</v>
      </c>
      <c r="Q214" s="226">
        <f>ROUND(I214*H214,2)</f>
        <v>0</v>
      </c>
      <c r="R214" s="226">
        <f>ROUND(J214*H214,2)</f>
        <v>0</v>
      </c>
      <c r="S214" s="91"/>
      <c r="T214" s="227">
        <f>S214*H214</f>
        <v>0</v>
      </c>
      <c r="U214" s="227">
        <v>0</v>
      </c>
      <c r="V214" s="227">
        <f>U214*H214</f>
        <v>0</v>
      </c>
      <c r="W214" s="227">
        <v>0</v>
      </c>
      <c r="X214" s="228">
        <f>W214*H214</f>
        <v>0</v>
      </c>
      <c r="Y214" s="38"/>
      <c r="Z214" s="38"/>
      <c r="AA214" s="38"/>
      <c r="AB214" s="38"/>
      <c r="AC214" s="38"/>
      <c r="AD214" s="38"/>
      <c r="AE214" s="38"/>
      <c r="AR214" s="229" t="s">
        <v>143</v>
      </c>
      <c r="AT214" s="229" t="s">
        <v>138</v>
      </c>
      <c r="AU214" s="229" t="s">
        <v>91</v>
      </c>
      <c r="AY214" s="17" t="s">
        <v>135</v>
      </c>
      <c r="BE214" s="230">
        <f>IF(O214="základní",K214,0)</f>
        <v>0</v>
      </c>
      <c r="BF214" s="230">
        <f>IF(O214="snížená",K214,0)</f>
        <v>0</v>
      </c>
      <c r="BG214" s="230">
        <f>IF(O214="zákl. přenesená",K214,0)</f>
        <v>0</v>
      </c>
      <c r="BH214" s="230">
        <f>IF(O214="sníž. přenesená",K214,0)</f>
        <v>0</v>
      </c>
      <c r="BI214" s="230">
        <f>IF(O214="nulová",K214,0)</f>
        <v>0</v>
      </c>
      <c r="BJ214" s="17" t="s">
        <v>89</v>
      </c>
      <c r="BK214" s="230">
        <f>ROUND(P214*H214,2)</f>
        <v>0</v>
      </c>
      <c r="BL214" s="17" t="s">
        <v>143</v>
      </c>
      <c r="BM214" s="229" t="s">
        <v>252</v>
      </c>
    </row>
    <row r="215" spans="1:47" s="2" customFormat="1" ht="12">
      <c r="A215" s="38"/>
      <c r="B215" s="39"/>
      <c r="C215" s="40"/>
      <c r="D215" s="231" t="s">
        <v>144</v>
      </c>
      <c r="E215" s="40"/>
      <c r="F215" s="232" t="s">
        <v>251</v>
      </c>
      <c r="G215" s="40"/>
      <c r="H215" s="40"/>
      <c r="I215" s="233"/>
      <c r="J215" s="233"/>
      <c r="K215" s="40"/>
      <c r="L215" s="40"/>
      <c r="M215" s="44"/>
      <c r="N215" s="234"/>
      <c r="O215" s="235"/>
      <c r="P215" s="91"/>
      <c r="Q215" s="91"/>
      <c r="R215" s="91"/>
      <c r="S215" s="91"/>
      <c r="T215" s="91"/>
      <c r="U215" s="91"/>
      <c r="V215" s="91"/>
      <c r="W215" s="91"/>
      <c r="X215" s="92"/>
      <c r="Y215" s="38"/>
      <c r="Z215" s="38"/>
      <c r="AA215" s="38"/>
      <c r="AB215" s="38"/>
      <c r="AC215" s="38"/>
      <c r="AD215" s="38"/>
      <c r="AE215" s="38"/>
      <c r="AT215" s="17" t="s">
        <v>144</v>
      </c>
      <c r="AU215" s="17" t="s">
        <v>91</v>
      </c>
    </row>
    <row r="216" spans="1:51" s="15" customFormat="1" ht="12">
      <c r="A216" s="15"/>
      <c r="B216" s="258"/>
      <c r="C216" s="259"/>
      <c r="D216" s="231" t="s">
        <v>145</v>
      </c>
      <c r="E216" s="260" t="s">
        <v>1</v>
      </c>
      <c r="F216" s="261" t="s">
        <v>225</v>
      </c>
      <c r="G216" s="259"/>
      <c r="H216" s="260" t="s">
        <v>1</v>
      </c>
      <c r="I216" s="262"/>
      <c r="J216" s="262"/>
      <c r="K216" s="259"/>
      <c r="L216" s="259"/>
      <c r="M216" s="263"/>
      <c r="N216" s="264"/>
      <c r="O216" s="265"/>
      <c r="P216" s="265"/>
      <c r="Q216" s="265"/>
      <c r="R216" s="265"/>
      <c r="S216" s="265"/>
      <c r="T216" s="265"/>
      <c r="U216" s="265"/>
      <c r="V216" s="265"/>
      <c r="W216" s="265"/>
      <c r="X216" s="266"/>
      <c r="Y216" s="15"/>
      <c r="Z216" s="15"/>
      <c r="AA216" s="15"/>
      <c r="AB216" s="15"/>
      <c r="AC216" s="15"/>
      <c r="AD216" s="15"/>
      <c r="AE216" s="15"/>
      <c r="AT216" s="267" t="s">
        <v>145</v>
      </c>
      <c r="AU216" s="267" t="s">
        <v>91</v>
      </c>
      <c r="AV216" s="15" t="s">
        <v>89</v>
      </c>
      <c r="AW216" s="15" t="s">
        <v>5</v>
      </c>
      <c r="AX216" s="15" t="s">
        <v>81</v>
      </c>
      <c r="AY216" s="267" t="s">
        <v>135</v>
      </c>
    </row>
    <row r="217" spans="1:51" s="13" customFormat="1" ht="12">
      <c r="A217" s="13"/>
      <c r="B217" s="236"/>
      <c r="C217" s="237"/>
      <c r="D217" s="231" t="s">
        <v>145</v>
      </c>
      <c r="E217" s="238" t="s">
        <v>1</v>
      </c>
      <c r="F217" s="239" t="s">
        <v>253</v>
      </c>
      <c r="G217" s="237"/>
      <c r="H217" s="240">
        <v>66</v>
      </c>
      <c r="I217" s="241"/>
      <c r="J217" s="241"/>
      <c r="K217" s="237"/>
      <c r="L217" s="237"/>
      <c r="M217" s="242"/>
      <c r="N217" s="243"/>
      <c r="O217" s="244"/>
      <c r="P217" s="244"/>
      <c r="Q217" s="244"/>
      <c r="R217" s="244"/>
      <c r="S217" s="244"/>
      <c r="T217" s="244"/>
      <c r="U217" s="244"/>
      <c r="V217" s="244"/>
      <c r="W217" s="244"/>
      <c r="X217" s="245"/>
      <c r="Y217" s="13"/>
      <c r="Z217" s="13"/>
      <c r="AA217" s="13"/>
      <c r="AB217" s="13"/>
      <c r="AC217" s="13"/>
      <c r="AD217" s="13"/>
      <c r="AE217" s="13"/>
      <c r="AT217" s="246" t="s">
        <v>145</v>
      </c>
      <c r="AU217" s="246" t="s">
        <v>91</v>
      </c>
      <c r="AV217" s="13" t="s">
        <v>91</v>
      </c>
      <c r="AW217" s="13" t="s">
        <v>5</v>
      </c>
      <c r="AX217" s="13" t="s">
        <v>81</v>
      </c>
      <c r="AY217" s="246" t="s">
        <v>135</v>
      </c>
    </row>
    <row r="218" spans="1:51" s="14" customFormat="1" ht="12">
      <c r="A218" s="14"/>
      <c r="B218" s="247"/>
      <c r="C218" s="248"/>
      <c r="D218" s="231" t="s">
        <v>145</v>
      </c>
      <c r="E218" s="249" t="s">
        <v>1</v>
      </c>
      <c r="F218" s="250" t="s">
        <v>147</v>
      </c>
      <c r="G218" s="248"/>
      <c r="H218" s="251">
        <v>66</v>
      </c>
      <c r="I218" s="252"/>
      <c r="J218" s="252"/>
      <c r="K218" s="248"/>
      <c r="L218" s="248"/>
      <c r="M218" s="253"/>
      <c r="N218" s="254"/>
      <c r="O218" s="255"/>
      <c r="P218" s="255"/>
      <c r="Q218" s="255"/>
      <c r="R218" s="255"/>
      <c r="S218" s="255"/>
      <c r="T218" s="255"/>
      <c r="U218" s="255"/>
      <c r="V218" s="255"/>
      <c r="W218" s="255"/>
      <c r="X218" s="256"/>
      <c r="Y218" s="14"/>
      <c r="Z218" s="14"/>
      <c r="AA218" s="14"/>
      <c r="AB218" s="14"/>
      <c r="AC218" s="14"/>
      <c r="AD218" s="14"/>
      <c r="AE218" s="14"/>
      <c r="AT218" s="257" t="s">
        <v>145</v>
      </c>
      <c r="AU218" s="257" t="s">
        <v>91</v>
      </c>
      <c r="AV218" s="14" t="s">
        <v>143</v>
      </c>
      <c r="AW218" s="14" t="s">
        <v>5</v>
      </c>
      <c r="AX218" s="14" t="s">
        <v>89</v>
      </c>
      <c r="AY218" s="257" t="s">
        <v>135</v>
      </c>
    </row>
    <row r="219" spans="1:65" s="2" customFormat="1" ht="24.15" customHeight="1">
      <c r="A219" s="38"/>
      <c r="B219" s="39"/>
      <c r="C219" s="268" t="s">
        <v>254</v>
      </c>
      <c r="D219" s="268" t="s">
        <v>216</v>
      </c>
      <c r="E219" s="269" t="s">
        <v>255</v>
      </c>
      <c r="F219" s="270" t="s">
        <v>256</v>
      </c>
      <c r="G219" s="271" t="s">
        <v>239</v>
      </c>
      <c r="H219" s="272">
        <v>291</v>
      </c>
      <c r="I219" s="273"/>
      <c r="J219" s="274"/>
      <c r="K219" s="275">
        <f>ROUND(P219*H219,2)</f>
        <v>0</v>
      </c>
      <c r="L219" s="270" t="s">
        <v>1</v>
      </c>
      <c r="M219" s="276"/>
      <c r="N219" s="277" t="s">
        <v>1</v>
      </c>
      <c r="O219" s="225" t="s">
        <v>44</v>
      </c>
      <c r="P219" s="226">
        <f>I219+J219</f>
        <v>0</v>
      </c>
      <c r="Q219" s="226">
        <f>ROUND(I219*H219,2)</f>
        <v>0</v>
      </c>
      <c r="R219" s="226">
        <f>ROUND(J219*H219,2)</f>
        <v>0</v>
      </c>
      <c r="S219" s="91"/>
      <c r="T219" s="227">
        <f>S219*H219</f>
        <v>0</v>
      </c>
      <c r="U219" s="227">
        <v>0</v>
      </c>
      <c r="V219" s="227">
        <f>U219*H219</f>
        <v>0</v>
      </c>
      <c r="W219" s="227">
        <v>0</v>
      </c>
      <c r="X219" s="228">
        <f>W219*H219</f>
        <v>0</v>
      </c>
      <c r="Y219" s="38"/>
      <c r="Z219" s="38"/>
      <c r="AA219" s="38"/>
      <c r="AB219" s="38"/>
      <c r="AC219" s="38"/>
      <c r="AD219" s="38"/>
      <c r="AE219" s="38"/>
      <c r="AR219" s="229" t="s">
        <v>161</v>
      </c>
      <c r="AT219" s="229" t="s">
        <v>216</v>
      </c>
      <c r="AU219" s="229" t="s">
        <v>91</v>
      </c>
      <c r="AY219" s="17" t="s">
        <v>135</v>
      </c>
      <c r="BE219" s="230">
        <f>IF(O219="základní",K219,0)</f>
        <v>0</v>
      </c>
      <c r="BF219" s="230">
        <f>IF(O219="snížená",K219,0)</f>
        <v>0</v>
      </c>
      <c r="BG219" s="230">
        <f>IF(O219="zákl. přenesená",K219,0)</f>
        <v>0</v>
      </c>
      <c r="BH219" s="230">
        <f>IF(O219="sníž. přenesená",K219,0)</f>
        <v>0</v>
      </c>
      <c r="BI219" s="230">
        <f>IF(O219="nulová",K219,0)</f>
        <v>0</v>
      </c>
      <c r="BJ219" s="17" t="s">
        <v>89</v>
      </c>
      <c r="BK219" s="230">
        <f>ROUND(P219*H219,2)</f>
        <v>0</v>
      </c>
      <c r="BL219" s="17" t="s">
        <v>143</v>
      </c>
      <c r="BM219" s="229" t="s">
        <v>257</v>
      </c>
    </row>
    <row r="220" spans="1:47" s="2" customFormat="1" ht="12">
      <c r="A220" s="38"/>
      <c r="B220" s="39"/>
      <c r="C220" s="40"/>
      <c r="D220" s="231" t="s">
        <v>144</v>
      </c>
      <c r="E220" s="40"/>
      <c r="F220" s="232" t="s">
        <v>256</v>
      </c>
      <c r="G220" s="40"/>
      <c r="H220" s="40"/>
      <c r="I220" s="233"/>
      <c r="J220" s="233"/>
      <c r="K220" s="40"/>
      <c r="L220" s="40"/>
      <c r="M220" s="44"/>
      <c r="N220" s="234"/>
      <c r="O220" s="235"/>
      <c r="P220" s="91"/>
      <c r="Q220" s="91"/>
      <c r="R220" s="91"/>
      <c r="S220" s="91"/>
      <c r="T220" s="91"/>
      <c r="U220" s="91"/>
      <c r="V220" s="91"/>
      <c r="W220" s="91"/>
      <c r="X220" s="92"/>
      <c r="Y220" s="38"/>
      <c r="Z220" s="38"/>
      <c r="AA220" s="38"/>
      <c r="AB220" s="38"/>
      <c r="AC220" s="38"/>
      <c r="AD220" s="38"/>
      <c r="AE220" s="38"/>
      <c r="AT220" s="17" t="s">
        <v>144</v>
      </c>
      <c r="AU220" s="17" t="s">
        <v>91</v>
      </c>
    </row>
    <row r="221" spans="1:47" s="2" customFormat="1" ht="12">
      <c r="A221" s="38"/>
      <c r="B221" s="39"/>
      <c r="C221" s="40"/>
      <c r="D221" s="231" t="s">
        <v>235</v>
      </c>
      <c r="E221" s="40"/>
      <c r="F221" s="278" t="s">
        <v>244</v>
      </c>
      <c r="G221" s="40"/>
      <c r="H221" s="40"/>
      <c r="I221" s="233"/>
      <c r="J221" s="233"/>
      <c r="K221" s="40"/>
      <c r="L221" s="40"/>
      <c r="M221" s="44"/>
      <c r="N221" s="234"/>
      <c r="O221" s="235"/>
      <c r="P221" s="91"/>
      <c r="Q221" s="91"/>
      <c r="R221" s="91"/>
      <c r="S221" s="91"/>
      <c r="T221" s="91"/>
      <c r="U221" s="91"/>
      <c r="V221" s="91"/>
      <c r="W221" s="91"/>
      <c r="X221" s="92"/>
      <c r="Y221" s="38"/>
      <c r="Z221" s="38"/>
      <c r="AA221" s="38"/>
      <c r="AB221" s="38"/>
      <c r="AC221" s="38"/>
      <c r="AD221" s="38"/>
      <c r="AE221" s="38"/>
      <c r="AT221" s="17" t="s">
        <v>235</v>
      </c>
      <c r="AU221" s="17" t="s">
        <v>91</v>
      </c>
    </row>
    <row r="222" spans="1:51" s="15" customFormat="1" ht="12">
      <c r="A222" s="15"/>
      <c r="B222" s="258"/>
      <c r="C222" s="259"/>
      <c r="D222" s="231" t="s">
        <v>145</v>
      </c>
      <c r="E222" s="260" t="s">
        <v>1</v>
      </c>
      <c r="F222" s="261" t="s">
        <v>225</v>
      </c>
      <c r="G222" s="259"/>
      <c r="H222" s="260" t="s">
        <v>1</v>
      </c>
      <c r="I222" s="262"/>
      <c r="J222" s="262"/>
      <c r="K222" s="259"/>
      <c r="L222" s="259"/>
      <c r="M222" s="263"/>
      <c r="N222" s="264"/>
      <c r="O222" s="265"/>
      <c r="P222" s="265"/>
      <c r="Q222" s="265"/>
      <c r="R222" s="265"/>
      <c r="S222" s="265"/>
      <c r="T222" s="265"/>
      <c r="U222" s="265"/>
      <c r="V222" s="265"/>
      <c r="W222" s="265"/>
      <c r="X222" s="266"/>
      <c r="Y222" s="15"/>
      <c r="Z222" s="15"/>
      <c r="AA222" s="15"/>
      <c r="AB222" s="15"/>
      <c r="AC222" s="15"/>
      <c r="AD222" s="15"/>
      <c r="AE222" s="15"/>
      <c r="AT222" s="267" t="s">
        <v>145</v>
      </c>
      <c r="AU222" s="267" t="s">
        <v>91</v>
      </c>
      <c r="AV222" s="15" t="s">
        <v>89</v>
      </c>
      <c r="AW222" s="15" t="s">
        <v>5</v>
      </c>
      <c r="AX222" s="15" t="s">
        <v>81</v>
      </c>
      <c r="AY222" s="267" t="s">
        <v>135</v>
      </c>
    </row>
    <row r="223" spans="1:51" s="13" customFormat="1" ht="12">
      <c r="A223" s="13"/>
      <c r="B223" s="236"/>
      <c r="C223" s="237"/>
      <c r="D223" s="231" t="s">
        <v>145</v>
      </c>
      <c r="E223" s="238" t="s">
        <v>1</v>
      </c>
      <c r="F223" s="239" t="s">
        <v>258</v>
      </c>
      <c r="G223" s="237"/>
      <c r="H223" s="240">
        <v>291</v>
      </c>
      <c r="I223" s="241"/>
      <c r="J223" s="241"/>
      <c r="K223" s="237"/>
      <c r="L223" s="237"/>
      <c r="M223" s="242"/>
      <c r="N223" s="243"/>
      <c r="O223" s="244"/>
      <c r="P223" s="244"/>
      <c r="Q223" s="244"/>
      <c r="R223" s="244"/>
      <c r="S223" s="244"/>
      <c r="T223" s="244"/>
      <c r="U223" s="244"/>
      <c r="V223" s="244"/>
      <c r="W223" s="244"/>
      <c r="X223" s="245"/>
      <c r="Y223" s="13"/>
      <c r="Z223" s="13"/>
      <c r="AA223" s="13"/>
      <c r="AB223" s="13"/>
      <c r="AC223" s="13"/>
      <c r="AD223" s="13"/>
      <c r="AE223" s="13"/>
      <c r="AT223" s="246" t="s">
        <v>145</v>
      </c>
      <c r="AU223" s="246" t="s">
        <v>91</v>
      </c>
      <c r="AV223" s="13" t="s">
        <v>91</v>
      </c>
      <c r="AW223" s="13" t="s">
        <v>5</v>
      </c>
      <c r="AX223" s="13" t="s">
        <v>81</v>
      </c>
      <c r="AY223" s="246" t="s">
        <v>135</v>
      </c>
    </row>
    <row r="224" spans="1:51" s="14" customFormat="1" ht="12">
      <c r="A224" s="14"/>
      <c r="B224" s="247"/>
      <c r="C224" s="248"/>
      <c r="D224" s="231" t="s">
        <v>145</v>
      </c>
      <c r="E224" s="249" t="s">
        <v>1</v>
      </c>
      <c r="F224" s="250" t="s">
        <v>147</v>
      </c>
      <c r="G224" s="248"/>
      <c r="H224" s="251">
        <v>291</v>
      </c>
      <c r="I224" s="252"/>
      <c r="J224" s="252"/>
      <c r="K224" s="248"/>
      <c r="L224" s="248"/>
      <c r="M224" s="253"/>
      <c r="N224" s="254"/>
      <c r="O224" s="255"/>
      <c r="P224" s="255"/>
      <c r="Q224" s="255"/>
      <c r="R224" s="255"/>
      <c r="S224" s="255"/>
      <c r="T224" s="255"/>
      <c r="U224" s="255"/>
      <c r="V224" s="255"/>
      <c r="W224" s="255"/>
      <c r="X224" s="256"/>
      <c r="Y224" s="14"/>
      <c r="Z224" s="14"/>
      <c r="AA224" s="14"/>
      <c r="AB224" s="14"/>
      <c r="AC224" s="14"/>
      <c r="AD224" s="14"/>
      <c r="AE224" s="14"/>
      <c r="AT224" s="257" t="s">
        <v>145</v>
      </c>
      <c r="AU224" s="257" t="s">
        <v>91</v>
      </c>
      <c r="AV224" s="14" t="s">
        <v>143</v>
      </c>
      <c r="AW224" s="14" t="s">
        <v>5</v>
      </c>
      <c r="AX224" s="14" t="s">
        <v>89</v>
      </c>
      <c r="AY224" s="257" t="s">
        <v>135</v>
      </c>
    </row>
    <row r="225" spans="1:65" s="2" customFormat="1" ht="24.15" customHeight="1">
      <c r="A225" s="38"/>
      <c r="B225" s="39"/>
      <c r="C225" s="268" t="s">
        <v>197</v>
      </c>
      <c r="D225" s="268" t="s">
        <v>216</v>
      </c>
      <c r="E225" s="269" t="s">
        <v>259</v>
      </c>
      <c r="F225" s="270" t="s">
        <v>260</v>
      </c>
      <c r="G225" s="271" t="s">
        <v>176</v>
      </c>
      <c r="H225" s="272">
        <v>488</v>
      </c>
      <c r="I225" s="273"/>
      <c r="J225" s="274"/>
      <c r="K225" s="275">
        <f>ROUND(P225*H225,2)</f>
        <v>0</v>
      </c>
      <c r="L225" s="270" t="s">
        <v>1</v>
      </c>
      <c r="M225" s="276"/>
      <c r="N225" s="277" t="s">
        <v>1</v>
      </c>
      <c r="O225" s="225" t="s">
        <v>44</v>
      </c>
      <c r="P225" s="226">
        <f>I225+J225</f>
        <v>0</v>
      </c>
      <c r="Q225" s="226">
        <f>ROUND(I225*H225,2)</f>
        <v>0</v>
      </c>
      <c r="R225" s="226">
        <f>ROUND(J225*H225,2)</f>
        <v>0</v>
      </c>
      <c r="S225" s="91"/>
      <c r="T225" s="227">
        <f>S225*H225</f>
        <v>0</v>
      </c>
      <c r="U225" s="227">
        <v>0</v>
      </c>
      <c r="V225" s="227">
        <f>U225*H225</f>
        <v>0</v>
      </c>
      <c r="W225" s="227">
        <v>0</v>
      </c>
      <c r="X225" s="228">
        <f>W225*H225</f>
        <v>0</v>
      </c>
      <c r="Y225" s="38"/>
      <c r="Z225" s="38"/>
      <c r="AA225" s="38"/>
      <c r="AB225" s="38"/>
      <c r="AC225" s="38"/>
      <c r="AD225" s="38"/>
      <c r="AE225" s="38"/>
      <c r="AR225" s="229" t="s">
        <v>161</v>
      </c>
      <c r="AT225" s="229" t="s">
        <v>216</v>
      </c>
      <c r="AU225" s="229" t="s">
        <v>91</v>
      </c>
      <c r="AY225" s="17" t="s">
        <v>135</v>
      </c>
      <c r="BE225" s="230">
        <f>IF(O225="základní",K225,0)</f>
        <v>0</v>
      </c>
      <c r="BF225" s="230">
        <f>IF(O225="snížená",K225,0)</f>
        <v>0</v>
      </c>
      <c r="BG225" s="230">
        <f>IF(O225="zákl. přenesená",K225,0)</f>
        <v>0</v>
      </c>
      <c r="BH225" s="230">
        <f>IF(O225="sníž. přenesená",K225,0)</f>
        <v>0</v>
      </c>
      <c r="BI225" s="230">
        <f>IF(O225="nulová",K225,0)</f>
        <v>0</v>
      </c>
      <c r="BJ225" s="17" t="s">
        <v>89</v>
      </c>
      <c r="BK225" s="230">
        <f>ROUND(P225*H225,2)</f>
        <v>0</v>
      </c>
      <c r="BL225" s="17" t="s">
        <v>143</v>
      </c>
      <c r="BM225" s="229" t="s">
        <v>261</v>
      </c>
    </row>
    <row r="226" spans="1:47" s="2" customFormat="1" ht="12">
      <c r="A226" s="38"/>
      <c r="B226" s="39"/>
      <c r="C226" s="40"/>
      <c r="D226" s="231" t="s">
        <v>144</v>
      </c>
      <c r="E226" s="40"/>
      <c r="F226" s="232" t="s">
        <v>260</v>
      </c>
      <c r="G226" s="40"/>
      <c r="H226" s="40"/>
      <c r="I226" s="233"/>
      <c r="J226" s="233"/>
      <c r="K226" s="40"/>
      <c r="L226" s="40"/>
      <c r="M226" s="44"/>
      <c r="N226" s="234"/>
      <c r="O226" s="235"/>
      <c r="P226" s="91"/>
      <c r="Q226" s="91"/>
      <c r="R226" s="91"/>
      <c r="S226" s="91"/>
      <c r="T226" s="91"/>
      <c r="U226" s="91"/>
      <c r="V226" s="91"/>
      <c r="W226" s="91"/>
      <c r="X226" s="92"/>
      <c r="Y226" s="38"/>
      <c r="Z226" s="38"/>
      <c r="AA226" s="38"/>
      <c r="AB226" s="38"/>
      <c r="AC226" s="38"/>
      <c r="AD226" s="38"/>
      <c r="AE226" s="38"/>
      <c r="AT226" s="17" t="s">
        <v>144</v>
      </c>
      <c r="AU226" s="17" t="s">
        <v>91</v>
      </c>
    </row>
    <row r="227" spans="1:47" s="2" customFormat="1" ht="12">
      <c r="A227" s="38"/>
      <c r="B227" s="39"/>
      <c r="C227" s="40"/>
      <c r="D227" s="231" t="s">
        <v>235</v>
      </c>
      <c r="E227" s="40"/>
      <c r="F227" s="278" t="s">
        <v>244</v>
      </c>
      <c r="G227" s="40"/>
      <c r="H227" s="40"/>
      <c r="I227" s="233"/>
      <c r="J227" s="233"/>
      <c r="K227" s="40"/>
      <c r="L227" s="40"/>
      <c r="M227" s="44"/>
      <c r="N227" s="234"/>
      <c r="O227" s="235"/>
      <c r="P227" s="91"/>
      <c r="Q227" s="91"/>
      <c r="R227" s="91"/>
      <c r="S227" s="91"/>
      <c r="T227" s="91"/>
      <c r="U227" s="91"/>
      <c r="V227" s="91"/>
      <c r="W227" s="91"/>
      <c r="X227" s="92"/>
      <c r="Y227" s="38"/>
      <c r="Z227" s="38"/>
      <c r="AA227" s="38"/>
      <c r="AB227" s="38"/>
      <c r="AC227" s="38"/>
      <c r="AD227" s="38"/>
      <c r="AE227" s="38"/>
      <c r="AT227" s="17" t="s">
        <v>235</v>
      </c>
      <c r="AU227" s="17" t="s">
        <v>91</v>
      </c>
    </row>
    <row r="228" spans="1:51" s="15" customFormat="1" ht="12">
      <c r="A228" s="15"/>
      <c r="B228" s="258"/>
      <c r="C228" s="259"/>
      <c r="D228" s="231" t="s">
        <v>145</v>
      </c>
      <c r="E228" s="260" t="s">
        <v>1</v>
      </c>
      <c r="F228" s="261" t="s">
        <v>225</v>
      </c>
      <c r="G228" s="259"/>
      <c r="H228" s="260" t="s">
        <v>1</v>
      </c>
      <c r="I228" s="262"/>
      <c r="J228" s="262"/>
      <c r="K228" s="259"/>
      <c r="L228" s="259"/>
      <c r="M228" s="263"/>
      <c r="N228" s="264"/>
      <c r="O228" s="265"/>
      <c r="P228" s="265"/>
      <c r="Q228" s="265"/>
      <c r="R228" s="265"/>
      <c r="S228" s="265"/>
      <c r="T228" s="265"/>
      <c r="U228" s="265"/>
      <c r="V228" s="265"/>
      <c r="W228" s="265"/>
      <c r="X228" s="266"/>
      <c r="Y228" s="15"/>
      <c r="Z228" s="15"/>
      <c r="AA228" s="15"/>
      <c r="AB228" s="15"/>
      <c r="AC228" s="15"/>
      <c r="AD228" s="15"/>
      <c r="AE228" s="15"/>
      <c r="AT228" s="267" t="s">
        <v>145</v>
      </c>
      <c r="AU228" s="267" t="s">
        <v>91</v>
      </c>
      <c r="AV228" s="15" t="s">
        <v>89</v>
      </c>
      <c r="AW228" s="15" t="s">
        <v>5</v>
      </c>
      <c r="AX228" s="15" t="s">
        <v>81</v>
      </c>
      <c r="AY228" s="267" t="s">
        <v>135</v>
      </c>
    </row>
    <row r="229" spans="1:51" s="13" customFormat="1" ht="12">
      <c r="A229" s="13"/>
      <c r="B229" s="236"/>
      <c r="C229" s="237"/>
      <c r="D229" s="231" t="s">
        <v>145</v>
      </c>
      <c r="E229" s="238" t="s">
        <v>1</v>
      </c>
      <c r="F229" s="239" t="s">
        <v>262</v>
      </c>
      <c r="G229" s="237"/>
      <c r="H229" s="240">
        <v>488</v>
      </c>
      <c r="I229" s="241"/>
      <c r="J229" s="241"/>
      <c r="K229" s="237"/>
      <c r="L229" s="237"/>
      <c r="M229" s="242"/>
      <c r="N229" s="243"/>
      <c r="O229" s="244"/>
      <c r="P229" s="244"/>
      <c r="Q229" s="244"/>
      <c r="R229" s="244"/>
      <c r="S229" s="244"/>
      <c r="T229" s="244"/>
      <c r="U229" s="244"/>
      <c r="V229" s="244"/>
      <c r="W229" s="244"/>
      <c r="X229" s="245"/>
      <c r="Y229" s="13"/>
      <c r="Z229" s="13"/>
      <c r="AA229" s="13"/>
      <c r="AB229" s="13"/>
      <c r="AC229" s="13"/>
      <c r="AD229" s="13"/>
      <c r="AE229" s="13"/>
      <c r="AT229" s="246" t="s">
        <v>145</v>
      </c>
      <c r="AU229" s="246" t="s">
        <v>91</v>
      </c>
      <c r="AV229" s="13" t="s">
        <v>91</v>
      </c>
      <c r="AW229" s="13" t="s">
        <v>5</v>
      </c>
      <c r="AX229" s="13" t="s">
        <v>81</v>
      </c>
      <c r="AY229" s="246" t="s">
        <v>135</v>
      </c>
    </row>
    <row r="230" spans="1:51" s="14" customFormat="1" ht="12">
      <c r="A230" s="14"/>
      <c r="B230" s="247"/>
      <c r="C230" s="248"/>
      <c r="D230" s="231" t="s">
        <v>145</v>
      </c>
      <c r="E230" s="249" t="s">
        <v>1</v>
      </c>
      <c r="F230" s="250" t="s">
        <v>147</v>
      </c>
      <c r="G230" s="248"/>
      <c r="H230" s="251">
        <v>488</v>
      </c>
      <c r="I230" s="252"/>
      <c r="J230" s="252"/>
      <c r="K230" s="248"/>
      <c r="L230" s="248"/>
      <c r="M230" s="253"/>
      <c r="N230" s="254"/>
      <c r="O230" s="255"/>
      <c r="P230" s="255"/>
      <c r="Q230" s="255"/>
      <c r="R230" s="255"/>
      <c r="S230" s="255"/>
      <c r="T230" s="255"/>
      <c r="U230" s="255"/>
      <c r="V230" s="255"/>
      <c r="W230" s="255"/>
      <c r="X230" s="256"/>
      <c r="Y230" s="14"/>
      <c r="Z230" s="14"/>
      <c r="AA230" s="14"/>
      <c r="AB230" s="14"/>
      <c r="AC230" s="14"/>
      <c r="AD230" s="14"/>
      <c r="AE230" s="14"/>
      <c r="AT230" s="257" t="s">
        <v>145</v>
      </c>
      <c r="AU230" s="257" t="s">
        <v>91</v>
      </c>
      <c r="AV230" s="14" t="s">
        <v>143</v>
      </c>
      <c r="AW230" s="14" t="s">
        <v>5</v>
      </c>
      <c r="AX230" s="14" t="s">
        <v>89</v>
      </c>
      <c r="AY230" s="257" t="s">
        <v>135</v>
      </c>
    </row>
    <row r="231" spans="1:65" s="2" customFormat="1" ht="24.15" customHeight="1">
      <c r="A231" s="38"/>
      <c r="B231" s="39"/>
      <c r="C231" s="268" t="s">
        <v>263</v>
      </c>
      <c r="D231" s="268" t="s">
        <v>216</v>
      </c>
      <c r="E231" s="269" t="s">
        <v>264</v>
      </c>
      <c r="F231" s="270" t="s">
        <v>265</v>
      </c>
      <c r="G231" s="271" t="s">
        <v>176</v>
      </c>
      <c r="H231" s="272">
        <v>488</v>
      </c>
      <c r="I231" s="273"/>
      <c r="J231" s="274"/>
      <c r="K231" s="275">
        <f>ROUND(P231*H231,2)</f>
        <v>0</v>
      </c>
      <c r="L231" s="270" t="s">
        <v>1</v>
      </c>
      <c r="M231" s="276"/>
      <c r="N231" s="277" t="s">
        <v>1</v>
      </c>
      <c r="O231" s="225" t="s">
        <v>44</v>
      </c>
      <c r="P231" s="226">
        <f>I231+J231</f>
        <v>0</v>
      </c>
      <c r="Q231" s="226">
        <f>ROUND(I231*H231,2)</f>
        <v>0</v>
      </c>
      <c r="R231" s="226">
        <f>ROUND(J231*H231,2)</f>
        <v>0</v>
      </c>
      <c r="S231" s="91"/>
      <c r="T231" s="227">
        <f>S231*H231</f>
        <v>0</v>
      </c>
      <c r="U231" s="227">
        <v>0</v>
      </c>
      <c r="V231" s="227">
        <f>U231*H231</f>
        <v>0</v>
      </c>
      <c r="W231" s="227">
        <v>0</v>
      </c>
      <c r="X231" s="228">
        <f>W231*H231</f>
        <v>0</v>
      </c>
      <c r="Y231" s="38"/>
      <c r="Z231" s="38"/>
      <c r="AA231" s="38"/>
      <c r="AB231" s="38"/>
      <c r="AC231" s="38"/>
      <c r="AD231" s="38"/>
      <c r="AE231" s="38"/>
      <c r="AR231" s="229" t="s">
        <v>161</v>
      </c>
      <c r="AT231" s="229" t="s">
        <v>216</v>
      </c>
      <c r="AU231" s="229" t="s">
        <v>91</v>
      </c>
      <c r="AY231" s="17" t="s">
        <v>135</v>
      </c>
      <c r="BE231" s="230">
        <f>IF(O231="základní",K231,0)</f>
        <v>0</v>
      </c>
      <c r="BF231" s="230">
        <f>IF(O231="snížená",K231,0)</f>
        <v>0</v>
      </c>
      <c r="BG231" s="230">
        <f>IF(O231="zákl. přenesená",K231,0)</f>
        <v>0</v>
      </c>
      <c r="BH231" s="230">
        <f>IF(O231="sníž. přenesená",K231,0)</f>
        <v>0</v>
      </c>
      <c r="BI231" s="230">
        <f>IF(O231="nulová",K231,0)</f>
        <v>0</v>
      </c>
      <c r="BJ231" s="17" t="s">
        <v>89</v>
      </c>
      <c r="BK231" s="230">
        <f>ROUND(P231*H231,2)</f>
        <v>0</v>
      </c>
      <c r="BL231" s="17" t="s">
        <v>143</v>
      </c>
      <c r="BM231" s="229" t="s">
        <v>266</v>
      </c>
    </row>
    <row r="232" spans="1:47" s="2" customFormat="1" ht="12">
      <c r="A232" s="38"/>
      <c r="B232" s="39"/>
      <c r="C232" s="40"/>
      <c r="D232" s="231" t="s">
        <v>144</v>
      </c>
      <c r="E232" s="40"/>
      <c r="F232" s="232" t="s">
        <v>265</v>
      </c>
      <c r="G232" s="40"/>
      <c r="H232" s="40"/>
      <c r="I232" s="233"/>
      <c r="J232" s="233"/>
      <c r="K232" s="40"/>
      <c r="L232" s="40"/>
      <c r="M232" s="44"/>
      <c r="N232" s="234"/>
      <c r="O232" s="235"/>
      <c r="P232" s="91"/>
      <c r="Q232" s="91"/>
      <c r="R232" s="91"/>
      <c r="S232" s="91"/>
      <c r="T232" s="91"/>
      <c r="U232" s="91"/>
      <c r="V232" s="91"/>
      <c r="W232" s="91"/>
      <c r="X232" s="92"/>
      <c r="Y232" s="38"/>
      <c r="Z232" s="38"/>
      <c r="AA232" s="38"/>
      <c r="AB232" s="38"/>
      <c r="AC232" s="38"/>
      <c r="AD232" s="38"/>
      <c r="AE232" s="38"/>
      <c r="AT232" s="17" t="s">
        <v>144</v>
      </c>
      <c r="AU232" s="17" t="s">
        <v>91</v>
      </c>
    </row>
    <row r="233" spans="1:47" s="2" customFormat="1" ht="12">
      <c r="A233" s="38"/>
      <c r="B233" s="39"/>
      <c r="C233" s="40"/>
      <c r="D233" s="231" t="s">
        <v>235</v>
      </c>
      <c r="E233" s="40"/>
      <c r="F233" s="278" t="s">
        <v>244</v>
      </c>
      <c r="G233" s="40"/>
      <c r="H233" s="40"/>
      <c r="I233" s="233"/>
      <c r="J233" s="233"/>
      <c r="K233" s="40"/>
      <c r="L233" s="40"/>
      <c r="M233" s="44"/>
      <c r="N233" s="234"/>
      <c r="O233" s="235"/>
      <c r="P233" s="91"/>
      <c r="Q233" s="91"/>
      <c r="R233" s="91"/>
      <c r="S233" s="91"/>
      <c r="T233" s="91"/>
      <c r="U233" s="91"/>
      <c r="V233" s="91"/>
      <c r="W233" s="91"/>
      <c r="X233" s="92"/>
      <c r="Y233" s="38"/>
      <c r="Z233" s="38"/>
      <c r="AA233" s="38"/>
      <c r="AB233" s="38"/>
      <c r="AC233" s="38"/>
      <c r="AD233" s="38"/>
      <c r="AE233" s="38"/>
      <c r="AT233" s="17" t="s">
        <v>235</v>
      </c>
      <c r="AU233" s="17" t="s">
        <v>91</v>
      </c>
    </row>
    <row r="234" spans="1:51" s="15" customFormat="1" ht="12">
      <c r="A234" s="15"/>
      <c r="B234" s="258"/>
      <c r="C234" s="259"/>
      <c r="D234" s="231" t="s">
        <v>145</v>
      </c>
      <c r="E234" s="260" t="s">
        <v>1</v>
      </c>
      <c r="F234" s="261" t="s">
        <v>225</v>
      </c>
      <c r="G234" s="259"/>
      <c r="H234" s="260" t="s">
        <v>1</v>
      </c>
      <c r="I234" s="262"/>
      <c r="J234" s="262"/>
      <c r="K234" s="259"/>
      <c r="L234" s="259"/>
      <c r="M234" s="263"/>
      <c r="N234" s="264"/>
      <c r="O234" s="265"/>
      <c r="P234" s="265"/>
      <c r="Q234" s="265"/>
      <c r="R234" s="265"/>
      <c r="S234" s="265"/>
      <c r="T234" s="265"/>
      <c r="U234" s="265"/>
      <c r="V234" s="265"/>
      <c r="W234" s="265"/>
      <c r="X234" s="266"/>
      <c r="Y234" s="15"/>
      <c r="Z234" s="15"/>
      <c r="AA234" s="15"/>
      <c r="AB234" s="15"/>
      <c r="AC234" s="15"/>
      <c r="AD234" s="15"/>
      <c r="AE234" s="15"/>
      <c r="AT234" s="267" t="s">
        <v>145</v>
      </c>
      <c r="AU234" s="267" t="s">
        <v>91</v>
      </c>
      <c r="AV234" s="15" t="s">
        <v>89</v>
      </c>
      <c r="AW234" s="15" t="s">
        <v>5</v>
      </c>
      <c r="AX234" s="15" t="s">
        <v>81</v>
      </c>
      <c r="AY234" s="267" t="s">
        <v>135</v>
      </c>
    </row>
    <row r="235" spans="1:51" s="13" customFormat="1" ht="12">
      <c r="A235" s="13"/>
      <c r="B235" s="236"/>
      <c r="C235" s="237"/>
      <c r="D235" s="231" t="s">
        <v>145</v>
      </c>
      <c r="E235" s="238" t="s">
        <v>1</v>
      </c>
      <c r="F235" s="239" t="s">
        <v>262</v>
      </c>
      <c r="G235" s="237"/>
      <c r="H235" s="240">
        <v>488</v>
      </c>
      <c r="I235" s="241"/>
      <c r="J235" s="241"/>
      <c r="K235" s="237"/>
      <c r="L235" s="237"/>
      <c r="M235" s="242"/>
      <c r="N235" s="243"/>
      <c r="O235" s="244"/>
      <c r="P235" s="244"/>
      <c r="Q235" s="244"/>
      <c r="R235" s="244"/>
      <c r="S235" s="244"/>
      <c r="T235" s="244"/>
      <c r="U235" s="244"/>
      <c r="V235" s="244"/>
      <c r="W235" s="244"/>
      <c r="X235" s="245"/>
      <c r="Y235" s="13"/>
      <c r="Z235" s="13"/>
      <c r="AA235" s="13"/>
      <c r="AB235" s="13"/>
      <c r="AC235" s="13"/>
      <c r="AD235" s="13"/>
      <c r="AE235" s="13"/>
      <c r="AT235" s="246" t="s">
        <v>145</v>
      </c>
      <c r="AU235" s="246" t="s">
        <v>91</v>
      </c>
      <c r="AV235" s="13" t="s">
        <v>91</v>
      </c>
      <c r="AW235" s="13" t="s">
        <v>5</v>
      </c>
      <c r="AX235" s="13" t="s">
        <v>81</v>
      </c>
      <c r="AY235" s="246" t="s">
        <v>135</v>
      </c>
    </row>
    <row r="236" spans="1:51" s="14" customFormat="1" ht="12">
      <c r="A236" s="14"/>
      <c r="B236" s="247"/>
      <c r="C236" s="248"/>
      <c r="D236" s="231" t="s">
        <v>145</v>
      </c>
      <c r="E236" s="249" t="s">
        <v>1</v>
      </c>
      <c r="F236" s="250" t="s">
        <v>147</v>
      </c>
      <c r="G236" s="248"/>
      <c r="H236" s="251">
        <v>488</v>
      </c>
      <c r="I236" s="252"/>
      <c r="J236" s="252"/>
      <c r="K236" s="248"/>
      <c r="L236" s="248"/>
      <c r="M236" s="253"/>
      <c r="N236" s="254"/>
      <c r="O236" s="255"/>
      <c r="P236" s="255"/>
      <c r="Q236" s="255"/>
      <c r="R236" s="255"/>
      <c r="S236" s="255"/>
      <c r="T236" s="255"/>
      <c r="U236" s="255"/>
      <c r="V236" s="255"/>
      <c r="W236" s="255"/>
      <c r="X236" s="256"/>
      <c r="Y236" s="14"/>
      <c r="Z236" s="14"/>
      <c r="AA236" s="14"/>
      <c r="AB236" s="14"/>
      <c r="AC236" s="14"/>
      <c r="AD236" s="14"/>
      <c r="AE236" s="14"/>
      <c r="AT236" s="257" t="s">
        <v>145</v>
      </c>
      <c r="AU236" s="257" t="s">
        <v>91</v>
      </c>
      <c r="AV236" s="14" t="s">
        <v>143</v>
      </c>
      <c r="AW236" s="14" t="s">
        <v>5</v>
      </c>
      <c r="AX236" s="14" t="s">
        <v>89</v>
      </c>
      <c r="AY236" s="257" t="s">
        <v>135</v>
      </c>
    </row>
    <row r="237" spans="1:65" s="2" customFormat="1" ht="24.15" customHeight="1">
      <c r="A237" s="38"/>
      <c r="B237" s="39"/>
      <c r="C237" s="217" t="s">
        <v>200</v>
      </c>
      <c r="D237" s="217" t="s">
        <v>138</v>
      </c>
      <c r="E237" s="218" t="s">
        <v>267</v>
      </c>
      <c r="F237" s="219" t="s">
        <v>268</v>
      </c>
      <c r="G237" s="220" t="s">
        <v>176</v>
      </c>
      <c r="H237" s="221">
        <v>210</v>
      </c>
      <c r="I237" s="222"/>
      <c r="J237" s="222"/>
      <c r="K237" s="223">
        <f>ROUND(P237*H237,2)</f>
        <v>0</v>
      </c>
      <c r="L237" s="219" t="s">
        <v>229</v>
      </c>
      <c r="M237" s="44"/>
      <c r="N237" s="224" t="s">
        <v>1</v>
      </c>
      <c r="O237" s="225" t="s">
        <v>44</v>
      </c>
      <c r="P237" s="226">
        <f>I237+J237</f>
        <v>0</v>
      </c>
      <c r="Q237" s="226">
        <f>ROUND(I237*H237,2)</f>
        <v>0</v>
      </c>
      <c r="R237" s="226">
        <f>ROUND(J237*H237,2)</f>
        <v>0</v>
      </c>
      <c r="S237" s="91"/>
      <c r="T237" s="227">
        <f>S237*H237</f>
        <v>0</v>
      </c>
      <c r="U237" s="227">
        <v>0</v>
      </c>
      <c r="V237" s="227">
        <f>U237*H237</f>
        <v>0</v>
      </c>
      <c r="W237" s="227">
        <v>0</v>
      </c>
      <c r="X237" s="228">
        <f>W237*H237</f>
        <v>0</v>
      </c>
      <c r="Y237" s="38"/>
      <c r="Z237" s="38"/>
      <c r="AA237" s="38"/>
      <c r="AB237" s="38"/>
      <c r="AC237" s="38"/>
      <c r="AD237" s="38"/>
      <c r="AE237" s="38"/>
      <c r="AR237" s="229" t="s">
        <v>143</v>
      </c>
      <c r="AT237" s="229" t="s">
        <v>138</v>
      </c>
      <c r="AU237" s="229" t="s">
        <v>91</v>
      </c>
      <c r="AY237" s="17" t="s">
        <v>135</v>
      </c>
      <c r="BE237" s="230">
        <f>IF(O237="základní",K237,0)</f>
        <v>0</v>
      </c>
      <c r="BF237" s="230">
        <f>IF(O237="snížená",K237,0)</f>
        <v>0</v>
      </c>
      <c r="BG237" s="230">
        <f>IF(O237="zákl. přenesená",K237,0)</f>
        <v>0</v>
      </c>
      <c r="BH237" s="230">
        <f>IF(O237="sníž. přenesená",K237,0)</f>
        <v>0</v>
      </c>
      <c r="BI237" s="230">
        <f>IF(O237="nulová",K237,0)</f>
        <v>0</v>
      </c>
      <c r="BJ237" s="17" t="s">
        <v>89</v>
      </c>
      <c r="BK237" s="230">
        <f>ROUND(P237*H237,2)</f>
        <v>0</v>
      </c>
      <c r="BL237" s="17" t="s">
        <v>143</v>
      </c>
      <c r="BM237" s="229" t="s">
        <v>269</v>
      </c>
    </row>
    <row r="238" spans="1:47" s="2" customFormat="1" ht="12">
      <c r="A238" s="38"/>
      <c r="B238" s="39"/>
      <c r="C238" s="40"/>
      <c r="D238" s="231" t="s">
        <v>144</v>
      </c>
      <c r="E238" s="40"/>
      <c r="F238" s="232" t="s">
        <v>268</v>
      </c>
      <c r="G238" s="40"/>
      <c r="H238" s="40"/>
      <c r="I238" s="233"/>
      <c r="J238" s="233"/>
      <c r="K238" s="40"/>
      <c r="L238" s="40"/>
      <c r="M238" s="44"/>
      <c r="N238" s="234"/>
      <c r="O238" s="235"/>
      <c r="P238" s="91"/>
      <c r="Q238" s="91"/>
      <c r="R238" s="91"/>
      <c r="S238" s="91"/>
      <c r="T238" s="91"/>
      <c r="U238" s="91"/>
      <c r="V238" s="91"/>
      <c r="W238" s="91"/>
      <c r="X238" s="92"/>
      <c r="Y238" s="38"/>
      <c r="Z238" s="38"/>
      <c r="AA238" s="38"/>
      <c r="AB238" s="38"/>
      <c r="AC238" s="38"/>
      <c r="AD238" s="38"/>
      <c r="AE238" s="38"/>
      <c r="AT238" s="17" t="s">
        <v>144</v>
      </c>
      <c r="AU238" s="17" t="s">
        <v>91</v>
      </c>
    </row>
    <row r="239" spans="1:51" s="15" customFormat="1" ht="12">
      <c r="A239" s="15"/>
      <c r="B239" s="258"/>
      <c r="C239" s="259"/>
      <c r="D239" s="231" t="s">
        <v>145</v>
      </c>
      <c r="E239" s="260" t="s">
        <v>1</v>
      </c>
      <c r="F239" s="261" t="s">
        <v>225</v>
      </c>
      <c r="G239" s="259"/>
      <c r="H239" s="260" t="s">
        <v>1</v>
      </c>
      <c r="I239" s="262"/>
      <c r="J239" s="262"/>
      <c r="K239" s="259"/>
      <c r="L239" s="259"/>
      <c r="M239" s="263"/>
      <c r="N239" s="264"/>
      <c r="O239" s="265"/>
      <c r="P239" s="265"/>
      <c r="Q239" s="265"/>
      <c r="R239" s="265"/>
      <c r="S239" s="265"/>
      <c r="T239" s="265"/>
      <c r="U239" s="265"/>
      <c r="V239" s="265"/>
      <c r="W239" s="265"/>
      <c r="X239" s="266"/>
      <c r="Y239" s="15"/>
      <c r="Z239" s="15"/>
      <c r="AA239" s="15"/>
      <c r="AB239" s="15"/>
      <c r="AC239" s="15"/>
      <c r="AD239" s="15"/>
      <c r="AE239" s="15"/>
      <c r="AT239" s="267" t="s">
        <v>145</v>
      </c>
      <c r="AU239" s="267" t="s">
        <v>91</v>
      </c>
      <c r="AV239" s="15" t="s">
        <v>89</v>
      </c>
      <c r="AW239" s="15" t="s">
        <v>5</v>
      </c>
      <c r="AX239" s="15" t="s">
        <v>81</v>
      </c>
      <c r="AY239" s="267" t="s">
        <v>135</v>
      </c>
    </row>
    <row r="240" spans="1:51" s="13" customFormat="1" ht="12">
      <c r="A240" s="13"/>
      <c r="B240" s="236"/>
      <c r="C240" s="237"/>
      <c r="D240" s="231" t="s">
        <v>145</v>
      </c>
      <c r="E240" s="238" t="s">
        <v>1</v>
      </c>
      <c r="F240" s="239" t="s">
        <v>270</v>
      </c>
      <c r="G240" s="237"/>
      <c r="H240" s="240">
        <v>210</v>
      </c>
      <c r="I240" s="241"/>
      <c r="J240" s="241"/>
      <c r="K240" s="237"/>
      <c r="L240" s="237"/>
      <c r="M240" s="242"/>
      <c r="N240" s="243"/>
      <c r="O240" s="244"/>
      <c r="P240" s="244"/>
      <c r="Q240" s="244"/>
      <c r="R240" s="244"/>
      <c r="S240" s="244"/>
      <c r="T240" s="244"/>
      <c r="U240" s="244"/>
      <c r="V240" s="244"/>
      <c r="W240" s="244"/>
      <c r="X240" s="245"/>
      <c r="Y240" s="13"/>
      <c r="Z240" s="13"/>
      <c r="AA240" s="13"/>
      <c r="AB240" s="13"/>
      <c r="AC240" s="13"/>
      <c r="AD240" s="13"/>
      <c r="AE240" s="13"/>
      <c r="AT240" s="246" t="s">
        <v>145</v>
      </c>
      <c r="AU240" s="246" t="s">
        <v>91</v>
      </c>
      <c r="AV240" s="13" t="s">
        <v>91</v>
      </c>
      <c r="AW240" s="13" t="s">
        <v>5</v>
      </c>
      <c r="AX240" s="13" t="s">
        <v>81</v>
      </c>
      <c r="AY240" s="246" t="s">
        <v>135</v>
      </c>
    </row>
    <row r="241" spans="1:51" s="14" customFormat="1" ht="12">
      <c r="A241" s="14"/>
      <c r="B241" s="247"/>
      <c r="C241" s="248"/>
      <c r="D241" s="231" t="s">
        <v>145</v>
      </c>
      <c r="E241" s="249" t="s">
        <v>1</v>
      </c>
      <c r="F241" s="250" t="s">
        <v>147</v>
      </c>
      <c r="G241" s="248"/>
      <c r="H241" s="251">
        <v>210</v>
      </c>
      <c r="I241" s="252"/>
      <c r="J241" s="252"/>
      <c r="K241" s="248"/>
      <c r="L241" s="248"/>
      <c r="M241" s="253"/>
      <c r="N241" s="254"/>
      <c r="O241" s="255"/>
      <c r="P241" s="255"/>
      <c r="Q241" s="255"/>
      <c r="R241" s="255"/>
      <c r="S241" s="255"/>
      <c r="T241" s="255"/>
      <c r="U241" s="255"/>
      <c r="V241" s="255"/>
      <c r="W241" s="255"/>
      <c r="X241" s="256"/>
      <c r="Y241" s="14"/>
      <c r="Z241" s="14"/>
      <c r="AA241" s="14"/>
      <c r="AB241" s="14"/>
      <c r="AC241" s="14"/>
      <c r="AD241" s="14"/>
      <c r="AE241" s="14"/>
      <c r="AT241" s="257" t="s">
        <v>145</v>
      </c>
      <c r="AU241" s="257" t="s">
        <v>91</v>
      </c>
      <c r="AV241" s="14" t="s">
        <v>143</v>
      </c>
      <c r="AW241" s="14" t="s">
        <v>5</v>
      </c>
      <c r="AX241" s="14" t="s">
        <v>89</v>
      </c>
      <c r="AY241" s="257" t="s">
        <v>135</v>
      </c>
    </row>
    <row r="242" spans="1:65" s="2" customFormat="1" ht="37.8" customHeight="1">
      <c r="A242" s="38"/>
      <c r="B242" s="39"/>
      <c r="C242" s="217" t="s">
        <v>271</v>
      </c>
      <c r="D242" s="217" t="s">
        <v>138</v>
      </c>
      <c r="E242" s="218" t="s">
        <v>272</v>
      </c>
      <c r="F242" s="219" t="s">
        <v>273</v>
      </c>
      <c r="G242" s="220" t="s">
        <v>176</v>
      </c>
      <c r="H242" s="221">
        <v>27</v>
      </c>
      <c r="I242" s="222"/>
      <c r="J242" s="222"/>
      <c r="K242" s="223">
        <f>ROUND(P242*H242,2)</f>
        <v>0</v>
      </c>
      <c r="L242" s="219" t="s">
        <v>229</v>
      </c>
      <c r="M242" s="44"/>
      <c r="N242" s="224" t="s">
        <v>1</v>
      </c>
      <c r="O242" s="225" t="s">
        <v>44</v>
      </c>
      <c r="P242" s="226">
        <f>I242+J242</f>
        <v>0</v>
      </c>
      <c r="Q242" s="226">
        <f>ROUND(I242*H242,2)</f>
        <v>0</v>
      </c>
      <c r="R242" s="226">
        <f>ROUND(J242*H242,2)</f>
        <v>0</v>
      </c>
      <c r="S242" s="91"/>
      <c r="T242" s="227">
        <f>S242*H242</f>
        <v>0</v>
      </c>
      <c r="U242" s="227">
        <v>0</v>
      </c>
      <c r="V242" s="227">
        <f>U242*H242</f>
        <v>0</v>
      </c>
      <c r="W242" s="227">
        <v>0</v>
      </c>
      <c r="X242" s="228">
        <f>W242*H242</f>
        <v>0</v>
      </c>
      <c r="Y242" s="38"/>
      <c r="Z242" s="38"/>
      <c r="AA242" s="38"/>
      <c r="AB242" s="38"/>
      <c r="AC242" s="38"/>
      <c r="AD242" s="38"/>
      <c r="AE242" s="38"/>
      <c r="AR242" s="229" t="s">
        <v>143</v>
      </c>
      <c r="AT242" s="229" t="s">
        <v>138</v>
      </c>
      <c r="AU242" s="229" t="s">
        <v>91</v>
      </c>
      <c r="AY242" s="17" t="s">
        <v>135</v>
      </c>
      <c r="BE242" s="230">
        <f>IF(O242="základní",K242,0)</f>
        <v>0</v>
      </c>
      <c r="BF242" s="230">
        <f>IF(O242="snížená",K242,0)</f>
        <v>0</v>
      </c>
      <c r="BG242" s="230">
        <f>IF(O242="zákl. přenesená",K242,0)</f>
        <v>0</v>
      </c>
      <c r="BH242" s="230">
        <f>IF(O242="sníž. přenesená",K242,0)</f>
        <v>0</v>
      </c>
      <c r="BI242" s="230">
        <f>IF(O242="nulová",K242,0)</f>
        <v>0</v>
      </c>
      <c r="BJ242" s="17" t="s">
        <v>89</v>
      </c>
      <c r="BK242" s="230">
        <f>ROUND(P242*H242,2)</f>
        <v>0</v>
      </c>
      <c r="BL242" s="17" t="s">
        <v>143</v>
      </c>
      <c r="BM242" s="229" t="s">
        <v>274</v>
      </c>
    </row>
    <row r="243" spans="1:47" s="2" customFormat="1" ht="12">
      <c r="A243" s="38"/>
      <c r="B243" s="39"/>
      <c r="C243" s="40"/>
      <c r="D243" s="231" t="s">
        <v>144</v>
      </c>
      <c r="E243" s="40"/>
      <c r="F243" s="232" t="s">
        <v>273</v>
      </c>
      <c r="G243" s="40"/>
      <c r="H243" s="40"/>
      <c r="I243" s="233"/>
      <c r="J243" s="233"/>
      <c r="K243" s="40"/>
      <c r="L243" s="40"/>
      <c r="M243" s="44"/>
      <c r="N243" s="234"/>
      <c r="O243" s="235"/>
      <c r="P243" s="91"/>
      <c r="Q243" s="91"/>
      <c r="R243" s="91"/>
      <c r="S243" s="91"/>
      <c r="T243" s="91"/>
      <c r="U243" s="91"/>
      <c r="V243" s="91"/>
      <c r="W243" s="91"/>
      <c r="X243" s="92"/>
      <c r="Y243" s="38"/>
      <c r="Z243" s="38"/>
      <c r="AA243" s="38"/>
      <c r="AB243" s="38"/>
      <c r="AC243" s="38"/>
      <c r="AD243" s="38"/>
      <c r="AE243" s="38"/>
      <c r="AT243" s="17" t="s">
        <v>144</v>
      </c>
      <c r="AU243" s="17" t="s">
        <v>91</v>
      </c>
    </row>
    <row r="244" spans="1:51" s="15" customFormat="1" ht="12">
      <c r="A244" s="15"/>
      <c r="B244" s="258"/>
      <c r="C244" s="259"/>
      <c r="D244" s="231" t="s">
        <v>145</v>
      </c>
      <c r="E244" s="260" t="s">
        <v>1</v>
      </c>
      <c r="F244" s="261" t="s">
        <v>225</v>
      </c>
      <c r="G244" s="259"/>
      <c r="H244" s="260" t="s">
        <v>1</v>
      </c>
      <c r="I244" s="262"/>
      <c r="J244" s="262"/>
      <c r="K244" s="259"/>
      <c r="L244" s="259"/>
      <c r="M244" s="263"/>
      <c r="N244" s="264"/>
      <c r="O244" s="265"/>
      <c r="P244" s="265"/>
      <c r="Q244" s="265"/>
      <c r="R244" s="265"/>
      <c r="S244" s="265"/>
      <c r="T244" s="265"/>
      <c r="U244" s="265"/>
      <c r="V244" s="265"/>
      <c r="W244" s="265"/>
      <c r="X244" s="266"/>
      <c r="Y244" s="15"/>
      <c r="Z244" s="15"/>
      <c r="AA244" s="15"/>
      <c r="AB244" s="15"/>
      <c r="AC244" s="15"/>
      <c r="AD244" s="15"/>
      <c r="AE244" s="15"/>
      <c r="AT244" s="267" t="s">
        <v>145</v>
      </c>
      <c r="AU244" s="267" t="s">
        <v>91</v>
      </c>
      <c r="AV244" s="15" t="s">
        <v>89</v>
      </c>
      <c r="AW244" s="15" t="s">
        <v>5</v>
      </c>
      <c r="AX244" s="15" t="s">
        <v>81</v>
      </c>
      <c r="AY244" s="267" t="s">
        <v>135</v>
      </c>
    </row>
    <row r="245" spans="1:51" s="13" customFormat="1" ht="12">
      <c r="A245" s="13"/>
      <c r="B245" s="236"/>
      <c r="C245" s="237"/>
      <c r="D245" s="231" t="s">
        <v>145</v>
      </c>
      <c r="E245" s="238" t="s">
        <v>1</v>
      </c>
      <c r="F245" s="239" t="s">
        <v>263</v>
      </c>
      <c r="G245" s="237"/>
      <c r="H245" s="240">
        <v>27</v>
      </c>
      <c r="I245" s="241"/>
      <c r="J245" s="241"/>
      <c r="K245" s="237"/>
      <c r="L245" s="237"/>
      <c r="M245" s="242"/>
      <c r="N245" s="243"/>
      <c r="O245" s="244"/>
      <c r="P245" s="244"/>
      <c r="Q245" s="244"/>
      <c r="R245" s="244"/>
      <c r="S245" s="244"/>
      <c r="T245" s="244"/>
      <c r="U245" s="244"/>
      <c r="V245" s="244"/>
      <c r="W245" s="244"/>
      <c r="X245" s="245"/>
      <c r="Y245" s="13"/>
      <c r="Z245" s="13"/>
      <c r="AA245" s="13"/>
      <c r="AB245" s="13"/>
      <c r="AC245" s="13"/>
      <c r="AD245" s="13"/>
      <c r="AE245" s="13"/>
      <c r="AT245" s="246" t="s">
        <v>145</v>
      </c>
      <c r="AU245" s="246" t="s">
        <v>91</v>
      </c>
      <c r="AV245" s="13" t="s">
        <v>91</v>
      </c>
      <c r="AW245" s="13" t="s">
        <v>5</v>
      </c>
      <c r="AX245" s="13" t="s">
        <v>81</v>
      </c>
      <c r="AY245" s="246" t="s">
        <v>135</v>
      </c>
    </row>
    <row r="246" spans="1:51" s="14" customFormat="1" ht="12">
      <c r="A246" s="14"/>
      <c r="B246" s="247"/>
      <c r="C246" s="248"/>
      <c r="D246" s="231" t="s">
        <v>145</v>
      </c>
      <c r="E246" s="249" t="s">
        <v>1</v>
      </c>
      <c r="F246" s="250" t="s">
        <v>147</v>
      </c>
      <c r="G246" s="248"/>
      <c r="H246" s="251">
        <v>27</v>
      </c>
      <c r="I246" s="252"/>
      <c r="J246" s="252"/>
      <c r="K246" s="248"/>
      <c r="L246" s="248"/>
      <c r="M246" s="253"/>
      <c r="N246" s="254"/>
      <c r="O246" s="255"/>
      <c r="P246" s="255"/>
      <c r="Q246" s="255"/>
      <c r="R246" s="255"/>
      <c r="S246" s="255"/>
      <c r="T246" s="255"/>
      <c r="U246" s="255"/>
      <c r="V246" s="255"/>
      <c r="W246" s="255"/>
      <c r="X246" s="256"/>
      <c r="Y246" s="14"/>
      <c r="Z246" s="14"/>
      <c r="AA246" s="14"/>
      <c r="AB246" s="14"/>
      <c r="AC246" s="14"/>
      <c r="AD246" s="14"/>
      <c r="AE246" s="14"/>
      <c r="AT246" s="257" t="s">
        <v>145</v>
      </c>
      <c r="AU246" s="257" t="s">
        <v>91</v>
      </c>
      <c r="AV246" s="14" t="s">
        <v>143</v>
      </c>
      <c r="AW246" s="14" t="s">
        <v>5</v>
      </c>
      <c r="AX246" s="14" t="s">
        <v>89</v>
      </c>
      <c r="AY246" s="257" t="s">
        <v>135</v>
      </c>
    </row>
    <row r="247" spans="1:65" s="2" customFormat="1" ht="37.8" customHeight="1">
      <c r="A247" s="38"/>
      <c r="B247" s="39"/>
      <c r="C247" s="268" t="s">
        <v>204</v>
      </c>
      <c r="D247" s="268" t="s">
        <v>216</v>
      </c>
      <c r="E247" s="269" t="s">
        <v>275</v>
      </c>
      <c r="F247" s="270" t="s">
        <v>276</v>
      </c>
      <c r="G247" s="271" t="s">
        <v>176</v>
      </c>
      <c r="H247" s="272">
        <v>27</v>
      </c>
      <c r="I247" s="273"/>
      <c r="J247" s="274"/>
      <c r="K247" s="275">
        <f>ROUND(P247*H247,2)</f>
        <v>0</v>
      </c>
      <c r="L247" s="270" t="s">
        <v>1</v>
      </c>
      <c r="M247" s="276"/>
      <c r="N247" s="277" t="s">
        <v>1</v>
      </c>
      <c r="O247" s="225" t="s">
        <v>44</v>
      </c>
      <c r="P247" s="226">
        <f>I247+J247</f>
        <v>0</v>
      </c>
      <c r="Q247" s="226">
        <f>ROUND(I247*H247,2)</f>
        <v>0</v>
      </c>
      <c r="R247" s="226">
        <f>ROUND(J247*H247,2)</f>
        <v>0</v>
      </c>
      <c r="S247" s="91"/>
      <c r="T247" s="227">
        <f>S247*H247</f>
        <v>0</v>
      </c>
      <c r="U247" s="227">
        <v>0</v>
      </c>
      <c r="V247" s="227">
        <f>U247*H247</f>
        <v>0</v>
      </c>
      <c r="W247" s="227">
        <v>0</v>
      </c>
      <c r="X247" s="228">
        <f>W247*H247</f>
        <v>0</v>
      </c>
      <c r="Y247" s="38"/>
      <c r="Z247" s="38"/>
      <c r="AA247" s="38"/>
      <c r="AB247" s="38"/>
      <c r="AC247" s="38"/>
      <c r="AD247" s="38"/>
      <c r="AE247" s="38"/>
      <c r="AR247" s="229" t="s">
        <v>161</v>
      </c>
      <c r="AT247" s="229" t="s">
        <v>216</v>
      </c>
      <c r="AU247" s="229" t="s">
        <v>91</v>
      </c>
      <c r="AY247" s="17" t="s">
        <v>135</v>
      </c>
      <c r="BE247" s="230">
        <f>IF(O247="základní",K247,0)</f>
        <v>0</v>
      </c>
      <c r="BF247" s="230">
        <f>IF(O247="snížená",K247,0)</f>
        <v>0</v>
      </c>
      <c r="BG247" s="230">
        <f>IF(O247="zákl. přenesená",K247,0)</f>
        <v>0</v>
      </c>
      <c r="BH247" s="230">
        <f>IF(O247="sníž. přenesená",K247,0)</f>
        <v>0</v>
      </c>
      <c r="BI247" s="230">
        <f>IF(O247="nulová",K247,0)</f>
        <v>0</v>
      </c>
      <c r="BJ247" s="17" t="s">
        <v>89</v>
      </c>
      <c r="BK247" s="230">
        <f>ROUND(P247*H247,2)</f>
        <v>0</v>
      </c>
      <c r="BL247" s="17" t="s">
        <v>143</v>
      </c>
      <c r="BM247" s="229" t="s">
        <v>277</v>
      </c>
    </row>
    <row r="248" spans="1:47" s="2" customFormat="1" ht="12">
      <c r="A248" s="38"/>
      <c r="B248" s="39"/>
      <c r="C248" s="40"/>
      <c r="D248" s="231" t="s">
        <v>144</v>
      </c>
      <c r="E248" s="40"/>
      <c r="F248" s="232" t="s">
        <v>276</v>
      </c>
      <c r="G248" s="40"/>
      <c r="H248" s="40"/>
      <c r="I248" s="233"/>
      <c r="J248" s="233"/>
      <c r="K248" s="40"/>
      <c r="L248" s="40"/>
      <c r="M248" s="44"/>
      <c r="N248" s="234"/>
      <c r="O248" s="235"/>
      <c r="P248" s="91"/>
      <c r="Q248" s="91"/>
      <c r="R248" s="91"/>
      <c r="S248" s="91"/>
      <c r="T248" s="91"/>
      <c r="U248" s="91"/>
      <c r="V248" s="91"/>
      <c r="W248" s="91"/>
      <c r="X248" s="92"/>
      <c r="Y248" s="38"/>
      <c r="Z248" s="38"/>
      <c r="AA248" s="38"/>
      <c r="AB248" s="38"/>
      <c r="AC248" s="38"/>
      <c r="AD248" s="38"/>
      <c r="AE248" s="38"/>
      <c r="AT248" s="17" t="s">
        <v>144</v>
      </c>
      <c r="AU248" s="17" t="s">
        <v>91</v>
      </c>
    </row>
    <row r="249" spans="1:47" s="2" customFormat="1" ht="12">
      <c r="A249" s="38"/>
      <c r="B249" s="39"/>
      <c r="C249" s="40"/>
      <c r="D249" s="231" t="s">
        <v>235</v>
      </c>
      <c r="E249" s="40"/>
      <c r="F249" s="278" t="s">
        <v>278</v>
      </c>
      <c r="G249" s="40"/>
      <c r="H249" s="40"/>
      <c r="I249" s="233"/>
      <c r="J249" s="233"/>
      <c r="K249" s="40"/>
      <c r="L249" s="40"/>
      <c r="M249" s="44"/>
      <c r="N249" s="234"/>
      <c r="O249" s="235"/>
      <c r="P249" s="91"/>
      <c r="Q249" s="91"/>
      <c r="R249" s="91"/>
      <c r="S249" s="91"/>
      <c r="T249" s="91"/>
      <c r="U249" s="91"/>
      <c r="V249" s="91"/>
      <c r="W249" s="91"/>
      <c r="X249" s="92"/>
      <c r="Y249" s="38"/>
      <c r="Z249" s="38"/>
      <c r="AA249" s="38"/>
      <c r="AB249" s="38"/>
      <c r="AC249" s="38"/>
      <c r="AD249" s="38"/>
      <c r="AE249" s="38"/>
      <c r="AT249" s="17" t="s">
        <v>235</v>
      </c>
      <c r="AU249" s="17" t="s">
        <v>91</v>
      </c>
    </row>
    <row r="250" spans="1:51" s="15" customFormat="1" ht="12">
      <c r="A250" s="15"/>
      <c r="B250" s="258"/>
      <c r="C250" s="259"/>
      <c r="D250" s="231" t="s">
        <v>145</v>
      </c>
      <c r="E250" s="260" t="s">
        <v>1</v>
      </c>
      <c r="F250" s="261" t="s">
        <v>225</v>
      </c>
      <c r="G250" s="259"/>
      <c r="H250" s="260" t="s">
        <v>1</v>
      </c>
      <c r="I250" s="262"/>
      <c r="J250" s="262"/>
      <c r="K250" s="259"/>
      <c r="L250" s="259"/>
      <c r="M250" s="263"/>
      <c r="N250" s="264"/>
      <c r="O250" s="265"/>
      <c r="P250" s="265"/>
      <c r="Q250" s="265"/>
      <c r="R250" s="265"/>
      <c r="S250" s="265"/>
      <c r="T250" s="265"/>
      <c r="U250" s="265"/>
      <c r="V250" s="265"/>
      <c r="W250" s="265"/>
      <c r="X250" s="266"/>
      <c r="Y250" s="15"/>
      <c r="Z250" s="15"/>
      <c r="AA250" s="15"/>
      <c r="AB250" s="15"/>
      <c r="AC250" s="15"/>
      <c r="AD250" s="15"/>
      <c r="AE250" s="15"/>
      <c r="AT250" s="267" t="s">
        <v>145</v>
      </c>
      <c r="AU250" s="267" t="s">
        <v>91</v>
      </c>
      <c r="AV250" s="15" t="s">
        <v>89</v>
      </c>
      <c r="AW250" s="15" t="s">
        <v>5</v>
      </c>
      <c r="AX250" s="15" t="s">
        <v>81</v>
      </c>
      <c r="AY250" s="267" t="s">
        <v>135</v>
      </c>
    </row>
    <row r="251" spans="1:51" s="13" customFormat="1" ht="12">
      <c r="A251" s="13"/>
      <c r="B251" s="236"/>
      <c r="C251" s="237"/>
      <c r="D251" s="231" t="s">
        <v>145</v>
      </c>
      <c r="E251" s="238" t="s">
        <v>1</v>
      </c>
      <c r="F251" s="239" t="s">
        <v>263</v>
      </c>
      <c r="G251" s="237"/>
      <c r="H251" s="240">
        <v>27</v>
      </c>
      <c r="I251" s="241"/>
      <c r="J251" s="241"/>
      <c r="K251" s="237"/>
      <c r="L251" s="237"/>
      <c r="M251" s="242"/>
      <c r="N251" s="243"/>
      <c r="O251" s="244"/>
      <c r="P251" s="244"/>
      <c r="Q251" s="244"/>
      <c r="R251" s="244"/>
      <c r="S251" s="244"/>
      <c r="T251" s="244"/>
      <c r="U251" s="244"/>
      <c r="V251" s="244"/>
      <c r="W251" s="244"/>
      <c r="X251" s="245"/>
      <c r="Y251" s="13"/>
      <c r="Z251" s="13"/>
      <c r="AA251" s="13"/>
      <c r="AB251" s="13"/>
      <c r="AC251" s="13"/>
      <c r="AD251" s="13"/>
      <c r="AE251" s="13"/>
      <c r="AT251" s="246" t="s">
        <v>145</v>
      </c>
      <c r="AU251" s="246" t="s">
        <v>91</v>
      </c>
      <c r="AV251" s="13" t="s">
        <v>91</v>
      </c>
      <c r="AW251" s="13" t="s">
        <v>5</v>
      </c>
      <c r="AX251" s="13" t="s">
        <v>81</v>
      </c>
      <c r="AY251" s="246" t="s">
        <v>135</v>
      </c>
    </row>
    <row r="252" spans="1:51" s="14" customFormat="1" ht="12">
      <c r="A252" s="14"/>
      <c r="B252" s="247"/>
      <c r="C252" s="248"/>
      <c r="D252" s="231" t="s">
        <v>145</v>
      </c>
      <c r="E252" s="249" t="s">
        <v>1</v>
      </c>
      <c r="F252" s="250" t="s">
        <v>147</v>
      </c>
      <c r="G252" s="248"/>
      <c r="H252" s="251">
        <v>27</v>
      </c>
      <c r="I252" s="252"/>
      <c r="J252" s="252"/>
      <c r="K252" s="248"/>
      <c r="L252" s="248"/>
      <c r="M252" s="253"/>
      <c r="N252" s="254"/>
      <c r="O252" s="255"/>
      <c r="P252" s="255"/>
      <c r="Q252" s="255"/>
      <c r="R252" s="255"/>
      <c r="S252" s="255"/>
      <c r="T252" s="255"/>
      <c r="U252" s="255"/>
      <c r="V252" s="255"/>
      <c r="W252" s="255"/>
      <c r="X252" s="256"/>
      <c r="Y252" s="14"/>
      <c r="Z252" s="14"/>
      <c r="AA252" s="14"/>
      <c r="AB252" s="14"/>
      <c r="AC252" s="14"/>
      <c r="AD252" s="14"/>
      <c r="AE252" s="14"/>
      <c r="AT252" s="257" t="s">
        <v>145</v>
      </c>
      <c r="AU252" s="257" t="s">
        <v>91</v>
      </c>
      <c r="AV252" s="14" t="s">
        <v>143</v>
      </c>
      <c r="AW252" s="14" t="s">
        <v>5</v>
      </c>
      <c r="AX252" s="14" t="s">
        <v>89</v>
      </c>
      <c r="AY252" s="257" t="s">
        <v>135</v>
      </c>
    </row>
    <row r="253" spans="1:65" s="2" customFormat="1" ht="37.8" customHeight="1">
      <c r="A253" s="38"/>
      <c r="B253" s="39"/>
      <c r="C253" s="217" t="s">
        <v>279</v>
      </c>
      <c r="D253" s="217" t="s">
        <v>138</v>
      </c>
      <c r="E253" s="218" t="s">
        <v>280</v>
      </c>
      <c r="F253" s="219" t="s">
        <v>281</v>
      </c>
      <c r="G253" s="220" t="s">
        <v>239</v>
      </c>
      <c r="H253" s="221">
        <v>22</v>
      </c>
      <c r="I253" s="222"/>
      <c r="J253" s="222"/>
      <c r="K253" s="223">
        <f>ROUND(P253*H253,2)</f>
        <v>0</v>
      </c>
      <c r="L253" s="219" t="s">
        <v>229</v>
      </c>
      <c r="M253" s="44"/>
      <c r="N253" s="224" t="s">
        <v>1</v>
      </c>
      <c r="O253" s="225" t="s">
        <v>44</v>
      </c>
      <c r="P253" s="226">
        <f>I253+J253</f>
        <v>0</v>
      </c>
      <c r="Q253" s="226">
        <f>ROUND(I253*H253,2)</f>
        <v>0</v>
      </c>
      <c r="R253" s="226">
        <f>ROUND(J253*H253,2)</f>
        <v>0</v>
      </c>
      <c r="S253" s="91"/>
      <c r="T253" s="227">
        <f>S253*H253</f>
        <v>0</v>
      </c>
      <c r="U253" s="227">
        <v>0</v>
      </c>
      <c r="V253" s="227">
        <f>U253*H253</f>
        <v>0</v>
      </c>
      <c r="W253" s="227">
        <v>0</v>
      </c>
      <c r="X253" s="228">
        <f>W253*H253</f>
        <v>0</v>
      </c>
      <c r="Y253" s="38"/>
      <c r="Z253" s="38"/>
      <c r="AA253" s="38"/>
      <c r="AB253" s="38"/>
      <c r="AC253" s="38"/>
      <c r="AD253" s="38"/>
      <c r="AE253" s="38"/>
      <c r="AR253" s="229" t="s">
        <v>143</v>
      </c>
      <c r="AT253" s="229" t="s">
        <v>138</v>
      </c>
      <c r="AU253" s="229" t="s">
        <v>91</v>
      </c>
      <c r="AY253" s="17" t="s">
        <v>135</v>
      </c>
      <c r="BE253" s="230">
        <f>IF(O253="základní",K253,0)</f>
        <v>0</v>
      </c>
      <c r="BF253" s="230">
        <f>IF(O253="snížená",K253,0)</f>
        <v>0</v>
      </c>
      <c r="BG253" s="230">
        <f>IF(O253="zákl. přenesená",K253,0)</f>
        <v>0</v>
      </c>
      <c r="BH253" s="230">
        <f>IF(O253="sníž. přenesená",K253,0)</f>
        <v>0</v>
      </c>
      <c r="BI253" s="230">
        <f>IF(O253="nulová",K253,0)</f>
        <v>0</v>
      </c>
      <c r="BJ253" s="17" t="s">
        <v>89</v>
      </c>
      <c r="BK253" s="230">
        <f>ROUND(P253*H253,2)</f>
        <v>0</v>
      </c>
      <c r="BL253" s="17" t="s">
        <v>143</v>
      </c>
      <c r="BM253" s="229" t="s">
        <v>282</v>
      </c>
    </row>
    <row r="254" spans="1:47" s="2" customFormat="1" ht="12">
      <c r="A254" s="38"/>
      <c r="B254" s="39"/>
      <c r="C254" s="40"/>
      <c r="D254" s="231" t="s">
        <v>144</v>
      </c>
      <c r="E254" s="40"/>
      <c r="F254" s="232" t="s">
        <v>281</v>
      </c>
      <c r="G254" s="40"/>
      <c r="H254" s="40"/>
      <c r="I254" s="233"/>
      <c r="J254" s="233"/>
      <c r="K254" s="40"/>
      <c r="L254" s="40"/>
      <c r="M254" s="44"/>
      <c r="N254" s="234"/>
      <c r="O254" s="235"/>
      <c r="P254" s="91"/>
      <c r="Q254" s="91"/>
      <c r="R254" s="91"/>
      <c r="S254" s="91"/>
      <c r="T254" s="91"/>
      <c r="U254" s="91"/>
      <c r="V254" s="91"/>
      <c r="W254" s="91"/>
      <c r="X254" s="92"/>
      <c r="Y254" s="38"/>
      <c r="Z254" s="38"/>
      <c r="AA254" s="38"/>
      <c r="AB254" s="38"/>
      <c r="AC254" s="38"/>
      <c r="AD254" s="38"/>
      <c r="AE254" s="38"/>
      <c r="AT254" s="17" t="s">
        <v>144</v>
      </c>
      <c r="AU254" s="17" t="s">
        <v>91</v>
      </c>
    </row>
    <row r="255" spans="1:51" s="15" customFormat="1" ht="12">
      <c r="A255" s="15"/>
      <c r="B255" s="258"/>
      <c r="C255" s="259"/>
      <c r="D255" s="231" t="s">
        <v>145</v>
      </c>
      <c r="E255" s="260" t="s">
        <v>1</v>
      </c>
      <c r="F255" s="261" t="s">
        <v>225</v>
      </c>
      <c r="G255" s="259"/>
      <c r="H255" s="260" t="s">
        <v>1</v>
      </c>
      <c r="I255" s="262"/>
      <c r="J255" s="262"/>
      <c r="K255" s="259"/>
      <c r="L255" s="259"/>
      <c r="M255" s="263"/>
      <c r="N255" s="264"/>
      <c r="O255" s="265"/>
      <c r="P255" s="265"/>
      <c r="Q255" s="265"/>
      <c r="R255" s="265"/>
      <c r="S255" s="265"/>
      <c r="T255" s="265"/>
      <c r="U255" s="265"/>
      <c r="V255" s="265"/>
      <c r="W255" s="265"/>
      <c r="X255" s="266"/>
      <c r="Y255" s="15"/>
      <c r="Z255" s="15"/>
      <c r="AA255" s="15"/>
      <c r="AB255" s="15"/>
      <c r="AC255" s="15"/>
      <c r="AD255" s="15"/>
      <c r="AE255" s="15"/>
      <c r="AT255" s="267" t="s">
        <v>145</v>
      </c>
      <c r="AU255" s="267" t="s">
        <v>91</v>
      </c>
      <c r="AV255" s="15" t="s">
        <v>89</v>
      </c>
      <c r="AW255" s="15" t="s">
        <v>5</v>
      </c>
      <c r="AX255" s="15" t="s">
        <v>81</v>
      </c>
      <c r="AY255" s="267" t="s">
        <v>135</v>
      </c>
    </row>
    <row r="256" spans="1:51" s="13" customFormat="1" ht="12">
      <c r="A256" s="13"/>
      <c r="B256" s="236"/>
      <c r="C256" s="237"/>
      <c r="D256" s="231" t="s">
        <v>145</v>
      </c>
      <c r="E256" s="238" t="s">
        <v>1</v>
      </c>
      <c r="F256" s="239" t="s">
        <v>187</v>
      </c>
      <c r="G256" s="237"/>
      <c r="H256" s="240">
        <v>22</v>
      </c>
      <c r="I256" s="241"/>
      <c r="J256" s="241"/>
      <c r="K256" s="237"/>
      <c r="L256" s="237"/>
      <c r="M256" s="242"/>
      <c r="N256" s="243"/>
      <c r="O256" s="244"/>
      <c r="P256" s="244"/>
      <c r="Q256" s="244"/>
      <c r="R256" s="244"/>
      <c r="S256" s="244"/>
      <c r="T256" s="244"/>
      <c r="U256" s="244"/>
      <c r="V256" s="244"/>
      <c r="W256" s="244"/>
      <c r="X256" s="245"/>
      <c r="Y256" s="13"/>
      <c r="Z256" s="13"/>
      <c r="AA256" s="13"/>
      <c r="AB256" s="13"/>
      <c r="AC256" s="13"/>
      <c r="AD256" s="13"/>
      <c r="AE256" s="13"/>
      <c r="AT256" s="246" t="s">
        <v>145</v>
      </c>
      <c r="AU256" s="246" t="s">
        <v>91</v>
      </c>
      <c r="AV256" s="13" t="s">
        <v>91</v>
      </c>
      <c r="AW256" s="13" t="s">
        <v>5</v>
      </c>
      <c r="AX256" s="13" t="s">
        <v>81</v>
      </c>
      <c r="AY256" s="246" t="s">
        <v>135</v>
      </c>
    </row>
    <row r="257" spans="1:51" s="14" customFormat="1" ht="12">
      <c r="A257" s="14"/>
      <c r="B257" s="247"/>
      <c r="C257" s="248"/>
      <c r="D257" s="231" t="s">
        <v>145</v>
      </c>
      <c r="E257" s="249" t="s">
        <v>1</v>
      </c>
      <c r="F257" s="250" t="s">
        <v>147</v>
      </c>
      <c r="G257" s="248"/>
      <c r="H257" s="251">
        <v>22</v>
      </c>
      <c r="I257" s="252"/>
      <c r="J257" s="252"/>
      <c r="K257" s="248"/>
      <c r="L257" s="248"/>
      <c r="M257" s="253"/>
      <c r="N257" s="254"/>
      <c r="O257" s="255"/>
      <c r="P257" s="255"/>
      <c r="Q257" s="255"/>
      <c r="R257" s="255"/>
      <c r="S257" s="255"/>
      <c r="T257" s="255"/>
      <c r="U257" s="255"/>
      <c r="V257" s="255"/>
      <c r="W257" s="255"/>
      <c r="X257" s="256"/>
      <c r="Y257" s="14"/>
      <c r="Z257" s="14"/>
      <c r="AA257" s="14"/>
      <c r="AB257" s="14"/>
      <c r="AC257" s="14"/>
      <c r="AD257" s="14"/>
      <c r="AE257" s="14"/>
      <c r="AT257" s="257" t="s">
        <v>145</v>
      </c>
      <c r="AU257" s="257" t="s">
        <v>91</v>
      </c>
      <c r="AV257" s="14" t="s">
        <v>143</v>
      </c>
      <c r="AW257" s="14" t="s">
        <v>5</v>
      </c>
      <c r="AX257" s="14" t="s">
        <v>89</v>
      </c>
      <c r="AY257" s="257" t="s">
        <v>135</v>
      </c>
    </row>
    <row r="258" spans="1:65" s="2" customFormat="1" ht="24.15" customHeight="1">
      <c r="A258" s="38"/>
      <c r="B258" s="39"/>
      <c r="C258" s="268" t="s">
        <v>209</v>
      </c>
      <c r="D258" s="268" t="s">
        <v>216</v>
      </c>
      <c r="E258" s="269" t="s">
        <v>283</v>
      </c>
      <c r="F258" s="270" t="s">
        <v>284</v>
      </c>
      <c r="G258" s="271" t="s">
        <v>239</v>
      </c>
      <c r="H258" s="272">
        <v>22</v>
      </c>
      <c r="I258" s="273"/>
      <c r="J258" s="274"/>
      <c r="K258" s="275">
        <f>ROUND(P258*H258,2)</f>
        <v>0</v>
      </c>
      <c r="L258" s="270" t="s">
        <v>1</v>
      </c>
      <c r="M258" s="276"/>
      <c r="N258" s="277" t="s">
        <v>1</v>
      </c>
      <c r="O258" s="225" t="s">
        <v>44</v>
      </c>
      <c r="P258" s="226">
        <f>I258+J258</f>
        <v>0</v>
      </c>
      <c r="Q258" s="226">
        <f>ROUND(I258*H258,2)</f>
        <v>0</v>
      </c>
      <c r="R258" s="226">
        <f>ROUND(J258*H258,2)</f>
        <v>0</v>
      </c>
      <c r="S258" s="91"/>
      <c r="T258" s="227">
        <f>S258*H258</f>
        <v>0</v>
      </c>
      <c r="U258" s="227">
        <v>0</v>
      </c>
      <c r="V258" s="227">
        <f>U258*H258</f>
        <v>0</v>
      </c>
      <c r="W258" s="227">
        <v>0</v>
      </c>
      <c r="X258" s="228">
        <f>W258*H258</f>
        <v>0</v>
      </c>
      <c r="Y258" s="38"/>
      <c r="Z258" s="38"/>
      <c r="AA258" s="38"/>
      <c r="AB258" s="38"/>
      <c r="AC258" s="38"/>
      <c r="AD258" s="38"/>
      <c r="AE258" s="38"/>
      <c r="AR258" s="229" t="s">
        <v>161</v>
      </c>
      <c r="AT258" s="229" t="s">
        <v>216</v>
      </c>
      <c r="AU258" s="229" t="s">
        <v>91</v>
      </c>
      <c r="AY258" s="17" t="s">
        <v>135</v>
      </c>
      <c r="BE258" s="230">
        <f>IF(O258="základní",K258,0)</f>
        <v>0</v>
      </c>
      <c r="BF258" s="230">
        <f>IF(O258="snížená",K258,0)</f>
        <v>0</v>
      </c>
      <c r="BG258" s="230">
        <f>IF(O258="zákl. přenesená",K258,0)</f>
        <v>0</v>
      </c>
      <c r="BH258" s="230">
        <f>IF(O258="sníž. přenesená",K258,0)</f>
        <v>0</v>
      </c>
      <c r="BI258" s="230">
        <f>IF(O258="nulová",K258,0)</f>
        <v>0</v>
      </c>
      <c r="BJ258" s="17" t="s">
        <v>89</v>
      </c>
      <c r="BK258" s="230">
        <f>ROUND(P258*H258,2)</f>
        <v>0</v>
      </c>
      <c r="BL258" s="17" t="s">
        <v>143</v>
      </c>
      <c r="BM258" s="229" t="s">
        <v>285</v>
      </c>
    </row>
    <row r="259" spans="1:47" s="2" customFormat="1" ht="12">
      <c r="A259" s="38"/>
      <c r="B259" s="39"/>
      <c r="C259" s="40"/>
      <c r="D259" s="231" t="s">
        <v>144</v>
      </c>
      <c r="E259" s="40"/>
      <c r="F259" s="232" t="s">
        <v>284</v>
      </c>
      <c r="G259" s="40"/>
      <c r="H259" s="40"/>
      <c r="I259" s="233"/>
      <c r="J259" s="233"/>
      <c r="K259" s="40"/>
      <c r="L259" s="40"/>
      <c r="M259" s="44"/>
      <c r="N259" s="234"/>
      <c r="O259" s="235"/>
      <c r="P259" s="91"/>
      <c r="Q259" s="91"/>
      <c r="R259" s="91"/>
      <c r="S259" s="91"/>
      <c r="T259" s="91"/>
      <c r="U259" s="91"/>
      <c r="V259" s="91"/>
      <c r="W259" s="91"/>
      <c r="X259" s="92"/>
      <c r="Y259" s="38"/>
      <c r="Z259" s="38"/>
      <c r="AA259" s="38"/>
      <c r="AB259" s="38"/>
      <c r="AC259" s="38"/>
      <c r="AD259" s="38"/>
      <c r="AE259" s="38"/>
      <c r="AT259" s="17" t="s">
        <v>144</v>
      </c>
      <c r="AU259" s="17" t="s">
        <v>91</v>
      </c>
    </row>
    <row r="260" spans="1:47" s="2" customFormat="1" ht="12">
      <c r="A260" s="38"/>
      <c r="B260" s="39"/>
      <c r="C260" s="40"/>
      <c r="D260" s="231" t="s">
        <v>235</v>
      </c>
      <c r="E260" s="40"/>
      <c r="F260" s="278" t="s">
        <v>278</v>
      </c>
      <c r="G260" s="40"/>
      <c r="H260" s="40"/>
      <c r="I260" s="233"/>
      <c r="J260" s="233"/>
      <c r="K260" s="40"/>
      <c r="L260" s="40"/>
      <c r="M260" s="44"/>
      <c r="N260" s="234"/>
      <c r="O260" s="235"/>
      <c r="P260" s="91"/>
      <c r="Q260" s="91"/>
      <c r="R260" s="91"/>
      <c r="S260" s="91"/>
      <c r="T260" s="91"/>
      <c r="U260" s="91"/>
      <c r="V260" s="91"/>
      <c r="W260" s="91"/>
      <c r="X260" s="92"/>
      <c r="Y260" s="38"/>
      <c r="Z260" s="38"/>
      <c r="AA260" s="38"/>
      <c r="AB260" s="38"/>
      <c r="AC260" s="38"/>
      <c r="AD260" s="38"/>
      <c r="AE260" s="38"/>
      <c r="AT260" s="17" t="s">
        <v>235</v>
      </c>
      <c r="AU260" s="17" t="s">
        <v>91</v>
      </c>
    </row>
    <row r="261" spans="1:51" s="15" customFormat="1" ht="12">
      <c r="A261" s="15"/>
      <c r="B261" s="258"/>
      <c r="C261" s="259"/>
      <c r="D261" s="231" t="s">
        <v>145</v>
      </c>
      <c r="E261" s="260" t="s">
        <v>1</v>
      </c>
      <c r="F261" s="261" t="s">
        <v>225</v>
      </c>
      <c r="G261" s="259"/>
      <c r="H261" s="260" t="s">
        <v>1</v>
      </c>
      <c r="I261" s="262"/>
      <c r="J261" s="262"/>
      <c r="K261" s="259"/>
      <c r="L261" s="259"/>
      <c r="M261" s="263"/>
      <c r="N261" s="264"/>
      <c r="O261" s="265"/>
      <c r="P261" s="265"/>
      <c r="Q261" s="265"/>
      <c r="R261" s="265"/>
      <c r="S261" s="265"/>
      <c r="T261" s="265"/>
      <c r="U261" s="265"/>
      <c r="V261" s="265"/>
      <c r="W261" s="265"/>
      <c r="X261" s="266"/>
      <c r="Y261" s="15"/>
      <c r="Z261" s="15"/>
      <c r="AA261" s="15"/>
      <c r="AB261" s="15"/>
      <c r="AC261" s="15"/>
      <c r="AD261" s="15"/>
      <c r="AE261" s="15"/>
      <c r="AT261" s="267" t="s">
        <v>145</v>
      </c>
      <c r="AU261" s="267" t="s">
        <v>91</v>
      </c>
      <c r="AV261" s="15" t="s">
        <v>89</v>
      </c>
      <c r="AW261" s="15" t="s">
        <v>5</v>
      </c>
      <c r="AX261" s="15" t="s">
        <v>81</v>
      </c>
      <c r="AY261" s="267" t="s">
        <v>135</v>
      </c>
    </row>
    <row r="262" spans="1:51" s="13" customFormat="1" ht="12">
      <c r="A262" s="13"/>
      <c r="B262" s="236"/>
      <c r="C262" s="237"/>
      <c r="D262" s="231" t="s">
        <v>145</v>
      </c>
      <c r="E262" s="238" t="s">
        <v>1</v>
      </c>
      <c r="F262" s="239" t="s">
        <v>187</v>
      </c>
      <c r="G262" s="237"/>
      <c r="H262" s="240">
        <v>22</v>
      </c>
      <c r="I262" s="241"/>
      <c r="J262" s="241"/>
      <c r="K262" s="237"/>
      <c r="L262" s="237"/>
      <c r="M262" s="242"/>
      <c r="N262" s="243"/>
      <c r="O262" s="244"/>
      <c r="P262" s="244"/>
      <c r="Q262" s="244"/>
      <c r="R262" s="244"/>
      <c r="S262" s="244"/>
      <c r="T262" s="244"/>
      <c r="U262" s="244"/>
      <c r="V262" s="244"/>
      <c r="W262" s="244"/>
      <c r="X262" s="245"/>
      <c r="Y262" s="13"/>
      <c r="Z262" s="13"/>
      <c r="AA262" s="13"/>
      <c r="AB262" s="13"/>
      <c r="AC262" s="13"/>
      <c r="AD262" s="13"/>
      <c r="AE262" s="13"/>
      <c r="AT262" s="246" t="s">
        <v>145</v>
      </c>
      <c r="AU262" s="246" t="s">
        <v>91</v>
      </c>
      <c r="AV262" s="13" t="s">
        <v>91</v>
      </c>
      <c r="AW262" s="13" t="s">
        <v>5</v>
      </c>
      <c r="AX262" s="13" t="s">
        <v>81</v>
      </c>
      <c r="AY262" s="246" t="s">
        <v>135</v>
      </c>
    </row>
    <row r="263" spans="1:51" s="14" customFormat="1" ht="12">
      <c r="A263" s="14"/>
      <c r="B263" s="247"/>
      <c r="C263" s="248"/>
      <c r="D263" s="231" t="s">
        <v>145</v>
      </c>
      <c r="E263" s="249" t="s">
        <v>1</v>
      </c>
      <c r="F263" s="250" t="s">
        <v>147</v>
      </c>
      <c r="G263" s="248"/>
      <c r="H263" s="251">
        <v>22</v>
      </c>
      <c r="I263" s="252"/>
      <c r="J263" s="252"/>
      <c r="K263" s="248"/>
      <c r="L263" s="248"/>
      <c r="M263" s="253"/>
      <c r="N263" s="254"/>
      <c r="O263" s="255"/>
      <c r="P263" s="255"/>
      <c r="Q263" s="255"/>
      <c r="R263" s="255"/>
      <c r="S263" s="255"/>
      <c r="T263" s="255"/>
      <c r="U263" s="255"/>
      <c r="V263" s="255"/>
      <c r="W263" s="255"/>
      <c r="X263" s="256"/>
      <c r="Y263" s="14"/>
      <c r="Z263" s="14"/>
      <c r="AA263" s="14"/>
      <c r="AB263" s="14"/>
      <c r="AC263" s="14"/>
      <c r="AD263" s="14"/>
      <c r="AE263" s="14"/>
      <c r="AT263" s="257" t="s">
        <v>145</v>
      </c>
      <c r="AU263" s="257" t="s">
        <v>91</v>
      </c>
      <c r="AV263" s="14" t="s">
        <v>143</v>
      </c>
      <c r="AW263" s="14" t="s">
        <v>5</v>
      </c>
      <c r="AX263" s="14" t="s">
        <v>89</v>
      </c>
      <c r="AY263" s="257" t="s">
        <v>135</v>
      </c>
    </row>
    <row r="264" spans="1:65" s="2" customFormat="1" ht="24.15" customHeight="1">
      <c r="A264" s="38"/>
      <c r="B264" s="39"/>
      <c r="C264" s="268" t="s">
        <v>286</v>
      </c>
      <c r="D264" s="268" t="s">
        <v>216</v>
      </c>
      <c r="E264" s="269" t="s">
        <v>287</v>
      </c>
      <c r="F264" s="270" t="s">
        <v>288</v>
      </c>
      <c r="G264" s="271" t="s">
        <v>176</v>
      </c>
      <c r="H264" s="272">
        <v>11</v>
      </c>
      <c r="I264" s="273"/>
      <c r="J264" s="274"/>
      <c r="K264" s="275">
        <f>ROUND(P264*H264,2)</f>
        <v>0</v>
      </c>
      <c r="L264" s="270" t="s">
        <v>1</v>
      </c>
      <c r="M264" s="276"/>
      <c r="N264" s="277" t="s">
        <v>1</v>
      </c>
      <c r="O264" s="225" t="s">
        <v>44</v>
      </c>
      <c r="P264" s="226">
        <f>I264+J264</f>
        <v>0</v>
      </c>
      <c r="Q264" s="226">
        <f>ROUND(I264*H264,2)</f>
        <v>0</v>
      </c>
      <c r="R264" s="226">
        <f>ROUND(J264*H264,2)</f>
        <v>0</v>
      </c>
      <c r="S264" s="91"/>
      <c r="T264" s="227">
        <f>S264*H264</f>
        <v>0</v>
      </c>
      <c r="U264" s="227">
        <v>0</v>
      </c>
      <c r="V264" s="227">
        <f>U264*H264</f>
        <v>0</v>
      </c>
      <c r="W264" s="227">
        <v>0</v>
      </c>
      <c r="X264" s="228">
        <f>W264*H264</f>
        <v>0</v>
      </c>
      <c r="Y264" s="38"/>
      <c r="Z264" s="38"/>
      <c r="AA264" s="38"/>
      <c r="AB264" s="38"/>
      <c r="AC264" s="38"/>
      <c r="AD264" s="38"/>
      <c r="AE264" s="38"/>
      <c r="AR264" s="229" t="s">
        <v>161</v>
      </c>
      <c r="AT264" s="229" t="s">
        <v>216</v>
      </c>
      <c r="AU264" s="229" t="s">
        <v>91</v>
      </c>
      <c r="AY264" s="17" t="s">
        <v>135</v>
      </c>
      <c r="BE264" s="230">
        <f>IF(O264="základní",K264,0)</f>
        <v>0</v>
      </c>
      <c r="BF264" s="230">
        <f>IF(O264="snížená",K264,0)</f>
        <v>0</v>
      </c>
      <c r="BG264" s="230">
        <f>IF(O264="zákl. přenesená",K264,0)</f>
        <v>0</v>
      </c>
      <c r="BH264" s="230">
        <f>IF(O264="sníž. přenesená",K264,0)</f>
        <v>0</v>
      </c>
      <c r="BI264" s="230">
        <f>IF(O264="nulová",K264,0)</f>
        <v>0</v>
      </c>
      <c r="BJ264" s="17" t="s">
        <v>89</v>
      </c>
      <c r="BK264" s="230">
        <f>ROUND(P264*H264,2)</f>
        <v>0</v>
      </c>
      <c r="BL264" s="17" t="s">
        <v>143</v>
      </c>
      <c r="BM264" s="229" t="s">
        <v>253</v>
      </c>
    </row>
    <row r="265" spans="1:47" s="2" customFormat="1" ht="12">
      <c r="A265" s="38"/>
      <c r="B265" s="39"/>
      <c r="C265" s="40"/>
      <c r="D265" s="231" t="s">
        <v>144</v>
      </c>
      <c r="E265" s="40"/>
      <c r="F265" s="232" t="s">
        <v>288</v>
      </c>
      <c r="G265" s="40"/>
      <c r="H265" s="40"/>
      <c r="I265" s="233"/>
      <c r="J265" s="233"/>
      <c r="K265" s="40"/>
      <c r="L265" s="40"/>
      <c r="M265" s="44"/>
      <c r="N265" s="234"/>
      <c r="O265" s="235"/>
      <c r="P265" s="91"/>
      <c r="Q265" s="91"/>
      <c r="R265" s="91"/>
      <c r="S265" s="91"/>
      <c r="T265" s="91"/>
      <c r="U265" s="91"/>
      <c r="V265" s="91"/>
      <c r="W265" s="91"/>
      <c r="X265" s="92"/>
      <c r="Y265" s="38"/>
      <c r="Z265" s="38"/>
      <c r="AA265" s="38"/>
      <c r="AB265" s="38"/>
      <c r="AC265" s="38"/>
      <c r="AD265" s="38"/>
      <c r="AE265" s="38"/>
      <c r="AT265" s="17" t="s">
        <v>144</v>
      </c>
      <c r="AU265" s="17" t="s">
        <v>91</v>
      </c>
    </row>
    <row r="266" spans="1:47" s="2" customFormat="1" ht="12">
      <c r="A266" s="38"/>
      <c r="B266" s="39"/>
      <c r="C266" s="40"/>
      <c r="D266" s="231" t="s">
        <v>235</v>
      </c>
      <c r="E266" s="40"/>
      <c r="F266" s="278" t="s">
        <v>278</v>
      </c>
      <c r="G266" s="40"/>
      <c r="H266" s="40"/>
      <c r="I266" s="233"/>
      <c r="J266" s="233"/>
      <c r="K266" s="40"/>
      <c r="L266" s="40"/>
      <c r="M266" s="44"/>
      <c r="N266" s="234"/>
      <c r="O266" s="235"/>
      <c r="P266" s="91"/>
      <c r="Q266" s="91"/>
      <c r="R266" s="91"/>
      <c r="S266" s="91"/>
      <c r="T266" s="91"/>
      <c r="U266" s="91"/>
      <c r="V266" s="91"/>
      <c r="W266" s="91"/>
      <c r="X266" s="92"/>
      <c r="Y266" s="38"/>
      <c r="Z266" s="38"/>
      <c r="AA266" s="38"/>
      <c r="AB266" s="38"/>
      <c r="AC266" s="38"/>
      <c r="AD266" s="38"/>
      <c r="AE266" s="38"/>
      <c r="AT266" s="17" t="s">
        <v>235</v>
      </c>
      <c r="AU266" s="17" t="s">
        <v>91</v>
      </c>
    </row>
    <row r="267" spans="1:51" s="15" customFormat="1" ht="12">
      <c r="A267" s="15"/>
      <c r="B267" s="258"/>
      <c r="C267" s="259"/>
      <c r="D267" s="231" t="s">
        <v>145</v>
      </c>
      <c r="E267" s="260" t="s">
        <v>1</v>
      </c>
      <c r="F267" s="261" t="s">
        <v>225</v>
      </c>
      <c r="G267" s="259"/>
      <c r="H267" s="260" t="s">
        <v>1</v>
      </c>
      <c r="I267" s="262"/>
      <c r="J267" s="262"/>
      <c r="K267" s="259"/>
      <c r="L267" s="259"/>
      <c r="M267" s="263"/>
      <c r="N267" s="264"/>
      <c r="O267" s="265"/>
      <c r="P267" s="265"/>
      <c r="Q267" s="265"/>
      <c r="R267" s="265"/>
      <c r="S267" s="265"/>
      <c r="T267" s="265"/>
      <c r="U267" s="265"/>
      <c r="V267" s="265"/>
      <c r="W267" s="265"/>
      <c r="X267" s="266"/>
      <c r="Y267" s="15"/>
      <c r="Z267" s="15"/>
      <c r="AA267" s="15"/>
      <c r="AB267" s="15"/>
      <c r="AC267" s="15"/>
      <c r="AD267" s="15"/>
      <c r="AE267" s="15"/>
      <c r="AT267" s="267" t="s">
        <v>145</v>
      </c>
      <c r="AU267" s="267" t="s">
        <v>91</v>
      </c>
      <c r="AV267" s="15" t="s">
        <v>89</v>
      </c>
      <c r="AW267" s="15" t="s">
        <v>5</v>
      </c>
      <c r="AX267" s="15" t="s">
        <v>81</v>
      </c>
      <c r="AY267" s="267" t="s">
        <v>135</v>
      </c>
    </row>
    <row r="268" spans="1:51" s="13" customFormat="1" ht="12">
      <c r="A268" s="13"/>
      <c r="B268" s="236"/>
      <c r="C268" s="237"/>
      <c r="D268" s="231" t="s">
        <v>145</v>
      </c>
      <c r="E268" s="238" t="s">
        <v>1</v>
      </c>
      <c r="F268" s="239" t="s">
        <v>184</v>
      </c>
      <c r="G268" s="237"/>
      <c r="H268" s="240">
        <v>11</v>
      </c>
      <c r="I268" s="241"/>
      <c r="J268" s="241"/>
      <c r="K268" s="237"/>
      <c r="L268" s="237"/>
      <c r="M268" s="242"/>
      <c r="N268" s="243"/>
      <c r="O268" s="244"/>
      <c r="P268" s="244"/>
      <c r="Q268" s="244"/>
      <c r="R268" s="244"/>
      <c r="S268" s="244"/>
      <c r="T268" s="244"/>
      <c r="U268" s="244"/>
      <c r="V268" s="244"/>
      <c r="W268" s="244"/>
      <c r="X268" s="245"/>
      <c r="Y268" s="13"/>
      <c r="Z268" s="13"/>
      <c r="AA268" s="13"/>
      <c r="AB268" s="13"/>
      <c r="AC268" s="13"/>
      <c r="AD268" s="13"/>
      <c r="AE268" s="13"/>
      <c r="AT268" s="246" t="s">
        <v>145</v>
      </c>
      <c r="AU268" s="246" t="s">
        <v>91</v>
      </c>
      <c r="AV268" s="13" t="s">
        <v>91</v>
      </c>
      <c r="AW268" s="13" t="s">
        <v>5</v>
      </c>
      <c r="AX268" s="13" t="s">
        <v>81</v>
      </c>
      <c r="AY268" s="246" t="s">
        <v>135</v>
      </c>
    </row>
    <row r="269" spans="1:51" s="14" customFormat="1" ht="12">
      <c r="A269" s="14"/>
      <c r="B269" s="247"/>
      <c r="C269" s="248"/>
      <c r="D269" s="231" t="s">
        <v>145</v>
      </c>
      <c r="E269" s="249" t="s">
        <v>1</v>
      </c>
      <c r="F269" s="250" t="s">
        <v>147</v>
      </c>
      <c r="G269" s="248"/>
      <c r="H269" s="251">
        <v>11</v>
      </c>
      <c r="I269" s="252"/>
      <c r="J269" s="252"/>
      <c r="K269" s="248"/>
      <c r="L269" s="248"/>
      <c r="M269" s="253"/>
      <c r="N269" s="254"/>
      <c r="O269" s="255"/>
      <c r="P269" s="255"/>
      <c r="Q269" s="255"/>
      <c r="R269" s="255"/>
      <c r="S269" s="255"/>
      <c r="T269" s="255"/>
      <c r="U269" s="255"/>
      <c r="V269" s="255"/>
      <c r="W269" s="255"/>
      <c r="X269" s="256"/>
      <c r="Y269" s="14"/>
      <c r="Z269" s="14"/>
      <c r="AA269" s="14"/>
      <c r="AB269" s="14"/>
      <c r="AC269" s="14"/>
      <c r="AD269" s="14"/>
      <c r="AE269" s="14"/>
      <c r="AT269" s="257" t="s">
        <v>145</v>
      </c>
      <c r="AU269" s="257" t="s">
        <v>91</v>
      </c>
      <c r="AV269" s="14" t="s">
        <v>143</v>
      </c>
      <c r="AW269" s="14" t="s">
        <v>5</v>
      </c>
      <c r="AX269" s="14" t="s">
        <v>89</v>
      </c>
      <c r="AY269" s="257" t="s">
        <v>135</v>
      </c>
    </row>
    <row r="270" spans="1:65" s="2" customFormat="1" ht="24.15" customHeight="1">
      <c r="A270" s="38"/>
      <c r="B270" s="39"/>
      <c r="C270" s="268" t="s">
        <v>215</v>
      </c>
      <c r="D270" s="268" t="s">
        <v>216</v>
      </c>
      <c r="E270" s="269" t="s">
        <v>289</v>
      </c>
      <c r="F270" s="270" t="s">
        <v>290</v>
      </c>
      <c r="G270" s="271" t="s">
        <v>176</v>
      </c>
      <c r="H270" s="272">
        <v>2</v>
      </c>
      <c r="I270" s="273"/>
      <c r="J270" s="274"/>
      <c r="K270" s="275">
        <f>ROUND(P270*H270,2)</f>
        <v>0</v>
      </c>
      <c r="L270" s="270" t="s">
        <v>1</v>
      </c>
      <c r="M270" s="276"/>
      <c r="N270" s="277" t="s">
        <v>1</v>
      </c>
      <c r="O270" s="225" t="s">
        <v>44</v>
      </c>
      <c r="P270" s="226">
        <f>I270+J270</f>
        <v>0</v>
      </c>
      <c r="Q270" s="226">
        <f>ROUND(I270*H270,2)</f>
        <v>0</v>
      </c>
      <c r="R270" s="226">
        <f>ROUND(J270*H270,2)</f>
        <v>0</v>
      </c>
      <c r="S270" s="91"/>
      <c r="T270" s="227">
        <f>S270*H270</f>
        <v>0</v>
      </c>
      <c r="U270" s="227">
        <v>0</v>
      </c>
      <c r="V270" s="227">
        <f>U270*H270</f>
        <v>0</v>
      </c>
      <c r="W270" s="227">
        <v>0</v>
      </c>
      <c r="X270" s="228">
        <f>W270*H270</f>
        <v>0</v>
      </c>
      <c r="Y270" s="38"/>
      <c r="Z270" s="38"/>
      <c r="AA270" s="38"/>
      <c r="AB270" s="38"/>
      <c r="AC270" s="38"/>
      <c r="AD270" s="38"/>
      <c r="AE270" s="38"/>
      <c r="AR270" s="229" t="s">
        <v>161</v>
      </c>
      <c r="AT270" s="229" t="s">
        <v>216</v>
      </c>
      <c r="AU270" s="229" t="s">
        <v>91</v>
      </c>
      <c r="AY270" s="17" t="s">
        <v>135</v>
      </c>
      <c r="BE270" s="230">
        <f>IF(O270="základní",K270,0)</f>
        <v>0</v>
      </c>
      <c r="BF270" s="230">
        <f>IF(O270="snížená",K270,0)</f>
        <v>0</v>
      </c>
      <c r="BG270" s="230">
        <f>IF(O270="zákl. přenesená",K270,0)</f>
        <v>0</v>
      </c>
      <c r="BH270" s="230">
        <f>IF(O270="sníž. přenesená",K270,0)</f>
        <v>0</v>
      </c>
      <c r="BI270" s="230">
        <f>IF(O270="nulová",K270,0)</f>
        <v>0</v>
      </c>
      <c r="BJ270" s="17" t="s">
        <v>89</v>
      </c>
      <c r="BK270" s="230">
        <f>ROUND(P270*H270,2)</f>
        <v>0</v>
      </c>
      <c r="BL270" s="17" t="s">
        <v>143</v>
      </c>
      <c r="BM270" s="229" t="s">
        <v>291</v>
      </c>
    </row>
    <row r="271" spans="1:47" s="2" customFormat="1" ht="12">
      <c r="A271" s="38"/>
      <c r="B271" s="39"/>
      <c r="C271" s="40"/>
      <c r="D271" s="231" t="s">
        <v>144</v>
      </c>
      <c r="E271" s="40"/>
      <c r="F271" s="232" t="s">
        <v>290</v>
      </c>
      <c r="G271" s="40"/>
      <c r="H271" s="40"/>
      <c r="I271" s="233"/>
      <c r="J271" s="233"/>
      <c r="K271" s="40"/>
      <c r="L271" s="40"/>
      <c r="M271" s="44"/>
      <c r="N271" s="234"/>
      <c r="O271" s="235"/>
      <c r="P271" s="91"/>
      <c r="Q271" s="91"/>
      <c r="R271" s="91"/>
      <c r="S271" s="91"/>
      <c r="T271" s="91"/>
      <c r="U271" s="91"/>
      <c r="V271" s="91"/>
      <c r="W271" s="91"/>
      <c r="X271" s="92"/>
      <c r="Y271" s="38"/>
      <c r="Z271" s="38"/>
      <c r="AA271" s="38"/>
      <c r="AB271" s="38"/>
      <c r="AC271" s="38"/>
      <c r="AD271" s="38"/>
      <c r="AE271" s="38"/>
      <c r="AT271" s="17" t="s">
        <v>144</v>
      </c>
      <c r="AU271" s="17" t="s">
        <v>91</v>
      </c>
    </row>
    <row r="272" spans="1:47" s="2" customFormat="1" ht="12">
      <c r="A272" s="38"/>
      <c r="B272" s="39"/>
      <c r="C272" s="40"/>
      <c r="D272" s="231" t="s">
        <v>235</v>
      </c>
      <c r="E272" s="40"/>
      <c r="F272" s="278" t="s">
        <v>278</v>
      </c>
      <c r="G272" s="40"/>
      <c r="H272" s="40"/>
      <c r="I272" s="233"/>
      <c r="J272" s="233"/>
      <c r="K272" s="40"/>
      <c r="L272" s="40"/>
      <c r="M272" s="44"/>
      <c r="N272" s="234"/>
      <c r="O272" s="235"/>
      <c r="P272" s="91"/>
      <c r="Q272" s="91"/>
      <c r="R272" s="91"/>
      <c r="S272" s="91"/>
      <c r="T272" s="91"/>
      <c r="U272" s="91"/>
      <c r="V272" s="91"/>
      <c r="W272" s="91"/>
      <c r="X272" s="92"/>
      <c r="Y272" s="38"/>
      <c r="Z272" s="38"/>
      <c r="AA272" s="38"/>
      <c r="AB272" s="38"/>
      <c r="AC272" s="38"/>
      <c r="AD272" s="38"/>
      <c r="AE272" s="38"/>
      <c r="AT272" s="17" t="s">
        <v>235</v>
      </c>
      <c r="AU272" s="17" t="s">
        <v>91</v>
      </c>
    </row>
    <row r="273" spans="1:51" s="15" customFormat="1" ht="12">
      <c r="A273" s="15"/>
      <c r="B273" s="258"/>
      <c r="C273" s="259"/>
      <c r="D273" s="231" t="s">
        <v>145</v>
      </c>
      <c r="E273" s="260" t="s">
        <v>1</v>
      </c>
      <c r="F273" s="261" t="s">
        <v>225</v>
      </c>
      <c r="G273" s="259"/>
      <c r="H273" s="260" t="s">
        <v>1</v>
      </c>
      <c r="I273" s="262"/>
      <c r="J273" s="262"/>
      <c r="K273" s="259"/>
      <c r="L273" s="259"/>
      <c r="M273" s="263"/>
      <c r="N273" s="264"/>
      <c r="O273" s="265"/>
      <c r="P273" s="265"/>
      <c r="Q273" s="265"/>
      <c r="R273" s="265"/>
      <c r="S273" s="265"/>
      <c r="T273" s="265"/>
      <c r="U273" s="265"/>
      <c r="V273" s="265"/>
      <c r="W273" s="265"/>
      <c r="X273" s="266"/>
      <c r="Y273" s="15"/>
      <c r="Z273" s="15"/>
      <c r="AA273" s="15"/>
      <c r="AB273" s="15"/>
      <c r="AC273" s="15"/>
      <c r="AD273" s="15"/>
      <c r="AE273" s="15"/>
      <c r="AT273" s="267" t="s">
        <v>145</v>
      </c>
      <c r="AU273" s="267" t="s">
        <v>91</v>
      </c>
      <c r="AV273" s="15" t="s">
        <v>89</v>
      </c>
      <c r="AW273" s="15" t="s">
        <v>5</v>
      </c>
      <c r="AX273" s="15" t="s">
        <v>81</v>
      </c>
      <c r="AY273" s="267" t="s">
        <v>135</v>
      </c>
    </row>
    <row r="274" spans="1:51" s="13" customFormat="1" ht="12">
      <c r="A274" s="13"/>
      <c r="B274" s="236"/>
      <c r="C274" s="237"/>
      <c r="D274" s="231" t="s">
        <v>145</v>
      </c>
      <c r="E274" s="238" t="s">
        <v>1</v>
      </c>
      <c r="F274" s="239" t="s">
        <v>91</v>
      </c>
      <c r="G274" s="237"/>
      <c r="H274" s="240">
        <v>2</v>
      </c>
      <c r="I274" s="241"/>
      <c r="J274" s="241"/>
      <c r="K274" s="237"/>
      <c r="L274" s="237"/>
      <c r="M274" s="242"/>
      <c r="N274" s="243"/>
      <c r="O274" s="244"/>
      <c r="P274" s="244"/>
      <c r="Q274" s="244"/>
      <c r="R274" s="244"/>
      <c r="S274" s="244"/>
      <c r="T274" s="244"/>
      <c r="U274" s="244"/>
      <c r="V274" s="244"/>
      <c r="W274" s="244"/>
      <c r="X274" s="245"/>
      <c r="Y274" s="13"/>
      <c r="Z274" s="13"/>
      <c r="AA274" s="13"/>
      <c r="AB274" s="13"/>
      <c r="AC274" s="13"/>
      <c r="AD274" s="13"/>
      <c r="AE274" s="13"/>
      <c r="AT274" s="246" t="s">
        <v>145</v>
      </c>
      <c r="AU274" s="246" t="s">
        <v>91</v>
      </c>
      <c r="AV274" s="13" t="s">
        <v>91</v>
      </c>
      <c r="AW274" s="13" t="s">
        <v>5</v>
      </c>
      <c r="AX274" s="13" t="s">
        <v>81</v>
      </c>
      <c r="AY274" s="246" t="s">
        <v>135</v>
      </c>
    </row>
    <row r="275" spans="1:51" s="14" customFormat="1" ht="12">
      <c r="A275" s="14"/>
      <c r="B275" s="247"/>
      <c r="C275" s="248"/>
      <c r="D275" s="231" t="s">
        <v>145</v>
      </c>
      <c r="E275" s="249" t="s">
        <v>1</v>
      </c>
      <c r="F275" s="250" t="s">
        <v>147</v>
      </c>
      <c r="G275" s="248"/>
      <c r="H275" s="251">
        <v>2</v>
      </c>
      <c r="I275" s="252"/>
      <c r="J275" s="252"/>
      <c r="K275" s="248"/>
      <c r="L275" s="248"/>
      <c r="M275" s="253"/>
      <c r="N275" s="254"/>
      <c r="O275" s="255"/>
      <c r="P275" s="255"/>
      <c r="Q275" s="255"/>
      <c r="R275" s="255"/>
      <c r="S275" s="255"/>
      <c r="T275" s="255"/>
      <c r="U275" s="255"/>
      <c r="V275" s="255"/>
      <c r="W275" s="255"/>
      <c r="X275" s="256"/>
      <c r="Y275" s="14"/>
      <c r="Z275" s="14"/>
      <c r="AA275" s="14"/>
      <c r="AB275" s="14"/>
      <c r="AC275" s="14"/>
      <c r="AD275" s="14"/>
      <c r="AE275" s="14"/>
      <c r="AT275" s="257" t="s">
        <v>145</v>
      </c>
      <c r="AU275" s="257" t="s">
        <v>91</v>
      </c>
      <c r="AV275" s="14" t="s">
        <v>143</v>
      </c>
      <c r="AW275" s="14" t="s">
        <v>5</v>
      </c>
      <c r="AX275" s="14" t="s">
        <v>89</v>
      </c>
      <c r="AY275" s="257" t="s">
        <v>135</v>
      </c>
    </row>
    <row r="276" spans="1:65" s="2" customFormat="1" ht="24.15" customHeight="1">
      <c r="A276" s="38"/>
      <c r="B276" s="39"/>
      <c r="C276" s="268" t="s">
        <v>292</v>
      </c>
      <c r="D276" s="268" t="s">
        <v>216</v>
      </c>
      <c r="E276" s="269" t="s">
        <v>293</v>
      </c>
      <c r="F276" s="270" t="s">
        <v>294</v>
      </c>
      <c r="G276" s="271" t="s">
        <v>176</v>
      </c>
      <c r="H276" s="272">
        <v>1</v>
      </c>
      <c r="I276" s="273"/>
      <c r="J276" s="274"/>
      <c r="K276" s="275">
        <f>ROUND(P276*H276,2)</f>
        <v>0</v>
      </c>
      <c r="L276" s="270" t="s">
        <v>1</v>
      </c>
      <c r="M276" s="276"/>
      <c r="N276" s="277" t="s">
        <v>1</v>
      </c>
      <c r="O276" s="225" t="s">
        <v>44</v>
      </c>
      <c r="P276" s="226">
        <f>I276+J276</f>
        <v>0</v>
      </c>
      <c r="Q276" s="226">
        <f>ROUND(I276*H276,2)</f>
        <v>0</v>
      </c>
      <c r="R276" s="226">
        <f>ROUND(J276*H276,2)</f>
        <v>0</v>
      </c>
      <c r="S276" s="91"/>
      <c r="T276" s="227">
        <f>S276*H276</f>
        <v>0</v>
      </c>
      <c r="U276" s="227">
        <v>0</v>
      </c>
      <c r="V276" s="227">
        <f>U276*H276</f>
        <v>0</v>
      </c>
      <c r="W276" s="227">
        <v>0</v>
      </c>
      <c r="X276" s="228">
        <f>W276*H276</f>
        <v>0</v>
      </c>
      <c r="Y276" s="38"/>
      <c r="Z276" s="38"/>
      <c r="AA276" s="38"/>
      <c r="AB276" s="38"/>
      <c r="AC276" s="38"/>
      <c r="AD276" s="38"/>
      <c r="AE276" s="38"/>
      <c r="AR276" s="229" t="s">
        <v>161</v>
      </c>
      <c r="AT276" s="229" t="s">
        <v>216</v>
      </c>
      <c r="AU276" s="229" t="s">
        <v>91</v>
      </c>
      <c r="AY276" s="17" t="s">
        <v>135</v>
      </c>
      <c r="BE276" s="230">
        <f>IF(O276="základní",K276,0)</f>
        <v>0</v>
      </c>
      <c r="BF276" s="230">
        <f>IF(O276="snížená",K276,0)</f>
        <v>0</v>
      </c>
      <c r="BG276" s="230">
        <f>IF(O276="zákl. přenesená",K276,0)</f>
        <v>0</v>
      </c>
      <c r="BH276" s="230">
        <f>IF(O276="sníž. přenesená",K276,0)</f>
        <v>0</v>
      </c>
      <c r="BI276" s="230">
        <f>IF(O276="nulová",K276,0)</f>
        <v>0</v>
      </c>
      <c r="BJ276" s="17" t="s">
        <v>89</v>
      </c>
      <c r="BK276" s="230">
        <f>ROUND(P276*H276,2)</f>
        <v>0</v>
      </c>
      <c r="BL276" s="17" t="s">
        <v>143</v>
      </c>
      <c r="BM276" s="229" t="s">
        <v>295</v>
      </c>
    </row>
    <row r="277" spans="1:47" s="2" customFormat="1" ht="12">
      <c r="A277" s="38"/>
      <c r="B277" s="39"/>
      <c r="C277" s="40"/>
      <c r="D277" s="231" t="s">
        <v>144</v>
      </c>
      <c r="E277" s="40"/>
      <c r="F277" s="232" t="s">
        <v>294</v>
      </c>
      <c r="G277" s="40"/>
      <c r="H277" s="40"/>
      <c r="I277" s="233"/>
      <c r="J277" s="233"/>
      <c r="K277" s="40"/>
      <c r="L277" s="40"/>
      <c r="M277" s="44"/>
      <c r="N277" s="234"/>
      <c r="O277" s="235"/>
      <c r="P277" s="91"/>
      <c r="Q277" s="91"/>
      <c r="R277" s="91"/>
      <c r="S277" s="91"/>
      <c r="T277" s="91"/>
      <c r="U277" s="91"/>
      <c r="V277" s="91"/>
      <c r="W277" s="91"/>
      <c r="X277" s="92"/>
      <c r="Y277" s="38"/>
      <c r="Z277" s="38"/>
      <c r="AA277" s="38"/>
      <c r="AB277" s="38"/>
      <c r="AC277" s="38"/>
      <c r="AD277" s="38"/>
      <c r="AE277" s="38"/>
      <c r="AT277" s="17" t="s">
        <v>144</v>
      </c>
      <c r="AU277" s="17" t="s">
        <v>91</v>
      </c>
    </row>
    <row r="278" spans="1:47" s="2" customFormat="1" ht="12">
      <c r="A278" s="38"/>
      <c r="B278" s="39"/>
      <c r="C278" s="40"/>
      <c r="D278" s="231" t="s">
        <v>235</v>
      </c>
      <c r="E278" s="40"/>
      <c r="F278" s="278" t="s">
        <v>278</v>
      </c>
      <c r="G278" s="40"/>
      <c r="H278" s="40"/>
      <c r="I278" s="233"/>
      <c r="J278" s="233"/>
      <c r="K278" s="40"/>
      <c r="L278" s="40"/>
      <c r="M278" s="44"/>
      <c r="N278" s="234"/>
      <c r="O278" s="235"/>
      <c r="P278" s="91"/>
      <c r="Q278" s="91"/>
      <c r="R278" s="91"/>
      <c r="S278" s="91"/>
      <c r="T278" s="91"/>
      <c r="U278" s="91"/>
      <c r="V278" s="91"/>
      <c r="W278" s="91"/>
      <c r="X278" s="92"/>
      <c r="Y278" s="38"/>
      <c r="Z278" s="38"/>
      <c r="AA278" s="38"/>
      <c r="AB278" s="38"/>
      <c r="AC278" s="38"/>
      <c r="AD278" s="38"/>
      <c r="AE278" s="38"/>
      <c r="AT278" s="17" t="s">
        <v>235</v>
      </c>
      <c r="AU278" s="17" t="s">
        <v>91</v>
      </c>
    </row>
    <row r="279" spans="1:51" s="15" customFormat="1" ht="12">
      <c r="A279" s="15"/>
      <c r="B279" s="258"/>
      <c r="C279" s="259"/>
      <c r="D279" s="231" t="s">
        <v>145</v>
      </c>
      <c r="E279" s="260" t="s">
        <v>1</v>
      </c>
      <c r="F279" s="261" t="s">
        <v>225</v>
      </c>
      <c r="G279" s="259"/>
      <c r="H279" s="260" t="s">
        <v>1</v>
      </c>
      <c r="I279" s="262"/>
      <c r="J279" s="262"/>
      <c r="K279" s="259"/>
      <c r="L279" s="259"/>
      <c r="M279" s="263"/>
      <c r="N279" s="264"/>
      <c r="O279" s="265"/>
      <c r="P279" s="265"/>
      <c r="Q279" s="265"/>
      <c r="R279" s="265"/>
      <c r="S279" s="265"/>
      <c r="T279" s="265"/>
      <c r="U279" s="265"/>
      <c r="V279" s="265"/>
      <c r="W279" s="265"/>
      <c r="X279" s="266"/>
      <c r="Y279" s="15"/>
      <c r="Z279" s="15"/>
      <c r="AA279" s="15"/>
      <c r="AB279" s="15"/>
      <c r="AC279" s="15"/>
      <c r="AD279" s="15"/>
      <c r="AE279" s="15"/>
      <c r="AT279" s="267" t="s">
        <v>145</v>
      </c>
      <c r="AU279" s="267" t="s">
        <v>91</v>
      </c>
      <c r="AV279" s="15" t="s">
        <v>89</v>
      </c>
      <c r="AW279" s="15" t="s">
        <v>5</v>
      </c>
      <c r="AX279" s="15" t="s">
        <v>81</v>
      </c>
      <c r="AY279" s="267" t="s">
        <v>135</v>
      </c>
    </row>
    <row r="280" spans="1:51" s="13" customFormat="1" ht="12">
      <c r="A280" s="13"/>
      <c r="B280" s="236"/>
      <c r="C280" s="237"/>
      <c r="D280" s="231" t="s">
        <v>145</v>
      </c>
      <c r="E280" s="238" t="s">
        <v>1</v>
      </c>
      <c r="F280" s="239" t="s">
        <v>89</v>
      </c>
      <c r="G280" s="237"/>
      <c r="H280" s="240">
        <v>1</v>
      </c>
      <c r="I280" s="241"/>
      <c r="J280" s="241"/>
      <c r="K280" s="237"/>
      <c r="L280" s="237"/>
      <c r="M280" s="242"/>
      <c r="N280" s="243"/>
      <c r="O280" s="244"/>
      <c r="P280" s="244"/>
      <c r="Q280" s="244"/>
      <c r="R280" s="244"/>
      <c r="S280" s="244"/>
      <c r="T280" s="244"/>
      <c r="U280" s="244"/>
      <c r="V280" s="244"/>
      <c r="W280" s="244"/>
      <c r="X280" s="245"/>
      <c r="Y280" s="13"/>
      <c r="Z280" s="13"/>
      <c r="AA280" s="13"/>
      <c r="AB280" s="13"/>
      <c r="AC280" s="13"/>
      <c r="AD280" s="13"/>
      <c r="AE280" s="13"/>
      <c r="AT280" s="246" t="s">
        <v>145</v>
      </c>
      <c r="AU280" s="246" t="s">
        <v>91</v>
      </c>
      <c r="AV280" s="13" t="s">
        <v>91</v>
      </c>
      <c r="AW280" s="13" t="s">
        <v>5</v>
      </c>
      <c r="AX280" s="13" t="s">
        <v>81</v>
      </c>
      <c r="AY280" s="246" t="s">
        <v>135</v>
      </c>
    </row>
    <row r="281" spans="1:51" s="14" customFormat="1" ht="12">
      <c r="A281" s="14"/>
      <c r="B281" s="247"/>
      <c r="C281" s="248"/>
      <c r="D281" s="231" t="s">
        <v>145</v>
      </c>
      <c r="E281" s="249" t="s">
        <v>1</v>
      </c>
      <c r="F281" s="250" t="s">
        <v>147</v>
      </c>
      <c r="G281" s="248"/>
      <c r="H281" s="251">
        <v>1</v>
      </c>
      <c r="I281" s="252"/>
      <c r="J281" s="252"/>
      <c r="K281" s="248"/>
      <c r="L281" s="248"/>
      <c r="M281" s="253"/>
      <c r="N281" s="254"/>
      <c r="O281" s="255"/>
      <c r="P281" s="255"/>
      <c r="Q281" s="255"/>
      <c r="R281" s="255"/>
      <c r="S281" s="255"/>
      <c r="T281" s="255"/>
      <c r="U281" s="255"/>
      <c r="V281" s="255"/>
      <c r="W281" s="255"/>
      <c r="X281" s="256"/>
      <c r="Y281" s="14"/>
      <c r="Z281" s="14"/>
      <c r="AA281" s="14"/>
      <c r="AB281" s="14"/>
      <c r="AC281" s="14"/>
      <c r="AD281" s="14"/>
      <c r="AE281" s="14"/>
      <c r="AT281" s="257" t="s">
        <v>145</v>
      </c>
      <c r="AU281" s="257" t="s">
        <v>91</v>
      </c>
      <c r="AV281" s="14" t="s">
        <v>143</v>
      </c>
      <c r="AW281" s="14" t="s">
        <v>5</v>
      </c>
      <c r="AX281" s="14" t="s">
        <v>89</v>
      </c>
      <c r="AY281" s="257" t="s">
        <v>135</v>
      </c>
    </row>
    <row r="282" spans="1:65" s="2" customFormat="1" ht="24.15" customHeight="1">
      <c r="A282" s="38"/>
      <c r="B282" s="39"/>
      <c r="C282" s="268" t="s">
        <v>224</v>
      </c>
      <c r="D282" s="268" t="s">
        <v>216</v>
      </c>
      <c r="E282" s="269" t="s">
        <v>296</v>
      </c>
      <c r="F282" s="270" t="s">
        <v>297</v>
      </c>
      <c r="G282" s="271" t="s">
        <v>176</v>
      </c>
      <c r="H282" s="272">
        <v>2</v>
      </c>
      <c r="I282" s="273"/>
      <c r="J282" s="274"/>
      <c r="K282" s="275">
        <f>ROUND(P282*H282,2)</f>
        <v>0</v>
      </c>
      <c r="L282" s="270" t="s">
        <v>1</v>
      </c>
      <c r="M282" s="276"/>
      <c r="N282" s="277" t="s">
        <v>1</v>
      </c>
      <c r="O282" s="225" t="s">
        <v>44</v>
      </c>
      <c r="P282" s="226">
        <f>I282+J282</f>
        <v>0</v>
      </c>
      <c r="Q282" s="226">
        <f>ROUND(I282*H282,2)</f>
        <v>0</v>
      </c>
      <c r="R282" s="226">
        <f>ROUND(J282*H282,2)</f>
        <v>0</v>
      </c>
      <c r="S282" s="91"/>
      <c r="T282" s="227">
        <f>S282*H282</f>
        <v>0</v>
      </c>
      <c r="U282" s="227">
        <v>0</v>
      </c>
      <c r="V282" s="227">
        <f>U282*H282</f>
        <v>0</v>
      </c>
      <c r="W282" s="227">
        <v>0</v>
      </c>
      <c r="X282" s="228">
        <f>W282*H282</f>
        <v>0</v>
      </c>
      <c r="Y282" s="38"/>
      <c r="Z282" s="38"/>
      <c r="AA282" s="38"/>
      <c r="AB282" s="38"/>
      <c r="AC282" s="38"/>
      <c r="AD282" s="38"/>
      <c r="AE282" s="38"/>
      <c r="AR282" s="229" t="s">
        <v>161</v>
      </c>
      <c r="AT282" s="229" t="s">
        <v>216</v>
      </c>
      <c r="AU282" s="229" t="s">
        <v>91</v>
      </c>
      <c r="AY282" s="17" t="s">
        <v>135</v>
      </c>
      <c r="BE282" s="230">
        <f>IF(O282="základní",K282,0)</f>
        <v>0</v>
      </c>
      <c r="BF282" s="230">
        <f>IF(O282="snížená",K282,0)</f>
        <v>0</v>
      </c>
      <c r="BG282" s="230">
        <f>IF(O282="zákl. přenesená",K282,0)</f>
        <v>0</v>
      </c>
      <c r="BH282" s="230">
        <f>IF(O282="sníž. přenesená",K282,0)</f>
        <v>0</v>
      </c>
      <c r="BI282" s="230">
        <f>IF(O282="nulová",K282,0)</f>
        <v>0</v>
      </c>
      <c r="BJ282" s="17" t="s">
        <v>89</v>
      </c>
      <c r="BK282" s="230">
        <f>ROUND(P282*H282,2)</f>
        <v>0</v>
      </c>
      <c r="BL282" s="17" t="s">
        <v>143</v>
      </c>
      <c r="BM282" s="229" t="s">
        <v>298</v>
      </c>
    </row>
    <row r="283" spans="1:47" s="2" customFormat="1" ht="12">
      <c r="A283" s="38"/>
      <c r="B283" s="39"/>
      <c r="C283" s="40"/>
      <c r="D283" s="231" t="s">
        <v>144</v>
      </c>
      <c r="E283" s="40"/>
      <c r="F283" s="232" t="s">
        <v>297</v>
      </c>
      <c r="G283" s="40"/>
      <c r="H283" s="40"/>
      <c r="I283" s="233"/>
      <c r="J283" s="233"/>
      <c r="K283" s="40"/>
      <c r="L283" s="40"/>
      <c r="M283" s="44"/>
      <c r="N283" s="234"/>
      <c r="O283" s="235"/>
      <c r="P283" s="91"/>
      <c r="Q283" s="91"/>
      <c r="R283" s="91"/>
      <c r="S283" s="91"/>
      <c r="T283" s="91"/>
      <c r="U283" s="91"/>
      <c r="V283" s="91"/>
      <c r="W283" s="91"/>
      <c r="X283" s="92"/>
      <c r="Y283" s="38"/>
      <c r="Z283" s="38"/>
      <c r="AA283" s="38"/>
      <c r="AB283" s="38"/>
      <c r="AC283" s="38"/>
      <c r="AD283" s="38"/>
      <c r="AE283" s="38"/>
      <c r="AT283" s="17" t="s">
        <v>144</v>
      </c>
      <c r="AU283" s="17" t="s">
        <v>91</v>
      </c>
    </row>
    <row r="284" spans="1:47" s="2" customFormat="1" ht="12">
      <c r="A284" s="38"/>
      <c r="B284" s="39"/>
      <c r="C284" s="40"/>
      <c r="D284" s="231" t="s">
        <v>235</v>
      </c>
      <c r="E284" s="40"/>
      <c r="F284" s="278" t="s">
        <v>278</v>
      </c>
      <c r="G284" s="40"/>
      <c r="H284" s="40"/>
      <c r="I284" s="233"/>
      <c r="J284" s="233"/>
      <c r="K284" s="40"/>
      <c r="L284" s="40"/>
      <c r="M284" s="44"/>
      <c r="N284" s="234"/>
      <c r="O284" s="235"/>
      <c r="P284" s="91"/>
      <c r="Q284" s="91"/>
      <c r="R284" s="91"/>
      <c r="S284" s="91"/>
      <c r="T284" s="91"/>
      <c r="U284" s="91"/>
      <c r="V284" s="91"/>
      <c r="W284" s="91"/>
      <c r="X284" s="92"/>
      <c r="Y284" s="38"/>
      <c r="Z284" s="38"/>
      <c r="AA284" s="38"/>
      <c r="AB284" s="38"/>
      <c r="AC284" s="38"/>
      <c r="AD284" s="38"/>
      <c r="AE284" s="38"/>
      <c r="AT284" s="17" t="s">
        <v>235</v>
      </c>
      <c r="AU284" s="17" t="s">
        <v>91</v>
      </c>
    </row>
    <row r="285" spans="1:51" s="15" customFormat="1" ht="12">
      <c r="A285" s="15"/>
      <c r="B285" s="258"/>
      <c r="C285" s="259"/>
      <c r="D285" s="231" t="s">
        <v>145</v>
      </c>
      <c r="E285" s="260" t="s">
        <v>1</v>
      </c>
      <c r="F285" s="261" t="s">
        <v>225</v>
      </c>
      <c r="G285" s="259"/>
      <c r="H285" s="260" t="s">
        <v>1</v>
      </c>
      <c r="I285" s="262"/>
      <c r="J285" s="262"/>
      <c r="K285" s="259"/>
      <c r="L285" s="259"/>
      <c r="M285" s="263"/>
      <c r="N285" s="264"/>
      <c r="O285" s="265"/>
      <c r="P285" s="265"/>
      <c r="Q285" s="265"/>
      <c r="R285" s="265"/>
      <c r="S285" s="265"/>
      <c r="T285" s="265"/>
      <c r="U285" s="265"/>
      <c r="V285" s="265"/>
      <c r="W285" s="265"/>
      <c r="X285" s="266"/>
      <c r="Y285" s="15"/>
      <c r="Z285" s="15"/>
      <c r="AA285" s="15"/>
      <c r="AB285" s="15"/>
      <c r="AC285" s="15"/>
      <c r="AD285" s="15"/>
      <c r="AE285" s="15"/>
      <c r="AT285" s="267" t="s">
        <v>145</v>
      </c>
      <c r="AU285" s="267" t="s">
        <v>91</v>
      </c>
      <c r="AV285" s="15" t="s">
        <v>89</v>
      </c>
      <c r="AW285" s="15" t="s">
        <v>5</v>
      </c>
      <c r="AX285" s="15" t="s">
        <v>81</v>
      </c>
      <c r="AY285" s="267" t="s">
        <v>135</v>
      </c>
    </row>
    <row r="286" spans="1:51" s="13" customFormat="1" ht="12">
      <c r="A286" s="13"/>
      <c r="B286" s="236"/>
      <c r="C286" s="237"/>
      <c r="D286" s="231" t="s">
        <v>145</v>
      </c>
      <c r="E286" s="238" t="s">
        <v>1</v>
      </c>
      <c r="F286" s="239" t="s">
        <v>91</v>
      </c>
      <c r="G286" s="237"/>
      <c r="H286" s="240">
        <v>2</v>
      </c>
      <c r="I286" s="241"/>
      <c r="J286" s="241"/>
      <c r="K286" s="237"/>
      <c r="L286" s="237"/>
      <c r="M286" s="242"/>
      <c r="N286" s="243"/>
      <c r="O286" s="244"/>
      <c r="P286" s="244"/>
      <c r="Q286" s="244"/>
      <c r="R286" s="244"/>
      <c r="S286" s="244"/>
      <c r="T286" s="244"/>
      <c r="U286" s="244"/>
      <c r="V286" s="244"/>
      <c r="W286" s="244"/>
      <c r="X286" s="245"/>
      <c r="Y286" s="13"/>
      <c r="Z286" s="13"/>
      <c r="AA286" s="13"/>
      <c r="AB286" s="13"/>
      <c r="AC286" s="13"/>
      <c r="AD286" s="13"/>
      <c r="AE286" s="13"/>
      <c r="AT286" s="246" t="s">
        <v>145</v>
      </c>
      <c r="AU286" s="246" t="s">
        <v>91</v>
      </c>
      <c r="AV286" s="13" t="s">
        <v>91</v>
      </c>
      <c r="AW286" s="13" t="s">
        <v>5</v>
      </c>
      <c r="AX286" s="13" t="s">
        <v>81</v>
      </c>
      <c r="AY286" s="246" t="s">
        <v>135</v>
      </c>
    </row>
    <row r="287" spans="1:51" s="14" customFormat="1" ht="12">
      <c r="A287" s="14"/>
      <c r="B287" s="247"/>
      <c r="C287" s="248"/>
      <c r="D287" s="231" t="s">
        <v>145</v>
      </c>
      <c r="E287" s="249" t="s">
        <v>1</v>
      </c>
      <c r="F287" s="250" t="s">
        <v>147</v>
      </c>
      <c r="G287" s="248"/>
      <c r="H287" s="251">
        <v>2</v>
      </c>
      <c r="I287" s="252"/>
      <c r="J287" s="252"/>
      <c r="K287" s="248"/>
      <c r="L287" s="248"/>
      <c r="M287" s="253"/>
      <c r="N287" s="254"/>
      <c r="O287" s="255"/>
      <c r="P287" s="255"/>
      <c r="Q287" s="255"/>
      <c r="R287" s="255"/>
      <c r="S287" s="255"/>
      <c r="T287" s="255"/>
      <c r="U287" s="255"/>
      <c r="V287" s="255"/>
      <c r="W287" s="255"/>
      <c r="X287" s="256"/>
      <c r="Y287" s="14"/>
      <c r="Z287" s="14"/>
      <c r="AA287" s="14"/>
      <c r="AB287" s="14"/>
      <c r="AC287" s="14"/>
      <c r="AD287" s="14"/>
      <c r="AE287" s="14"/>
      <c r="AT287" s="257" t="s">
        <v>145</v>
      </c>
      <c r="AU287" s="257" t="s">
        <v>91</v>
      </c>
      <c r="AV287" s="14" t="s">
        <v>143</v>
      </c>
      <c r="AW287" s="14" t="s">
        <v>5</v>
      </c>
      <c r="AX287" s="14" t="s">
        <v>89</v>
      </c>
      <c r="AY287" s="257" t="s">
        <v>135</v>
      </c>
    </row>
    <row r="288" spans="1:65" s="2" customFormat="1" ht="24.15" customHeight="1">
      <c r="A288" s="38"/>
      <c r="B288" s="39"/>
      <c r="C288" s="217" t="s">
        <v>299</v>
      </c>
      <c r="D288" s="217" t="s">
        <v>138</v>
      </c>
      <c r="E288" s="218" t="s">
        <v>300</v>
      </c>
      <c r="F288" s="219" t="s">
        <v>301</v>
      </c>
      <c r="G288" s="220" t="s">
        <v>239</v>
      </c>
      <c r="H288" s="221">
        <v>120</v>
      </c>
      <c r="I288" s="222"/>
      <c r="J288" s="222"/>
      <c r="K288" s="223">
        <f>ROUND(P288*H288,2)</f>
        <v>0</v>
      </c>
      <c r="L288" s="219" t="s">
        <v>229</v>
      </c>
      <c r="M288" s="44"/>
      <c r="N288" s="224" t="s">
        <v>1</v>
      </c>
      <c r="O288" s="225" t="s">
        <v>44</v>
      </c>
      <c r="P288" s="226">
        <f>I288+J288</f>
        <v>0</v>
      </c>
      <c r="Q288" s="226">
        <f>ROUND(I288*H288,2)</f>
        <v>0</v>
      </c>
      <c r="R288" s="226">
        <f>ROUND(J288*H288,2)</f>
        <v>0</v>
      </c>
      <c r="S288" s="91"/>
      <c r="T288" s="227">
        <f>S288*H288</f>
        <v>0</v>
      </c>
      <c r="U288" s="227">
        <v>0</v>
      </c>
      <c r="V288" s="227">
        <f>U288*H288</f>
        <v>0</v>
      </c>
      <c r="W288" s="227">
        <v>0</v>
      </c>
      <c r="X288" s="228">
        <f>W288*H288</f>
        <v>0</v>
      </c>
      <c r="Y288" s="38"/>
      <c r="Z288" s="38"/>
      <c r="AA288" s="38"/>
      <c r="AB288" s="38"/>
      <c r="AC288" s="38"/>
      <c r="AD288" s="38"/>
      <c r="AE288" s="38"/>
      <c r="AR288" s="229" t="s">
        <v>143</v>
      </c>
      <c r="AT288" s="229" t="s">
        <v>138</v>
      </c>
      <c r="AU288" s="229" t="s">
        <v>91</v>
      </c>
      <c r="AY288" s="17" t="s">
        <v>135</v>
      </c>
      <c r="BE288" s="230">
        <f>IF(O288="základní",K288,0)</f>
        <v>0</v>
      </c>
      <c r="BF288" s="230">
        <f>IF(O288="snížená",K288,0)</f>
        <v>0</v>
      </c>
      <c r="BG288" s="230">
        <f>IF(O288="zákl. přenesená",K288,0)</f>
        <v>0</v>
      </c>
      <c r="BH288" s="230">
        <f>IF(O288="sníž. přenesená",K288,0)</f>
        <v>0</v>
      </c>
      <c r="BI288" s="230">
        <f>IF(O288="nulová",K288,0)</f>
        <v>0</v>
      </c>
      <c r="BJ288" s="17" t="s">
        <v>89</v>
      </c>
      <c r="BK288" s="230">
        <f>ROUND(P288*H288,2)</f>
        <v>0</v>
      </c>
      <c r="BL288" s="17" t="s">
        <v>143</v>
      </c>
      <c r="BM288" s="229" t="s">
        <v>302</v>
      </c>
    </row>
    <row r="289" spans="1:47" s="2" customFormat="1" ht="12">
      <c r="A289" s="38"/>
      <c r="B289" s="39"/>
      <c r="C289" s="40"/>
      <c r="D289" s="231" t="s">
        <v>144</v>
      </c>
      <c r="E289" s="40"/>
      <c r="F289" s="232" t="s">
        <v>301</v>
      </c>
      <c r="G289" s="40"/>
      <c r="H289" s="40"/>
      <c r="I289" s="233"/>
      <c r="J289" s="233"/>
      <c r="K289" s="40"/>
      <c r="L289" s="40"/>
      <c r="M289" s="44"/>
      <c r="N289" s="234"/>
      <c r="O289" s="235"/>
      <c r="P289" s="91"/>
      <c r="Q289" s="91"/>
      <c r="R289" s="91"/>
      <c r="S289" s="91"/>
      <c r="T289" s="91"/>
      <c r="U289" s="91"/>
      <c r="V289" s="91"/>
      <c r="W289" s="91"/>
      <c r="X289" s="92"/>
      <c r="Y289" s="38"/>
      <c r="Z289" s="38"/>
      <c r="AA289" s="38"/>
      <c r="AB289" s="38"/>
      <c r="AC289" s="38"/>
      <c r="AD289" s="38"/>
      <c r="AE289" s="38"/>
      <c r="AT289" s="17" t="s">
        <v>144</v>
      </c>
      <c r="AU289" s="17" t="s">
        <v>91</v>
      </c>
    </row>
    <row r="290" spans="1:51" s="15" customFormat="1" ht="12">
      <c r="A290" s="15"/>
      <c r="B290" s="258"/>
      <c r="C290" s="259"/>
      <c r="D290" s="231" t="s">
        <v>145</v>
      </c>
      <c r="E290" s="260" t="s">
        <v>1</v>
      </c>
      <c r="F290" s="261" t="s">
        <v>225</v>
      </c>
      <c r="G290" s="259"/>
      <c r="H290" s="260" t="s">
        <v>1</v>
      </c>
      <c r="I290" s="262"/>
      <c r="J290" s="262"/>
      <c r="K290" s="259"/>
      <c r="L290" s="259"/>
      <c r="M290" s="263"/>
      <c r="N290" s="264"/>
      <c r="O290" s="265"/>
      <c r="P290" s="265"/>
      <c r="Q290" s="265"/>
      <c r="R290" s="265"/>
      <c r="S290" s="265"/>
      <c r="T290" s="265"/>
      <c r="U290" s="265"/>
      <c r="V290" s="265"/>
      <c r="W290" s="265"/>
      <c r="X290" s="266"/>
      <c r="Y290" s="15"/>
      <c r="Z290" s="15"/>
      <c r="AA290" s="15"/>
      <c r="AB290" s="15"/>
      <c r="AC290" s="15"/>
      <c r="AD290" s="15"/>
      <c r="AE290" s="15"/>
      <c r="AT290" s="267" t="s">
        <v>145</v>
      </c>
      <c r="AU290" s="267" t="s">
        <v>91</v>
      </c>
      <c r="AV290" s="15" t="s">
        <v>89</v>
      </c>
      <c r="AW290" s="15" t="s">
        <v>5</v>
      </c>
      <c r="AX290" s="15" t="s">
        <v>81</v>
      </c>
      <c r="AY290" s="267" t="s">
        <v>135</v>
      </c>
    </row>
    <row r="291" spans="1:51" s="13" customFormat="1" ht="12">
      <c r="A291" s="13"/>
      <c r="B291" s="236"/>
      <c r="C291" s="237"/>
      <c r="D291" s="231" t="s">
        <v>145</v>
      </c>
      <c r="E291" s="238" t="s">
        <v>1</v>
      </c>
      <c r="F291" s="239" t="s">
        <v>303</v>
      </c>
      <c r="G291" s="237"/>
      <c r="H291" s="240">
        <v>120</v>
      </c>
      <c r="I291" s="241"/>
      <c r="J291" s="241"/>
      <c r="K291" s="237"/>
      <c r="L291" s="237"/>
      <c r="M291" s="242"/>
      <c r="N291" s="243"/>
      <c r="O291" s="244"/>
      <c r="P291" s="244"/>
      <c r="Q291" s="244"/>
      <c r="R291" s="244"/>
      <c r="S291" s="244"/>
      <c r="T291" s="244"/>
      <c r="U291" s="244"/>
      <c r="V291" s="244"/>
      <c r="W291" s="244"/>
      <c r="X291" s="245"/>
      <c r="Y291" s="13"/>
      <c r="Z291" s="13"/>
      <c r="AA291" s="13"/>
      <c r="AB291" s="13"/>
      <c r="AC291" s="13"/>
      <c r="AD291" s="13"/>
      <c r="AE291" s="13"/>
      <c r="AT291" s="246" t="s">
        <v>145</v>
      </c>
      <c r="AU291" s="246" t="s">
        <v>91</v>
      </c>
      <c r="AV291" s="13" t="s">
        <v>91</v>
      </c>
      <c r="AW291" s="13" t="s">
        <v>5</v>
      </c>
      <c r="AX291" s="13" t="s">
        <v>81</v>
      </c>
      <c r="AY291" s="246" t="s">
        <v>135</v>
      </c>
    </row>
    <row r="292" spans="1:51" s="14" customFormat="1" ht="12">
      <c r="A292" s="14"/>
      <c r="B292" s="247"/>
      <c r="C292" s="248"/>
      <c r="D292" s="231" t="s">
        <v>145</v>
      </c>
      <c r="E292" s="249" t="s">
        <v>1</v>
      </c>
      <c r="F292" s="250" t="s">
        <v>147</v>
      </c>
      <c r="G292" s="248"/>
      <c r="H292" s="251">
        <v>120</v>
      </c>
      <c r="I292" s="252"/>
      <c r="J292" s="252"/>
      <c r="K292" s="248"/>
      <c r="L292" s="248"/>
      <c r="M292" s="253"/>
      <c r="N292" s="254"/>
      <c r="O292" s="255"/>
      <c r="P292" s="255"/>
      <c r="Q292" s="255"/>
      <c r="R292" s="255"/>
      <c r="S292" s="255"/>
      <c r="T292" s="255"/>
      <c r="U292" s="255"/>
      <c r="V292" s="255"/>
      <c r="W292" s="255"/>
      <c r="X292" s="256"/>
      <c r="Y292" s="14"/>
      <c r="Z292" s="14"/>
      <c r="AA292" s="14"/>
      <c r="AB292" s="14"/>
      <c r="AC292" s="14"/>
      <c r="AD292" s="14"/>
      <c r="AE292" s="14"/>
      <c r="AT292" s="257" t="s">
        <v>145</v>
      </c>
      <c r="AU292" s="257" t="s">
        <v>91</v>
      </c>
      <c r="AV292" s="14" t="s">
        <v>143</v>
      </c>
      <c r="AW292" s="14" t="s">
        <v>5</v>
      </c>
      <c r="AX292" s="14" t="s">
        <v>89</v>
      </c>
      <c r="AY292" s="257" t="s">
        <v>135</v>
      </c>
    </row>
    <row r="293" spans="1:65" s="2" customFormat="1" ht="24.15" customHeight="1">
      <c r="A293" s="38"/>
      <c r="B293" s="39"/>
      <c r="C293" s="217" t="s">
        <v>230</v>
      </c>
      <c r="D293" s="217" t="s">
        <v>138</v>
      </c>
      <c r="E293" s="218" t="s">
        <v>304</v>
      </c>
      <c r="F293" s="219" t="s">
        <v>305</v>
      </c>
      <c r="G293" s="220" t="s">
        <v>239</v>
      </c>
      <c r="H293" s="221">
        <v>8</v>
      </c>
      <c r="I293" s="222"/>
      <c r="J293" s="222"/>
      <c r="K293" s="223">
        <f>ROUND(P293*H293,2)</f>
        <v>0</v>
      </c>
      <c r="L293" s="219" t="s">
        <v>229</v>
      </c>
      <c r="M293" s="44"/>
      <c r="N293" s="224" t="s">
        <v>1</v>
      </c>
      <c r="O293" s="225" t="s">
        <v>44</v>
      </c>
      <c r="P293" s="226">
        <f>I293+J293</f>
        <v>0</v>
      </c>
      <c r="Q293" s="226">
        <f>ROUND(I293*H293,2)</f>
        <v>0</v>
      </c>
      <c r="R293" s="226">
        <f>ROUND(J293*H293,2)</f>
        <v>0</v>
      </c>
      <c r="S293" s="91"/>
      <c r="T293" s="227">
        <f>S293*H293</f>
        <v>0</v>
      </c>
      <c r="U293" s="227">
        <v>0</v>
      </c>
      <c r="V293" s="227">
        <f>U293*H293</f>
        <v>0</v>
      </c>
      <c r="W293" s="227">
        <v>0</v>
      </c>
      <c r="X293" s="228">
        <f>W293*H293</f>
        <v>0</v>
      </c>
      <c r="Y293" s="38"/>
      <c r="Z293" s="38"/>
      <c r="AA293" s="38"/>
      <c r="AB293" s="38"/>
      <c r="AC293" s="38"/>
      <c r="AD293" s="38"/>
      <c r="AE293" s="38"/>
      <c r="AR293" s="229" t="s">
        <v>143</v>
      </c>
      <c r="AT293" s="229" t="s">
        <v>138</v>
      </c>
      <c r="AU293" s="229" t="s">
        <v>91</v>
      </c>
      <c r="AY293" s="17" t="s">
        <v>135</v>
      </c>
      <c r="BE293" s="230">
        <f>IF(O293="základní",K293,0)</f>
        <v>0</v>
      </c>
      <c r="BF293" s="230">
        <f>IF(O293="snížená",K293,0)</f>
        <v>0</v>
      </c>
      <c r="BG293" s="230">
        <f>IF(O293="zákl. přenesená",K293,0)</f>
        <v>0</v>
      </c>
      <c r="BH293" s="230">
        <f>IF(O293="sníž. přenesená",K293,0)</f>
        <v>0</v>
      </c>
      <c r="BI293" s="230">
        <f>IF(O293="nulová",K293,0)</f>
        <v>0</v>
      </c>
      <c r="BJ293" s="17" t="s">
        <v>89</v>
      </c>
      <c r="BK293" s="230">
        <f>ROUND(P293*H293,2)</f>
        <v>0</v>
      </c>
      <c r="BL293" s="17" t="s">
        <v>143</v>
      </c>
      <c r="BM293" s="229" t="s">
        <v>306</v>
      </c>
    </row>
    <row r="294" spans="1:47" s="2" customFormat="1" ht="12">
      <c r="A294" s="38"/>
      <c r="B294" s="39"/>
      <c r="C294" s="40"/>
      <c r="D294" s="231" t="s">
        <v>144</v>
      </c>
      <c r="E294" s="40"/>
      <c r="F294" s="232" t="s">
        <v>305</v>
      </c>
      <c r="G294" s="40"/>
      <c r="H294" s="40"/>
      <c r="I294" s="233"/>
      <c r="J294" s="233"/>
      <c r="K294" s="40"/>
      <c r="L294" s="40"/>
      <c r="M294" s="44"/>
      <c r="N294" s="234"/>
      <c r="O294" s="235"/>
      <c r="P294" s="91"/>
      <c r="Q294" s="91"/>
      <c r="R294" s="91"/>
      <c r="S294" s="91"/>
      <c r="T294" s="91"/>
      <c r="U294" s="91"/>
      <c r="V294" s="91"/>
      <c r="W294" s="91"/>
      <c r="X294" s="92"/>
      <c r="Y294" s="38"/>
      <c r="Z294" s="38"/>
      <c r="AA294" s="38"/>
      <c r="AB294" s="38"/>
      <c r="AC294" s="38"/>
      <c r="AD294" s="38"/>
      <c r="AE294" s="38"/>
      <c r="AT294" s="17" t="s">
        <v>144</v>
      </c>
      <c r="AU294" s="17" t="s">
        <v>91</v>
      </c>
    </row>
    <row r="295" spans="1:51" s="15" customFormat="1" ht="12">
      <c r="A295" s="15"/>
      <c r="B295" s="258"/>
      <c r="C295" s="259"/>
      <c r="D295" s="231" t="s">
        <v>145</v>
      </c>
      <c r="E295" s="260" t="s">
        <v>1</v>
      </c>
      <c r="F295" s="261" t="s">
        <v>225</v>
      </c>
      <c r="G295" s="259"/>
      <c r="H295" s="260" t="s">
        <v>1</v>
      </c>
      <c r="I295" s="262"/>
      <c r="J295" s="262"/>
      <c r="K295" s="259"/>
      <c r="L295" s="259"/>
      <c r="M295" s="263"/>
      <c r="N295" s="264"/>
      <c r="O295" s="265"/>
      <c r="P295" s="265"/>
      <c r="Q295" s="265"/>
      <c r="R295" s="265"/>
      <c r="S295" s="265"/>
      <c r="T295" s="265"/>
      <c r="U295" s="265"/>
      <c r="V295" s="265"/>
      <c r="W295" s="265"/>
      <c r="X295" s="266"/>
      <c r="Y295" s="15"/>
      <c r="Z295" s="15"/>
      <c r="AA295" s="15"/>
      <c r="AB295" s="15"/>
      <c r="AC295" s="15"/>
      <c r="AD295" s="15"/>
      <c r="AE295" s="15"/>
      <c r="AT295" s="267" t="s">
        <v>145</v>
      </c>
      <c r="AU295" s="267" t="s">
        <v>91</v>
      </c>
      <c r="AV295" s="15" t="s">
        <v>89</v>
      </c>
      <c r="AW295" s="15" t="s">
        <v>5</v>
      </c>
      <c r="AX295" s="15" t="s">
        <v>81</v>
      </c>
      <c r="AY295" s="267" t="s">
        <v>135</v>
      </c>
    </row>
    <row r="296" spans="1:51" s="13" customFormat="1" ht="12">
      <c r="A296" s="13"/>
      <c r="B296" s="236"/>
      <c r="C296" s="237"/>
      <c r="D296" s="231" t="s">
        <v>145</v>
      </c>
      <c r="E296" s="238" t="s">
        <v>1</v>
      </c>
      <c r="F296" s="239" t="s">
        <v>161</v>
      </c>
      <c r="G296" s="237"/>
      <c r="H296" s="240">
        <v>8</v>
      </c>
      <c r="I296" s="241"/>
      <c r="J296" s="241"/>
      <c r="K296" s="237"/>
      <c r="L296" s="237"/>
      <c r="M296" s="242"/>
      <c r="N296" s="243"/>
      <c r="O296" s="244"/>
      <c r="P296" s="244"/>
      <c r="Q296" s="244"/>
      <c r="R296" s="244"/>
      <c r="S296" s="244"/>
      <c r="T296" s="244"/>
      <c r="U296" s="244"/>
      <c r="V296" s="244"/>
      <c r="W296" s="244"/>
      <c r="X296" s="245"/>
      <c r="Y296" s="13"/>
      <c r="Z296" s="13"/>
      <c r="AA296" s="13"/>
      <c r="AB296" s="13"/>
      <c r="AC296" s="13"/>
      <c r="AD296" s="13"/>
      <c r="AE296" s="13"/>
      <c r="AT296" s="246" t="s">
        <v>145</v>
      </c>
      <c r="AU296" s="246" t="s">
        <v>91</v>
      </c>
      <c r="AV296" s="13" t="s">
        <v>91</v>
      </c>
      <c r="AW296" s="13" t="s">
        <v>5</v>
      </c>
      <c r="AX296" s="13" t="s">
        <v>81</v>
      </c>
      <c r="AY296" s="246" t="s">
        <v>135</v>
      </c>
    </row>
    <row r="297" spans="1:51" s="14" customFormat="1" ht="12">
      <c r="A297" s="14"/>
      <c r="B297" s="247"/>
      <c r="C297" s="248"/>
      <c r="D297" s="231" t="s">
        <v>145</v>
      </c>
      <c r="E297" s="249" t="s">
        <v>1</v>
      </c>
      <c r="F297" s="250" t="s">
        <v>147</v>
      </c>
      <c r="G297" s="248"/>
      <c r="H297" s="251">
        <v>8</v>
      </c>
      <c r="I297" s="252"/>
      <c r="J297" s="252"/>
      <c r="K297" s="248"/>
      <c r="L297" s="248"/>
      <c r="M297" s="253"/>
      <c r="N297" s="254"/>
      <c r="O297" s="255"/>
      <c r="P297" s="255"/>
      <c r="Q297" s="255"/>
      <c r="R297" s="255"/>
      <c r="S297" s="255"/>
      <c r="T297" s="255"/>
      <c r="U297" s="255"/>
      <c r="V297" s="255"/>
      <c r="W297" s="255"/>
      <c r="X297" s="256"/>
      <c r="Y297" s="14"/>
      <c r="Z297" s="14"/>
      <c r="AA297" s="14"/>
      <c r="AB297" s="14"/>
      <c r="AC297" s="14"/>
      <c r="AD297" s="14"/>
      <c r="AE297" s="14"/>
      <c r="AT297" s="257" t="s">
        <v>145</v>
      </c>
      <c r="AU297" s="257" t="s">
        <v>91</v>
      </c>
      <c r="AV297" s="14" t="s">
        <v>143</v>
      </c>
      <c r="AW297" s="14" t="s">
        <v>5</v>
      </c>
      <c r="AX297" s="14" t="s">
        <v>89</v>
      </c>
      <c r="AY297" s="257" t="s">
        <v>135</v>
      </c>
    </row>
    <row r="298" spans="1:65" s="2" customFormat="1" ht="14.4" customHeight="1">
      <c r="A298" s="38"/>
      <c r="B298" s="39"/>
      <c r="C298" s="268" t="s">
        <v>307</v>
      </c>
      <c r="D298" s="268" t="s">
        <v>216</v>
      </c>
      <c r="E298" s="269" t="s">
        <v>308</v>
      </c>
      <c r="F298" s="270" t="s">
        <v>309</v>
      </c>
      <c r="G298" s="271" t="s">
        <v>239</v>
      </c>
      <c r="H298" s="272">
        <v>112</v>
      </c>
      <c r="I298" s="273"/>
      <c r="J298" s="274"/>
      <c r="K298" s="275">
        <f>ROUND(P298*H298,2)</f>
        <v>0</v>
      </c>
      <c r="L298" s="270" t="s">
        <v>1</v>
      </c>
      <c r="M298" s="276"/>
      <c r="N298" s="277" t="s">
        <v>1</v>
      </c>
      <c r="O298" s="225" t="s">
        <v>44</v>
      </c>
      <c r="P298" s="226">
        <f>I298+J298</f>
        <v>0</v>
      </c>
      <c r="Q298" s="226">
        <f>ROUND(I298*H298,2)</f>
        <v>0</v>
      </c>
      <c r="R298" s="226">
        <f>ROUND(J298*H298,2)</f>
        <v>0</v>
      </c>
      <c r="S298" s="91"/>
      <c r="T298" s="227">
        <f>S298*H298</f>
        <v>0</v>
      </c>
      <c r="U298" s="227">
        <v>0</v>
      </c>
      <c r="V298" s="227">
        <f>U298*H298</f>
        <v>0</v>
      </c>
      <c r="W298" s="227">
        <v>0</v>
      </c>
      <c r="X298" s="228">
        <f>W298*H298</f>
        <v>0</v>
      </c>
      <c r="Y298" s="38"/>
      <c r="Z298" s="38"/>
      <c r="AA298" s="38"/>
      <c r="AB298" s="38"/>
      <c r="AC298" s="38"/>
      <c r="AD298" s="38"/>
      <c r="AE298" s="38"/>
      <c r="AR298" s="229" t="s">
        <v>161</v>
      </c>
      <c r="AT298" s="229" t="s">
        <v>216</v>
      </c>
      <c r="AU298" s="229" t="s">
        <v>91</v>
      </c>
      <c r="AY298" s="17" t="s">
        <v>135</v>
      </c>
      <c r="BE298" s="230">
        <f>IF(O298="základní",K298,0)</f>
        <v>0</v>
      </c>
      <c r="BF298" s="230">
        <f>IF(O298="snížená",K298,0)</f>
        <v>0</v>
      </c>
      <c r="BG298" s="230">
        <f>IF(O298="zákl. přenesená",K298,0)</f>
        <v>0</v>
      </c>
      <c r="BH298" s="230">
        <f>IF(O298="sníž. přenesená",K298,0)</f>
        <v>0</v>
      </c>
      <c r="BI298" s="230">
        <f>IF(O298="nulová",K298,0)</f>
        <v>0</v>
      </c>
      <c r="BJ298" s="17" t="s">
        <v>89</v>
      </c>
      <c r="BK298" s="230">
        <f>ROUND(P298*H298,2)</f>
        <v>0</v>
      </c>
      <c r="BL298" s="17" t="s">
        <v>143</v>
      </c>
      <c r="BM298" s="229" t="s">
        <v>310</v>
      </c>
    </row>
    <row r="299" spans="1:47" s="2" customFormat="1" ht="12">
      <c r="A299" s="38"/>
      <c r="B299" s="39"/>
      <c r="C299" s="40"/>
      <c r="D299" s="231" t="s">
        <v>144</v>
      </c>
      <c r="E299" s="40"/>
      <c r="F299" s="232" t="s">
        <v>309</v>
      </c>
      <c r="G299" s="40"/>
      <c r="H299" s="40"/>
      <c r="I299" s="233"/>
      <c r="J299" s="233"/>
      <c r="K299" s="40"/>
      <c r="L299" s="40"/>
      <c r="M299" s="44"/>
      <c r="N299" s="234"/>
      <c r="O299" s="235"/>
      <c r="P299" s="91"/>
      <c r="Q299" s="91"/>
      <c r="R299" s="91"/>
      <c r="S299" s="91"/>
      <c r="T299" s="91"/>
      <c r="U299" s="91"/>
      <c r="V299" s="91"/>
      <c r="W299" s="91"/>
      <c r="X299" s="92"/>
      <c r="Y299" s="38"/>
      <c r="Z299" s="38"/>
      <c r="AA299" s="38"/>
      <c r="AB299" s="38"/>
      <c r="AC299" s="38"/>
      <c r="AD299" s="38"/>
      <c r="AE299" s="38"/>
      <c r="AT299" s="17" t="s">
        <v>144</v>
      </c>
      <c r="AU299" s="17" t="s">
        <v>91</v>
      </c>
    </row>
    <row r="300" spans="1:47" s="2" customFormat="1" ht="12">
      <c r="A300" s="38"/>
      <c r="B300" s="39"/>
      <c r="C300" s="40"/>
      <c r="D300" s="231" t="s">
        <v>235</v>
      </c>
      <c r="E300" s="40"/>
      <c r="F300" s="278" t="s">
        <v>278</v>
      </c>
      <c r="G300" s="40"/>
      <c r="H300" s="40"/>
      <c r="I300" s="233"/>
      <c r="J300" s="233"/>
      <c r="K300" s="40"/>
      <c r="L300" s="40"/>
      <c r="M300" s="44"/>
      <c r="N300" s="234"/>
      <c r="O300" s="235"/>
      <c r="P300" s="91"/>
      <c r="Q300" s="91"/>
      <c r="R300" s="91"/>
      <c r="S300" s="91"/>
      <c r="T300" s="91"/>
      <c r="U300" s="91"/>
      <c r="V300" s="91"/>
      <c r="W300" s="91"/>
      <c r="X300" s="92"/>
      <c r="Y300" s="38"/>
      <c r="Z300" s="38"/>
      <c r="AA300" s="38"/>
      <c r="AB300" s="38"/>
      <c r="AC300" s="38"/>
      <c r="AD300" s="38"/>
      <c r="AE300" s="38"/>
      <c r="AT300" s="17" t="s">
        <v>235</v>
      </c>
      <c r="AU300" s="17" t="s">
        <v>91</v>
      </c>
    </row>
    <row r="301" spans="1:51" s="15" customFormat="1" ht="12">
      <c r="A301" s="15"/>
      <c r="B301" s="258"/>
      <c r="C301" s="259"/>
      <c r="D301" s="231" t="s">
        <v>145</v>
      </c>
      <c r="E301" s="260" t="s">
        <v>1</v>
      </c>
      <c r="F301" s="261" t="s">
        <v>225</v>
      </c>
      <c r="G301" s="259"/>
      <c r="H301" s="260" t="s">
        <v>1</v>
      </c>
      <c r="I301" s="262"/>
      <c r="J301" s="262"/>
      <c r="K301" s="259"/>
      <c r="L301" s="259"/>
      <c r="M301" s="263"/>
      <c r="N301" s="264"/>
      <c r="O301" s="265"/>
      <c r="P301" s="265"/>
      <c r="Q301" s="265"/>
      <c r="R301" s="265"/>
      <c r="S301" s="265"/>
      <c r="T301" s="265"/>
      <c r="U301" s="265"/>
      <c r="V301" s="265"/>
      <c r="W301" s="265"/>
      <c r="X301" s="266"/>
      <c r="Y301" s="15"/>
      <c r="Z301" s="15"/>
      <c r="AA301" s="15"/>
      <c r="AB301" s="15"/>
      <c r="AC301" s="15"/>
      <c r="AD301" s="15"/>
      <c r="AE301" s="15"/>
      <c r="AT301" s="267" t="s">
        <v>145</v>
      </c>
      <c r="AU301" s="267" t="s">
        <v>91</v>
      </c>
      <c r="AV301" s="15" t="s">
        <v>89</v>
      </c>
      <c r="AW301" s="15" t="s">
        <v>5</v>
      </c>
      <c r="AX301" s="15" t="s">
        <v>81</v>
      </c>
      <c r="AY301" s="267" t="s">
        <v>135</v>
      </c>
    </row>
    <row r="302" spans="1:51" s="13" customFormat="1" ht="12">
      <c r="A302" s="13"/>
      <c r="B302" s="236"/>
      <c r="C302" s="237"/>
      <c r="D302" s="231" t="s">
        <v>145</v>
      </c>
      <c r="E302" s="238" t="s">
        <v>1</v>
      </c>
      <c r="F302" s="239" t="s">
        <v>311</v>
      </c>
      <c r="G302" s="237"/>
      <c r="H302" s="240">
        <v>112</v>
      </c>
      <c r="I302" s="241"/>
      <c r="J302" s="241"/>
      <c r="K302" s="237"/>
      <c r="L302" s="237"/>
      <c r="M302" s="242"/>
      <c r="N302" s="243"/>
      <c r="O302" s="244"/>
      <c r="P302" s="244"/>
      <c r="Q302" s="244"/>
      <c r="R302" s="244"/>
      <c r="S302" s="244"/>
      <c r="T302" s="244"/>
      <c r="U302" s="244"/>
      <c r="V302" s="244"/>
      <c r="W302" s="244"/>
      <c r="X302" s="245"/>
      <c r="Y302" s="13"/>
      <c r="Z302" s="13"/>
      <c r="AA302" s="13"/>
      <c r="AB302" s="13"/>
      <c r="AC302" s="13"/>
      <c r="AD302" s="13"/>
      <c r="AE302" s="13"/>
      <c r="AT302" s="246" t="s">
        <v>145</v>
      </c>
      <c r="AU302" s="246" t="s">
        <v>91</v>
      </c>
      <c r="AV302" s="13" t="s">
        <v>91</v>
      </c>
      <c r="AW302" s="13" t="s">
        <v>5</v>
      </c>
      <c r="AX302" s="13" t="s">
        <v>81</v>
      </c>
      <c r="AY302" s="246" t="s">
        <v>135</v>
      </c>
    </row>
    <row r="303" spans="1:51" s="14" customFormat="1" ht="12">
      <c r="A303" s="14"/>
      <c r="B303" s="247"/>
      <c r="C303" s="248"/>
      <c r="D303" s="231" t="s">
        <v>145</v>
      </c>
      <c r="E303" s="249" t="s">
        <v>1</v>
      </c>
      <c r="F303" s="250" t="s">
        <v>147</v>
      </c>
      <c r="G303" s="248"/>
      <c r="H303" s="251">
        <v>112</v>
      </c>
      <c r="I303" s="252"/>
      <c r="J303" s="252"/>
      <c r="K303" s="248"/>
      <c r="L303" s="248"/>
      <c r="M303" s="253"/>
      <c r="N303" s="254"/>
      <c r="O303" s="255"/>
      <c r="P303" s="255"/>
      <c r="Q303" s="255"/>
      <c r="R303" s="255"/>
      <c r="S303" s="255"/>
      <c r="T303" s="255"/>
      <c r="U303" s="255"/>
      <c r="V303" s="255"/>
      <c r="W303" s="255"/>
      <c r="X303" s="256"/>
      <c r="Y303" s="14"/>
      <c r="Z303" s="14"/>
      <c r="AA303" s="14"/>
      <c r="AB303" s="14"/>
      <c r="AC303" s="14"/>
      <c r="AD303" s="14"/>
      <c r="AE303" s="14"/>
      <c r="AT303" s="257" t="s">
        <v>145</v>
      </c>
      <c r="AU303" s="257" t="s">
        <v>91</v>
      </c>
      <c r="AV303" s="14" t="s">
        <v>143</v>
      </c>
      <c r="AW303" s="14" t="s">
        <v>5</v>
      </c>
      <c r="AX303" s="14" t="s">
        <v>89</v>
      </c>
      <c r="AY303" s="257" t="s">
        <v>135</v>
      </c>
    </row>
    <row r="304" spans="1:65" s="2" customFormat="1" ht="14.4" customHeight="1">
      <c r="A304" s="38"/>
      <c r="B304" s="39"/>
      <c r="C304" s="268" t="s">
        <v>234</v>
      </c>
      <c r="D304" s="268" t="s">
        <v>216</v>
      </c>
      <c r="E304" s="269" t="s">
        <v>312</v>
      </c>
      <c r="F304" s="270" t="s">
        <v>313</v>
      </c>
      <c r="G304" s="271" t="s">
        <v>176</v>
      </c>
      <c r="H304" s="272">
        <v>56</v>
      </c>
      <c r="I304" s="273"/>
      <c r="J304" s="274"/>
      <c r="K304" s="275">
        <f>ROUND(P304*H304,2)</f>
        <v>0</v>
      </c>
      <c r="L304" s="270" t="s">
        <v>1</v>
      </c>
      <c r="M304" s="276"/>
      <c r="N304" s="277" t="s">
        <v>1</v>
      </c>
      <c r="O304" s="225" t="s">
        <v>44</v>
      </c>
      <c r="P304" s="226">
        <f>I304+J304</f>
        <v>0</v>
      </c>
      <c r="Q304" s="226">
        <f>ROUND(I304*H304,2)</f>
        <v>0</v>
      </c>
      <c r="R304" s="226">
        <f>ROUND(J304*H304,2)</f>
        <v>0</v>
      </c>
      <c r="S304" s="91"/>
      <c r="T304" s="227">
        <f>S304*H304</f>
        <v>0</v>
      </c>
      <c r="U304" s="227">
        <v>0</v>
      </c>
      <c r="V304" s="227">
        <f>U304*H304</f>
        <v>0</v>
      </c>
      <c r="W304" s="227">
        <v>0</v>
      </c>
      <c r="X304" s="228">
        <f>W304*H304</f>
        <v>0</v>
      </c>
      <c r="Y304" s="38"/>
      <c r="Z304" s="38"/>
      <c r="AA304" s="38"/>
      <c r="AB304" s="38"/>
      <c r="AC304" s="38"/>
      <c r="AD304" s="38"/>
      <c r="AE304" s="38"/>
      <c r="AR304" s="229" t="s">
        <v>161</v>
      </c>
      <c r="AT304" s="229" t="s">
        <v>216</v>
      </c>
      <c r="AU304" s="229" t="s">
        <v>91</v>
      </c>
      <c r="AY304" s="17" t="s">
        <v>135</v>
      </c>
      <c r="BE304" s="230">
        <f>IF(O304="základní",K304,0)</f>
        <v>0</v>
      </c>
      <c r="BF304" s="230">
        <f>IF(O304="snížená",K304,0)</f>
        <v>0</v>
      </c>
      <c r="BG304" s="230">
        <f>IF(O304="zákl. přenesená",K304,0)</f>
        <v>0</v>
      </c>
      <c r="BH304" s="230">
        <f>IF(O304="sníž. přenesená",K304,0)</f>
        <v>0</v>
      </c>
      <c r="BI304" s="230">
        <f>IF(O304="nulová",K304,0)</f>
        <v>0</v>
      </c>
      <c r="BJ304" s="17" t="s">
        <v>89</v>
      </c>
      <c r="BK304" s="230">
        <f>ROUND(P304*H304,2)</f>
        <v>0</v>
      </c>
      <c r="BL304" s="17" t="s">
        <v>143</v>
      </c>
      <c r="BM304" s="229" t="s">
        <v>314</v>
      </c>
    </row>
    <row r="305" spans="1:47" s="2" customFormat="1" ht="12">
      <c r="A305" s="38"/>
      <c r="B305" s="39"/>
      <c r="C305" s="40"/>
      <c r="D305" s="231" t="s">
        <v>144</v>
      </c>
      <c r="E305" s="40"/>
      <c r="F305" s="232" t="s">
        <v>313</v>
      </c>
      <c r="G305" s="40"/>
      <c r="H305" s="40"/>
      <c r="I305" s="233"/>
      <c r="J305" s="233"/>
      <c r="K305" s="40"/>
      <c r="L305" s="40"/>
      <c r="M305" s="44"/>
      <c r="N305" s="234"/>
      <c r="O305" s="235"/>
      <c r="P305" s="91"/>
      <c r="Q305" s="91"/>
      <c r="R305" s="91"/>
      <c r="S305" s="91"/>
      <c r="T305" s="91"/>
      <c r="U305" s="91"/>
      <c r="V305" s="91"/>
      <c r="W305" s="91"/>
      <c r="X305" s="92"/>
      <c r="Y305" s="38"/>
      <c r="Z305" s="38"/>
      <c r="AA305" s="38"/>
      <c r="AB305" s="38"/>
      <c r="AC305" s="38"/>
      <c r="AD305" s="38"/>
      <c r="AE305" s="38"/>
      <c r="AT305" s="17" t="s">
        <v>144</v>
      </c>
      <c r="AU305" s="17" t="s">
        <v>91</v>
      </c>
    </row>
    <row r="306" spans="1:47" s="2" customFormat="1" ht="12">
      <c r="A306" s="38"/>
      <c r="B306" s="39"/>
      <c r="C306" s="40"/>
      <c r="D306" s="231" t="s">
        <v>235</v>
      </c>
      <c r="E306" s="40"/>
      <c r="F306" s="278" t="s">
        <v>278</v>
      </c>
      <c r="G306" s="40"/>
      <c r="H306" s="40"/>
      <c r="I306" s="233"/>
      <c r="J306" s="233"/>
      <c r="K306" s="40"/>
      <c r="L306" s="40"/>
      <c r="M306" s="44"/>
      <c r="N306" s="234"/>
      <c r="O306" s="235"/>
      <c r="P306" s="91"/>
      <c r="Q306" s="91"/>
      <c r="R306" s="91"/>
      <c r="S306" s="91"/>
      <c r="T306" s="91"/>
      <c r="U306" s="91"/>
      <c r="V306" s="91"/>
      <c r="W306" s="91"/>
      <c r="X306" s="92"/>
      <c r="Y306" s="38"/>
      <c r="Z306" s="38"/>
      <c r="AA306" s="38"/>
      <c r="AB306" s="38"/>
      <c r="AC306" s="38"/>
      <c r="AD306" s="38"/>
      <c r="AE306" s="38"/>
      <c r="AT306" s="17" t="s">
        <v>235</v>
      </c>
      <c r="AU306" s="17" t="s">
        <v>91</v>
      </c>
    </row>
    <row r="307" spans="1:51" s="15" customFormat="1" ht="12">
      <c r="A307" s="15"/>
      <c r="B307" s="258"/>
      <c r="C307" s="259"/>
      <c r="D307" s="231" t="s">
        <v>145</v>
      </c>
      <c r="E307" s="260" t="s">
        <v>1</v>
      </c>
      <c r="F307" s="261" t="s">
        <v>225</v>
      </c>
      <c r="G307" s="259"/>
      <c r="H307" s="260" t="s">
        <v>1</v>
      </c>
      <c r="I307" s="262"/>
      <c r="J307" s="262"/>
      <c r="K307" s="259"/>
      <c r="L307" s="259"/>
      <c r="M307" s="263"/>
      <c r="N307" s="264"/>
      <c r="O307" s="265"/>
      <c r="P307" s="265"/>
      <c r="Q307" s="265"/>
      <c r="R307" s="265"/>
      <c r="S307" s="265"/>
      <c r="T307" s="265"/>
      <c r="U307" s="265"/>
      <c r="V307" s="265"/>
      <c r="W307" s="265"/>
      <c r="X307" s="266"/>
      <c r="Y307" s="15"/>
      <c r="Z307" s="15"/>
      <c r="AA307" s="15"/>
      <c r="AB307" s="15"/>
      <c r="AC307" s="15"/>
      <c r="AD307" s="15"/>
      <c r="AE307" s="15"/>
      <c r="AT307" s="267" t="s">
        <v>145</v>
      </c>
      <c r="AU307" s="267" t="s">
        <v>91</v>
      </c>
      <c r="AV307" s="15" t="s">
        <v>89</v>
      </c>
      <c r="AW307" s="15" t="s">
        <v>5</v>
      </c>
      <c r="AX307" s="15" t="s">
        <v>81</v>
      </c>
      <c r="AY307" s="267" t="s">
        <v>135</v>
      </c>
    </row>
    <row r="308" spans="1:51" s="13" customFormat="1" ht="12">
      <c r="A308" s="13"/>
      <c r="B308" s="236"/>
      <c r="C308" s="237"/>
      <c r="D308" s="231" t="s">
        <v>145</v>
      </c>
      <c r="E308" s="238" t="s">
        <v>1</v>
      </c>
      <c r="F308" s="239" t="s">
        <v>269</v>
      </c>
      <c r="G308" s="237"/>
      <c r="H308" s="240">
        <v>56</v>
      </c>
      <c r="I308" s="241"/>
      <c r="J308" s="241"/>
      <c r="K308" s="237"/>
      <c r="L308" s="237"/>
      <c r="M308" s="242"/>
      <c r="N308" s="243"/>
      <c r="O308" s="244"/>
      <c r="P308" s="244"/>
      <c r="Q308" s="244"/>
      <c r="R308" s="244"/>
      <c r="S308" s="244"/>
      <c r="T308" s="244"/>
      <c r="U308" s="244"/>
      <c r="V308" s="244"/>
      <c r="W308" s="244"/>
      <c r="X308" s="245"/>
      <c r="Y308" s="13"/>
      <c r="Z308" s="13"/>
      <c r="AA308" s="13"/>
      <c r="AB308" s="13"/>
      <c r="AC308" s="13"/>
      <c r="AD308" s="13"/>
      <c r="AE308" s="13"/>
      <c r="AT308" s="246" t="s">
        <v>145</v>
      </c>
      <c r="AU308" s="246" t="s">
        <v>91</v>
      </c>
      <c r="AV308" s="13" t="s">
        <v>91</v>
      </c>
      <c r="AW308" s="13" t="s">
        <v>5</v>
      </c>
      <c r="AX308" s="13" t="s">
        <v>81</v>
      </c>
      <c r="AY308" s="246" t="s">
        <v>135</v>
      </c>
    </row>
    <row r="309" spans="1:51" s="14" customFormat="1" ht="12">
      <c r="A309" s="14"/>
      <c r="B309" s="247"/>
      <c r="C309" s="248"/>
      <c r="D309" s="231" t="s">
        <v>145</v>
      </c>
      <c r="E309" s="249" t="s">
        <v>1</v>
      </c>
      <c r="F309" s="250" t="s">
        <v>147</v>
      </c>
      <c r="G309" s="248"/>
      <c r="H309" s="251">
        <v>56</v>
      </c>
      <c r="I309" s="252"/>
      <c r="J309" s="252"/>
      <c r="K309" s="248"/>
      <c r="L309" s="248"/>
      <c r="M309" s="253"/>
      <c r="N309" s="254"/>
      <c r="O309" s="255"/>
      <c r="P309" s="255"/>
      <c r="Q309" s="255"/>
      <c r="R309" s="255"/>
      <c r="S309" s="255"/>
      <c r="T309" s="255"/>
      <c r="U309" s="255"/>
      <c r="V309" s="255"/>
      <c r="W309" s="255"/>
      <c r="X309" s="256"/>
      <c r="Y309" s="14"/>
      <c r="Z309" s="14"/>
      <c r="AA309" s="14"/>
      <c r="AB309" s="14"/>
      <c r="AC309" s="14"/>
      <c r="AD309" s="14"/>
      <c r="AE309" s="14"/>
      <c r="AT309" s="257" t="s">
        <v>145</v>
      </c>
      <c r="AU309" s="257" t="s">
        <v>91</v>
      </c>
      <c r="AV309" s="14" t="s">
        <v>143</v>
      </c>
      <c r="AW309" s="14" t="s">
        <v>5</v>
      </c>
      <c r="AX309" s="14" t="s">
        <v>89</v>
      </c>
      <c r="AY309" s="257" t="s">
        <v>135</v>
      </c>
    </row>
    <row r="310" spans="1:65" s="2" customFormat="1" ht="14.4" customHeight="1">
      <c r="A310" s="38"/>
      <c r="B310" s="39"/>
      <c r="C310" s="268" t="s">
        <v>315</v>
      </c>
      <c r="D310" s="268" t="s">
        <v>216</v>
      </c>
      <c r="E310" s="269" t="s">
        <v>316</v>
      </c>
      <c r="F310" s="270" t="s">
        <v>317</v>
      </c>
      <c r="G310" s="271" t="s">
        <v>176</v>
      </c>
      <c r="H310" s="272">
        <v>212</v>
      </c>
      <c r="I310" s="273"/>
      <c r="J310" s="274"/>
      <c r="K310" s="275">
        <f>ROUND(P310*H310,2)</f>
        <v>0</v>
      </c>
      <c r="L310" s="270" t="s">
        <v>1</v>
      </c>
      <c r="M310" s="276"/>
      <c r="N310" s="277" t="s">
        <v>1</v>
      </c>
      <c r="O310" s="225" t="s">
        <v>44</v>
      </c>
      <c r="P310" s="226">
        <f>I310+J310</f>
        <v>0</v>
      </c>
      <c r="Q310" s="226">
        <f>ROUND(I310*H310,2)</f>
        <v>0</v>
      </c>
      <c r="R310" s="226">
        <f>ROUND(J310*H310,2)</f>
        <v>0</v>
      </c>
      <c r="S310" s="91"/>
      <c r="T310" s="227">
        <f>S310*H310</f>
        <v>0</v>
      </c>
      <c r="U310" s="227">
        <v>0</v>
      </c>
      <c r="V310" s="227">
        <f>U310*H310</f>
        <v>0</v>
      </c>
      <c r="W310" s="227">
        <v>0</v>
      </c>
      <c r="X310" s="228">
        <f>W310*H310</f>
        <v>0</v>
      </c>
      <c r="Y310" s="38"/>
      <c r="Z310" s="38"/>
      <c r="AA310" s="38"/>
      <c r="AB310" s="38"/>
      <c r="AC310" s="38"/>
      <c r="AD310" s="38"/>
      <c r="AE310" s="38"/>
      <c r="AR310" s="229" t="s">
        <v>161</v>
      </c>
      <c r="AT310" s="229" t="s">
        <v>216</v>
      </c>
      <c r="AU310" s="229" t="s">
        <v>91</v>
      </c>
      <c r="AY310" s="17" t="s">
        <v>135</v>
      </c>
      <c r="BE310" s="230">
        <f>IF(O310="základní",K310,0)</f>
        <v>0</v>
      </c>
      <c r="BF310" s="230">
        <f>IF(O310="snížená",K310,0)</f>
        <v>0</v>
      </c>
      <c r="BG310" s="230">
        <f>IF(O310="zákl. přenesená",K310,0)</f>
        <v>0</v>
      </c>
      <c r="BH310" s="230">
        <f>IF(O310="sníž. přenesená",K310,0)</f>
        <v>0</v>
      </c>
      <c r="BI310" s="230">
        <f>IF(O310="nulová",K310,0)</f>
        <v>0</v>
      </c>
      <c r="BJ310" s="17" t="s">
        <v>89</v>
      </c>
      <c r="BK310" s="230">
        <f>ROUND(P310*H310,2)</f>
        <v>0</v>
      </c>
      <c r="BL310" s="17" t="s">
        <v>143</v>
      </c>
      <c r="BM310" s="229" t="s">
        <v>318</v>
      </c>
    </row>
    <row r="311" spans="1:47" s="2" customFormat="1" ht="12">
      <c r="A311" s="38"/>
      <c r="B311" s="39"/>
      <c r="C311" s="40"/>
      <c r="D311" s="231" t="s">
        <v>144</v>
      </c>
      <c r="E311" s="40"/>
      <c r="F311" s="232" t="s">
        <v>317</v>
      </c>
      <c r="G311" s="40"/>
      <c r="H311" s="40"/>
      <c r="I311" s="233"/>
      <c r="J311" s="233"/>
      <c r="K311" s="40"/>
      <c r="L311" s="40"/>
      <c r="M311" s="44"/>
      <c r="N311" s="234"/>
      <c r="O311" s="235"/>
      <c r="P311" s="91"/>
      <c r="Q311" s="91"/>
      <c r="R311" s="91"/>
      <c r="S311" s="91"/>
      <c r="T311" s="91"/>
      <c r="U311" s="91"/>
      <c r="V311" s="91"/>
      <c r="W311" s="91"/>
      <c r="X311" s="92"/>
      <c r="Y311" s="38"/>
      <c r="Z311" s="38"/>
      <c r="AA311" s="38"/>
      <c r="AB311" s="38"/>
      <c r="AC311" s="38"/>
      <c r="AD311" s="38"/>
      <c r="AE311" s="38"/>
      <c r="AT311" s="17" t="s">
        <v>144</v>
      </c>
      <c r="AU311" s="17" t="s">
        <v>91</v>
      </c>
    </row>
    <row r="312" spans="1:47" s="2" customFormat="1" ht="12">
      <c r="A312" s="38"/>
      <c r="B312" s="39"/>
      <c r="C312" s="40"/>
      <c r="D312" s="231" t="s">
        <v>235</v>
      </c>
      <c r="E312" s="40"/>
      <c r="F312" s="278" t="s">
        <v>278</v>
      </c>
      <c r="G312" s="40"/>
      <c r="H312" s="40"/>
      <c r="I312" s="233"/>
      <c r="J312" s="233"/>
      <c r="K312" s="40"/>
      <c r="L312" s="40"/>
      <c r="M312" s="44"/>
      <c r="N312" s="234"/>
      <c r="O312" s="235"/>
      <c r="P312" s="91"/>
      <c r="Q312" s="91"/>
      <c r="R312" s="91"/>
      <c r="S312" s="91"/>
      <c r="T312" s="91"/>
      <c r="U312" s="91"/>
      <c r="V312" s="91"/>
      <c r="W312" s="91"/>
      <c r="X312" s="92"/>
      <c r="Y312" s="38"/>
      <c r="Z312" s="38"/>
      <c r="AA312" s="38"/>
      <c r="AB312" s="38"/>
      <c r="AC312" s="38"/>
      <c r="AD312" s="38"/>
      <c r="AE312" s="38"/>
      <c r="AT312" s="17" t="s">
        <v>235</v>
      </c>
      <c r="AU312" s="17" t="s">
        <v>91</v>
      </c>
    </row>
    <row r="313" spans="1:51" s="15" customFormat="1" ht="12">
      <c r="A313" s="15"/>
      <c r="B313" s="258"/>
      <c r="C313" s="259"/>
      <c r="D313" s="231" t="s">
        <v>145</v>
      </c>
      <c r="E313" s="260" t="s">
        <v>1</v>
      </c>
      <c r="F313" s="261" t="s">
        <v>225</v>
      </c>
      <c r="G313" s="259"/>
      <c r="H313" s="260" t="s">
        <v>1</v>
      </c>
      <c r="I313" s="262"/>
      <c r="J313" s="262"/>
      <c r="K313" s="259"/>
      <c r="L313" s="259"/>
      <c r="M313" s="263"/>
      <c r="N313" s="264"/>
      <c r="O313" s="265"/>
      <c r="P313" s="265"/>
      <c r="Q313" s="265"/>
      <c r="R313" s="265"/>
      <c r="S313" s="265"/>
      <c r="T313" s="265"/>
      <c r="U313" s="265"/>
      <c r="V313" s="265"/>
      <c r="W313" s="265"/>
      <c r="X313" s="266"/>
      <c r="Y313" s="15"/>
      <c r="Z313" s="15"/>
      <c r="AA313" s="15"/>
      <c r="AB313" s="15"/>
      <c r="AC313" s="15"/>
      <c r="AD313" s="15"/>
      <c r="AE313" s="15"/>
      <c r="AT313" s="267" t="s">
        <v>145</v>
      </c>
      <c r="AU313" s="267" t="s">
        <v>91</v>
      </c>
      <c r="AV313" s="15" t="s">
        <v>89</v>
      </c>
      <c r="AW313" s="15" t="s">
        <v>5</v>
      </c>
      <c r="AX313" s="15" t="s">
        <v>81</v>
      </c>
      <c r="AY313" s="267" t="s">
        <v>135</v>
      </c>
    </row>
    <row r="314" spans="1:51" s="13" customFormat="1" ht="12">
      <c r="A314" s="13"/>
      <c r="B314" s="236"/>
      <c r="C314" s="237"/>
      <c r="D314" s="231" t="s">
        <v>145</v>
      </c>
      <c r="E314" s="238" t="s">
        <v>1</v>
      </c>
      <c r="F314" s="239" t="s">
        <v>319</v>
      </c>
      <c r="G314" s="237"/>
      <c r="H314" s="240">
        <v>212</v>
      </c>
      <c r="I314" s="241"/>
      <c r="J314" s="241"/>
      <c r="K314" s="237"/>
      <c r="L314" s="237"/>
      <c r="M314" s="242"/>
      <c r="N314" s="243"/>
      <c r="O314" s="244"/>
      <c r="P314" s="244"/>
      <c r="Q314" s="244"/>
      <c r="R314" s="244"/>
      <c r="S314" s="244"/>
      <c r="T314" s="244"/>
      <c r="U314" s="244"/>
      <c r="V314" s="244"/>
      <c r="W314" s="244"/>
      <c r="X314" s="245"/>
      <c r="Y314" s="13"/>
      <c r="Z314" s="13"/>
      <c r="AA314" s="13"/>
      <c r="AB314" s="13"/>
      <c r="AC314" s="13"/>
      <c r="AD314" s="13"/>
      <c r="AE314" s="13"/>
      <c r="AT314" s="246" t="s">
        <v>145</v>
      </c>
      <c r="AU314" s="246" t="s">
        <v>91</v>
      </c>
      <c r="AV314" s="13" t="s">
        <v>91</v>
      </c>
      <c r="AW314" s="13" t="s">
        <v>5</v>
      </c>
      <c r="AX314" s="13" t="s">
        <v>81</v>
      </c>
      <c r="AY314" s="246" t="s">
        <v>135</v>
      </c>
    </row>
    <row r="315" spans="1:51" s="14" customFormat="1" ht="12">
      <c r="A315" s="14"/>
      <c r="B315" s="247"/>
      <c r="C315" s="248"/>
      <c r="D315" s="231" t="s">
        <v>145</v>
      </c>
      <c r="E315" s="249" t="s">
        <v>1</v>
      </c>
      <c r="F315" s="250" t="s">
        <v>147</v>
      </c>
      <c r="G315" s="248"/>
      <c r="H315" s="251">
        <v>212</v>
      </c>
      <c r="I315" s="252"/>
      <c r="J315" s="252"/>
      <c r="K315" s="248"/>
      <c r="L315" s="248"/>
      <c r="M315" s="253"/>
      <c r="N315" s="254"/>
      <c r="O315" s="255"/>
      <c r="P315" s="255"/>
      <c r="Q315" s="255"/>
      <c r="R315" s="255"/>
      <c r="S315" s="255"/>
      <c r="T315" s="255"/>
      <c r="U315" s="255"/>
      <c r="V315" s="255"/>
      <c r="W315" s="255"/>
      <c r="X315" s="256"/>
      <c r="Y315" s="14"/>
      <c r="Z315" s="14"/>
      <c r="AA315" s="14"/>
      <c r="AB315" s="14"/>
      <c r="AC315" s="14"/>
      <c r="AD315" s="14"/>
      <c r="AE315" s="14"/>
      <c r="AT315" s="257" t="s">
        <v>145</v>
      </c>
      <c r="AU315" s="257" t="s">
        <v>91</v>
      </c>
      <c r="AV315" s="14" t="s">
        <v>143</v>
      </c>
      <c r="AW315" s="14" t="s">
        <v>5</v>
      </c>
      <c r="AX315" s="14" t="s">
        <v>89</v>
      </c>
      <c r="AY315" s="257" t="s">
        <v>135</v>
      </c>
    </row>
    <row r="316" spans="1:65" s="2" customFormat="1" ht="14.4" customHeight="1">
      <c r="A316" s="38"/>
      <c r="B316" s="39"/>
      <c r="C316" s="268" t="s">
        <v>240</v>
      </c>
      <c r="D316" s="268" t="s">
        <v>216</v>
      </c>
      <c r="E316" s="269" t="s">
        <v>320</v>
      </c>
      <c r="F316" s="270" t="s">
        <v>321</v>
      </c>
      <c r="G316" s="271" t="s">
        <v>239</v>
      </c>
      <c r="H316" s="272">
        <v>8</v>
      </c>
      <c r="I316" s="273"/>
      <c r="J316" s="274"/>
      <c r="K316" s="275">
        <f>ROUND(P316*H316,2)</f>
        <v>0</v>
      </c>
      <c r="L316" s="270" t="s">
        <v>1</v>
      </c>
      <c r="M316" s="276"/>
      <c r="N316" s="277" t="s">
        <v>1</v>
      </c>
      <c r="O316" s="225" t="s">
        <v>44</v>
      </c>
      <c r="P316" s="226">
        <f>I316+J316</f>
        <v>0</v>
      </c>
      <c r="Q316" s="226">
        <f>ROUND(I316*H316,2)</f>
        <v>0</v>
      </c>
      <c r="R316" s="226">
        <f>ROUND(J316*H316,2)</f>
        <v>0</v>
      </c>
      <c r="S316" s="91"/>
      <c r="T316" s="227">
        <f>S316*H316</f>
        <v>0</v>
      </c>
      <c r="U316" s="227">
        <v>0</v>
      </c>
      <c r="V316" s="227">
        <f>U316*H316</f>
        <v>0</v>
      </c>
      <c r="W316" s="227">
        <v>0</v>
      </c>
      <c r="X316" s="228">
        <f>W316*H316</f>
        <v>0</v>
      </c>
      <c r="Y316" s="38"/>
      <c r="Z316" s="38"/>
      <c r="AA316" s="38"/>
      <c r="AB316" s="38"/>
      <c r="AC316" s="38"/>
      <c r="AD316" s="38"/>
      <c r="AE316" s="38"/>
      <c r="AR316" s="229" t="s">
        <v>161</v>
      </c>
      <c r="AT316" s="229" t="s">
        <v>216</v>
      </c>
      <c r="AU316" s="229" t="s">
        <v>91</v>
      </c>
      <c r="AY316" s="17" t="s">
        <v>135</v>
      </c>
      <c r="BE316" s="230">
        <f>IF(O316="základní",K316,0)</f>
        <v>0</v>
      </c>
      <c r="BF316" s="230">
        <f>IF(O316="snížená",K316,0)</f>
        <v>0</v>
      </c>
      <c r="BG316" s="230">
        <f>IF(O316="zákl. přenesená",K316,0)</f>
        <v>0</v>
      </c>
      <c r="BH316" s="230">
        <f>IF(O316="sníž. přenesená",K316,0)</f>
        <v>0</v>
      </c>
      <c r="BI316" s="230">
        <f>IF(O316="nulová",K316,0)</f>
        <v>0</v>
      </c>
      <c r="BJ316" s="17" t="s">
        <v>89</v>
      </c>
      <c r="BK316" s="230">
        <f>ROUND(P316*H316,2)</f>
        <v>0</v>
      </c>
      <c r="BL316" s="17" t="s">
        <v>143</v>
      </c>
      <c r="BM316" s="229" t="s">
        <v>322</v>
      </c>
    </row>
    <row r="317" spans="1:47" s="2" customFormat="1" ht="12">
      <c r="A317" s="38"/>
      <c r="B317" s="39"/>
      <c r="C317" s="40"/>
      <c r="D317" s="231" t="s">
        <v>144</v>
      </c>
      <c r="E317" s="40"/>
      <c r="F317" s="232" t="s">
        <v>321</v>
      </c>
      <c r="G317" s="40"/>
      <c r="H317" s="40"/>
      <c r="I317" s="233"/>
      <c r="J317" s="233"/>
      <c r="K317" s="40"/>
      <c r="L317" s="40"/>
      <c r="M317" s="44"/>
      <c r="N317" s="234"/>
      <c r="O317" s="235"/>
      <c r="P317" s="91"/>
      <c r="Q317" s="91"/>
      <c r="R317" s="91"/>
      <c r="S317" s="91"/>
      <c r="T317" s="91"/>
      <c r="U317" s="91"/>
      <c r="V317" s="91"/>
      <c r="W317" s="91"/>
      <c r="X317" s="92"/>
      <c r="Y317" s="38"/>
      <c r="Z317" s="38"/>
      <c r="AA317" s="38"/>
      <c r="AB317" s="38"/>
      <c r="AC317" s="38"/>
      <c r="AD317" s="38"/>
      <c r="AE317" s="38"/>
      <c r="AT317" s="17" t="s">
        <v>144</v>
      </c>
      <c r="AU317" s="17" t="s">
        <v>91</v>
      </c>
    </row>
    <row r="318" spans="1:47" s="2" customFormat="1" ht="12">
      <c r="A318" s="38"/>
      <c r="B318" s="39"/>
      <c r="C318" s="40"/>
      <c r="D318" s="231" t="s">
        <v>235</v>
      </c>
      <c r="E318" s="40"/>
      <c r="F318" s="278" t="s">
        <v>278</v>
      </c>
      <c r="G318" s="40"/>
      <c r="H318" s="40"/>
      <c r="I318" s="233"/>
      <c r="J318" s="233"/>
      <c r="K318" s="40"/>
      <c r="L318" s="40"/>
      <c r="M318" s="44"/>
      <c r="N318" s="234"/>
      <c r="O318" s="235"/>
      <c r="P318" s="91"/>
      <c r="Q318" s="91"/>
      <c r="R318" s="91"/>
      <c r="S318" s="91"/>
      <c r="T318" s="91"/>
      <c r="U318" s="91"/>
      <c r="V318" s="91"/>
      <c r="W318" s="91"/>
      <c r="X318" s="92"/>
      <c r="Y318" s="38"/>
      <c r="Z318" s="38"/>
      <c r="AA318" s="38"/>
      <c r="AB318" s="38"/>
      <c r="AC318" s="38"/>
      <c r="AD318" s="38"/>
      <c r="AE318" s="38"/>
      <c r="AT318" s="17" t="s">
        <v>235</v>
      </c>
      <c r="AU318" s="17" t="s">
        <v>91</v>
      </c>
    </row>
    <row r="319" spans="1:51" s="15" customFormat="1" ht="12">
      <c r="A319" s="15"/>
      <c r="B319" s="258"/>
      <c r="C319" s="259"/>
      <c r="D319" s="231" t="s">
        <v>145</v>
      </c>
      <c r="E319" s="260" t="s">
        <v>1</v>
      </c>
      <c r="F319" s="261" t="s">
        <v>225</v>
      </c>
      <c r="G319" s="259"/>
      <c r="H319" s="260" t="s">
        <v>1</v>
      </c>
      <c r="I319" s="262"/>
      <c r="J319" s="262"/>
      <c r="K319" s="259"/>
      <c r="L319" s="259"/>
      <c r="M319" s="263"/>
      <c r="N319" s="264"/>
      <c r="O319" s="265"/>
      <c r="P319" s="265"/>
      <c r="Q319" s="265"/>
      <c r="R319" s="265"/>
      <c r="S319" s="265"/>
      <c r="T319" s="265"/>
      <c r="U319" s="265"/>
      <c r="V319" s="265"/>
      <c r="W319" s="265"/>
      <c r="X319" s="266"/>
      <c r="Y319" s="15"/>
      <c r="Z319" s="15"/>
      <c r="AA319" s="15"/>
      <c r="AB319" s="15"/>
      <c r="AC319" s="15"/>
      <c r="AD319" s="15"/>
      <c r="AE319" s="15"/>
      <c r="AT319" s="267" t="s">
        <v>145</v>
      </c>
      <c r="AU319" s="267" t="s">
        <v>91</v>
      </c>
      <c r="AV319" s="15" t="s">
        <v>89</v>
      </c>
      <c r="AW319" s="15" t="s">
        <v>5</v>
      </c>
      <c r="AX319" s="15" t="s">
        <v>81</v>
      </c>
      <c r="AY319" s="267" t="s">
        <v>135</v>
      </c>
    </row>
    <row r="320" spans="1:51" s="13" customFormat="1" ht="12">
      <c r="A320" s="13"/>
      <c r="B320" s="236"/>
      <c r="C320" s="237"/>
      <c r="D320" s="231" t="s">
        <v>145</v>
      </c>
      <c r="E320" s="238" t="s">
        <v>1</v>
      </c>
      <c r="F320" s="239" t="s">
        <v>161</v>
      </c>
      <c r="G320" s="237"/>
      <c r="H320" s="240">
        <v>8</v>
      </c>
      <c r="I320" s="241"/>
      <c r="J320" s="241"/>
      <c r="K320" s="237"/>
      <c r="L320" s="237"/>
      <c r="M320" s="242"/>
      <c r="N320" s="243"/>
      <c r="O320" s="244"/>
      <c r="P320" s="244"/>
      <c r="Q320" s="244"/>
      <c r="R320" s="244"/>
      <c r="S320" s="244"/>
      <c r="T320" s="244"/>
      <c r="U320" s="244"/>
      <c r="V320" s="244"/>
      <c r="W320" s="244"/>
      <c r="X320" s="245"/>
      <c r="Y320" s="13"/>
      <c r="Z320" s="13"/>
      <c r="AA320" s="13"/>
      <c r="AB320" s="13"/>
      <c r="AC320" s="13"/>
      <c r="AD320" s="13"/>
      <c r="AE320" s="13"/>
      <c r="AT320" s="246" t="s">
        <v>145</v>
      </c>
      <c r="AU320" s="246" t="s">
        <v>91</v>
      </c>
      <c r="AV320" s="13" t="s">
        <v>91</v>
      </c>
      <c r="AW320" s="13" t="s">
        <v>5</v>
      </c>
      <c r="AX320" s="13" t="s">
        <v>81</v>
      </c>
      <c r="AY320" s="246" t="s">
        <v>135</v>
      </c>
    </row>
    <row r="321" spans="1:51" s="14" customFormat="1" ht="12">
      <c r="A321" s="14"/>
      <c r="B321" s="247"/>
      <c r="C321" s="248"/>
      <c r="D321" s="231" t="s">
        <v>145</v>
      </c>
      <c r="E321" s="249" t="s">
        <v>1</v>
      </c>
      <c r="F321" s="250" t="s">
        <v>147</v>
      </c>
      <c r="G321" s="248"/>
      <c r="H321" s="251">
        <v>8</v>
      </c>
      <c r="I321" s="252"/>
      <c r="J321" s="252"/>
      <c r="K321" s="248"/>
      <c r="L321" s="248"/>
      <c r="M321" s="253"/>
      <c r="N321" s="254"/>
      <c r="O321" s="255"/>
      <c r="P321" s="255"/>
      <c r="Q321" s="255"/>
      <c r="R321" s="255"/>
      <c r="S321" s="255"/>
      <c r="T321" s="255"/>
      <c r="U321" s="255"/>
      <c r="V321" s="255"/>
      <c r="W321" s="255"/>
      <c r="X321" s="256"/>
      <c r="Y321" s="14"/>
      <c r="Z321" s="14"/>
      <c r="AA321" s="14"/>
      <c r="AB321" s="14"/>
      <c r="AC321" s="14"/>
      <c r="AD321" s="14"/>
      <c r="AE321" s="14"/>
      <c r="AT321" s="257" t="s">
        <v>145</v>
      </c>
      <c r="AU321" s="257" t="s">
        <v>91</v>
      </c>
      <c r="AV321" s="14" t="s">
        <v>143</v>
      </c>
      <c r="AW321" s="14" t="s">
        <v>5</v>
      </c>
      <c r="AX321" s="14" t="s">
        <v>89</v>
      </c>
      <c r="AY321" s="257" t="s">
        <v>135</v>
      </c>
    </row>
    <row r="322" spans="1:65" s="2" customFormat="1" ht="24.15" customHeight="1">
      <c r="A322" s="38"/>
      <c r="B322" s="39"/>
      <c r="C322" s="268" t="s">
        <v>323</v>
      </c>
      <c r="D322" s="268" t="s">
        <v>216</v>
      </c>
      <c r="E322" s="269" t="s">
        <v>324</v>
      </c>
      <c r="F322" s="270" t="s">
        <v>325</v>
      </c>
      <c r="G322" s="271" t="s">
        <v>176</v>
      </c>
      <c r="H322" s="272">
        <v>4</v>
      </c>
      <c r="I322" s="273"/>
      <c r="J322" s="274"/>
      <c r="K322" s="275">
        <f>ROUND(P322*H322,2)</f>
        <v>0</v>
      </c>
      <c r="L322" s="270" t="s">
        <v>1</v>
      </c>
      <c r="M322" s="276"/>
      <c r="N322" s="277" t="s">
        <v>1</v>
      </c>
      <c r="O322" s="225" t="s">
        <v>44</v>
      </c>
      <c r="P322" s="226">
        <f>I322+J322</f>
        <v>0</v>
      </c>
      <c r="Q322" s="226">
        <f>ROUND(I322*H322,2)</f>
        <v>0</v>
      </c>
      <c r="R322" s="226">
        <f>ROUND(J322*H322,2)</f>
        <v>0</v>
      </c>
      <c r="S322" s="91"/>
      <c r="T322" s="227">
        <f>S322*H322</f>
        <v>0</v>
      </c>
      <c r="U322" s="227">
        <v>0</v>
      </c>
      <c r="V322" s="227">
        <f>U322*H322</f>
        <v>0</v>
      </c>
      <c r="W322" s="227">
        <v>0</v>
      </c>
      <c r="X322" s="228">
        <f>W322*H322</f>
        <v>0</v>
      </c>
      <c r="Y322" s="38"/>
      <c r="Z322" s="38"/>
      <c r="AA322" s="38"/>
      <c r="AB322" s="38"/>
      <c r="AC322" s="38"/>
      <c r="AD322" s="38"/>
      <c r="AE322" s="38"/>
      <c r="AR322" s="229" t="s">
        <v>161</v>
      </c>
      <c r="AT322" s="229" t="s">
        <v>216</v>
      </c>
      <c r="AU322" s="229" t="s">
        <v>91</v>
      </c>
      <c r="AY322" s="17" t="s">
        <v>135</v>
      </c>
      <c r="BE322" s="230">
        <f>IF(O322="základní",K322,0)</f>
        <v>0</v>
      </c>
      <c r="BF322" s="230">
        <f>IF(O322="snížená",K322,0)</f>
        <v>0</v>
      </c>
      <c r="BG322" s="230">
        <f>IF(O322="zákl. přenesená",K322,0)</f>
        <v>0</v>
      </c>
      <c r="BH322" s="230">
        <f>IF(O322="sníž. přenesená",K322,0)</f>
        <v>0</v>
      </c>
      <c r="BI322" s="230">
        <f>IF(O322="nulová",K322,0)</f>
        <v>0</v>
      </c>
      <c r="BJ322" s="17" t="s">
        <v>89</v>
      </c>
      <c r="BK322" s="230">
        <f>ROUND(P322*H322,2)</f>
        <v>0</v>
      </c>
      <c r="BL322" s="17" t="s">
        <v>143</v>
      </c>
      <c r="BM322" s="229" t="s">
        <v>326</v>
      </c>
    </row>
    <row r="323" spans="1:47" s="2" customFormat="1" ht="12">
      <c r="A323" s="38"/>
      <c r="B323" s="39"/>
      <c r="C323" s="40"/>
      <c r="D323" s="231" t="s">
        <v>144</v>
      </c>
      <c r="E323" s="40"/>
      <c r="F323" s="232" t="s">
        <v>325</v>
      </c>
      <c r="G323" s="40"/>
      <c r="H323" s="40"/>
      <c r="I323" s="233"/>
      <c r="J323" s="233"/>
      <c r="K323" s="40"/>
      <c r="L323" s="40"/>
      <c r="M323" s="44"/>
      <c r="N323" s="234"/>
      <c r="O323" s="235"/>
      <c r="P323" s="91"/>
      <c r="Q323" s="91"/>
      <c r="R323" s="91"/>
      <c r="S323" s="91"/>
      <c r="T323" s="91"/>
      <c r="U323" s="91"/>
      <c r="V323" s="91"/>
      <c r="W323" s="91"/>
      <c r="X323" s="92"/>
      <c r="Y323" s="38"/>
      <c r="Z323" s="38"/>
      <c r="AA323" s="38"/>
      <c r="AB323" s="38"/>
      <c r="AC323" s="38"/>
      <c r="AD323" s="38"/>
      <c r="AE323" s="38"/>
      <c r="AT323" s="17" t="s">
        <v>144</v>
      </c>
      <c r="AU323" s="17" t="s">
        <v>91</v>
      </c>
    </row>
    <row r="324" spans="1:47" s="2" customFormat="1" ht="12">
      <c r="A324" s="38"/>
      <c r="B324" s="39"/>
      <c r="C324" s="40"/>
      <c r="D324" s="231" t="s">
        <v>235</v>
      </c>
      <c r="E324" s="40"/>
      <c r="F324" s="278" t="s">
        <v>278</v>
      </c>
      <c r="G324" s="40"/>
      <c r="H324" s="40"/>
      <c r="I324" s="233"/>
      <c r="J324" s="233"/>
      <c r="K324" s="40"/>
      <c r="L324" s="40"/>
      <c r="M324" s="44"/>
      <c r="N324" s="234"/>
      <c r="O324" s="235"/>
      <c r="P324" s="91"/>
      <c r="Q324" s="91"/>
      <c r="R324" s="91"/>
      <c r="S324" s="91"/>
      <c r="T324" s="91"/>
      <c r="U324" s="91"/>
      <c r="V324" s="91"/>
      <c r="W324" s="91"/>
      <c r="X324" s="92"/>
      <c r="Y324" s="38"/>
      <c r="Z324" s="38"/>
      <c r="AA324" s="38"/>
      <c r="AB324" s="38"/>
      <c r="AC324" s="38"/>
      <c r="AD324" s="38"/>
      <c r="AE324" s="38"/>
      <c r="AT324" s="17" t="s">
        <v>235</v>
      </c>
      <c r="AU324" s="17" t="s">
        <v>91</v>
      </c>
    </row>
    <row r="325" spans="1:51" s="15" customFormat="1" ht="12">
      <c r="A325" s="15"/>
      <c r="B325" s="258"/>
      <c r="C325" s="259"/>
      <c r="D325" s="231" t="s">
        <v>145</v>
      </c>
      <c r="E325" s="260" t="s">
        <v>1</v>
      </c>
      <c r="F325" s="261" t="s">
        <v>225</v>
      </c>
      <c r="G325" s="259"/>
      <c r="H325" s="260" t="s">
        <v>1</v>
      </c>
      <c r="I325" s="262"/>
      <c r="J325" s="262"/>
      <c r="K325" s="259"/>
      <c r="L325" s="259"/>
      <c r="M325" s="263"/>
      <c r="N325" s="264"/>
      <c r="O325" s="265"/>
      <c r="P325" s="265"/>
      <c r="Q325" s="265"/>
      <c r="R325" s="265"/>
      <c r="S325" s="265"/>
      <c r="T325" s="265"/>
      <c r="U325" s="265"/>
      <c r="V325" s="265"/>
      <c r="W325" s="265"/>
      <c r="X325" s="266"/>
      <c r="Y325" s="15"/>
      <c r="Z325" s="15"/>
      <c r="AA325" s="15"/>
      <c r="AB325" s="15"/>
      <c r="AC325" s="15"/>
      <c r="AD325" s="15"/>
      <c r="AE325" s="15"/>
      <c r="AT325" s="267" t="s">
        <v>145</v>
      </c>
      <c r="AU325" s="267" t="s">
        <v>91</v>
      </c>
      <c r="AV325" s="15" t="s">
        <v>89</v>
      </c>
      <c r="AW325" s="15" t="s">
        <v>5</v>
      </c>
      <c r="AX325" s="15" t="s">
        <v>81</v>
      </c>
      <c r="AY325" s="267" t="s">
        <v>135</v>
      </c>
    </row>
    <row r="326" spans="1:51" s="13" customFormat="1" ht="12">
      <c r="A326" s="13"/>
      <c r="B326" s="236"/>
      <c r="C326" s="237"/>
      <c r="D326" s="231" t="s">
        <v>145</v>
      </c>
      <c r="E326" s="238" t="s">
        <v>1</v>
      </c>
      <c r="F326" s="239" t="s">
        <v>143</v>
      </c>
      <c r="G326" s="237"/>
      <c r="H326" s="240">
        <v>4</v>
      </c>
      <c r="I326" s="241"/>
      <c r="J326" s="241"/>
      <c r="K326" s="237"/>
      <c r="L326" s="237"/>
      <c r="M326" s="242"/>
      <c r="N326" s="243"/>
      <c r="O326" s="244"/>
      <c r="P326" s="244"/>
      <c r="Q326" s="244"/>
      <c r="R326" s="244"/>
      <c r="S326" s="244"/>
      <c r="T326" s="244"/>
      <c r="U326" s="244"/>
      <c r="V326" s="244"/>
      <c r="W326" s="244"/>
      <c r="X326" s="245"/>
      <c r="Y326" s="13"/>
      <c r="Z326" s="13"/>
      <c r="AA326" s="13"/>
      <c r="AB326" s="13"/>
      <c r="AC326" s="13"/>
      <c r="AD326" s="13"/>
      <c r="AE326" s="13"/>
      <c r="AT326" s="246" t="s">
        <v>145</v>
      </c>
      <c r="AU326" s="246" t="s">
        <v>91</v>
      </c>
      <c r="AV326" s="13" t="s">
        <v>91</v>
      </c>
      <c r="AW326" s="13" t="s">
        <v>5</v>
      </c>
      <c r="AX326" s="13" t="s">
        <v>81</v>
      </c>
      <c r="AY326" s="246" t="s">
        <v>135</v>
      </c>
    </row>
    <row r="327" spans="1:51" s="14" customFormat="1" ht="12">
      <c r="A327" s="14"/>
      <c r="B327" s="247"/>
      <c r="C327" s="248"/>
      <c r="D327" s="231" t="s">
        <v>145</v>
      </c>
      <c r="E327" s="249" t="s">
        <v>1</v>
      </c>
      <c r="F327" s="250" t="s">
        <v>147</v>
      </c>
      <c r="G327" s="248"/>
      <c r="H327" s="251">
        <v>4</v>
      </c>
      <c r="I327" s="252"/>
      <c r="J327" s="252"/>
      <c r="K327" s="248"/>
      <c r="L327" s="248"/>
      <c r="M327" s="253"/>
      <c r="N327" s="254"/>
      <c r="O327" s="255"/>
      <c r="P327" s="255"/>
      <c r="Q327" s="255"/>
      <c r="R327" s="255"/>
      <c r="S327" s="255"/>
      <c r="T327" s="255"/>
      <c r="U327" s="255"/>
      <c r="V327" s="255"/>
      <c r="W327" s="255"/>
      <c r="X327" s="256"/>
      <c r="Y327" s="14"/>
      <c r="Z327" s="14"/>
      <c r="AA327" s="14"/>
      <c r="AB327" s="14"/>
      <c r="AC327" s="14"/>
      <c r="AD327" s="14"/>
      <c r="AE327" s="14"/>
      <c r="AT327" s="257" t="s">
        <v>145</v>
      </c>
      <c r="AU327" s="257" t="s">
        <v>91</v>
      </c>
      <c r="AV327" s="14" t="s">
        <v>143</v>
      </c>
      <c r="AW327" s="14" t="s">
        <v>5</v>
      </c>
      <c r="AX327" s="14" t="s">
        <v>89</v>
      </c>
      <c r="AY327" s="257" t="s">
        <v>135</v>
      </c>
    </row>
    <row r="328" spans="1:65" s="2" customFormat="1" ht="24.15" customHeight="1">
      <c r="A328" s="38"/>
      <c r="B328" s="39"/>
      <c r="C328" s="268" t="s">
        <v>243</v>
      </c>
      <c r="D328" s="268" t="s">
        <v>216</v>
      </c>
      <c r="E328" s="269" t="s">
        <v>327</v>
      </c>
      <c r="F328" s="270" t="s">
        <v>328</v>
      </c>
      <c r="G328" s="271" t="s">
        <v>176</v>
      </c>
      <c r="H328" s="272">
        <v>56</v>
      </c>
      <c r="I328" s="273"/>
      <c r="J328" s="274"/>
      <c r="K328" s="275">
        <f>ROUND(P328*H328,2)</f>
        <v>0</v>
      </c>
      <c r="L328" s="270" t="s">
        <v>1</v>
      </c>
      <c r="M328" s="276"/>
      <c r="N328" s="277" t="s">
        <v>1</v>
      </c>
      <c r="O328" s="225" t="s">
        <v>44</v>
      </c>
      <c r="P328" s="226">
        <f>I328+J328</f>
        <v>0</v>
      </c>
      <c r="Q328" s="226">
        <f>ROUND(I328*H328,2)</f>
        <v>0</v>
      </c>
      <c r="R328" s="226">
        <f>ROUND(J328*H328,2)</f>
        <v>0</v>
      </c>
      <c r="S328" s="91"/>
      <c r="T328" s="227">
        <f>S328*H328</f>
        <v>0</v>
      </c>
      <c r="U328" s="227">
        <v>0</v>
      </c>
      <c r="V328" s="227">
        <f>U328*H328</f>
        <v>0</v>
      </c>
      <c r="W328" s="227">
        <v>0</v>
      </c>
      <c r="X328" s="228">
        <f>W328*H328</f>
        <v>0</v>
      </c>
      <c r="Y328" s="38"/>
      <c r="Z328" s="38"/>
      <c r="AA328" s="38"/>
      <c r="AB328" s="38"/>
      <c r="AC328" s="38"/>
      <c r="AD328" s="38"/>
      <c r="AE328" s="38"/>
      <c r="AR328" s="229" t="s">
        <v>161</v>
      </c>
      <c r="AT328" s="229" t="s">
        <v>216</v>
      </c>
      <c r="AU328" s="229" t="s">
        <v>91</v>
      </c>
      <c r="AY328" s="17" t="s">
        <v>135</v>
      </c>
      <c r="BE328" s="230">
        <f>IF(O328="základní",K328,0)</f>
        <v>0</v>
      </c>
      <c r="BF328" s="230">
        <f>IF(O328="snížená",K328,0)</f>
        <v>0</v>
      </c>
      <c r="BG328" s="230">
        <f>IF(O328="zákl. přenesená",K328,0)</f>
        <v>0</v>
      </c>
      <c r="BH328" s="230">
        <f>IF(O328="sníž. přenesená",K328,0)</f>
        <v>0</v>
      </c>
      <c r="BI328" s="230">
        <f>IF(O328="nulová",K328,0)</f>
        <v>0</v>
      </c>
      <c r="BJ328" s="17" t="s">
        <v>89</v>
      </c>
      <c r="BK328" s="230">
        <f>ROUND(P328*H328,2)</f>
        <v>0</v>
      </c>
      <c r="BL328" s="17" t="s">
        <v>143</v>
      </c>
      <c r="BM328" s="229" t="s">
        <v>329</v>
      </c>
    </row>
    <row r="329" spans="1:47" s="2" customFormat="1" ht="12">
      <c r="A329" s="38"/>
      <c r="B329" s="39"/>
      <c r="C329" s="40"/>
      <c r="D329" s="231" t="s">
        <v>144</v>
      </c>
      <c r="E329" s="40"/>
      <c r="F329" s="232" t="s">
        <v>328</v>
      </c>
      <c r="G329" s="40"/>
      <c r="H329" s="40"/>
      <c r="I329" s="233"/>
      <c r="J329" s="233"/>
      <c r="K329" s="40"/>
      <c r="L329" s="40"/>
      <c r="M329" s="44"/>
      <c r="N329" s="234"/>
      <c r="O329" s="235"/>
      <c r="P329" s="91"/>
      <c r="Q329" s="91"/>
      <c r="R329" s="91"/>
      <c r="S329" s="91"/>
      <c r="T329" s="91"/>
      <c r="U329" s="91"/>
      <c r="V329" s="91"/>
      <c r="W329" s="91"/>
      <c r="X329" s="92"/>
      <c r="Y329" s="38"/>
      <c r="Z329" s="38"/>
      <c r="AA329" s="38"/>
      <c r="AB329" s="38"/>
      <c r="AC329" s="38"/>
      <c r="AD329" s="38"/>
      <c r="AE329" s="38"/>
      <c r="AT329" s="17" t="s">
        <v>144</v>
      </c>
      <c r="AU329" s="17" t="s">
        <v>91</v>
      </c>
    </row>
    <row r="330" spans="1:47" s="2" customFormat="1" ht="12">
      <c r="A330" s="38"/>
      <c r="B330" s="39"/>
      <c r="C330" s="40"/>
      <c r="D330" s="231" t="s">
        <v>235</v>
      </c>
      <c r="E330" s="40"/>
      <c r="F330" s="278" t="s">
        <v>278</v>
      </c>
      <c r="G330" s="40"/>
      <c r="H330" s="40"/>
      <c r="I330" s="233"/>
      <c r="J330" s="233"/>
      <c r="K330" s="40"/>
      <c r="L330" s="40"/>
      <c r="M330" s="44"/>
      <c r="N330" s="234"/>
      <c r="O330" s="235"/>
      <c r="P330" s="91"/>
      <c r="Q330" s="91"/>
      <c r="R330" s="91"/>
      <c r="S330" s="91"/>
      <c r="T330" s="91"/>
      <c r="U330" s="91"/>
      <c r="V330" s="91"/>
      <c r="W330" s="91"/>
      <c r="X330" s="92"/>
      <c r="Y330" s="38"/>
      <c r="Z330" s="38"/>
      <c r="AA330" s="38"/>
      <c r="AB330" s="38"/>
      <c r="AC330" s="38"/>
      <c r="AD330" s="38"/>
      <c r="AE330" s="38"/>
      <c r="AT330" s="17" t="s">
        <v>235</v>
      </c>
      <c r="AU330" s="17" t="s">
        <v>91</v>
      </c>
    </row>
    <row r="331" spans="1:51" s="15" customFormat="1" ht="12">
      <c r="A331" s="15"/>
      <c r="B331" s="258"/>
      <c r="C331" s="259"/>
      <c r="D331" s="231" t="s">
        <v>145</v>
      </c>
      <c r="E331" s="260" t="s">
        <v>1</v>
      </c>
      <c r="F331" s="261" t="s">
        <v>225</v>
      </c>
      <c r="G331" s="259"/>
      <c r="H331" s="260" t="s">
        <v>1</v>
      </c>
      <c r="I331" s="262"/>
      <c r="J331" s="262"/>
      <c r="K331" s="259"/>
      <c r="L331" s="259"/>
      <c r="M331" s="263"/>
      <c r="N331" s="264"/>
      <c r="O331" s="265"/>
      <c r="P331" s="265"/>
      <c r="Q331" s="265"/>
      <c r="R331" s="265"/>
      <c r="S331" s="265"/>
      <c r="T331" s="265"/>
      <c r="U331" s="265"/>
      <c r="V331" s="265"/>
      <c r="W331" s="265"/>
      <c r="X331" s="266"/>
      <c r="Y331" s="15"/>
      <c r="Z331" s="15"/>
      <c r="AA331" s="15"/>
      <c r="AB331" s="15"/>
      <c r="AC331" s="15"/>
      <c r="AD331" s="15"/>
      <c r="AE331" s="15"/>
      <c r="AT331" s="267" t="s">
        <v>145</v>
      </c>
      <c r="AU331" s="267" t="s">
        <v>91</v>
      </c>
      <c r="AV331" s="15" t="s">
        <v>89</v>
      </c>
      <c r="AW331" s="15" t="s">
        <v>5</v>
      </c>
      <c r="AX331" s="15" t="s">
        <v>81</v>
      </c>
      <c r="AY331" s="267" t="s">
        <v>135</v>
      </c>
    </row>
    <row r="332" spans="1:51" s="13" customFormat="1" ht="12">
      <c r="A332" s="13"/>
      <c r="B332" s="236"/>
      <c r="C332" s="237"/>
      <c r="D332" s="231" t="s">
        <v>145</v>
      </c>
      <c r="E332" s="238" t="s">
        <v>1</v>
      </c>
      <c r="F332" s="239" t="s">
        <v>269</v>
      </c>
      <c r="G332" s="237"/>
      <c r="H332" s="240">
        <v>56</v>
      </c>
      <c r="I332" s="241"/>
      <c r="J332" s="241"/>
      <c r="K332" s="237"/>
      <c r="L332" s="237"/>
      <c r="M332" s="242"/>
      <c r="N332" s="243"/>
      <c r="O332" s="244"/>
      <c r="P332" s="244"/>
      <c r="Q332" s="244"/>
      <c r="R332" s="244"/>
      <c r="S332" s="244"/>
      <c r="T332" s="244"/>
      <c r="U332" s="244"/>
      <c r="V332" s="244"/>
      <c r="W332" s="244"/>
      <c r="X332" s="245"/>
      <c r="Y332" s="13"/>
      <c r="Z332" s="13"/>
      <c r="AA332" s="13"/>
      <c r="AB332" s="13"/>
      <c r="AC332" s="13"/>
      <c r="AD332" s="13"/>
      <c r="AE332" s="13"/>
      <c r="AT332" s="246" t="s">
        <v>145</v>
      </c>
      <c r="AU332" s="246" t="s">
        <v>91</v>
      </c>
      <c r="AV332" s="13" t="s">
        <v>91</v>
      </c>
      <c r="AW332" s="13" t="s">
        <v>5</v>
      </c>
      <c r="AX332" s="13" t="s">
        <v>81</v>
      </c>
      <c r="AY332" s="246" t="s">
        <v>135</v>
      </c>
    </row>
    <row r="333" spans="1:51" s="14" customFormat="1" ht="12">
      <c r="A333" s="14"/>
      <c r="B333" s="247"/>
      <c r="C333" s="248"/>
      <c r="D333" s="231" t="s">
        <v>145</v>
      </c>
      <c r="E333" s="249" t="s">
        <v>1</v>
      </c>
      <c r="F333" s="250" t="s">
        <v>147</v>
      </c>
      <c r="G333" s="248"/>
      <c r="H333" s="251">
        <v>56</v>
      </c>
      <c r="I333" s="252"/>
      <c r="J333" s="252"/>
      <c r="K333" s="248"/>
      <c r="L333" s="248"/>
      <c r="M333" s="253"/>
      <c r="N333" s="254"/>
      <c r="O333" s="255"/>
      <c r="P333" s="255"/>
      <c r="Q333" s="255"/>
      <c r="R333" s="255"/>
      <c r="S333" s="255"/>
      <c r="T333" s="255"/>
      <c r="U333" s="255"/>
      <c r="V333" s="255"/>
      <c r="W333" s="255"/>
      <c r="X333" s="256"/>
      <c r="Y333" s="14"/>
      <c r="Z333" s="14"/>
      <c r="AA333" s="14"/>
      <c r="AB333" s="14"/>
      <c r="AC333" s="14"/>
      <c r="AD333" s="14"/>
      <c r="AE333" s="14"/>
      <c r="AT333" s="257" t="s">
        <v>145</v>
      </c>
      <c r="AU333" s="257" t="s">
        <v>91</v>
      </c>
      <c r="AV333" s="14" t="s">
        <v>143</v>
      </c>
      <c r="AW333" s="14" t="s">
        <v>5</v>
      </c>
      <c r="AX333" s="14" t="s">
        <v>89</v>
      </c>
      <c r="AY333" s="257" t="s">
        <v>135</v>
      </c>
    </row>
    <row r="334" spans="1:65" s="2" customFormat="1" ht="24.15" customHeight="1">
      <c r="A334" s="38"/>
      <c r="B334" s="39"/>
      <c r="C334" s="268" t="s">
        <v>330</v>
      </c>
      <c r="D334" s="268" t="s">
        <v>216</v>
      </c>
      <c r="E334" s="269" t="s">
        <v>331</v>
      </c>
      <c r="F334" s="270" t="s">
        <v>332</v>
      </c>
      <c r="G334" s="271" t="s">
        <v>176</v>
      </c>
      <c r="H334" s="272">
        <v>2</v>
      </c>
      <c r="I334" s="273"/>
      <c r="J334" s="274"/>
      <c r="K334" s="275">
        <f>ROUND(P334*H334,2)</f>
        <v>0</v>
      </c>
      <c r="L334" s="270" t="s">
        <v>1</v>
      </c>
      <c r="M334" s="276"/>
      <c r="N334" s="277" t="s">
        <v>1</v>
      </c>
      <c r="O334" s="225" t="s">
        <v>44</v>
      </c>
      <c r="P334" s="226">
        <f>I334+J334</f>
        <v>0</v>
      </c>
      <c r="Q334" s="226">
        <f>ROUND(I334*H334,2)</f>
        <v>0</v>
      </c>
      <c r="R334" s="226">
        <f>ROUND(J334*H334,2)</f>
        <v>0</v>
      </c>
      <c r="S334" s="91"/>
      <c r="T334" s="227">
        <f>S334*H334</f>
        <v>0</v>
      </c>
      <c r="U334" s="227">
        <v>0</v>
      </c>
      <c r="V334" s="227">
        <f>U334*H334</f>
        <v>0</v>
      </c>
      <c r="W334" s="227">
        <v>0</v>
      </c>
      <c r="X334" s="228">
        <f>W334*H334</f>
        <v>0</v>
      </c>
      <c r="Y334" s="38"/>
      <c r="Z334" s="38"/>
      <c r="AA334" s="38"/>
      <c r="AB334" s="38"/>
      <c r="AC334" s="38"/>
      <c r="AD334" s="38"/>
      <c r="AE334" s="38"/>
      <c r="AR334" s="229" t="s">
        <v>161</v>
      </c>
      <c r="AT334" s="229" t="s">
        <v>216</v>
      </c>
      <c r="AU334" s="229" t="s">
        <v>91</v>
      </c>
      <c r="AY334" s="17" t="s">
        <v>135</v>
      </c>
      <c r="BE334" s="230">
        <f>IF(O334="základní",K334,0)</f>
        <v>0</v>
      </c>
      <c r="BF334" s="230">
        <f>IF(O334="snížená",K334,0)</f>
        <v>0</v>
      </c>
      <c r="BG334" s="230">
        <f>IF(O334="zákl. přenesená",K334,0)</f>
        <v>0</v>
      </c>
      <c r="BH334" s="230">
        <f>IF(O334="sníž. přenesená",K334,0)</f>
        <v>0</v>
      </c>
      <c r="BI334" s="230">
        <f>IF(O334="nulová",K334,0)</f>
        <v>0</v>
      </c>
      <c r="BJ334" s="17" t="s">
        <v>89</v>
      </c>
      <c r="BK334" s="230">
        <f>ROUND(P334*H334,2)</f>
        <v>0</v>
      </c>
      <c r="BL334" s="17" t="s">
        <v>143</v>
      </c>
      <c r="BM334" s="229" t="s">
        <v>333</v>
      </c>
    </row>
    <row r="335" spans="1:47" s="2" customFormat="1" ht="12">
      <c r="A335" s="38"/>
      <c r="B335" s="39"/>
      <c r="C335" s="40"/>
      <c r="D335" s="231" t="s">
        <v>144</v>
      </c>
      <c r="E335" s="40"/>
      <c r="F335" s="232" t="s">
        <v>332</v>
      </c>
      <c r="G335" s="40"/>
      <c r="H335" s="40"/>
      <c r="I335" s="233"/>
      <c r="J335" s="233"/>
      <c r="K335" s="40"/>
      <c r="L335" s="40"/>
      <c r="M335" s="44"/>
      <c r="N335" s="234"/>
      <c r="O335" s="235"/>
      <c r="P335" s="91"/>
      <c r="Q335" s="91"/>
      <c r="R335" s="91"/>
      <c r="S335" s="91"/>
      <c r="T335" s="91"/>
      <c r="U335" s="91"/>
      <c r="V335" s="91"/>
      <c r="W335" s="91"/>
      <c r="X335" s="92"/>
      <c r="Y335" s="38"/>
      <c r="Z335" s="38"/>
      <c r="AA335" s="38"/>
      <c r="AB335" s="38"/>
      <c r="AC335" s="38"/>
      <c r="AD335" s="38"/>
      <c r="AE335" s="38"/>
      <c r="AT335" s="17" t="s">
        <v>144</v>
      </c>
      <c r="AU335" s="17" t="s">
        <v>91</v>
      </c>
    </row>
    <row r="336" spans="1:47" s="2" customFormat="1" ht="12">
      <c r="A336" s="38"/>
      <c r="B336" s="39"/>
      <c r="C336" s="40"/>
      <c r="D336" s="231" t="s">
        <v>235</v>
      </c>
      <c r="E336" s="40"/>
      <c r="F336" s="278" t="s">
        <v>278</v>
      </c>
      <c r="G336" s="40"/>
      <c r="H336" s="40"/>
      <c r="I336" s="233"/>
      <c r="J336" s="233"/>
      <c r="K336" s="40"/>
      <c r="L336" s="40"/>
      <c r="M336" s="44"/>
      <c r="N336" s="234"/>
      <c r="O336" s="235"/>
      <c r="P336" s="91"/>
      <c r="Q336" s="91"/>
      <c r="R336" s="91"/>
      <c r="S336" s="91"/>
      <c r="T336" s="91"/>
      <c r="U336" s="91"/>
      <c r="V336" s="91"/>
      <c r="W336" s="91"/>
      <c r="X336" s="92"/>
      <c r="Y336" s="38"/>
      <c r="Z336" s="38"/>
      <c r="AA336" s="38"/>
      <c r="AB336" s="38"/>
      <c r="AC336" s="38"/>
      <c r="AD336" s="38"/>
      <c r="AE336" s="38"/>
      <c r="AT336" s="17" t="s">
        <v>235</v>
      </c>
      <c r="AU336" s="17" t="s">
        <v>91</v>
      </c>
    </row>
    <row r="337" spans="1:51" s="15" customFormat="1" ht="12">
      <c r="A337" s="15"/>
      <c r="B337" s="258"/>
      <c r="C337" s="259"/>
      <c r="D337" s="231" t="s">
        <v>145</v>
      </c>
      <c r="E337" s="260" t="s">
        <v>1</v>
      </c>
      <c r="F337" s="261" t="s">
        <v>225</v>
      </c>
      <c r="G337" s="259"/>
      <c r="H337" s="260" t="s">
        <v>1</v>
      </c>
      <c r="I337" s="262"/>
      <c r="J337" s="262"/>
      <c r="K337" s="259"/>
      <c r="L337" s="259"/>
      <c r="M337" s="263"/>
      <c r="N337" s="264"/>
      <c r="O337" s="265"/>
      <c r="P337" s="265"/>
      <c r="Q337" s="265"/>
      <c r="R337" s="265"/>
      <c r="S337" s="265"/>
      <c r="T337" s="265"/>
      <c r="U337" s="265"/>
      <c r="V337" s="265"/>
      <c r="W337" s="265"/>
      <c r="X337" s="266"/>
      <c r="Y337" s="15"/>
      <c r="Z337" s="15"/>
      <c r="AA337" s="15"/>
      <c r="AB337" s="15"/>
      <c r="AC337" s="15"/>
      <c r="AD337" s="15"/>
      <c r="AE337" s="15"/>
      <c r="AT337" s="267" t="s">
        <v>145</v>
      </c>
      <c r="AU337" s="267" t="s">
        <v>91</v>
      </c>
      <c r="AV337" s="15" t="s">
        <v>89</v>
      </c>
      <c r="AW337" s="15" t="s">
        <v>5</v>
      </c>
      <c r="AX337" s="15" t="s">
        <v>81</v>
      </c>
      <c r="AY337" s="267" t="s">
        <v>135</v>
      </c>
    </row>
    <row r="338" spans="1:51" s="13" customFormat="1" ht="12">
      <c r="A338" s="13"/>
      <c r="B338" s="236"/>
      <c r="C338" s="237"/>
      <c r="D338" s="231" t="s">
        <v>145</v>
      </c>
      <c r="E338" s="238" t="s">
        <v>1</v>
      </c>
      <c r="F338" s="239" t="s">
        <v>91</v>
      </c>
      <c r="G338" s="237"/>
      <c r="H338" s="240">
        <v>2</v>
      </c>
      <c r="I338" s="241"/>
      <c r="J338" s="241"/>
      <c r="K338" s="237"/>
      <c r="L338" s="237"/>
      <c r="M338" s="242"/>
      <c r="N338" s="243"/>
      <c r="O338" s="244"/>
      <c r="P338" s="244"/>
      <c r="Q338" s="244"/>
      <c r="R338" s="244"/>
      <c r="S338" s="244"/>
      <c r="T338" s="244"/>
      <c r="U338" s="244"/>
      <c r="V338" s="244"/>
      <c r="W338" s="244"/>
      <c r="X338" s="245"/>
      <c r="Y338" s="13"/>
      <c r="Z338" s="13"/>
      <c r="AA338" s="13"/>
      <c r="AB338" s="13"/>
      <c r="AC338" s="13"/>
      <c r="AD338" s="13"/>
      <c r="AE338" s="13"/>
      <c r="AT338" s="246" t="s">
        <v>145</v>
      </c>
      <c r="AU338" s="246" t="s">
        <v>91</v>
      </c>
      <c r="AV338" s="13" t="s">
        <v>91</v>
      </c>
      <c r="AW338" s="13" t="s">
        <v>5</v>
      </c>
      <c r="AX338" s="13" t="s">
        <v>81</v>
      </c>
      <c r="AY338" s="246" t="s">
        <v>135</v>
      </c>
    </row>
    <row r="339" spans="1:51" s="14" customFormat="1" ht="12">
      <c r="A339" s="14"/>
      <c r="B339" s="247"/>
      <c r="C339" s="248"/>
      <c r="D339" s="231" t="s">
        <v>145</v>
      </c>
      <c r="E339" s="249" t="s">
        <v>1</v>
      </c>
      <c r="F339" s="250" t="s">
        <v>147</v>
      </c>
      <c r="G339" s="248"/>
      <c r="H339" s="251">
        <v>2</v>
      </c>
      <c r="I339" s="252"/>
      <c r="J339" s="252"/>
      <c r="K339" s="248"/>
      <c r="L339" s="248"/>
      <c r="M339" s="253"/>
      <c r="N339" s="254"/>
      <c r="O339" s="255"/>
      <c r="P339" s="255"/>
      <c r="Q339" s="255"/>
      <c r="R339" s="255"/>
      <c r="S339" s="255"/>
      <c r="T339" s="255"/>
      <c r="U339" s="255"/>
      <c r="V339" s="255"/>
      <c r="W339" s="255"/>
      <c r="X339" s="256"/>
      <c r="Y339" s="14"/>
      <c r="Z339" s="14"/>
      <c r="AA339" s="14"/>
      <c r="AB339" s="14"/>
      <c r="AC339" s="14"/>
      <c r="AD339" s="14"/>
      <c r="AE339" s="14"/>
      <c r="AT339" s="257" t="s">
        <v>145</v>
      </c>
      <c r="AU339" s="257" t="s">
        <v>91</v>
      </c>
      <c r="AV339" s="14" t="s">
        <v>143</v>
      </c>
      <c r="AW339" s="14" t="s">
        <v>5</v>
      </c>
      <c r="AX339" s="14" t="s">
        <v>89</v>
      </c>
      <c r="AY339" s="257" t="s">
        <v>135</v>
      </c>
    </row>
    <row r="340" spans="1:65" s="2" customFormat="1" ht="24.15" customHeight="1">
      <c r="A340" s="38"/>
      <c r="B340" s="39"/>
      <c r="C340" s="268" t="s">
        <v>248</v>
      </c>
      <c r="D340" s="268" t="s">
        <v>216</v>
      </c>
      <c r="E340" s="269" t="s">
        <v>334</v>
      </c>
      <c r="F340" s="270" t="s">
        <v>335</v>
      </c>
      <c r="G340" s="271" t="s">
        <v>176</v>
      </c>
      <c r="H340" s="272">
        <v>1</v>
      </c>
      <c r="I340" s="273"/>
      <c r="J340" s="274"/>
      <c r="K340" s="275">
        <f>ROUND(P340*H340,2)</f>
        <v>0</v>
      </c>
      <c r="L340" s="270" t="s">
        <v>1</v>
      </c>
      <c r="M340" s="276"/>
      <c r="N340" s="277" t="s">
        <v>1</v>
      </c>
      <c r="O340" s="225" t="s">
        <v>44</v>
      </c>
      <c r="P340" s="226">
        <f>I340+J340</f>
        <v>0</v>
      </c>
      <c r="Q340" s="226">
        <f>ROUND(I340*H340,2)</f>
        <v>0</v>
      </c>
      <c r="R340" s="226">
        <f>ROUND(J340*H340,2)</f>
        <v>0</v>
      </c>
      <c r="S340" s="91"/>
      <c r="T340" s="227">
        <f>S340*H340</f>
        <v>0</v>
      </c>
      <c r="U340" s="227">
        <v>0</v>
      </c>
      <c r="V340" s="227">
        <f>U340*H340</f>
        <v>0</v>
      </c>
      <c r="W340" s="227">
        <v>0</v>
      </c>
      <c r="X340" s="228">
        <f>W340*H340</f>
        <v>0</v>
      </c>
      <c r="Y340" s="38"/>
      <c r="Z340" s="38"/>
      <c r="AA340" s="38"/>
      <c r="AB340" s="38"/>
      <c r="AC340" s="38"/>
      <c r="AD340" s="38"/>
      <c r="AE340" s="38"/>
      <c r="AR340" s="229" t="s">
        <v>161</v>
      </c>
      <c r="AT340" s="229" t="s">
        <v>216</v>
      </c>
      <c r="AU340" s="229" t="s">
        <v>91</v>
      </c>
      <c r="AY340" s="17" t="s">
        <v>135</v>
      </c>
      <c r="BE340" s="230">
        <f>IF(O340="základní",K340,0)</f>
        <v>0</v>
      </c>
      <c r="BF340" s="230">
        <f>IF(O340="snížená",K340,0)</f>
        <v>0</v>
      </c>
      <c r="BG340" s="230">
        <f>IF(O340="zákl. přenesená",K340,0)</f>
        <v>0</v>
      </c>
      <c r="BH340" s="230">
        <f>IF(O340="sníž. přenesená",K340,0)</f>
        <v>0</v>
      </c>
      <c r="BI340" s="230">
        <f>IF(O340="nulová",K340,0)</f>
        <v>0</v>
      </c>
      <c r="BJ340" s="17" t="s">
        <v>89</v>
      </c>
      <c r="BK340" s="230">
        <f>ROUND(P340*H340,2)</f>
        <v>0</v>
      </c>
      <c r="BL340" s="17" t="s">
        <v>143</v>
      </c>
      <c r="BM340" s="229" t="s">
        <v>336</v>
      </c>
    </row>
    <row r="341" spans="1:47" s="2" customFormat="1" ht="12">
      <c r="A341" s="38"/>
      <c r="B341" s="39"/>
      <c r="C341" s="40"/>
      <c r="D341" s="231" t="s">
        <v>144</v>
      </c>
      <c r="E341" s="40"/>
      <c r="F341" s="232" t="s">
        <v>335</v>
      </c>
      <c r="G341" s="40"/>
      <c r="H341" s="40"/>
      <c r="I341" s="233"/>
      <c r="J341" s="233"/>
      <c r="K341" s="40"/>
      <c r="L341" s="40"/>
      <c r="M341" s="44"/>
      <c r="N341" s="234"/>
      <c r="O341" s="235"/>
      <c r="P341" s="91"/>
      <c r="Q341" s="91"/>
      <c r="R341" s="91"/>
      <c r="S341" s="91"/>
      <c r="T341" s="91"/>
      <c r="U341" s="91"/>
      <c r="V341" s="91"/>
      <c r="W341" s="91"/>
      <c r="X341" s="92"/>
      <c r="Y341" s="38"/>
      <c r="Z341" s="38"/>
      <c r="AA341" s="38"/>
      <c r="AB341" s="38"/>
      <c r="AC341" s="38"/>
      <c r="AD341" s="38"/>
      <c r="AE341" s="38"/>
      <c r="AT341" s="17" t="s">
        <v>144</v>
      </c>
      <c r="AU341" s="17" t="s">
        <v>91</v>
      </c>
    </row>
    <row r="342" spans="1:47" s="2" customFormat="1" ht="12">
      <c r="A342" s="38"/>
      <c r="B342" s="39"/>
      <c r="C342" s="40"/>
      <c r="D342" s="231" t="s">
        <v>235</v>
      </c>
      <c r="E342" s="40"/>
      <c r="F342" s="278" t="s">
        <v>278</v>
      </c>
      <c r="G342" s="40"/>
      <c r="H342" s="40"/>
      <c r="I342" s="233"/>
      <c r="J342" s="233"/>
      <c r="K342" s="40"/>
      <c r="L342" s="40"/>
      <c r="M342" s="44"/>
      <c r="N342" s="234"/>
      <c r="O342" s="235"/>
      <c r="P342" s="91"/>
      <c r="Q342" s="91"/>
      <c r="R342" s="91"/>
      <c r="S342" s="91"/>
      <c r="T342" s="91"/>
      <c r="U342" s="91"/>
      <c r="V342" s="91"/>
      <c r="W342" s="91"/>
      <c r="X342" s="92"/>
      <c r="Y342" s="38"/>
      <c r="Z342" s="38"/>
      <c r="AA342" s="38"/>
      <c r="AB342" s="38"/>
      <c r="AC342" s="38"/>
      <c r="AD342" s="38"/>
      <c r="AE342" s="38"/>
      <c r="AT342" s="17" t="s">
        <v>235</v>
      </c>
      <c r="AU342" s="17" t="s">
        <v>91</v>
      </c>
    </row>
    <row r="343" spans="1:51" s="15" customFormat="1" ht="12">
      <c r="A343" s="15"/>
      <c r="B343" s="258"/>
      <c r="C343" s="259"/>
      <c r="D343" s="231" t="s">
        <v>145</v>
      </c>
      <c r="E343" s="260" t="s">
        <v>1</v>
      </c>
      <c r="F343" s="261" t="s">
        <v>225</v>
      </c>
      <c r="G343" s="259"/>
      <c r="H343" s="260" t="s">
        <v>1</v>
      </c>
      <c r="I343" s="262"/>
      <c r="J343" s="262"/>
      <c r="K343" s="259"/>
      <c r="L343" s="259"/>
      <c r="M343" s="263"/>
      <c r="N343" s="264"/>
      <c r="O343" s="265"/>
      <c r="P343" s="265"/>
      <c r="Q343" s="265"/>
      <c r="R343" s="265"/>
      <c r="S343" s="265"/>
      <c r="T343" s="265"/>
      <c r="U343" s="265"/>
      <c r="V343" s="265"/>
      <c r="W343" s="265"/>
      <c r="X343" s="266"/>
      <c r="Y343" s="15"/>
      <c r="Z343" s="15"/>
      <c r="AA343" s="15"/>
      <c r="AB343" s="15"/>
      <c r="AC343" s="15"/>
      <c r="AD343" s="15"/>
      <c r="AE343" s="15"/>
      <c r="AT343" s="267" t="s">
        <v>145</v>
      </c>
      <c r="AU343" s="267" t="s">
        <v>91</v>
      </c>
      <c r="AV343" s="15" t="s">
        <v>89</v>
      </c>
      <c r="AW343" s="15" t="s">
        <v>5</v>
      </c>
      <c r="AX343" s="15" t="s">
        <v>81</v>
      </c>
      <c r="AY343" s="267" t="s">
        <v>135</v>
      </c>
    </row>
    <row r="344" spans="1:51" s="13" customFormat="1" ht="12">
      <c r="A344" s="13"/>
      <c r="B344" s="236"/>
      <c r="C344" s="237"/>
      <c r="D344" s="231" t="s">
        <v>145</v>
      </c>
      <c r="E344" s="238" t="s">
        <v>1</v>
      </c>
      <c r="F344" s="239" t="s">
        <v>89</v>
      </c>
      <c r="G344" s="237"/>
      <c r="H344" s="240">
        <v>1</v>
      </c>
      <c r="I344" s="241"/>
      <c r="J344" s="241"/>
      <c r="K344" s="237"/>
      <c r="L344" s="237"/>
      <c r="M344" s="242"/>
      <c r="N344" s="243"/>
      <c r="O344" s="244"/>
      <c r="P344" s="244"/>
      <c r="Q344" s="244"/>
      <c r="R344" s="244"/>
      <c r="S344" s="244"/>
      <c r="T344" s="244"/>
      <c r="U344" s="244"/>
      <c r="V344" s="244"/>
      <c r="W344" s="244"/>
      <c r="X344" s="245"/>
      <c r="Y344" s="13"/>
      <c r="Z344" s="13"/>
      <c r="AA344" s="13"/>
      <c r="AB344" s="13"/>
      <c r="AC344" s="13"/>
      <c r="AD344" s="13"/>
      <c r="AE344" s="13"/>
      <c r="AT344" s="246" t="s">
        <v>145</v>
      </c>
      <c r="AU344" s="246" t="s">
        <v>91</v>
      </c>
      <c r="AV344" s="13" t="s">
        <v>91</v>
      </c>
      <c r="AW344" s="13" t="s">
        <v>5</v>
      </c>
      <c r="AX344" s="13" t="s">
        <v>81</v>
      </c>
      <c r="AY344" s="246" t="s">
        <v>135</v>
      </c>
    </row>
    <row r="345" spans="1:51" s="14" customFormat="1" ht="12">
      <c r="A345" s="14"/>
      <c r="B345" s="247"/>
      <c r="C345" s="248"/>
      <c r="D345" s="231" t="s">
        <v>145</v>
      </c>
      <c r="E345" s="249" t="s">
        <v>1</v>
      </c>
      <c r="F345" s="250" t="s">
        <v>147</v>
      </c>
      <c r="G345" s="248"/>
      <c r="H345" s="251">
        <v>1</v>
      </c>
      <c r="I345" s="252"/>
      <c r="J345" s="252"/>
      <c r="K345" s="248"/>
      <c r="L345" s="248"/>
      <c r="M345" s="253"/>
      <c r="N345" s="254"/>
      <c r="O345" s="255"/>
      <c r="P345" s="255"/>
      <c r="Q345" s="255"/>
      <c r="R345" s="255"/>
      <c r="S345" s="255"/>
      <c r="T345" s="255"/>
      <c r="U345" s="255"/>
      <c r="V345" s="255"/>
      <c r="W345" s="255"/>
      <c r="X345" s="256"/>
      <c r="Y345" s="14"/>
      <c r="Z345" s="14"/>
      <c r="AA345" s="14"/>
      <c r="AB345" s="14"/>
      <c r="AC345" s="14"/>
      <c r="AD345" s="14"/>
      <c r="AE345" s="14"/>
      <c r="AT345" s="257" t="s">
        <v>145</v>
      </c>
      <c r="AU345" s="257" t="s">
        <v>91</v>
      </c>
      <c r="AV345" s="14" t="s">
        <v>143</v>
      </c>
      <c r="AW345" s="14" t="s">
        <v>5</v>
      </c>
      <c r="AX345" s="14" t="s">
        <v>89</v>
      </c>
      <c r="AY345" s="257" t="s">
        <v>135</v>
      </c>
    </row>
    <row r="346" spans="1:65" s="2" customFormat="1" ht="14.4" customHeight="1">
      <c r="A346" s="38"/>
      <c r="B346" s="39"/>
      <c r="C346" s="268" t="s">
        <v>337</v>
      </c>
      <c r="D346" s="268" t="s">
        <v>216</v>
      </c>
      <c r="E346" s="269" t="s">
        <v>338</v>
      </c>
      <c r="F346" s="270" t="s">
        <v>339</v>
      </c>
      <c r="G346" s="271" t="s">
        <v>239</v>
      </c>
      <c r="H346" s="272">
        <v>8</v>
      </c>
      <c r="I346" s="273"/>
      <c r="J346" s="274"/>
      <c r="K346" s="275">
        <f>ROUND(P346*H346,2)</f>
        <v>0</v>
      </c>
      <c r="L346" s="270" t="s">
        <v>1</v>
      </c>
      <c r="M346" s="276"/>
      <c r="N346" s="277" t="s">
        <v>1</v>
      </c>
      <c r="O346" s="225" t="s">
        <v>44</v>
      </c>
      <c r="P346" s="226">
        <f>I346+J346</f>
        <v>0</v>
      </c>
      <c r="Q346" s="226">
        <f>ROUND(I346*H346,2)</f>
        <v>0</v>
      </c>
      <c r="R346" s="226">
        <f>ROUND(J346*H346,2)</f>
        <v>0</v>
      </c>
      <c r="S346" s="91"/>
      <c r="T346" s="227">
        <f>S346*H346</f>
        <v>0</v>
      </c>
      <c r="U346" s="227">
        <v>0</v>
      </c>
      <c r="V346" s="227">
        <f>U346*H346</f>
        <v>0</v>
      </c>
      <c r="W346" s="227">
        <v>0</v>
      </c>
      <c r="X346" s="228">
        <f>W346*H346</f>
        <v>0</v>
      </c>
      <c r="Y346" s="38"/>
      <c r="Z346" s="38"/>
      <c r="AA346" s="38"/>
      <c r="AB346" s="38"/>
      <c r="AC346" s="38"/>
      <c r="AD346" s="38"/>
      <c r="AE346" s="38"/>
      <c r="AR346" s="229" t="s">
        <v>161</v>
      </c>
      <c r="AT346" s="229" t="s">
        <v>216</v>
      </c>
      <c r="AU346" s="229" t="s">
        <v>91</v>
      </c>
      <c r="AY346" s="17" t="s">
        <v>135</v>
      </c>
      <c r="BE346" s="230">
        <f>IF(O346="základní",K346,0)</f>
        <v>0</v>
      </c>
      <c r="BF346" s="230">
        <f>IF(O346="snížená",K346,0)</f>
        <v>0</v>
      </c>
      <c r="BG346" s="230">
        <f>IF(O346="zákl. přenesená",K346,0)</f>
        <v>0</v>
      </c>
      <c r="BH346" s="230">
        <f>IF(O346="sníž. přenesená",K346,0)</f>
        <v>0</v>
      </c>
      <c r="BI346" s="230">
        <f>IF(O346="nulová",K346,0)</f>
        <v>0</v>
      </c>
      <c r="BJ346" s="17" t="s">
        <v>89</v>
      </c>
      <c r="BK346" s="230">
        <f>ROUND(P346*H346,2)</f>
        <v>0</v>
      </c>
      <c r="BL346" s="17" t="s">
        <v>143</v>
      </c>
      <c r="BM346" s="229" t="s">
        <v>340</v>
      </c>
    </row>
    <row r="347" spans="1:47" s="2" customFormat="1" ht="12">
      <c r="A347" s="38"/>
      <c r="B347" s="39"/>
      <c r="C347" s="40"/>
      <c r="D347" s="231" t="s">
        <v>144</v>
      </c>
      <c r="E347" s="40"/>
      <c r="F347" s="232" t="s">
        <v>339</v>
      </c>
      <c r="G347" s="40"/>
      <c r="H347" s="40"/>
      <c r="I347" s="233"/>
      <c r="J347" s="233"/>
      <c r="K347" s="40"/>
      <c r="L347" s="40"/>
      <c r="M347" s="44"/>
      <c r="N347" s="234"/>
      <c r="O347" s="235"/>
      <c r="P347" s="91"/>
      <c r="Q347" s="91"/>
      <c r="R347" s="91"/>
      <c r="S347" s="91"/>
      <c r="T347" s="91"/>
      <c r="U347" s="91"/>
      <c r="V347" s="91"/>
      <c r="W347" s="91"/>
      <c r="X347" s="92"/>
      <c r="Y347" s="38"/>
      <c r="Z347" s="38"/>
      <c r="AA347" s="38"/>
      <c r="AB347" s="38"/>
      <c r="AC347" s="38"/>
      <c r="AD347" s="38"/>
      <c r="AE347" s="38"/>
      <c r="AT347" s="17" t="s">
        <v>144</v>
      </c>
      <c r="AU347" s="17" t="s">
        <v>91</v>
      </c>
    </row>
    <row r="348" spans="1:47" s="2" customFormat="1" ht="12">
      <c r="A348" s="38"/>
      <c r="B348" s="39"/>
      <c r="C348" s="40"/>
      <c r="D348" s="231" t="s">
        <v>235</v>
      </c>
      <c r="E348" s="40"/>
      <c r="F348" s="278" t="s">
        <v>278</v>
      </c>
      <c r="G348" s="40"/>
      <c r="H348" s="40"/>
      <c r="I348" s="233"/>
      <c r="J348" s="233"/>
      <c r="K348" s="40"/>
      <c r="L348" s="40"/>
      <c r="M348" s="44"/>
      <c r="N348" s="234"/>
      <c r="O348" s="235"/>
      <c r="P348" s="91"/>
      <c r="Q348" s="91"/>
      <c r="R348" s="91"/>
      <c r="S348" s="91"/>
      <c r="T348" s="91"/>
      <c r="U348" s="91"/>
      <c r="V348" s="91"/>
      <c r="W348" s="91"/>
      <c r="X348" s="92"/>
      <c r="Y348" s="38"/>
      <c r="Z348" s="38"/>
      <c r="AA348" s="38"/>
      <c r="AB348" s="38"/>
      <c r="AC348" s="38"/>
      <c r="AD348" s="38"/>
      <c r="AE348" s="38"/>
      <c r="AT348" s="17" t="s">
        <v>235</v>
      </c>
      <c r="AU348" s="17" t="s">
        <v>91</v>
      </c>
    </row>
    <row r="349" spans="1:51" s="15" customFormat="1" ht="12">
      <c r="A349" s="15"/>
      <c r="B349" s="258"/>
      <c r="C349" s="259"/>
      <c r="D349" s="231" t="s">
        <v>145</v>
      </c>
      <c r="E349" s="260" t="s">
        <v>1</v>
      </c>
      <c r="F349" s="261" t="s">
        <v>225</v>
      </c>
      <c r="G349" s="259"/>
      <c r="H349" s="260" t="s">
        <v>1</v>
      </c>
      <c r="I349" s="262"/>
      <c r="J349" s="262"/>
      <c r="K349" s="259"/>
      <c r="L349" s="259"/>
      <c r="M349" s="263"/>
      <c r="N349" s="264"/>
      <c r="O349" s="265"/>
      <c r="P349" s="265"/>
      <c r="Q349" s="265"/>
      <c r="R349" s="265"/>
      <c r="S349" s="265"/>
      <c r="T349" s="265"/>
      <c r="U349" s="265"/>
      <c r="V349" s="265"/>
      <c r="W349" s="265"/>
      <c r="X349" s="266"/>
      <c r="Y349" s="15"/>
      <c r="Z349" s="15"/>
      <c r="AA349" s="15"/>
      <c r="AB349" s="15"/>
      <c r="AC349" s="15"/>
      <c r="AD349" s="15"/>
      <c r="AE349" s="15"/>
      <c r="AT349" s="267" t="s">
        <v>145</v>
      </c>
      <c r="AU349" s="267" t="s">
        <v>91</v>
      </c>
      <c r="AV349" s="15" t="s">
        <v>89</v>
      </c>
      <c r="AW349" s="15" t="s">
        <v>5</v>
      </c>
      <c r="AX349" s="15" t="s">
        <v>81</v>
      </c>
      <c r="AY349" s="267" t="s">
        <v>135</v>
      </c>
    </row>
    <row r="350" spans="1:51" s="13" customFormat="1" ht="12">
      <c r="A350" s="13"/>
      <c r="B350" s="236"/>
      <c r="C350" s="237"/>
      <c r="D350" s="231" t="s">
        <v>145</v>
      </c>
      <c r="E350" s="238" t="s">
        <v>1</v>
      </c>
      <c r="F350" s="239" t="s">
        <v>161</v>
      </c>
      <c r="G350" s="237"/>
      <c r="H350" s="240">
        <v>8</v>
      </c>
      <c r="I350" s="241"/>
      <c r="J350" s="241"/>
      <c r="K350" s="237"/>
      <c r="L350" s="237"/>
      <c r="M350" s="242"/>
      <c r="N350" s="243"/>
      <c r="O350" s="244"/>
      <c r="P350" s="244"/>
      <c r="Q350" s="244"/>
      <c r="R350" s="244"/>
      <c r="S350" s="244"/>
      <c r="T350" s="244"/>
      <c r="U350" s="244"/>
      <c r="V350" s="244"/>
      <c r="W350" s="244"/>
      <c r="X350" s="245"/>
      <c r="Y350" s="13"/>
      <c r="Z350" s="13"/>
      <c r="AA350" s="13"/>
      <c r="AB350" s="13"/>
      <c r="AC350" s="13"/>
      <c r="AD350" s="13"/>
      <c r="AE350" s="13"/>
      <c r="AT350" s="246" t="s">
        <v>145</v>
      </c>
      <c r="AU350" s="246" t="s">
        <v>91</v>
      </c>
      <c r="AV350" s="13" t="s">
        <v>91</v>
      </c>
      <c r="AW350" s="13" t="s">
        <v>5</v>
      </c>
      <c r="AX350" s="13" t="s">
        <v>81</v>
      </c>
      <c r="AY350" s="246" t="s">
        <v>135</v>
      </c>
    </row>
    <row r="351" spans="1:51" s="14" customFormat="1" ht="12">
      <c r="A351" s="14"/>
      <c r="B351" s="247"/>
      <c r="C351" s="248"/>
      <c r="D351" s="231" t="s">
        <v>145</v>
      </c>
      <c r="E351" s="249" t="s">
        <v>1</v>
      </c>
      <c r="F351" s="250" t="s">
        <v>147</v>
      </c>
      <c r="G351" s="248"/>
      <c r="H351" s="251">
        <v>8</v>
      </c>
      <c r="I351" s="252"/>
      <c r="J351" s="252"/>
      <c r="K351" s="248"/>
      <c r="L351" s="248"/>
      <c r="M351" s="253"/>
      <c r="N351" s="254"/>
      <c r="O351" s="255"/>
      <c r="P351" s="255"/>
      <c r="Q351" s="255"/>
      <c r="R351" s="255"/>
      <c r="S351" s="255"/>
      <c r="T351" s="255"/>
      <c r="U351" s="255"/>
      <c r="V351" s="255"/>
      <c r="W351" s="255"/>
      <c r="X351" s="256"/>
      <c r="Y351" s="14"/>
      <c r="Z351" s="14"/>
      <c r="AA351" s="14"/>
      <c r="AB351" s="14"/>
      <c r="AC351" s="14"/>
      <c r="AD351" s="14"/>
      <c r="AE351" s="14"/>
      <c r="AT351" s="257" t="s">
        <v>145</v>
      </c>
      <c r="AU351" s="257" t="s">
        <v>91</v>
      </c>
      <c r="AV351" s="14" t="s">
        <v>143</v>
      </c>
      <c r="AW351" s="14" t="s">
        <v>5</v>
      </c>
      <c r="AX351" s="14" t="s">
        <v>89</v>
      </c>
      <c r="AY351" s="257" t="s">
        <v>135</v>
      </c>
    </row>
    <row r="352" spans="1:65" s="2" customFormat="1" ht="24.15" customHeight="1">
      <c r="A352" s="38"/>
      <c r="B352" s="39"/>
      <c r="C352" s="268" t="s">
        <v>252</v>
      </c>
      <c r="D352" s="268" t="s">
        <v>216</v>
      </c>
      <c r="E352" s="269" t="s">
        <v>341</v>
      </c>
      <c r="F352" s="270" t="s">
        <v>342</v>
      </c>
      <c r="G352" s="271" t="s">
        <v>176</v>
      </c>
      <c r="H352" s="272">
        <v>2</v>
      </c>
      <c r="I352" s="273"/>
      <c r="J352" s="274"/>
      <c r="K352" s="275">
        <f>ROUND(P352*H352,2)</f>
        <v>0</v>
      </c>
      <c r="L352" s="270" t="s">
        <v>1</v>
      </c>
      <c r="M352" s="276"/>
      <c r="N352" s="277" t="s">
        <v>1</v>
      </c>
      <c r="O352" s="225" t="s">
        <v>44</v>
      </c>
      <c r="P352" s="226">
        <f>I352+J352</f>
        <v>0</v>
      </c>
      <c r="Q352" s="226">
        <f>ROUND(I352*H352,2)</f>
        <v>0</v>
      </c>
      <c r="R352" s="226">
        <f>ROUND(J352*H352,2)</f>
        <v>0</v>
      </c>
      <c r="S352" s="91"/>
      <c r="T352" s="227">
        <f>S352*H352</f>
        <v>0</v>
      </c>
      <c r="U352" s="227">
        <v>0</v>
      </c>
      <c r="V352" s="227">
        <f>U352*H352</f>
        <v>0</v>
      </c>
      <c r="W352" s="227">
        <v>0</v>
      </c>
      <c r="X352" s="228">
        <f>W352*H352</f>
        <v>0</v>
      </c>
      <c r="Y352" s="38"/>
      <c r="Z352" s="38"/>
      <c r="AA352" s="38"/>
      <c r="AB352" s="38"/>
      <c r="AC352" s="38"/>
      <c r="AD352" s="38"/>
      <c r="AE352" s="38"/>
      <c r="AR352" s="229" t="s">
        <v>161</v>
      </c>
      <c r="AT352" s="229" t="s">
        <v>216</v>
      </c>
      <c r="AU352" s="229" t="s">
        <v>91</v>
      </c>
      <c r="AY352" s="17" t="s">
        <v>135</v>
      </c>
      <c r="BE352" s="230">
        <f>IF(O352="základní",K352,0)</f>
        <v>0</v>
      </c>
      <c r="BF352" s="230">
        <f>IF(O352="snížená",K352,0)</f>
        <v>0</v>
      </c>
      <c r="BG352" s="230">
        <f>IF(O352="zákl. přenesená",K352,0)</f>
        <v>0</v>
      </c>
      <c r="BH352" s="230">
        <f>IF(O352="sníž. přenesená",K352,0)</f>
        <v>0</v>
      </c>
      <c r="BI352" s="230">
        <f>IF(O352="nulová",K352,0)</f>
        <v>0</v>
      </c>
      <c r="BJ352" s="17" t="s">
        <v>89</v>
      </c>
      <c r="BK352" s="230">
        <f>ROUND(P352*H352,2)</f>
        <v>0</v>
      </c>
      <c r="BL352" s="17" t="s">
        <v>143</v>
      </c>
      <c r="BM352" s="229" t="s">
        <v>343</v>
      </c>
    </row>
    <row r="353" spans="1:47" s="2" customFormat="1" ht="12">
      <c r="A353" s="38"/>
      <c r="B353" s="39"/>
      <c r="C353" s="40"/>
      <c r="D353" s="231" t="s">
        <v>144</v>
      </c>
      <c r="E353" s="40"/>
      <c r="F353" s="232" t="s">
        <v>342</v>
      </c>
      <c r="G353" s="40"/>
      <c r="H353" s="40"/>
      <c r="I353" s="233"/>
      <c r="J353" s="233"/>
      <c r="K353" s="40"/>
      <c r="L353" s="40"/>
      <c r="M353" s="44"/>
      <c r="N353" s="234"/>
      <c r="O353" s="235"/>
      <c r="P353" s="91"/>
      <c r="Q353" s="91"/>
      <c r="R353" s="91"/>
      <c r="S353" s="91"/>
      <c r="T353" s="91"/>
      <c r="U353" s="91"/>
      <c r="V353" s="91"/>
      <c r="W353" s="91"/>
      <c r="X353" s="92"/>
      <c r="Y353" s="38"/>
      <c r="Z353" s="38"/>
      <c r="AA353" s="38"/>
      <c r="AB353" s="38"/>
      <c r="AC353" s="38"/>
      <c r="AD353" s="38"/>
      <c r="AE353" s="38"/>
      <c r="AT353" s="17" t="s">
        <v>144</v>
      </c>
      <c r="AU353" s="17" t="s">
        <v>91</v>
      </c>
    </row>
    <row r="354" spans="1:47" s="2" customFormat="1" ht="12">
      <c r="A354" s="38"/>
      <c r="B354" s="39"/>
      <c r="C354" s="40"/>
      <c r="D354" s="231" t="s">
        <v>235</v>
      </c>
      <c r="E354" s="40"/>
      <c r="F354" s="278" t="s">
        <v>278</v>
      </c>
      <c r="G354" s="40"/>
      <c r="H354" s="40"/>
      <c r="I354" s="233"/>
      <c r="J354" s="233"/>
      <c r="K354" s="40"/>
      <c r="L354" s="40"/>
      <c r="M354" s="44"/>
      <c r="N354" s="234"/>
      <c r="O354" s="235"/>
      <c r="P354" s="91"/>
      <c r="Q354" s="91"/>
      <c r="R354" s="91"/>
      <c r="S354" s="91"/>
      <c r="T354" s="91"/>
      <c r="U354" s="91"/>
      <c r="V354" s="91"/>
      <c r="W354" s="91"/>
      <c r="X354" s="92"/>
      <c r="Y354" s="38"/>
      <c r="Z354" s="38"/>
      <c r="AA354" s="38"/>
      <c r="AB354" s="38"/>
      <c r="AC354" s="38"/>
      <c r="AD354" s="38"/>
      <c r="AE354" s="38"/>
      <c r="AT354" s="17" t="s">
        <v>235</v>
      </c>
      <c r="AU354" s="17" t="s">
        <v>91</v>
      </c>
    </row>
    <row r="355" spans="1:51" s="15" customFormat="1" ht="12">
      <c r="A355" s="15"/>
      <c r="B355" s="258"/>
      <c r="C355" s="259"/>
      <c r="D355" s="231" t="s">
        <v>145</v>
      </c>
      <c r="E355" s="260" t="s">
        <v>1</v>
      </c>
      <c r="F355" s="261" t="s">
        <v>225</v>
      </c>
      <c r="G355" s="259"/>
      <c r="H355" s="260" t="s">
        <v>1</v>
      </c>
      <c r="I355" s="262"/>
      <c r="J355" s="262"/>
      <c r="K355" s="259"/>
      <c r="L355" s="259"/>
      <c r="M355" s="263"/>
      <c r="N355" s="264"/>
      <c r="O355" s="265"/>
      <c r="P355" s="265"/>
      <c r="Q355" s="265"/>
      <c r="R355" s="265"/>
      <c r="S355" s="265"/>
      <c r="T355" s="265"/>
      <c r="U355" s="265"/>
      <c r="V355" s="265"/>
      <c r="W355" s="265"/>
      <c r="X355" s="266"/>
      <c r="Y355" s="15"/>
      <c r="Z355" s="15"/>
      <c r="AA355" s="15"/>
      <c r="AB355" s="15"/>
      <c r="AC355" s="15"/>
      <c r="AD355" s="15"/>
      <c r="AE355" s="15"/>
      <c r="AT355" s="267" t="s">
        <v>145</v>
      </c>
      <c r="AU355" s="267" t="s">
        <v>91</v>
      </c>
      <c r="AV355" s="15" t="s">
        <v>89</v>
      </c>
      <c r="AW355" s="15" t="s">
        <v>5</v>
      </c>
      <c r="AX355" s="15" t="s">
        <v>81</v>
      </c>
      <c r="AY355" s="267" t="s">
        <v>135</v>
      </c>
    </row>
    <row r="356" spans="1:51" s="13" customFormat="1" ht="12">
      <c r="A356" s="13"/>
      <c r="B356" s="236"/>
      <c r="C356" s="237"/>
      <c r="D356" s="231" t="s">
        <v>145</v>
      </c>
      <c r="E356" s="238" t="s">
        <v>1</v>
      </c>
      <c r="F356" s="239" t="s">
        <v>91</v>
      </c>
      <c r="G356" s="237"/>
      <c r="H356" s="240">
        <v>2</v>
      </c>
      <c r="I356" s="241"/>
      <c r="J356" s="241"/>
      <c r="K356" s="237"/>
      <c r="L356" s="237"/>
      <c r="M356" s="242"/>
      <c r="N356" s="243"/>
      <c r="O356" s="244"/>
      <c r="P356" s="244"/>
      <c r="Q356" s="244"/>
      <c r="R356" s="244"/>
      <c r="S356" s="244"/>
      <c r="T356" s="244"/>
      <c r="U356" s="244"/>
      <c r="V356" s="244"/>
      <c r="W356" s="244"/>
      <c r="X356" s="245"/>
      <c r="Y356" s="13"/>
      <c r="Z356" s="13"/>
      <c r="AA356" s="13"/>
      <c r="AB356" s="13"/>
      <c r="AC356" s="13"/>
      <c r="AD356" s="13"/>
      <c r="AE356" s="13"/>
      <c r="AT356" s="246" t="s">
        <v>145</v>
      </c>
      <c r="AU356" s="246" t="s">
        <v>91</v>
      </c>
      <c r="AV356" s="13" t="s">
        <v>91</v>
      </c>
      <c r="AW356" s="13" t="s">
        <v>5</v>
      </c>
      <c r="AX356" s="13" t="s">
        <v>81</v>
      </c>
      <c r="AY356" s="246" t="s">
        <v>135</v>
      </c>
    </row>
    <row r="357" spans="1:51" s="14" customFormat="1" ht="12">
      <c r="A357" s="14"/>
      <c r="B357" s="247"/>
      <c r="C357" s="248"/>
      <c r="D357" s="231" t="s">
        <v>145</v>
      </c>
      <c r="E357" s="249" t="s">
        <v>1</v>
      </c>
      <c r="F357" s="250" t="s">
        <v>147</v>
      </c>
      <c r="G357" s="248"/>
      <c r="H357" s="251">
        <v>2</v>
      </c>
      <c r="I357" s="252"/>
      <c r="J357" s="252"/>
      <c r="K357" s="248"/>
      <c r="L357" s="248"/>
      <c r="M357" s="253"/>
      <c r="N357" s="254"/>
      <c r="O357" s="255"/>
      <c r="P357" s="255"/>
      <c r="Q357" s="255"/>
      <c r="R357" s="255"/>
      <c r="S357" s="255"/>
      <c r="T357" s="255"/>
      <c r="U357" s="255"/>
      <c r="V357" s="255"/>
      <c r="W357" s="255"/>
      <c r="X357" s="256"/>
      <c r="Y357" s="14"/>
      <c r="Z357" s="14"/>
      <c r="AA357" s="14"/>
      <c r="AB357" s="14"/>
      <c r="AC357" s="14"/>
      <c r="AD357" s="14"/>
      <c r="AE357" s="14"/>
      <c r="AT357" s="257" t="s">
        <v>145</v>
      </c>
      <c r="AU357" s="257" t="s">
        <v>91</v>
      </c>
      <c r="AV357" s="14" t="s">
        <v>143</v>
      </c>
      <c r="AW357" s="14" t="s">
        <v>5</v>
      </c>
      <c r="AX357" s="14" t="s">
        <v>89</v>
      </c>
      <c r="AY357" s="257" t="s">
        <v>135</v>
      </c>
    </row>
    <row r="358" spans="1:65" s="2" customFormat="1" ht="24.15" customHeight="1">
      <c r="A358" s="38"/>
      <c r="B358" s="39"/>
      <c r="C358" s="268" t="s">
        <v>344</v>
      </c>
      <c r="D358" s="268" t="s">
        <v>216</v>
      </c>
      <c r="E358" s="269" t="s">
        <v>345</v>
      </c>
      <c r="F358" s="270" t="s">
        <v>346</v>
      </c>
      <c r="G358" s="271" t="s">
        <v>176</v>
      </c>
      <c r="H358" s="272">
        <v>24</v>
      </c>
      <c r="I358" s="273"/>
      <c r="J358" s="274"/>
      <c r="K358" s="275">
        <f>ROUND(P358*H358,2)</f>
        <v>0</v>
      </c>
      <c r="L358" s="270" t="s">
        <v>1</v>
      </c>
      <c r="M358" s="276"/>
      <c r="N358" s="277" t="s">
        <v>1</v>
      </c>
      <c r="O358" s="225" t="s">
        <v>44</v>
      </c>
      <c r="P358" s="226">
        <f>I358+J358</f>
        <v>0</v>
      </c>
      <c r="Q358" s="226">
        <f>ROUND(I358*H358,2)</f>
        <v>0</v>
      </c>
      <c r="R358" s="226">
        <f>ROUND(J358*H358,2)</f>
        <v>0</v>
      </c>
      <c r="S358" s="91"/>
      <c r="T358" s="227">
        <f>S358*H358</f>
        <v>0</v>
      </c>
      <c r="U358" s="227">
        <v>0</v>
      </c>
      <c r="V358" s="227">
        <f>U358*H358</f>
        <v>0</v>
      </c>
      <c r="W358" s="227">
        <v>0</v>
      </c>
      <c r="X358" s="228">
        <f>W358*H358</f>
        <v>0</v>
      </c>
      <c r="Y358" s="38"/>
      <c r="Z358" s="38"/>
      <c r="AA358" s="38"/>
      <c r="AB358" s="38"/>
      <c r="AC358" s="38"/>
      <c r="AD358" s="38"/>
      <c r="AE358" s="38"/>
      <c r="AR358" s="229" t="s">
        <v>161</v>
      </c>
      <c r="AT358" s="229" t="s">
        <v>216</v>
      </c>
      <c r="AU358" s="229" t="s">
        <v>91</v>
      </c>
      <c r="AY358" s="17" t="s">
        <v>135</v>
      </c>
      <c r="BE358" s="230">
        <f>IF(O358="základní",K358,0)</f>
        <v>0</v>
      </c>
      <c r="BF358" s="230">
        <f>IF(O358="snížená",K358,0)</f>
        <v>0</v>
      </c>
      <c r="BG358" s="230">
        <f>IF(O358="zákl. přenesená",K358,0)</f>
        <v>0</v>
      </c>
      <c r="BH358" s="230">
        <f>IF(O358="sníž. přenesená",K358,0)</f>
        <v>0</v>
      </c>
      <c r="BI358" s="230">
        <f>IF(O358="nulová",K358,0)</f>
        <v>0</v>
      </c>
      <c r="BJ358" s="17" t="s">
        <v>89</v>
      </c>
      <c r="BK358" s="230">
        <f>ROUND(P358*H358,2)</f>
        <v>0</v>
      </c>
      <c r="BL358" s="17" t="s">
        <v>143</v>
      </c>
      <c r="BM358" s="229" t="s">
        <v>347</v>
      </c>
    </row>
    <row r="359" spans="1:47" s="2" customFormat="1" ht="12">
      <c r="A359" s="38"/>
      <c r="B359" s="39"/>
      <c r="C359" s="40"/>
      <c r="D359" s="231" t="s">
        <v>144</v>
      </c>
      <c r="E359" s="40"/>
      <c r="F359" s="232" t="s">
        <v>346</v>
      </c>
      <c r="G359" s="40"/>
      <c r="H359" s="40"/>
      <c r="I359" s="233"/>
      <c r="J359" s="233"/>
      <c r="K359" s="40"/>
      <c r="L359" s="40"/>
      <c r="M359" s="44"/>
      <c r="N359" s="234"/>
      <c r="O359" s="235"/>
      <c r="P359" s="91"/>
      <c r="Q359" s="91"/>
      <c r="R359" s="91"/>
      <c r="S359" s="91"/>
      <c r="T359" s="91"/>
      <c r="U359" s="91"/>
      <c r="V359" s="91"/>
      <c r="W359" s="91"/>
      <c r="X359" s="92"/>
      <c r="Y359" s="38"/>
      <c r="Z359" s="38"/>
      <c r="AA359" s="38"/>
      <c r="AB359" s="38"/>
      <c r="AC359" s="38"/>
      <c r="AD359" s="38"/>
      <c r="AE359" s="38"/>
      <c r="AT359" s="17" t="s">
        <v>144</v>
      </c>
      <c r="AU359" s="17" t="s">
        <v>91</v>
      </c>
    </row>
    <row r="360" spans="1:47" s="2" customFormat="1" ht="12">
      <c r="A360" s="38"/>
      <c r="B360" s="39"/>
      <c r="C360" s="40"/>
      <c r="D360" s="231" t="s">
        <v>235</v>
      </c>
      <c r="E360" s="40"/>
      <c r="F360" s="278" t="s">
        <v>278</v>
      </c>
      <c r="G360" s="40"/>
      <c r="H360" s="40"/>
      <c r="I360" s="233"/>
      <c r="J360" s="233"/>
      <c r="K360" s="40"/>
      <c r="L360" s="40"/>
      <c r="M360" s="44"/>
      <c r="N360" s="234"/>
      <c r="O360" s="235"/>
      <c r="P360" s="91"/>
      <c r="Q360" s="91"/>
      <c r="R360" s="91"/>
      <c r="S360" s="91"/>
      <c r="T360" s="91"/>
      <c r="U360" s="91"/>
      <c r="V360" s="91"/>
      <c r="W360" s="91"/>
      <c r="X360" s="92"/>
      <c r="Y360" s="38"/>
      <c r="Z360" s="38"/>
      <c r="AA360" s="38"/>
      <c r="AB360" s="38"/>
      <c r="AC360" s="38"/>
      <c r="AD360" s="38"/>
      <c r="AE360" s="38"/>
      <c r="AT360" s="17" t="s">
        <v>235</v>
      </c>
      <c r="AU360" s="17" t="s">
        <v>91</v>
      </c>
    </row>
    <row r="361" spans="1:51" s="15" customFormat="1" ht="12">
      <c r="A361" s="15"/>
      <c r="B361" s="258"/>
      <c r="C361" s="259"/>
      <c r="D361" s="231" t="s">
        <v>145</v>
      </c>
      <c r="E361" s="260" t="s">
        <v>1</v>
      </c>
      <c r="F361" s="261" t="s">
        <v>225</v>
      </c>
      <c r="G361" s="259"/>
      <c r="H361" s="260" t="s">
        <v>1</v>
      </c>
      <c r="I361" s="262"/>
      <c r="J361" s="262"/>
      <c r="K361" s="259"/>
      <c r="L361" s="259"/>
      <c r="M361" s="263"/>
      <c r="N361" s="264"/>
      <c r="O361" s="265"/>
      <c r="P361" s="265"/>
      <c r="Q361" s="265"/>
      <c r="R361" s="265"/>
      <c r="S361" s="265"/>
      <c r="T361" s="265"/>
      <c r="U361" s="265"/>
      <c r="V361" s="265"/>
      <c r="W361" s="265"/>
      <c r="X361" s="266"/>
      <c r="Y361" s="15"/>
      <c r="Z361" s="15"/>
      <c r="AA361" s="15"/>
      <c r="AB361" s="15"/>
      <c r="AC361" s="15"/>
      <c r="AD361" s="15"/>
      <c r="AE361" s="15"/>
      <c r="AT361" s="267" t="s">
        <v>145</v>
      </c>
      <c r="AU361" s="267" t="s">
        <v>91</v>
      </c>
      <c r="AV361" s="15" t="s">
        <v>89</v>
      </c>
      <c r="AW361" s="15" t="s">
        <v>5</v>
      </c>
      <c r="AX361" s="15" t="s">
        <v>81</v>
      </c>
      <c r="AY361" s="267" t="s">
        <v>135</v>
      </c>
    </row>
    <row r="362" spans="1:51" s="13" customFormat="1" ht="12">
      <c r="A362" s="13"/>
      <c r="B362" s="236"/>
      <c r="C362" s="237"/>
      <c r="D362" s="231" t="s">
        <v>145</v>
      </c>
      <c r="E362" s="238" t="s">
        <v>1</v>
      </c>
      <c r="F362" s="239" t="s">
        <v>193</v>
      </c>
      <c r="G362" s="237"/>
      <c r="H362" s="240">
        <v>24</v>
      </c>
      <c r="I362" s="241"/>
      <c r="J362" s="241"/>
      <c r="K362" s="237"/>
      <c r="L362" s="237"/>
      <c r="M362" s="242"/>
      <c r="N362" s="243"/>
      <c r="O362" s="244"/>
      <c r="P362" s="244"/>
      <c r="Q362" s="244"/>
      <c r="R362" s="244"/>
      <c r="S362" s="244"/>
      <c r="T362" s="244"/>
      <c r="U362" s="244"/>
      <c r="V362" s="244"/>
      <c r="W362" s="244"/>
      <c r="X362" s="245"/>
      <c r="Y362" s="13"/>
      <c r="Z362" s="13"/>
      <c r="AA362" s="13"/>
      <c r="AB362" s="13"/>
      <c r="AC362" s="13"/>
      <c r="AD362" s="13"/>
      <c r="AE362" s="13"/>
      <c r="AT362" s="246" t="s">
        <v>145</v>
      </c>
      <c r="AU362" s="246" t="s">
        <v>91</v>
      </c>
      <c r="AV362" s="13" t="s">
        <v>91</v>
      </c>
      <c r="AW362" s="13" t="s">
        <v>5</v>
      </c>
      <c r="AX362" s="13" t="s">
        <v>81</v>
      </c>
      <c r="AY362" s="246" t="s">
        <v>135</v>
      </c>
    </row>
    <row r="363" spans="1:51" s="14" customFormat="1" ht="12">
      <c r="A363" s="14"/>
      <c r="B363" s="247"/>
      <c r="C363" s="248"/>
      <c r="D363" s="231" t="s">
        <v>145</v>
      </c>
      <c r="E363" s="249" t="s">
        <v>1</v>
      </c>
      <c r="F363" s="250" t="s">
        <v>147</v>
      </c>
      <c r="G363" s="248"/>
      <c r="H363" s="251">
        <v>24</v>
      </c>
      <c r="I363" s="252"/>
      <c r="J363" s="252"/>
      <c r="K363" s="248"/>
      <c r="L363" s="248"/>
      <c r="M363" s="253"/>
      <c r="N363" s="254"/>
      <c r="O363" s="255"/>
      <c r="P363" s="255"/>
      <c r="Q363" s="255"/>
      <c r="R363" s="255"/>
      <c r="S363" s="255"/>
      <c r="T363" s="255"/>
      <c r="U363" s="255"/>
      <c r="V363" s="255"/>
      <c r="W363" s="255"/>
      <c r="X363" s="256"/>
      <c r="Y363" s="14"/>
      <c r="Z363" s="14"/>
      <c r="AA363" s="14"/>
      <c r="AB363" s="14"/>
      <c r="AC363" s="14"/>
      <c r="AD363" s="14"/>
      <c r="AE363" s="14"/>
      <c r="AT363" s="257" t="s">
        <v>145</v>
      </c>
      <c r="AU363" s="257" t="s">
        <v>91</v>
      </c>
      <c r="AV363" s="14" t="s">
        <v>143</v>
      </c>
      <c r="AW363" s="14" t="s">
        <v>5</v>
      </c>
      <c r="AX363" s="14" t="s">
        <v>89</v>
      </c>
      <c r="AY363" s="257" t="s">
        <v>135</v>
      </c>
    </row>
    <row r="364" spans="1:65" s="2" customFormat="1" ht="24.15" customHeight="1">
      <c r="A364" s="38"/>
      <c r="B364" s="39"/>
      <c r="C364" s="217" t="s">
        <v>257</v>
      </c>
      <c r="D364" s="217" t="s">
        <v>138</v>
      </c>
      <c r="E364" s="218" t="s">
        <v>348</v>
      </c>
      <c r="F364" s="219" t="s">
        <v>349</v>
      </c>
      <c r="G364" s="220" t="s">
        <v>350</v>
      </c>
      <c r="H364" s="221">
        <v>28</v>
      </c>
      <c r="I364" s="222"/>
      <c r="J364" s="222"/>
      <c r="K364" s="223">
        <f>ROUND(P364*H364,2)</f>
        <v>0</v>
      </c>
      <c r="L364" s="219" t="s">
        <v>229</v>
      </c>
      <c r="M364" s="44"/>
      <c r="N364" s="224" t="s">
        <v>1</v>
      </c>
      <c r="O364" s="225" t="s">
        <v>44</v>
      </c>
      <c r="P364" s="226">
        <f>I364+J364</f>
        <v>0</v>
      </c>
      <c r="Q364" s="226">
        <f>ROUND(I364*H364,2)</f>
        <v>0</v>
      </c>
      <c r="R364" s="226">
        <f>ROUND(J364*H364,2)</f>
        <v>0</v>
      </c>
      <c r="S364" s="91"/>
      <c r="T364" s="227">
        <f>S364*H364</f>
        <v>0</v>
      </c>
      <c r="U364" s="227">
        <v>0</v>
      </c>
      <c r="V364" s="227">
        <f>U364*H364</f>
        <v>0</v>
      </c>
      <c r="W364" s="227">
        <v>0</v>
      </c>
      <c r="X364" s="228">
        <f>W364*H364</f>
        <v>0</v>
      </c>
      <c r="Y364" s="38"/>
      <c r="Z364" s="38"/>
      <c r="AA364" s="38"/>
      <c r="AB364" s="38"/>
      <c r="AC364" s="38"/>
      <c r="AD364" s="38"/>
      <c r="AE364" s="38"/>
      <c r="AR364" s="229" t="s">
        <v>143</v>
      </c>
      <c r="AT364" s="229" t="s">
        <v>138</v>
      </c>
      <c r="AU364" s="229" t="s">
        <v>91</v>
      </c>
      <c r="AY364" s="17" t="s">
        <v>135</v>
      </c>
      <c r="BE364" s="230">
        <f>IF(O364="základní",K364,0)</f>
        <v>0</v>
      </c>
      <c r="BF364" s="230">
        <f>IF(O364="snížená",K364,0)</f>
        <v>0</v>
      </c>
      <c r="BG364" s="230">
        <f>IF(O364="zákl. přenesená",K364,0)</f>
        <v>0</v>
      </c>
      <c r="BH364" s="230">
        <f>IF(O364="sníž. přenesená",K364,0)</f>
        <v>0</v>
      </c>
      <c r="BI364" s="230">
        <f>IF(O364="nulová",K364,0)</f>
        <v>0</v>
      </c>
      <c r="BJ364" s="17" t="s">
        <v>89</v>
      </c>
      <c r="BK364" s="230">
        <f>ROUND(P364*H364,2)</f>
        <v>0</v>
      </c>
      <c r="BL364" s="17" t="s">
        <v>143</v>
      </c>
      <c r="BM364" s="229" t="s">
        <v>351</v>
      </c>
    </row>
    <row r="365" spans="1:47" s="2" customFormat="1" ht="12">
      <c r="A365" s="38"/>
      <c r="B365" s="39"/>
      <c r="C365" s="40"/>
      <c r="D365" s="231" t="s">
        <v>144</v>
      </c>
      <c r="E365" s="40"/>
      <c r="F365" s="232" t="s">
        <v>349</v>
      </c>
      <c r="G365" s="40"/>
      <c r="H365" s="40"/>
      <c r="I365" s="233"/>
      <c r="J365" s="233"/>
      <c r="K365" s="40"/>
      <c r="L365" s="40"/>
      <c r="M365" s="44"/>
      <c r="N365" s="234"/>
      <c r="O365" s="235"/>
      <c r="P365" s="91"/>
      <c r="Q365" s="91"/>
      <c r="R365" s="91"/>
      <c r="S365" s="91"/>
      <c r="T365" s="91"/>
      <c r="U365" s="91"/>
      <c r="V365" s="91"/>
      <c r="W365" s="91"/>
      <c r="X365" s="92"/>
      <c r="Y365" s="38"/>
      <c r="Z365" s="38"/>
      <c r="AA365" s="38"/>
      <c r="AB365" s="38"/>
      <c r="AC365" s="38"/>
      <c r="AD365" s="38"/>
      <c r="AE365" s="38"/>
      <c r="AT365" s="17" t="s">
        <v>144</v>
      </c>
      <c r="AU365" s="17" t="s">
        <v>91</v>
      </c>
    </row>
    <row r="366" spans="1:65" s="2" customFormat="1" ht="14.4" customHeight="1">
      <c r="A366" s="38"/>
      <c r="B366" s="39"/>
      <c r="C366" s="217" t="s">
        <v>352</v>
      </c>
      <c r="D366" s="217" t="s">
        <v>138</v>
      </c>
      <c r="E366" s="218" t="s">
        <v>353</v>
      </c>
      <c r="F366" s="219" t="s">
        <v>354</v>
      </c>
      <c r="G366" s="220" t="s">
        <v>350</v>
      </c>
      <c r="H366" s="221">
        <v>8</v>
      </c>
      <c r="I366" s="222"/>
      <c r="J366" s="222"/>
      <c r="K366" s="223">
        <f>ROUND(P366*H366,2)</f>
        <v>0</v>
      </c>
      <c r="L366" s="219" t="s">
        <v>1</v>
      </c>
      <c r="M366" s="44"/>
      <c r="N366" s="224" t="s">
        <v>1</v>
      </c>
      <c r="O366" s="225" t="s">
        <v>44</v>
      </c>
      <c r="P366" s="226">
        <f>I366+J366</f>
        <v>0</v>
      </c>
      <c r="Q366" s="226">
        <f>ROUND(I366*H366,2)</f>
        <v>0</v>
      </c>
      <c r="R366" s="226">
        <f>ROUND(J366*H366,2)</f>
        <v>0</v>
      </c>
      <c r="S366" s="91"/>
      <c r="T366" s="227">
        <f>S366*H366</f>
        <v>0</v>
      </c>
      <c r="U366" s="227">
        <v>0</v>
      </c>
      <c r="V366" s="227">
        <f>U366*H366</f>
        <v>0</v>
      </c>
      <c r="W366" s="227">
        <v>0</v>
      </c>
      <c r="X366" s="228">
        <f>W366*H366</f>
        <v>0</v>
      </c>
      <c r="Y366" s="38"/>
      <c r="Z366" s="38"/>
      <c r="AA366" s="38"/>
      <c r="AB366" s="38"/>
      <c r="AC366" s="38"/>
      <c r="AD366" s="38"/>
      <c r="AE366" s="38"/>
      <c r="AR366" s="229" t="s">
        <v>143</v>
      </c>
      <c r="AT366" s="229" t="s">
        <v>138</v>
      </c>
      <c r="AU366" s="229" t="s">
        <v>91</v>
      </c>
      <c r="AY366" s="17" t="s">
        <v>135</v>
      </c>
      <c r="BE366" s="230">
        <f>IF(O366="základní",K366,0)</f>
        <v>0</v>
      </c>
      <c r="BF366" s="230">
        <f>IF(O366="snížená",K366,0)</f>
        <v>0</v>
      </c>
      <c r="BG366" s="230">
        <f>IF(O366="zákl. přenesená",K366,0)</f>
        <v>0</v>
      </c>
      <c r="BH366" s="230">
        <f>IF(O366="sníž. přenesená",K366,0)</f>
        <v>0</v>
      </c>
      <c r="BI366" s="230">
        <f>IF(O366="nulová",K366,0)</f>
        <v>0</v>
      </c>
      <c r="BJ366" s="17" t="s">
        <v>89</v>
      </c>
      <c r="BK366" s="230">
        <f>ROUND(P366*H366,2)</f>
        <v>0</v>
      </c>
      <c r="BL366" s="17" t="s">
        <v>143</v>
      </c>
      <c r="BM366" s="229" t="s">
        <v>355</v>
      </c>
    </row>
    <row r="367" spans="1:47" s="2" customFormat="1" ht="12">
      <c r="A367" s="38"/>
      <c r="B367" s="39"/>
      <c r="C367" s="40"/>
      <c r="D367" s="231" t="s">
        <v>144</v>
      </c>
      <c r="E367" s="40"/>
      <c r="F367" s="232" t="s">
        <v>354</v>
      </c>
      <c r="G367" s="40"/>
      <c r="H367" s="40"/>
      <c r="I367" s="233"/>
      <c r="J367" s="233"/>
      <c r="K367" s="40"/>
      <c r="L367" s="40"/>
      <c r="M367" s="44"/>
      <c r="N367" s="234"/>
      <c r="O367" s="235"/>
      <c r="P367" s="91"/>
      <c r="Q367" s="91"/>
      <c r="R367" s="91"/>
      <c r="S367" s="91"/>
      <c r="T367" s="91"/>
      <c r="U367" s="91"/>
      <c r="V367" s="91"/>
      <c r="W367" s="91"/>
      <c r="X367" s="92"/>
      <c r="Y367" s="38"/>
      <c r="Z367" s="38"/>
      <c r="AA367" s="38"/>
      <c r="AB367" s="38"/>
      <c r="AC367" s="38"/>
      <c r="AD367" s="38"/>
      <c r="AE367" s="38"/>
      <c r="AT367" s="17" t="s">
        <v>144</v>
      </c>
      <c r="AU367" s="17" t="s">
        <v>91</v>
      </c>
    </row>
    <row r="368" spans="1:65" s="2" customFormat="1" ht="14.4" customHeight="1">
      <c r="A368" s="38"/>
      <c r="B368" s="39"/>
      <c r="C368" s="268" t="s">
        <v>261</v>
      </c>
      <c r="D368" s="268" t="s">
        <v>216</v>
      </c>
      <c r="E368" s="269" t="s">
        <v>356</v>
      </c>
      <c r="F368" s="270" t="s">
        <v>357</v>
      </c>
      <c r="G368" s="271" t="s">
        <v>358</v>
      </c>
      <c r="H368" s="272">
        <v>1</v>
      </c>
      <c r="I368" s="273"/>
      <c r="J368" s="274"/>
      <c r="K368" s="275">
        <f>ROUND(P368*H368,2)</f>
        <v>0</v>
      </c>
      <c r="L368" s="270" t="s">
        <v>1</v>
      </c>
      <c r="M368" s="276"/>
      <c r="N368" s="277" t="s">
        <v>1</v>
      </c>
      <c r="O368" s="225" t="s">
        <v>44</v>
      </c>
      <c r="P368" s="226">
        <f>I368+J368</f>
        <v>0</v>
      </c>
      <c r="Q368" s="226">
        <f>ROUND(I368*H368,2)</f>
        <v>0</v>
      </c>
      <c r="R368" s="226">
        <f>ROUND(J368*H368,2)</f>
        <v>0</v>
      </c>
      <c r="S368" s="91"/>
      <c r="T368" s="227">
        <f>S368*H368</f>
        <v>0</v>
      </c>
      <c r="U368" s="227">
        <v>0</v>
      </c>
      <c r="V368" s="227">
        <f>U368*H368</f>
        <v>0</v>
      </c>
      <c r="W368" s="227">
        <v>0</v>
      </c>
      <c r="X368" s="228">
        <f>W368*H368</f>
        <v>0</v>
      </c>
      <c r="Y368" s="38"/>
      <c r="Z368" s="38"/>
      <c r="AA368" s="38"/>
      <c r="AB368" s="38"/>
      <c r="AC368" s="38"/>
      <c r="AD368" s="38"/>
      <c r="AE368" s="38"/>
      <c r="AR368" s="229" t="s">
        <v>161</v>
      </c>
      <c r="AT368" s="229" t="s">
        <v>216</v>
      </c>
      <c r="AU368" s="229" t="s">
        <v>91</v>
      </c>
      <c r="AY368" s="17" t="s">
        <v>135</v>
      </c>
      <c r="BE368" s="230">
        <f>IF(O368="základní",K368,0)</f>
        <v>0</v>
      </c>
      <c r="BF368" s="230">
        <f>IF(O368="snížená",K368,0)</f>
        <v>0</v>
      </c>
      <c r="BG368" s="230">
        <f>IF(O368="zákl. přenesená",K368,0)</f>
        <v>0</v>
      </c>
      <c r="BH368" s="230">
        <f>IF(O368="sníž. přenesená",K368,0)</f>
        <v>0</v>
      </c>
      <c r="BI368" s="230">
        <f>IF(O368="nulová",K368,0)</f>
        <v>0</v>
      </c>
      <c r="BJ368" s="17" t="s">
        <v>89</v>
      </c>
      <c r="BK368" s="230">
        <f>ROUND(P368*H368,2)</f>
        <v>0</v>
      </c>
      <c r="BL368" s="17" t="s">
        <v>143</v>
      </c>
      <c r="BM368" s="229" t="s">
        <v>359</v>
      </c>
    </row>
    <row r="369" spans="1:47" s="2" customFormat="1" ht="12">
      <c r="A369" s="38"/>
      <c r="B369" s="39"/>
      <c r="C369" s="40"/>
      <c r="D369" s="231" t="s">
        <v>144</v>
      </c>
      <c r="E369" s="40"/>
      <c r="F369" s="232" t="s">
        <v>357</v>
      </c>
      <c r="G369" s="40"/>
      <c r="H369" s="40"/>
      <c r="I369" s="233"/>
      <c r="J369" s="233"/>
      <c r="K369" s="40"/>
      <c r="L369" s="40"/>
      <c r="M369" s="44"/>
      <c r="N369" s="234"/>
      <c r="O369" s="235"/>
      <c r="P369" s="91"/>
      <c r="Q369" s="91"/>
      <c r="R369" s="91"/>
      <c r="S369" s="91"/>
      <c r="T369" s="91"/>
      <c r="U369" s="91"/>
      <c r="V369" s="91"/>
      <c r="W369" s="91"/>
      <c r="X369" s="92"/>
      <c r="Y369" s="38"/>
      <c r="Z369" s="38"/>
      <c r="AA369" s="38"/>
      <c r="AB369" s="38"/>
      <c r="AC369" s="38"/>
      <c r="AD369" s="38"/>
      <c r="AE369" s="38"/>
      <c r="AT369" s="17" t="s">
        <v>144</v>
      </c>
      <c r="AU369" s="17" t="s">
        <v>91</v>
      </c>
    </row>
    <row r="370" spans="1:63" s="12" customFormat="1" ht="25.9" customHeight="1">
      <c r="A370" s="12"/>
      <c r="B370" s="200"/>
      <c r="C370" s="201"/>
      <c r="D370" s="202" t="s">
        <v>80</v>
      </c>
      <c r="E370" s="203" t="s">
        <v>360</v>
      </c>
      <c r="F370" s="203" t="s">
        <v>361</v>
      </c>
      <c r="G370" s="201"/>
      <c r="H370" s="201"/>
      <c r="I370" s="204"/>
      <c r="J370" s="204"/>
      <c r="K370" s="205">
        <f>BK370</f>
        <v>0</v>
      </c>
      <c r="L370" s="201"/>
      <c r="M370" s="206"/>
      <c r="N370" s="207"/>
      <c r="O370" s="208"/>
      <c r="P370" s="208"/>
      <c r="Q370" s="209">
        <f>Q371</f>
        <v>0</v>
      </c>
      <c r="R370" s="209">
        <f>R371</f>
        <v>0</v>
      </c>
      <c r="S370" s="208"/>
      <c r="T370" s="210">
        <f>T371</f>
        <v>0</v>
      </c>
      <c r="U370" s="208"/>
      <c r="V370" s="210">
        <f>V371</f>
        <v>0</v>
      </c>
      <c r="W370" s="208"/>
      <c r="X370" s="211">
        <f>X371</f>
        <v>0</v>
      </c>
      <c r="Y370" s="12"/>
      <c r="Z370" s="12"/>
      <c r="AA370" s="12"/>
      <c r="AB370" s="12"/>
      <c r="AC370" s="12"/>
      <c r="AD370" s="12"/>
      <c r="AE370" s="12"/>
      <c r="AR370" s="212" t="s">
        <v>143</v>
      </c>
      <c r="AT370" s="213" t="s">
        <v>80</v>
      </c>
      <c r="AU370" s="213" t="s">
        <v>81</v>
      </c>
      <c r="AY370" s="212" t="s">
        <v>135</v>
      </c>
      <c r="BK370" s="214">
        <f>BK371</f>
        <v>0</v>
      </c>
    </row>
    <row r="371" spans="1:63" s="12" customFormat="1" ht="22.8" customHeight="1">
      <c r="A371" s="12"/>
      <c r="B371" s="200"/>
      <c r="C371" s="201"/>
      <c r="D371" s="202" t="s">
        <v>80</v>
      </c>
      <c r="E371" s="215" t="s">
        <v>362</v>
      </c>
      <c r="F371" s="215" t="s">
        <v>363</v>
      </c>
      <c r="G371" s="201"/>
      <c r="H371" s="201"/>
      <c r="I371" s="204"/>
      <c r="J371" s="204"/>
      <c r="K371" s="216">
        <f>BK371</f>
        <v>0</v>
      </c>
      <c r="L371" s="201"/>
      <c r="M371" s="206"/>
      <c r="N371" s="207"/>
      <c r="O371" s="208"/>
      <c r="P371" s="208"/>
      <c r="Q371" s="209">
        <f>SUM(Q372:Q377)</f>
        <v>0</v>
      </c>
      <c r="R371" s="209">
        <f>SUM(R372:R377)</f>
        <v>0</v>
      </c>
      <c r="S371" s="208"/>
      <c r="T371" s="210">
        <f>SUM(T372:T377)</f>
        <v>0</v>
      </c>
      <c r="U371" s="208"/>
      <c r="V371" s="210">
        <f>SUM(V372:V377)</f>
        <v>0</v>
      </c>
      <c r="W371" s="208"/>
      <c r="X371" s="211">
        <f>SUM(X372:X377)</f>
        <v>0</v>
      </c>
      <c r="Y371" s="12"/>
      <c r="Z371" s="12"/>
      <c r="AA371" s="12"/>
      <c r="AB371" s="12"/>
      <c r="AC371" s="12"/>
      <c r="AD371" s="12"/>
      <c r="AE371" s="12"/>
      <c r="AR371" s="212" t="s">
        <v>162</v>
      </c>
      <c r="AT371" s="213" t="s">
        <v>80</v>
      </c>
      <c r="AU371" s="213" t="s">
        <v>89</v>
      </c>
      <c r="AY371" s="212" t="s">
        <v>135</v>
      </c>
      <c r="BK371" s="214">
        <f>SUM(BK372:BK377)</f>
        <v>0</v>
      </c>
    </row>
    <row r="372" spans="1:65" s="2" customFormat="1" ht="37.8" customHeight="1">
      <c r="A372" s="38"/>
      <c r="B372" s="39"/>
      <c r="C372" s="217" t="s">
        <v>364</v>
      </c>
      <c r="D372" s="217" t="s">
        <v>138</v>
      </c>
      <c r="E372" s="218" t="s">
        <v>365</v>
      </c>
      <c r="F372" s="219" t="s">
        <v>366</v>
      </c>
      <c r="G372" s="220" t="s">
        <v>176</v>
      </c>
      <c r="H372" s="221">
        <v>1</v>
      </c>
      <c r="I372" s="222"/>
      <c r="J372" s="222"/>
      <c r="K372" s="223">
        <f>ROUND(P372*H372,2)</f>
        <v>0</v>
      </c>
      <c r="L372" s="219" t="s">
        <v>229</v>
      </c>
      <c r="M372" s="44"/>
      <c r="N372" s="224" t="s">
        <v>1</v>
      </c>
      <c r="O372" s="225" t="s">
        <v>44</v>
      </c>
      <c r="P372" s="226">
        <f>I372+J372</f>
        <v>0</v>
      </c>
      <c r="Q372" s="226">
        <f>ROUND(I372*H372,2)</f>
        <v>0</v>
      </c>
      <c r="R372" s="226">
        <f>ROUND(J372*H372,2)</f>
        <v>0</v>
      </c>
      <c r="S372" s="91"/>
      <c r="T372" s="227">
        <f>S372*H372</f>
        <v>0</v>
      </c>
      <c r="U372" s="227">
        <v>0</v>
      </c>
      <c r="V372" s="227">
        <f>U372*H372</f>
        <v>0</v>
      </c>
      <c r="W372" s="227">
        <v>0</v>
      </c>
      <c r="X372" s="228">
        <f>W372*H372</f>
        <v>0</v>
      </c>
      <c r="Y372" s="38"/>
      <c r="Z372" s="38"/>
      <c r="AA372" s="38"/>
      <c r="AB372" s="38"/>
      <c r="AC372" s="38"/>
      <c r="AD372" s="38"/>
      <c r="AE372" s="38"/>
      <c r="AR372" s="229" t="s">
        <v>143</v>
      </c>
      <c r="AT372" s="229" t="s">
        <v>138</v>
      </c>
      <c r="AU372" s="229" t="s">
        <v>91</v>
      </c>
      <c r="AY372" s="17" t="s">
        <v>135</v>
      </c>
      <c r="BE372" s="230">
        <f>IF(O372="základní",K372,0)</f>
        <v>0</v>
      </c>
      <c r="BF372" s="230">
        <f>IF(O372="snížená",K372,0)</f>
        <v>0</v>
      </c>
      <c r="BG372" s="230">
        <f>IF(O372="zákl. přenesená",K372,0)</f>
        <v>0</v>
      </c>
      <c r="BH372" s="230">
        <f>IF(O372="sníž. přenesená",K372,0)</f>
        <v>0</v>
      </c>
      <c r="BI372" s="230">
        <f>IF(O372="nulová",K372,0)</f>
        <v>0</v>
      </c>
      <c r="BJ372" s="17" t="s">
        <v>89</v>
      </c>
      <c r="BK372" s="230">
        <f>ROUND(P372*H372,2)</f>
        <v>0</v>
      </c>
      <c r="BL372" s="17" t="s">
        <v>143</v>
      </c>
      <c r="BM372" s="229" t="s">
        <v>367</v>
      </c>
    </row>
    <row r="373" spans="1:47" s="2" customFormat="1" ht="12">
      <c r="A373" s="38"/>
      <c r="B373" s="39"/>
      <c r="C373" s="40"/>
      <c r="D373" s="231" t="s">
        <v>144</v>
      </c>
      <c r="E373" s="40"/>
      <c r="F373" s="232" t="s">
        <v>366</v>
      </c>
      <c r="G373" s="40"/>
      <c r="H373" s="40"/>
      <c r="I373" s="233"/>
      <c r="J373" s="233"/>
      <c r="K373" s="40"/>
      <c r="L373" s="40"/>
      <c r="M373" s="44"/>
      <c r="N373" s="234"/>
      <c r="O373" s="235"/>
      <c r="P373" s="91"/>
      <c r="Q373" s="91"/>
      <c r="R373" s="91"/>
      <c r="S373" s="91"/>
      <c r="T373" s="91"/>
      <c r="U373" s="91"/>
      <c r="V373" s="91"/>
      <c r="W373" s="91"/>
      <c r="X373" s="92"/>
      <c r="Y373" s="38"/>
      <c r="Z373" s="38"/>
      <c r="AA373" s="38"/>
      <c r="AB373" s="38"/>
      <c r="AC373" s="38"/>
      <c r="AD373" s="38"/>
      <c r="AE373" s="38"/>
      <c r="AT373" s="17" t="s">
        <v>144</v>
      </c>
      <c r="AU373" s="17" t="s">
        <v>91</v>
      </c>
    </row>
    <row r="374" spans="1:65" s="2" customFormat="1" ht="24.15" customHeight="1">
      <c r="A374" s="38"/>
      <c r="B374" s="39"/>
      <c r="C374" s="217" t="s">
        <v>266</v>
      </c>
      <c r="D374" s="217" t="s">
        <v>138</v>
      </c>
      <c r="E374" s="218" t="s">
        <v>368</v>
      </c>
      <c r="F374" s="219" t="s">
        <v>369</v>
      </c>
      <c r="G374" s="220" t="s">
        <v>358</v>
      </c>
      <c r="H374" s="221">
        <v>1</v>
      </c>
      <c r="I374" s="222"/>
      <c r="J374" s="222"/>
      <c r="K374" s="223">
        <f>ROUND(P374*H374,2)</f>
        <v>0</v>
      </c>
      <c r="L374" s="219" t="s">
        <v>229</v>
      </c>
      <c r="M374" s="44"/>
      <c r="N374" s="224" t="s">
        <v>1</v>
      </c>
      <c r="O374" s="225" t="s">
        <v>44</v>
      </c>
      <c r="P374" s="226">
        <f>I374+J374</f>
        <v>0</v>
      </c>
      <c r="Q374" s="226">
        <f>ROUND(I374*H374,2)</f>
        <v>0</v>
      </c>
      <c r="R374" s="226">
        <f>ROUND(J374*H374,2)</f>
        <v>0</v>
      </c>
      <c r="S374" s="91"/>
      <c r="T374" s="227">
        <f>S374*H374</f>
        <v>0</v>
      </c>
      <c r="U374" s="227">
        <v>0</v>
      </c>
      <c r="V374" s="227">
        <f>U374*H374</f>
        <v>0</v>
      </c>
      <c r="W374" s="227">
        <v>0</v>
      </c>
      <c r="X374" s="228">
        <f>W374*H374</f>
        <v>0</v>
      </c>
      <c r="Y374" s="38"/>
      <c r="Z374" s="38"/>
      <c r="AA374" s="38"/>
      <c r="AB374" s="38"/>
      <c r="AC374" s="38"/>
      <c r="AD374" s="38"/>
      <c r="AE374" s="38"/>
      <c r="AR374" s="229" t="s">
        <v>143</v>
      </c>
      <c r="AT374" s="229" t="s">
        <v>138</v>
      </c>
      <c r="AU374" s="229" t="s">
        <v>91</v>
      </c>
      <c r="AY374" s="17" t="s">
        <v>135</v>
      </c>
      <c r="BE374" s="230">
        <f>IF(O374="základní",K374,0)</f>
        <v>0</v>
      </c>
      <c r="BF374" s="230">
        <f>IF(O374="snížená",K374,0)</f>
        <v>0</v>
      </c>
      <c r="BG374" s="230">
        <f>IF(O374="zákl. přenesená",K374,0)</f>
        <v>0</v>
      </c>
      <c r="BH374" s="230">
        <f>IF(O374="sníž. přenesená",K374,0)</f>
        <v>0</v>
      </c>
      <c r="BI374" s="230">
        <f>IF(O374="nulová",K374,0)</f>
        <v>0</v>
      </c>
      <c r="BJ374" s="17" t="s">
        <v>89</v>
      </c>
      <c r="BK374" s="230">
        <f>ROUND(P374*H374,2)</f>
        <v>0</v>
      </c>
      <c r="BL374" s="17" t="s">
        <v>143</v>
      </c>
      <c r="BM374" s="229" t="s">
        <v>370</v>
      </c>
    </row>
    <row r="375" spans="1:47" s="2" customFormat="1" ht="12">
      <c r="A375" s="38"/>
      <c r="B375" s="39"/>
      <c r="C375" s="40"/>
      <c r="D375" s="231" t="s">
        <v>144</v>
      </c>
      <c r="E375" s="40"/>
      <c r="F375" s="232" t="s">
        <v>369</v>
      </c>
      <c r="G375" s="40"/>
      <c r="H375" s="40"/>
      <c r="I375" s="233"/>
      <c r="J375" s="233"/>
      <c r="K375" s="40"/>
      <c r="L375" s="40"/>
      <c r="M375" s="44"/>
      <c r="N375" s="234"/>
      <c r="O375" s="235"/>
      <c r="P375" s="91"/>
      <c r="Q375" s="91"/>
      <c r="R375" s="91"/>
      <c r="S375" s="91"/>
      <c r="T375" s="91"/>
      <c r="U375" s="91"/>
      <c r="V375" s="91"/>
      <c r="W375" s="91"/>
      <c r="X375" s="92"/>
      <c r="Y375" s="38"/>
      <c r="Z375" s="38"/>
      <c r="AA375" s="38"/>
      <c r="AB375" s="38"/>
      <c r="AC375" s="38"/>
      <c r="AD375" s="38"/>
      <c r="AE375" s="38"/>
      <c r="AT375" s="17" t="s">
        <v>144</v>
      </c>
      <c r="AU375" s="17" t="s">
        <v>91</v>
      </c>
    </row>
    <row r="376" spans="1:65" s="2" customFormat="1" ht="14.4" customHeight="1">
      <c r="A376" s="38"/>
      <c r="B376" s="39"/>
      <c r="C376" s="217" t="s">
        <v>371</v>
      </c>
      <c r="D376" s="217" t="s">
        <v>138</v>
      </c>
      <c r="E376" s="218" t="s">
        <v>372</v>
      </c>
      <c r="F376" s="219" t="s">
        <v>373</v>
      </c>
      <c r="G376" s="220" t="s">
        <v>374</v>
      </c>
      <c r="H376" s="279"/>
      <c r="I376" s="222"/>
      <c r="J376" s="222"/>
      <c r="K376" s="223">
        <f>ROUND(P376*H376,2)</f>
        <v>0</v>
      </c>
      <c r="L376" s="219" t="s">
        <v>1</v>
      </c>
      <c r="M376" s="44"/>
      <c r="N376" s="224" t="s">
        <v>1</v>
      </c>
      <c r="O376" s="225" t="s">
        <v>44</v>
      </c>
      <c r="P376" s="226">
        <f>I376+J376</f>
        <v>0</v>
      </c>
      <c r="Q376" s="226">
        <f>ROUND(I376*H376,2)</f>
        <v>0</v>
      </c>
      <c r="R376" s="226">
        <f>ROUND(J376*H376,2)</f>
        <v>0</v>
      </c>
      <c r="S376" s="91"/>
      <c r="T376" s="227">
        <f>S376*H376</f>
        <v>0</v>
      </c>
      <c r="U376" s="227">
        <v>0</v>
      </c>
      <c r="V376" s="227">
        <f>U376*H376</f>
        <v>0</v>
      </c>
      <c r="W376" s="227">
        <v>0</v>
      </c>
      <c r="X376" s="228">
        <f>W376*H376</f>
        <v>0</v>
      </c>
      <c r="Y376" s="38"/>
      <c r="Z376" s="38"/>
      <c r="AA376" s="38"/>
      <c r="AB376" s="38"/>
      <c r="AC376" s="38"/>
      <c r="AD376" s="38"/>
      <c r="AE376" s="38"/>
      <c r="AR376" s="229" t="s">
        <v>143</v>
      </c>
      <c r="AT376" s="229" t="s">
        <v>138</v>
      </c>
      <c r="AU376" s="229" t="s">
        <v>91</v>
      </c>
      <c r="AY376" s="17" t="s">
        <v>135</v>
      </c>
      <c r="BE376" s="230">
        <f>IF(O376="základní",K376,0)</f>
        <v>0</v>
      </c>
      <c r="BF376" s="230">
        <f>IF(O376="snížená",K376,0)</f>
        <v>0</v>
      </c>
      <c r="BG376" s="230">
        <f>IF(O376="zákl. přenesená",K376,0)</f>
        <v>0</v>
      </c>
      <c r="BH376" s="230">
        <f>IF(O376="sníž. přenesená",K376,0)</f>
        <v>0</v>
      </c>
      <c r="BI376" s="230">
        <f>IF(O376="nulová",K376,0)</f>
        <v>0</v>
      </c>
      <c r="BJ376" s="17" t="s">
        <v>89</v>
      </c>
      <c r="BK376" s="230">
        <f>ROUND(P376*H376,2)</f>
        <v>0</v>
      </c>
      <c r="BL376" s="17" t="s">
        <v>143</v>
      </c>
      <c r="BM376" s="229" t="s">
        <v>375</v>
      </c>
    </row>
    <row r="377" spans="1:47" s="2" customFormat="1" ht="12">
      <c r="A377" s="38"/>
      <c r="B377" s="39"/>
      <c r="C377" s="40"/>
      <c r="D377" s="231" t="s">
        <v>144</v>
      </c>
      <c r="E377" s="40"/>
      <c r="F377" s="232" t="s">
        <v>373</v>
      </c>
      <c r="G377" s="40"/>
      <c r="H377" s="40"/>
      <c r="I377" s="233"/>
      <c r="J377" s="233"/>
      <c r="K377" s="40"/>
      <c r="L377" s="40"/>
      <c r="M377" s="44"/>
      <c r="N377" s="280"/>
      <c r="O377" s="281"/>
      <c r="P377" s="282"/>
      <c r="Q377" s="282"/>
      <c r="R377" s="282"/>
      <c r="S377" s="282"/>
      <c r="T377" s="282"/>
      <c r="U377" s="282"/>
      <c r="V377" s="282"/>
      <c r="W377" s="282"/>
      <c r="X377" s="283"/>
      <c r="Y377" s="38"/>
      <c r="Z377" s="38"/>
      <c r="AA377" s="38"/>
      <c r="AB377" s="38"/>
      <c r="AC377" s="38"/>
      <c r="AD377" s="38"/>
      <c r="AE377" s="38"/>
      <c r="AT377" s="17" t="s">
        <v>144</v>
      </c>
      <c r="AU377" s="17" t="s">
        <v>91</v>
      </c>
    </row>
    <row r="378" spans="1:31" s="2" customFormat="1" ht="6.95" customHeight="1">
      <c r="A378" s="38"/>
      <c r="B378" s="66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44"/>
      <c r="N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</row>
  </sheetData>
  <sheetProtection password="CC35" sheet="1" objects="1" scenarios="1" formatColumns="0" formatRows="0" autoFilter="0"/>
  <autoFilter ref="C127:L37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WINDOWS-NAS\NAS</dc:creator>
  <cp:keywords/>
  <dc:description/>
  <cp:lastModifiedBy>WINDOWS-NAS\NAS</cp:lastModifiedBy>
  <dcterms:created xsi:type="dcterms:W3CDTF">2022-01-06T10:58:01Z</dcterms:created>
  <dcterms:modified xsi:type="dcterms:W3CDTF">2022-01-06T10:58:19Z</dcterms:modified>
  <cp:category/>
  <cp:version/>
  <cp:contentType/>
  <cp:contentStatus/>
</cp:coreProperties>
</file>