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Rekapitulace stavby" sheetId="1" r:id="rId1"/>
    <sheet name="D.1.1 - Architektonicko s..." sheetId="2" r:id="rId2"/>
    <sheet name="D.1.4a - ZTI - budova A" sheetId="3" r:id="rId3"/>
    <sheet name="D.2 - Osobní výtah - budo..." sheetId="4" r:id="rId4"/>
    <sheet name="EL - Elektroinstalace" sheetId="5" r:id="rId5"/>
    <sheet name="D.1.1 - Architektonicko s..._01" sheetId="6" r:id="rId6"/>
    <sheet name="D.1.4a - ZTI - budova B" sheetId="7" r:id="rId7"/>
    <sheet name="D.2 - Osobní výtah - budo..._01" sheetId="8" r:id="rId8"/>
    <sheet name="EL - Elektroinstalace_01" sheetId="9" r:id="rId9"/>
    <sheet name="D.1.1 - Architektonicko s..._02" sheetId="10" r:id="rId10"/>
    <sheet name="D.1.4a - ZTI - budova C" sheetId="11" r:id="rId11"/>
    <sheet name="EL - Elektroinstalace_02" sheetId="12" r:id="rId12"/>
    <sheet name="D.1.1 - Architektonicko s..._03" sheetId="13" r:id="rId13"/>
    <sheet name="D.1.4a - ZTI - budova D" sheetId="14" r:id="rId14"/>
    <sheet name="D.2 - Osobní výtah - budo..._02" sheetId="15" r:id="rId15"/>
    <sheet name="EL - Elektroinstalace_03" sheetId="16" r:id="rId16"/>
    <sheet name="D.1.1 - Architektonicko s..._04" sheetId="17" r:id="rId17"/>
  </sheets>
  <definedNames>
    <definedName name="_xlnm._FilterDatabase" localSheetId="1" hidden="1">'D.1.1 - Architektonicko s...'!$C$150:$K$914</definedName>
    <definedName name="_xlnm._FilterDatabase" localSheetId="5" hidden="1">'D.1.1 - Architektonicko s..._01'!$C$148:$K$633</definedName>
    <definedName name="_xlnm._FilterDatabase" localSheetId="9" hidden="1">'D.1.1 - Architektonicko s..._02'!$C$150:$K$642</definedName>
    <definedName name="_xlnm._FilterDatabase" localSheetId="12" hidden="1">'D.1.1 - Architektonicko s..._03'!$C$151:$K$872</definedName>
    <definedName name="_xlnm._FilterDatabase" localSheetId="16" hidden="1">'D.1.1 - Architektonicko s..._04'!$C$137:$K$287</definedName>
    <definedName name="_xlnm._FilterDatabase" localSheetId="2" hidden="1">'D.1.4a - ZTI - budova A'!$C$126:$K$359</definedName>
    <definedName name="_xlnm._FilterDatabase" localSheetId="6" hidden="1">'D.1.4a - ZTI - budova B'!$C$126:$K$277</definedName>
    <definedName name="_xlnm._FilterDatabase" localSheetId="10" hidden="1">'D.1.4a - ZTI - budova C'!$C$126:$K$271</definedName>
    <definedName name="_xlnm._FilterDatabase" localSheetId="13" hidden="1">'D.1.4a - ZTI - budova D'!$C$126:$K$351</definedName>
    <definedName name="_xlnm._FilterDatabase" localSheetId="3" hidden="1">'D.2 - Osobní výtah - budo...'!$C$122:$K$128</definedName>
    <definedName name="_xlnm._FilterDatabase" localSheetId="7" hidden="1">'D.2 - Osobní výtah - budo..._01'!$C$122:$K$128</definedName>
    <definedName name="_xlnm._FilterDatabase" localSheetId="14" hidden="1">'D.2 - Osobní výtah - budo..._02'!$C$122:$K$128</definedName>
    <definedName name="_xlnm._FilterDatabase" localSheetId="4" hidden="1">'EL - Elektroinstalace'!$C$121:$K$127</definedName>
    <definedName name="_xlnm._FilterDatabase" localSheetId="8" hidden="1">'EL - Elektroinstalace_01'!$C$121:$K$127</definedName>
    <definedName name="_xlnm._FilterDatabase" localSheetId="11" hidden="1">'EL - Elektroinstalace_02'!$C$121:$K$127</definedName>
    <definedName name="_xlnm._FilterDatabase" localSheetId="15" hidden="1">'EL - Elektroinstalace_03'!$C$121:$K$127</definedName>
    <definedName name="_xlnm.Print_Titles" localSheetId="1">'D.1.1 - Architektonicko s...'!$150:$150</definedName>
    <definedName name="_xlnm.Print_Titles" localSheetId="5">'D.1.1 - Architektonicko s..._01'!$148:$148</definedName>
    <definedName name="_xlnm.Print_Titles" localSheetId="9">'D.1.1 - Architektonicko s..._02'!$150:$150</definedName>
    <definedName name="_xlnm.Print_Titles" localSheetId="12">'D.1.1 - Architektonicko s..._03'!$151:$151</definedName>
    <definedName name="_xlnm.Print_Titles" localSheetId="16">'D.1.1 - Architektonicko s..._04'!$137:$137</definedName>
    <definedName name="_xlnm.Print_Titles" localSheetId="2">'D.1.4a - ZTI - budova A'!$126:$126</definedName>
    <definedName name="_xlnm.Print_Titles" localSheetId="6">'D.1.4a - ZTI - budova B'!$126:$126</definedName>
    <definedName name="_xlnm.Print_Titles" localSheetId="10">'D.1.4a - ZTI - budova C'!$126:$126</definedName>
    <definedName name="_xlnm.Print_Titles" localSheetId="13">'D.1.4a - ZTI - budova D'!$126:$126</definedName>
    <definedName name="_xlnm.Print_Titles" localSheetId="3">'D.2 - Osobní výtah - budo...'!$122:$122</definedName>
    <definedName name="_xlnm.Print_Titles" localSheetId="7">'D.2 - Osobní výtah - budo..._01'!$122:$122</definedName>
    <definedName name="_xlnm.Print_Titles" localSheetId="14">'D.2 - Osobní výtah - budo..._02'!$122:$122</definedName>
    <definedName name="_xlnm.Print_Titles" localSheetId="4">'EL - Elektroinstalace'!$121:$121</definedName>
    <definedName name="_xlnm.Print_Titles" localSheetId="8">'EL - Elektroinstalace_01'!$121:$121</definedName>
    <definedName name="_xlnm.Print_Titles" localSheetId="11">'EL - Elektroinstalace_02'!$121:$121</definedName>
    <definedName name="_xlnm.Print_Titles" localSheetId="15">'EL - Elektroinstalace_03'!$121:$121</definedName>
    <definedName name="_xlnm.Print_Titles" localSheetId="0">'Rekapitulace stavby'!$92:$92</definedName>
    <definedName name="_xlnm.Print_Area" localSheetId="1">'D.1.1 - Architektonicko s...'!$C$4:$J$76,'D.1.1 - Architektonicko s...'!$C$82:$J$130,'D.1.1 - Architektonicko s...'!$C$136:$K$914</definedName>
    <definedName name="_xlnm.Print_Area" localSheetId="5">'D.1.1 - Architektonicko s..._01'!$C$4:$J$76,'D.1.1 - Architektonicko s..._01'!$C$82:$J$128,'D.1.1 - Architektonicko s..._01'!$C$134:$K$633</definedName>
    <definedName name="_xlnm.Print_Area" localSheetId="9">'D.1.1 - Architektonicko s..._02'!$C$4:$J$76,'D.1.1 - Architektonicko s..._02'!$C$82:$J$130,'D.1.1 - Architektonicko s..._02'!$C$136:$K$642</definedName>
    <definedName name="_xlnm.Print_Area" localSheetId="12">'D.1.1 - Architektonicko s..._03'!$C$4:$J$76,'D.1.1 - Architektonicko s..._03'!$C$82:$J$131,'D.1.1 - Architektonicko s..._03'!$C$137:$K$872</definedName>
    <definedName name="_xlnm.Print_Area" localSheetId="16">'D.1.1 - Architektonicko s..._04'!$C$4:$J$76,'D.1.1 - Architektonicko s..._04'!$C$82:$J$117,'D.1.1 - Architektonicko s..._04'!$C$123:$K$287</definedName>
    <definedName name="_xlnm.Print_Area" localSheetId="2">'D.1.4a - ZTI - budova A'!$C$4:$J$76,'D.1.4a - ZTI - budova A'!$C$82:$J$106,'D.1.4a - ZTI - budova A'!$C$112:$K$359</definedName>
    <definedName name="_xlnm.Print_Area" localSheetId="6">'D.1.4a - ZTI - budova B'!$C$4:$J$76,'D.1.4a - ZTI - budova B'!$C$82:$J$106,'D.1.4a - ZTI - budova B'!$C$112:$K$277</definedName>
    <definedName name="_xlnm.Print_Area" localSheetId="10">'D.1.4a - ZTI - budova C'!$C$4:$J$76,'D.1.4a - ZTI - budova C'!$C$82:$J$106,'D.1.4a - ZTI - budova C'!$C$112:$K$271</definedName>
    <definedName name="_xlnm.Print_Area" localSheetId="13">'D.1.4a - ZTI - budova D'!$C$4:$J$76,'D.1.4a - ZTI - budova D'!$C$82:$J$106,'D.1.4a - ZTI - budova D'!$C$112:$K$351</definedName>
    <definedName name="_xlnm.Print_Area" localSheetId="3">'D.2 - Osobní výtah - budo...'!$C$4:$J$76,'D.2 - Osobní výtah - budo...'!$C$82:$J$102,'D.2 - Osobní výtah - budo...'!$C$108:$K$128</definedName>
    <definedName name="_xlnm.Print_Area" localSheetId="7">'D.2 - Osobní výtah - budo..._01'!$C$4:$J$76,'D.2 - Osobní výtah - budo..._01'!$C$82:$J$102,'D.2 - Osobní výtah - budo..._01'!$C$108:$K$128</definedName>
    <definedName name="_xlnm.Print_Area" localSheetId="14">'D.2 - Osobní výtah - budo..._02'!$C$4:$J$76,'D.2 - Osobní výtah - budo..._02'!$C$82:$J$102,'D.2 - Osobní výtah - budo..._02'!$C$108:$K$128</definedName>
    <definedName name="_xlnm.Print_Area" localSheetId="4">'EL - Elektroinstalace'!$C$4:$J$76,'EL - Elektroinstalace'!$C$82:$J$101,'EL - Elektroinstalace'!$C$107:$K$127</definedName>
    <definedName name="_xlnm.Print_Area" localSheetId="8">'EL - Elektroinstalace_01'!$C$4:$J$76,'EL - Elektroinstalace_01'!$C$82:$J$101,'EL - Elektroinstalace_01'!$C$107:$K$127</definedName>
    <definedName name="_xlnm.Print_Area" localSheetId="11">'EL - Elektroinstalace_02'!$C$4:$J$76,'EL - Elektroinstalace_02'!$C$82:$J$101,'EL - Elektroinstalace_02'!$C$107:$K$127</definedName>
    <definedName name="_xlnm.Print_Area" localSheetId="15">'EL - Elektroinstalace_03'!$C$4:$J$76,'EL - Elektroinstalace_03'!$C$82:$J$101,'EL - Elektroinstalace_03'!$C$107:$K$127</definedName>
    <definedName name="_xlnm.Print_Area" localSheetId="0">'Rekapitulace stavby'!$D$4:$AO$76,'Rekapitulace stavby'!$C$82:$AQ$116</definedName>
  </definedNames>
  <calcPr calcId="145621"/>
</workbook>
</file>

<file path=xl/calcChain.xml><?xml version="1.0" encoding="utf-8"?>
<calcChain xmlns="http://schemas.openxmlformats.org/spreadsheetml/2006/main">
  <c r="J39" i="17" l="1"/>
  <c r="J38" i="17"/>
  <c r="AY115" i="1"/>
  <c r="J37" i="17"/>
  <c r="AX115" i="1"/>
  <c r="BI286" i="17"/>
  <c r="BH286" i="17"/>
  <c r="BG286" i="17"/>
  <c r="BF286" i="17"/>
  <c r="T286" i="17"/>
  <c r="T285" i="17"/>
  <c r="R286" i="17"/>
  <c r="R285" i="17" s="1"/>
  <c r="R281" i="17" s="1"/>
  <c r="P286" i="17"/>
  <c r="P285" i="17" s="1"/>
  <c r="BK286" i="17"/>
  <c r="BK285" i="17"/>
  <c r="J285" i="17" s="1"/>
  <c r="J116" i="17" s="1"/>
  <c r="J286" i="17"/>
  <c r="BE286" i="17" s="1"/>
  <c r="BI283" i="17"/>
  <c r="BH283" i="17"/>
  <c r="BG283" i="17"/>
  <c r="BF283" i="17"/>
  <c r="T283" i="17"/>
  <c r="T282" i="17"/>
  <c r="T281" i="17" s="1"/>
  <c r="R283" i="17"/>
  <c r="R282" i="17"/>
  <c r="P283" i="17"/>
  <c r="P282" i="17" s="1"/>
  <c r="P281" i="17" s="1"/>
  <c r="BK283" i="17"/>
  <c r="BK282" i="17"/>
  <c r="J282" i="17" s="1"/>
  <c r="J115" i="17" s="1"/>
  <c r="J283" i="17"/>
  <c r="BE283" i="17" s="1"/>
  <c r="BI279" i="17"/>
  <c r="BH279" i="17"/>
  <c r="BG279" i="17"/>
  <c r="BF279" i="17"/>
  <c r="T279" i="17"/>
  <c r="T278" i="17" s="1"/>
  <c r="R279" i="17"/>
  <c r="R278" i="17" s="1"/>
  <c r="P279" i="17"/>
  <c r="P278" i="17" s="1"/>
  <c r="BK279" i="17"/>
  <c r="BK278" i="17" s="1"/>
  <c r="J278" i="17" s="1"/>
  <c r="J113" i="17" s="1"/>
  <c r="J279" i="17"/>
  <c r="BE279" i="17"/>
  <c r="BI274" i="17"/>
  <c r="BH274" i="17"/>
  <c r="BG274" i="17"/>
  <c r="BF274" i="17"/>
  <c r="T274" i="17"/>
  <c r="R274" i="17"/>
  <c r="P274" i="17"/>
  <c r="BK274" i="17"/>
  <c r="J274" i="17"/>
  <c r="BE274" i="17"/>
  <c r="BI270" i="17"/>
  <c r="BH270" i="17"/>
  <c r="BG270" i="17"/>
  <c r="BF270" i="17"/>
  <c r="T270" i="17"/>
  <c r="R270" i="17"/>
  <c r="P270" i="17"/>
  <c r="BK270" i="17"/>
  <c r="J270" i="17"/>
  <c r="BE270" i="17"/>
  <c r="BI264" i="17"/>
  <c r="BH264" i="17"/>
  <c r="BG264" i="17"/>
  <c r="BF264" i="17"/>
  <c r="T264" i="17"/>
  <c r="T263" i="17"/>
  <c r="R264" i="17"/>
  <c r="R263" i="17" s="1"/>
  <c r="P264" i="17"/>
  <c r="P263" i="17"/>
  <c r="BK264" i="17"/>
  <c r="BK263" i="17" s="1"/>
  <c r="J263" i="17" s="1"/>
  <c r="J112" i="17" s="1"/>
  <c r="J264" i="17"/>
  <c r="BE264" i="17"/>
  <c r="BI261" i="17"/>
  <c r="BH261" i="17"/>
  <c r="BG261" i="17"/>
  <c r="BF261" i="17"/>
  <c r="T261" i="17"/>
  <c r="R261" i="17"/>
  <c r="P261" i="17"/>
  <c r="BK261" i="17"/>
  <c r="J261" i="17"/>
  <c r="BE261" i="17"/>
  <c r="BI256" i="17"/>
  <c r="BH256" i="17"/>
  <c r="BG256" i="17"/>
  <c r="BF256" i="17"/>
  <c r="T256" i="17"/>
  <c r="R256" i="17"/>
  <c r="P256" i="17"/>
  <c r="BK256" i="17"/>
  <c r="J256" i="17"/>
  <c r="BE256" i="17"/>
  <c r="BI253" i="17"/>
  <c r="BH253" i="17"/>
  <c r="BG253" i="17"/>
  <c r="BF253" i="17"/>
  <c r="T253" i="17"/>
  <c r="R253" i="17"/>
  <c r="P253" i="17"/>
  <c r="BK253" i="17"/>
  <c r="J253" i="17"/>
  <c r="BE253" i="17"/>
  <c r="BI248" i="17"/>
  <c r="BH248" i="17"/>
  <c r="BG248" i="17"/>
  <c r="BF248" i="17"/>
  <c r="T248" i="17"/>
  <c r="R248" i="17"/>
  <c r="P248" i="17"/>
  <c r="BK248" i="17"/>
  <c r="J248" i="17"/>
  <c r="BE248" i="17"/>
  <c r="BI246" i="17"/>
  <c r="BH246" i="17"/>
  <c r="BG246" i="17"/>
  <c r="BF246" i="17"/>
  <c r="T246" i="17"/>
  <c r="R246" i="17"/>
  <c r="P246" i="17"/>
  <c r="BK246" i="17"/>
  <c r="J246" i="17"/>
  <c r="BE246" i="17"/>
  <c r="BI238" i="17"/>
  <c r="BH238" i="17"/>
  <c r="BG238" i="17"/>
  <c r="BF238" i="17"/>
  <c r="T238" i="17"/>
  <c r="R238" i="17"/>
  <c r="P238" i="17"/>
  <c r="BK238" i="17"/>
  <c r="J238" i="17"/>
  <c r="BE238" i="17"/>
  <c r="BI234" i="17"/>
  <c r="BH234" i="17"/>
  <c r="BG234" i="17"/>
  <c r="BF234" i="17"/>
  <c r="T234" i="17"/>
  <c r="R234" i="17"/>
  <c r="P234" i="17"/>
  <c r="BK234" i="17"/>
  <c r="J234" i="17"/>
  <c r="BE234" i="17"/>
  <c r="BI231" i="17"/>
  <c r="BH231" i="17"/>
  <c r="BG231" i="17"/>
  <c r="BF231" i="17"/>
  <c r="T231" i="17"/>
  <c r="R231" i="17"/>
  <c r="P231" i="17"/>
  <c r="BK231" i="17"/>
  <c r="J231" i="17"/>
  <c r="BE231" i="17"/>
  <c r="BI228" i="17"/>
  <c r="BH228" i="17"/>
  <c r="BG228" i="17"/>
  <c r="BF228" i="17"/>
  <c r="T228" i="17"/>
  <c r="R228" i="17"/>
  <c r="P228" i="17"/>
  <c r="BK228" i="17"/>
  <c r="J228" i="17"/>
  <c r="BE228" i="17"/>
  <c r="BI226" i="17"/>
  <c r="BH226" i="17"/>
  <c r="BG226" i="17"/>
  <c r="BF226" i="17"/>
  <c r="T226" i="17"/>
  <c r="T225" i="17"/>
  <c r="R226" i="17"/>
  <c r="R225" i="17"/>
  <c r="P226" i="17"/>
  <c r="P225" i="17"/>
  <c r="BK226" i="17"/>
  <c r="BK225" i="17"/>
  <c r="J225" i="17" s="1"/>
  <c r="J111" i="17" s="1"/>
  <c r="J226" i="17"/>
  <c r="BE226" i="17" s="1"/>
  <c r="BI223" i="17"/>
  <c r="BH223" i="17"/>
  <c r="BG223" i="17"/>
  <c r="BF223" i="17"/>
  <c r="T223" i="17"/>
  <c r="R223" i="17"/>
  <c r="P223" i="17"/>
  <c r="BK223" i="17"/>
  <c r="J223" i="17"/>
  <c r="BE223" i="17"/>
  <c r="BI221" i="17"/>
  <c r="BH221" i="17"/>
  <c r="BG221" i="17"/>
  <c r="BF221" i="17"/>
  <c r="T221" i="17"/>
  <c r="R221" i="17"/>
  <c r="P221" i="17"/>
  <c r="BK221" i="17"/>
  <c r="J221" i="17"/>
  <c r="BE221" i="17"/>
  <c r="BI219" i="17"/>
  <c r="BH219" i="17"/>
  <c r="BG219" i="17"/>
  <c r="BF219" i="17"/>
  <c r="T219" i="17"/>
  <c r="R219" i="17"/>
  <c r="P219" i="17"/>
  <c r="BK219" i="17"/>
  <c r="J219" i="17"/>
  <c r="BE219" i="17"/>
  <c r="BI217" i="17"/>
  <c r="BH217" i="17"/>
  <c r="BG217" i="17"/>
  <c r="BF217" i="17"/>
  <c r="T217" i="17"/>
  <c r="R217" i="17"/>
  <c r="P217" i="17"/>
  <c r="BK217" i="17"/>
  <c r="J217" i="17"/>
  <c r="BE217" i="17"/>
  <c r="BI214" i="17"/>
  <c r="BH214" i="17"/>
  <c r="BG214" i="17"/>
  <c r="BF214" i="17"/>
  <c r="T214" i="17"/>
  <c r="R214" i="17"/>
  <c r="P214" i="17"/>
  <c r="BK214" i="17"/>
  <c r="J214" i="17"/>
  <c r="BE214" i="17"/>
  <c r="BI211" i="17"/>
  <c r="BH211" i="17"/>
  <c r="BG211" i="17"/>
  <c r="BF211" i="17"/>
  <c r="T211" i="17"/>
  <c r="R211" i="17"/>
  <c r="P211" i="17"/>
  <c r="BK211" i="17"/>
  <c r="J211" i="17"/>
  <c r="BE211" i="17"/>
  <c r="BI208" i="17"/>
  <c r="BH208" i="17"/>
  <c r="BG208" i="17"/>
  <c r="BF208" i="17"/>
  <c r="T208" i="17"/>
  <c r="R208" i="17"/>
  <c r="P208" i="17"/>
  <c r="BK208" i="17"/>
  <c r="J208" i="17"/>
  <c r="BE208" i="17"/>
  <c r="BI206" i="17"/>
  <c r="BH206" i="17"/>
  <c r="BG206" i="17"/>
  <c r="BF206" i="17"/>
  <c r="T206" i="17"/>
  <c r="R206" i="17"/>
  <c r="P206" i="17"/>
  <c r="BK206" i="17"/>
  <c r="J206" i="17"/>
  <c r="BE206" i="17"/>
  <c r="BI204" i="17"/>
  <c r="BH204" i="17"/>
  <c r="BG204" i="17"/>
  <c r="BF204" i="17"/>
  <c r="T204" i="17"/>
  <c r="R204" i="17"/>
  <c r="P204" i="17"/>
  <c r="BK204" i="17"/>
  <c r="J204" i="17"/>
  <c r="BE204" i="17"/>
  <c r="BI201" i="17"/>
  <c r="BH201" i="17"/>
  <c r="BG201" i="17"/>
  <c r="BF201" i="17"/>
  <c r="T201" i="17"/>
  <c r="T200" i="17"/>
  <c r="T199" i="17" s="1"/>
  <c r="R201" i="17"/>
  <c r="R200" i="17" s="1"/>
  <c r="R199" i="17" s="1"/>
  <c r="P201" i="17"/>
  <c r="P200" i="17"/>
  <c r="P199" i="17" s="1"/>
  <c r="BK201" i="17"/>
  <c r="BK200" i="17" s="1"/>
  <c r="J201" i="17"/>
  <c r="BE201" i="17"/>
  <c r="BI197" i="17"/>
  <c r="BH197" i="17"/>
  <c r="BG197" i="17"/>
  <c r="BF197" i="17"/>
  <c r="T197" i="17"/>
  <c r="T196" i="17"/>
  <c r="R197" i="17"/>
  <c r="R196" i="17"/>
  <c r="P197" i="17"/>
  <c r="P196" i="17"/>
  <c r="BK197" i="17"/>
  <c r="BK196" i="17"/>
  <c r="J196" i="17" s="1"/>
  <c r="J108" i="17" s="1"/>
  <c r="J197" i="17"/>
  <c r="BE197" i="17" s="1"/>
  <c r="BI194" i="17"/>
  <c r="BH194" i="17"/>
  <c r="BG194" i="17"/>
  <c r="BF194" i="17"/>
  <c r="T194" i="17"/>
  <c r="R194" i="17"/>
  <c r="P194" i="17"/>
  <c r="BK194" i="17"/>
  <c r="J194" i="17"/>
  <c r="BE194" i="17"/>
  <c r="BI190" i="17"/>
  <c r="BH190" i="17"/>
  <c r="BG190" i="17"/>
  <c r="BF190" i="17"/>
  <c r="T190" i="17"/>
  <c r="R190" i="17"/>
  <c r="P190" i="17"/>
  <c r="BK190" i="17"/>
  <c r="J190" i="17"/>
  <c r="BE190" i="17"/>
  <c r="BI188" i="17"/>
  <c r="BH188" i="17"/>
  <c r="BG188" i="17"/>
  <c r="BF188" i="17"/>
  <c r="T188" i="17"/>
  <c r="R188" i="17"/>
  <c r="P188" i="17"/>
  <c r="BK188" i="17"/>
  <c r="J188" i="17"/>
  <c r="BE188" i="17"/>
  <c r="BI186" i="17"/>
  <c r="BH186" i="17"/>
  <c r="BG186" i="17"/>
  <c r="BF186" i="17"/>
  <c r="T186" i="17"/>
  <c r="T185" i="17"/>
  <c r="R186" i="17"/>
  <c r="R185" i="17"/>
  <c r="P186" i="17"/>
  <c r="P185" i="17"/>
  <c r="BK186" i="17"/>
  <c r="BK185" i="17"/>
  <c r="J185" i="17" s="1"/>
  <c r="J107" i="17" s="1"/>
  <c r="J186" i="17"/>
  <c r="BE186" i="17"/>
  <c r="BI181" i="17"/>
  <c r="BH181" i="17"/>
  <c r="BG181" i="17"/>
  <c r="BF181" i="17"/>
  <c r="T181" i="17"/>
  <c r="R181" i="17"/>
  <c r="P181" i="17"/>
  <c r="BK181" i="17"/>
  <c r="J181" i="17"/>
  <c r="BE181" i="17"/>
  <c r="BI178" i="17"/>
  <c r="BH178" i="17"/>
  <c r="BG178" i="17"/>
  <c r="BF178" i="17"/>
  <c r="T178" i="17"/>
  <c r="R178" i="17"/>
  <c r="P178" i="17"/>
  <c r="BK178" i="17"/>
  <c r="J178" i="17"/>
  <c r="BE178" i="17"/>
  <c r="BI176" i="17"/>
  <c r="BH176" i="17"/>
  <c r="BG176" i="17"/>
  <c r="BF176" i="17"/>
  <c r="T176" i="17"/>
  <c r="T175" i="17"/>
  <c r="R176" i="17"/>
  <c r="R175" i="17"/>
  <c r="P176" i="17"/>
  <c r="P175" i="17"/>
  <c r="BK176" i="17"/>
  <c r="BK175" i="17"/>
  <c r="J175" i="17" s="1"/>
  <c r="J106" i="17" s="1"/>
  <c r="J176" i="17"/>
  <c r="BE176" i="17"/>
  <c r="BI173" i="17"/>
  <c r="BH173" i="17"/>
  <c r="BG173" i="17"/>
  <c r="BF173" i="17"/>
  <c r="T173" i="17"/>
  <c r="R173" i="17"/>
  <c r="P173" i="17"/>
  <c r="BK173" i="17"/>
  <c r="J173" i="17"/>
  <c r="BE173" i="17"/>
  <c r="BI170" i="17"/>
  <c r="BH170" i="17"/>
  <c r="BG170" i="17"/>
  <c r="BF170" i="17"/>
  <c r="T170" i="17"/>
  <c r="R170" i="17"/>
  <c r="P170" i="17"/>
  <c r="BK170" i="17"/>
  <c r="J170" i="17"/>
  <c r="BE170" i="17"/>
  <c r="BI167" i="17"/>
  <c r="BH167" i="17"/>
  <c r="BG167" i="17"/>
  <c r="BF167" i="17"/>
  <c r="T167" i="17"/>
  <c r="T166" i="17" s="1"/>
  <c r="R167" i="17"/>
  <c r="R166" i="17"/>
  <c r="P167" i="17"/>
  <c r="P166" i="17" s="1"/>
  <c r="BK167" i="17"/>
  <c r="BK166" i="17"/>
  <c r="J166" i="17" s="1"/>
  <c r="J105" i="17" s="1"/>
  <c r="J167" i="17"/>
  <c r="BE167" i="17"/>
  <c r="BI163" i="17"/>
  <c r="BH163" i="17"/>
  <c r="BG163" i="17"/>
  <c r="BF163" i="17"/>
  <c r="T163" i="17"/>
  <c r="T162" i="17" s="1"/>
  <c r="T161" i="17" s="1"/>
  <c r="R163" i="17"/>
  <c r="R162" i="17" s="1"/>
  <c r="R161" i="17" s="1"/>
  <c r="P163" i="17"/>
  <c r="P162" i="17"/>
  <c r="P161" i="17" s="1"/>
  <c r="BK163" i="17"/>
  <c r="BK162" i="17"/>
  <c r="J162" i="17" s="1"/>
  <c r="J104" i="17" s="1"/>
  <c r="J163" i="17"/>
  <c r="BE163" i="17"/>
  <c r="BI159" i="17"/>
  <c r="BH159" i="17"/>
  <c r="BG159" i="17"/>
  <c r="BF159" i="17"/>
  <c r="T159" i="17"/>
  <c r="R159" i="17"/>
  <c r="P159" i="17"/>
  <c r="BK159" i="17"/>
  <c r="J159" i="17"/>
  <c r="BE159" i="17"/>
  <c r="BI155" i="17"/>
  <c r="BH155" i="17"/>
  <c r="BG155" i="17"/>
  <c r="BF155" i="17"/>
  <c r="T155" i="17"/>
  <c r="R155" i="17"/>
  <c r="P155" i="17"/>
  <c r="BK155" i="17"/>
  <c r="J155" i="17"/>
  <c r="BE155" i="17"/>
  <c r="BI153" i="17"/>
  <c r="BH153" i="17"/>
  <c r="BG153" i="17"/>
  <c r="BF153" i="17"/>
  <c r="T153" i="17"/>
  <c r="R153" i="17"/>
  <c r="P153" i="17"/>
  <c r="BK153" i="17"/>
  <c r="J153" i="17"/>
  <c r="BE153" i="17"/>
  <c r="BI151" i="17"/>
  <c r="BH151" i="17"/>
  <c r="BG151" i="17"/>
  <c r="BF151" i="17"/>
  <c r="T151" i="17"/>
  <c r="R151" i="17"/>
  <c r="P151" i="17"/>
  <c r="BK151" i="17"/>
  <c r="J151" i="17"/>
  <c r="BE151" i="17"/>
  <c r="BI147" i="17"/>
  <c r="BH147" i="17"/>
  <c r="BG147" i="17"/>
  <c r="BF147" i="17"/>
  <c r="T147" i="17"/>
  <c r="T146" i="17"/>
  <c r="R147" i="17"/>
  <c r="R146" i="17" s="1"/>
  <c r="P147" i="17"/>
  <c r="P146" i="17"/>
  <c r="BK147" i="17"/>
  <c r="BK146" i="17" s="1"/>
  <c r="J146" i="17" s="1"/>
  <c r="J102" i="17" s="1"/>
  <c r="J147" i="17"/>
  <c r="BE147" i="17" s="1"/>
  <c r="BI142" i="17"/>
  <c r="F39" i="17"/>
  <c r="BD115" i="1" s="1"/>
  <c r="BH142" i="17"/>
  <c r="F38" i="17" s="1"/>
  <c r="BC115" i="1" s="1"/>
  <c r="BC114" i="1" s="1"/>
  <c r="AY114" i="1" s="1"/>
  <c r="BG142" i="17"/>
  <c r="F37" i="17" s="1"/>
  <c r="BB115" i="1" s="1"/>
  <c r="BF142" i="17"/>
  <c r="F36" i="17" s="1"/>
  <c r="BA115" i="1" s="1"/>
  <c r="T142" i="17"/>
  <c r="T141" i="17" s="1"/>
  <c r="T140" i="17" s="1"/>
  <c r="T139" i="17" s="1"/>
  <c r="T138" i="17" s="1"/>
  <c r="R142" i="17"/>
  <c r="R141" i="17" s="1"/>
  <c r="R140" i="17" s="1"/>
  <c r="R139" i="17" s="1"/>
  <c r="R138" i="17" s="1"/>
  <c r="P142" i="17"/>
  <c r="P141" i="17"/>
  <c r="P140" i="17" s="1"/>
  <c r="P139" i="17" s="1"/>
  <c r="BK142" i="17"/>
  <c r="BK141" i="17" s="1"/>
  <c r="J142" i="17"/>
  <c r="BE142" i="17"/>
  <c r="J135" i="17"/>
  <c r="J134" i="17"/>
  <c r="F134" i="17"/>
  <c r="F132" i="17"/>
  <c r="E130" i="17"/>
  <c r="J94" i="17"/>
  <c r="J93" i="17"/>
  <c r="F93" i="17"/>
  <c r="F91" i="17"/>
  <c r="E89" i="17"/>
  <c r="J20" i="17"/>
  <c r="E20" i="17"/>
  <c r="F135" i="17" s="1"/>
  <c r="J19" i="17"/>
  <c r="J14" i="17"/>
  <c r="J132" i="17" s="1"/>
  <c r="E7" i="17"/>
  <c r="E126" i="17" s="1"/>
  <c r="J39" i="16"/>
  <c r="J38" i="16"/>
  <c r="AY113" i="1" s="1"/>
  <c r="J37" i="16"/>
  <c r="AX113" i="1"/>
  <c r="BI125" i="16"/>
  <c r="F39" i="16" s="1"/>
  <c r="BD113" i="1" s="1"/>
  <c r="BH125" i="16"/>
  <c r="F38" i="16"/>
  <c r="BC113" i="1" s="1"/>
  <c r="BG125" i="16"/>
  <c r="F37" i="16"/>
  <c r="BB113" i="1"/>
  <c r="BF125" i="16"/>
  <c r="J36" i="16" s="1"/>
  <c r="AW113" i="1" s="1"/>
  <c r="F36" i="16"/>
  <c r="BA113" i="1" s="1"/>
  <c r="T125" i="16"/>
  <c r="T124" i="16" s="1"/>
  <c r="T123" i="16" s="1"/>
  <c r="T122" i="16" s="1"/>
  <c r="R125" i="16"/>
  <c r="R124" i="16" s="1"/>
  <c r="R123" i="16" s="1"/>
  <c r="R122" i="16" s="1"/>
  <c r="P125" i="16"/>
  <c r="P124" i="16" s="1"/>
  <c r="P123" i="16" s="1"/>
  <c r="P122" i="16" s="1"/>
  <c r="AU113" i="1" s="1"/>
  <c r="BK125" i="16"/>
  <c r="BK124" i="16"/>
  <c r="J124" i="16" s="1"/>
  <c r="J100" i="16" s="1"/>
  <c r="J125" i="16"/>
  <c r="BE125" i="16"/>
  <c r="F35" i="16" s="1"/>
  <c r="AZ113" i="1" s="1"/>
  <c r="J119" i="16"/>
  <c r="J118" i="16"/>
  <c r="F118" i="16"/>
  <c r="F116" i="16"/>
  <c r="E114" i="16"/>
  <c r="J94" i="16"/>
  <c r="J93" i="16"/>
  <c r="F93" i="16"/>
  <c r="F91" i="16"/>
  <c r="E89" i="16"/>
  <c r="J20" i="16"/>
  <c r="E20" i="16"/>
  <c r="F94" i="16" s="1"/>
  <c r="F119" i="16"/>
  <c r="J19" i="16"/>
  <c r="J14" i="16"/>
  <c r="J91" i="16" s="1"/>
  <c r="J116" i="16"/>
  <c r="E7" i="16"/>
  <c r="E110" i="16" s="1"/>
  <c r="E85" i="16"/>
  <c r="J39" i="15"/>
  <c r="J38" i="15"/>
  <c r="AY112" i="1"/>
  <c r="J37" i="15"/>
  <c r="AX112" i="1" s="1"/>
  <c r="BI127" i="15"/>
  <c r="F39" i="15"/>
  <c r="BD112" i="1"/>
  <c r="BH127" i="15"/>
  <c r="F38" i="15"/>
  <c r="BC112" i="1"/>
  <c r="BG127" i="15"/>
  <c r="F37" i="15" s="1"/>
  <c r="BB112" i="1" s="1"/>
  <c r="BF127" i="15"/>
  <c r="F36" i="15" s="1"/>
  <c r="BA112" i="1" s="1"/>
  <c r="J36" i="15"/>
  <c r="AW112" i="1" s="1"/>
  <c r="T127" i="15"/>
  <c r="T126" i="15" s="1"/>
  <c r="T125" i="15" s="1"/>
  <c r="T124" i="15" s="1"/>
  <c r="T123" i="15" s="1"/>
  <c r="R127" i="15"/>
  <c r="R126" i="15" s="1"/>
  <c r="R125" i="15" s="1"/>
  <c r="R124" i="15" s="1"/>
  <c r="R123" i="15" s="1"/>
  <c r="P127" i="15"/>
  <c r="P126" i="15"/>
  <c r="P125" i="15"/>
  <c r="P124" i="15" s="1"/>
  <c r="P123" i="15" s="1"/>
  <c r="AU112" i="1" s="1"/>
  <c r="BK127" i="15"/>
  <c r="BK126" i="15" s="1"/>
  <c r="J127" i="15"/>
  <c r="BE127" i="15" s="1"/>
  <c r="J120" i="15"/>
  <c r="J119" i="15"/>
  <c r="F119" i="15"/>
  <c r="F117" i="15"/>
  <c r="E115" i="15"/>
  <c r="J94" i="15"/>
  <c r="J93" i="15"/>
  <c r="F93" i="15"/>
  <c r="F91" i="15"/>
  <c r="E89" i="15"/>
  <c r="J20" i="15"/>
  <c r="E20" i="15"/>
  <c r="F94" i="15" s="1"/>
  <c r="J19" i="15"/>
  <c r="J14" i="15"/>
  <c r="J91" i="15" s="1"/>
  <c r="E7" i="15"/>
  <c r="E85" i="15" s="1"/>
  <c r="E111" i="15"/>
  <c r="J39" i="14"/>
  <c r="J38" i="14"/>
  <c r="AY111" i="1"/>
  <c r="J37" i="14"/>
  <c r="AX111" i="1" s="1"/>
  <c r="BI347" i="14"/>
  <c r="BH347" i="14"/>
  <c r="BG347" i="14"/>
  <c r="BF347" i="14"/>
  <c r="T347" i="14"/>
  <c r="R347" i="14"/>
  <c r="P347" i="14"/>
  <c r="BK347" i="14"/>
  <c r="J347" i="14"/>
  <c r="BE347" i="14"/>
  <c r="BI343" i="14"/>
  <c r="BH343" i="14"/>
  <c r="BG343" i="14"/>
  <c r="BF343" i="14"/>
  <c r="T343" i="14"/>
  <c r="T342" i="14" s="1"/>
  <c r="R343" i="14"/>
  <c r="R342" i="14"/>
  <c r="P343" i="14"/>
  <c r="P342" i="14" s="1"/>
  <c r="BK343" i="14"/>
  <c r="BK342" i="14"/>
  <c r="J342" i="14" s="1"/>
  <c r="J105" i="14" s="1"/>
  <c r="J343" i="14"/>
  <c r="BE343" i="14"/>
  <c r="BI340" i="14"/>
  <c r="BH340" i="14"/>
  <c r="BG340" i="14"/>
  <c r="BF340" i="14"/>
  <c r="T340" i="14"/>
  <c r="R340" i="14"/>
  <c r="P340" i="14"/>
  <c r="BK340" i="14"/>
  <c r="J340" i="14"/>
  <c r="BE340" i="14"/>
  <c r="BI336" i="14"/>
  <c r="BH336" i="14"/>
  <c r="BG336" i="14"/>
  <c r="BF336" i="14"/>
  <c r="T336" i="14"/>
  <c r="T335" i="14"/>
  <c r="R336" i="14"/>
  <c r="R335" i="14" s="1"/>
  <c r="P336" i="14"/>
  <c r="P335" i="14"/>
  <c r="BK336" i="14"/>
  <c r="BK335" i="14" s="1"/>
  <c r="J335" i="14" s="1"/>
  <c r="J104" i="14" s="1"/>
  <c r="J336" i="14"/>
  <c r="BE336" i="14" s="1"/>
  <c r="BI333" i="14"/>
  <c r="BH333" i="14"/>
  <c r="BG333" i="14"/>
  <c r="BF333" i="14"/>
  <c r="T333" i="14"/>
  <c r="R333" i="14"/>
  <c r="P333" i="14"/>
  <c r="BK333" i="14"/>
  <c r="J333" i="14"/>
  <c r="BE333" i="14"/>
  <c r="BI331" i="14"/>
  <c r="BH331" i="14"/>
  <c r="BG331" i="14"/>
  <c r="BF331" i="14"/>
  <c r="T331" i="14"/>
  <c r="R331" i="14"/>
  <c r="P331" i="14"/>
  <c r="BK331" i="14"/>
  <c r="J331" i="14"/>
  <c r="BE331" i="14"/>
  <c r="BI328" i="14"/>
  <c r="BH328" i="14"/>
  <c r="BG328" i="14"/>
  <c r="BF328" i="14"/>
  <c r="T328" i="14"/>
  <c r="R328" i="14"/>
  <c r="P328" i="14"/>
  <c r="BK328" i="14"/>
  <c r="J328" i="14"/>
  <c r="BE328" i="14"/>
  <c r="BI325" i="14"/>
  <c r="BH325" i="14"/>
  <c r="BG325" i="14"/>
  <c r="BF325" i="14"/>
  <c r="T325" i="14"/>
  <c r="R325" i="14"/>
  <c r="P325" i="14"/>
  <c r="BK325" i="14"/>
  <c r="J325" i="14"/>
  <c r="BE325" i="14"/>
  <c r="BI320" i="14"/>
  <c r="BH320" i="14"/>
  <c r="BG320" i="14"/>
  <c r="BF320" i="14"/>
  <c r="T320" i="14"/>
  <c r="R320" i="14"/>
  <c r="P320" i="14"/>
  <c r="BK320" i="14"/>
  <c r="J320" i="14"/>
  <c r="BE320" i="14"/>
  <c r="BI318" i="14"/>
  <c r="BH318" i="14"/>
  <c r="BG318" i="14"/>
  <c r="BF318" i="14"/>
  <c r="T318" i="14"/>
  <c r="R318" i="14"/>
  <c r="P318" i="14"/>
  <c r="BK318" i="14"/>
  <c r="J318" i="14"/>
  <c r="BE318" i="14"/>
  <c r="BI316" i="14"/>
  <c r="BH316" i="14"/>
  <c r="BG316" i="14"/>
  <c r="BF316" i="14"/>
  <c r="T316" i="14"/>
  <c r="R316" i="14"/>
  <c r="P316" i="14"/>
  <c r="BK316" i="14"/>
  <c r="J316" i="14"/>
  <c r="BE316" i="14"/>
  <c r="BI314" i="14"/>
  <c r="BH314" i="14"/>
  <c r="BG314" i="14"/>
  <c r="BF314" i="14"/>
  <c r="T314" i="14"/>
  <c r="R314" i="14"/>
  <c r="P314" i="14"/>
  <c r="BK314" i="14"/>
  <c r="J314" i="14"/>
  <c r="BE314" i="14"/>
  <c r="BI312" i="14"/>
  <c r="BH312" i="14"/>
  <c r="BG312" i="14"/>
  <c r="BF312" i="14"/>
  <c r="T312" i="14"/>
  <c r="R312" i="14"/>
  <c r="P312" i="14"/>
  <c r="BK312" i="14"/>
  <c r="J312" i="14"/>
  <c r="BE312" i="14"/>
  <c r="BI310" i="14"/>
  <c r="BH310" i="14"/>
  <c r="BG310" i="14"/>
  <c r="BF310" i="14"/>
  <c r="T310" i="14"/>
  <c r="R310" i="14"/>
  <c r="P310" i="14"/>
  <c r="BK310" i="14"/>
  <c r="J310" i="14"/>
  <c r="BE310" i="14"/>
  <c r="BI305" i="14"/>
  <c r="BH305" i="14"/>
  <c r="BG305" i="14"/>
  <c r="BF305" i="14"/>
  <c r="T305" i="14"/>
  <c r="R305" i="14"/>
  <c r="P305" i="14"/>
  <c r="BK305" i="14"/>
  <c r="J305" i="14"/>
  <c r="BE305" i="14"/>
  <c r="BI303" i="14"/>
  <c r="BH303" i="14"/>
  <c r="BG303" i="14"/>
  <c r="BF303" i="14"/>
  <c r="T303" i="14"/>
  <c r="R303" i="14"/>
  <c r="P303" i="14"/>
  <c r="BK303" i="14"/>
  <c r="J303" i="14"/>
  <c r="BE303" i="14"/>
  <c r="BI300" i="14"/>
  <c r="BH300" i="14"/>
  <c r="BG300" i="14"/>
  <c r="BF300" i="14"/>
  <c r="T300" i="14"/>
  <c r="R300" i="14"/>
  <c r="P300" i="14"/>
  <c r="BK300" i="14"/>
  <c r="J300" i="14"/>
  <c r="BE300" i="14"/>
  <c r="BI296" i="14"/>
  <c r="BH296" i="14"/>
  <c r="BG296" i="14"/>
  <c r="BF296" i="14"/>
  <c r="T296" i="14"/>
  <c r="R296" i="14"/>
  <c r="P296" i="14"/>
  <c r="BK296" i="14"/>
  <c r="J296" i="14"/>
  <c r="BE296" i="14"/>
  <c r="BI293" i="14"/>
  <c r="BH293" i="14"/>
  <c r="BG293" i="14"/>
  <c r="BF293" i="14"/>
  <c r="T293" i="14"/>
  <c r="R293" i="14"/>
  <c r="P293" i="14"/>
  <c r="BK293" i="14"/>
  <c r="J293" i="14"/>
  <c r="BE293" i="14"/>
  <c r="BI291" i="14"/>
  <c r="BH291" i="14"/>
  <c r="BG291" i="14"/>
  <c r="BF291" i="14"/>
  <c r="T291" i="14"/>
  <c r="R291" i="14"/>
  <c r="P291" i="14"/>
  <c r="BK291" i="14"/>
  <c r="J291" i="14"/>
  <c r="BE291" i="14"/>
  <c r="BI287" i="14"/>
  <c r="BH287" i="14"/>
  <c r="BG287" i="14"/>
  <c r="BF287" i="14"/>
  <c r="T287" i="14"/>
  <c r="R287" i="14"/>
  <c r="P287" i="14"/>
  <c r="BK287" i="14"/>
  <c r="J287" i="14"/>
  <c r="BE287" i="14"/>
  <c r="BI283" i="14"/>
  <c r="BH283" i="14"/>
  <c r="BG283" i="14"/>
  <c r="BF283" i="14"/>
  <c r="T283" i="14"/>
  <c r="R283" i="14"/>
  <c r="P283" i="14"/>
  <c r="BK283" i="14"/>
  <c r="J283" i="14"/>
  <c r="BE283" i="14"/>
  <c r="BI281" i="14"/>
  <c r="BH281" i="14"/>
  <c r="BG281" i="14"/>
  <c r="BF281" i="14"/>
  <c r="T281" i="14"/>
  <c r="R281" i="14"/>
  <c r="P281" i="14"/>
  <c r="BK281" i="14"/>
  <c r="J281" i="14"/>
  <c r="BE281" i="14"/>
  <c r="BI279" i="14"/>
  <c r="BH279" i="14"/>
  <c r="BG279" i="14"/>
  <c r="BF279" i="14"/>
  <c r="T279" i="14"/>
  <c r="R279" i="14"/>
  <c r="P279" i="14"/>
  <c r="BK279" i="14"/>
  <c r="J279" i="14"/>
  <c r="BE279" i="14"/>
  <c r="BI275" i="14"/>
  <c r="BH275" i="14"/>
  <c r="BG275" i="14"/>
  <c r="BF275" i="14"/>
  <c r="T275" i="14"/>
  <c r="R275" i="14"/>
  <c r="P275" i="14"/>
  <c r="BK275" i="14"/>
  <c r="J275" i="14"/>
  <c r="BE275" i="14"/>
  <c r="BI273" i="14"/>
  <c r="BH273" i="14"/>
  <c r="BG273" i="14"/>
  <c r="BF273" i="14"/>
  <c r="T273" i="14"/>
  <c r="R273" i="14"/>
  <c r="P273" i="14"/>
  <c r="BK273" i="14"/>
  <c r="J273" i="14"/>
  <c r="BE273" i="14"/>
  <c r="BI271" i="14"/>
  <c r="BH271" i="14"/>
  <c r="BG271" i="14"/>
  <c r="BF271" i="14"/>
  <c r="T271" i="14"/>
  <c r="R271" i="14"/>
  <c r="P271" i="14"/>
  <c r="BK271" i="14"/>
  <c r="J271" i="14"/>
  <c r="BE271" i="14"/>
  <c r="BI269" i="14"/>
  <c r="BH269" i="14"/>
  <c r="BG269" i="14"/>
  <c r="BF269" i="14"/>
  <c r="T269" i="14"/>
  <c r="R269" i="14"/>
  <c r="P269" i="14"/>
  <c r="BK269" i="14"/>
  <c r="J269" i="14"/>
  <c r="BE269" i="14"/>
  <c r="BI267" i="14"/>
  <c r="BH267" i="14"/>
  <c r="BG267" i="14"/>
  <c r="BF267" i="14"/>
  <c r="T267" i="14"/>
  <c r="R267" i="14"/>
  <c r="P267" i="14"/>
  <c r="BK267" i="14"/>
  <c r="J267" i="14"/>
  <c r="BE267" i="14"/>
  <c r="BI263" i="14"/>
  <c r="BH263" i="14"/>
  <c r="BG263" i="14"/>
  <c r="BF263" i="14"/>
  <c r="T263" i="14"/>
  <c r="T262" i="14" s="1"/>
  <c r="R263" i="14"/>
  <c r="R262" i="14"/>
  <c r="P263" i="14"/>
  <c r="P262" i="14"/>
  <c r="BK263" i="14"/>
  <c r="BK262" i="14"/>
  <c r="J262" i="14" s="1"/>
  <c r="J103" i="14" s="1"/>
  <c r="J263" i="14"/>
  <c r="BE263" i="14" s="1"/>
  <c r="BI260" i="14"/>
  <c r="BH260" i="14"/>
  <c r="BG260" i="14"/>
  <c r="BF260" i="14"/>
  <c r="T260" i="14"/>
  <c r="R260" i="14"/>
  <c r="P260" i="14"/>
  <c r="BK260" i="14"/>
  <c r="J260" i="14"/>
  <c r="BE260" i="14"/>
  <c r="BI255" i="14"/>
  <c r="BH255" i="14"/>
  <c r="BG255" i="14"/>
  <c r="BF255" i="14"/>
  <c r="T255" i="14"/>
  <c r="R255" i="14"/>
  <c r="P255" i="14"/>
  <c r="BK255" i="14"/>
  <c r="J255" i="14"/>
  <c r="BE255" i="14"/>
  <c r="BI250" i="14"/>
  <c r="BH250" i="14"/>
  <c r="BG250" i="14"/>
  <c r="BF250" i="14"/>
  <c r="T250" i="14"/>
  <c r="R250" i="14"/>
  <c r="P250" i="14"/>
  <c r="BK250" i="14"/>
  <c r="J250" i="14"/>
  <c r="BE250" i="14"/>
  <c r="BI247" i="14"/>
  <c r="BH247" i="14"/>
  <c r="BG247" i="14"/>
  <c r="BF247" i="14"/>
  <c r="T247" i="14"/>
  <c r="R247" i="14"/>
  <c r="P247" i="14"/>
  <c r="BK247" i="14"/>
  <c r="J247" i="14"/>
  <c r="BE247" i="14"/>
  <c r="BI244" i="14"/>
  <c r="BH244" i="14"/>
  <c r="BG244" i="14"/>
  <c r="BF244" i="14"/>
  <c r="T244" i="14"/>
  <c r="R244" i="14"/>
  <c r="P244" i="14"/>
  <c r="BK244" i="14"/>
  <c r="J244" i="14"/>
  <c r="BE244" i="14"/>
  <c r="BI240" i="14"/>
  <c r="BH240" i="14"/>
  <c r="BG240" i="14"/>
  <c r="BF240" i="14"/>
  <c r="T240" i="14"/>
  <c r="R240" i="14"/>
  <c r="P240" i="14"/>
  <c r="BK240" i="14"/>
  <c r="J240" i="14"/>
  <c r="BE240" i="14"/>
  <c r="BI235" i="14"/>
  <c r="BH235" i="14"/>
  <c r="BG235" i="14"/>
  <c r="BF235" i="14"/>
  <c r="T235" i="14"/>
  <c r="R235" i="14"/>
  <c r="P235" i="14"/>
  <c r="BK235" i="14"/>
  <c r="J235" i="14"/>
  <c r="BE235" i="14"/>
  <c r="BI230" i="14"/>
  <c r="BH230" i="14"/>
  <c r="BG230" i="14"/>
  <c r="BF230" i="14"/>
  <c r="T230" i="14"/>
  <c r="R230" i="14"/>
  <c r="P230" i="14"/>
  <c r="BK230" i="14"/>
  <c r="J230" i="14"/>
  <c r="BE230" i="14"/>
  <c r="BI223" i="14"/>
  <c r="BH223" i="14"/>
  <c r="BG223" i="14"/>
  <c r="BF223" i="14"/>
  <c r="T223" i="14"/>
  <c r="R223" i="14"/>
  <c r="P223" i="14"/>
  <c r="BK223" i="14"/>
  <c r="J223" i="14"/>
  <c r="BE223" i="14"/>
  <c r="BI211" i="14"/>
  <c r="BH211" i="14"/>
  <c r="BG211" i="14"/>
  <c r="BF211" i="14"/>
  <c r="T211" i="14"/>
  <c r="R211" i="14"/>
  <c r="P211" i="14"/>
  <c r="BK211" i="14"/>
  <c r="J211" i="14"/>
  <c r="BE211" i="14"/>
  <c r="BI207" i="14"/>
  <c r="BH207" i="14"/>
  <c r="BG207" i="14"/>
  <c r="BF207" i="14"/>
  <c r="T207" i="14"/>
  <c r="R207" i="14"/>
  <c r="P207" i="14"/>
  <c r="BK207" i="14"/>
  <c r="J207" i="14"/>
  <c r="BE207" i="14"/>
  <c r="BI204" i="14"/>
  <c r="BH204" i="14"/>
  <c r="BG204" i="14"/>
  <c r="BF204" i="14"/>
  <c r="T204" i="14"/>
  <c r="R204" i="14"/>
  <c r="P204" i="14"/>
  <c r="BK204" i="14"/>
  <c r="J204" i="14"/>
  <c r="BE204" i="14"/>
  <c r="BI201" i="14"/>
  <c r="BH201" i="14"/>
  <c r="BG201" i="14"/>
  <c r="BF201" i="14"/>
  <c r="T201" i="14"/>
  <c r="R201" i="14"/>
  <c r="P201" i="14"/>
  <c r="BK201" i="14"/>
  <c r="J201" i="14"/>
  <c r="BE201" i="14"/>
  <c r="BI197" i="14"/>
  <c r="BH197" i="14"/>
  <c r="BG197" i="14"/>
  <c r="BF197" i="14"/>
  <c r="T197" i="14"/>
  <c r="T196" i="14"/>
  <c r="R197" i="14"/>
  <c r="R196" i="14" s="1"/>
  <c r="P197" i="14"/>
  <c r="P196" i="14"/>
  <c r="BK197" i="14"/>
  <c r="BK196" i="14" s="1"/>
  <c r="J196" i="14" s="1"/>
  <c r="J102" i="14" s="1"/>
  <c r="J197" i="14"/>
  <c r="BE197" i="14" s="1"/>
  <c r="BI194" i="14"/>
  <c r="BH194" i="14"/>
  <c r="BG194" i="14"/>
  <c r="BF194" i="14"/>
  <c r="T194" i="14"/>
  <c r="R194" i="14"/>
  <c r="P194" i="14"/>
  <c r="BK194" i="14"/>
  <c r="J194" i="14"/>
  <c r="BE194" i="14"/>
  <c r="BI189" i="14"/>
  <c r="BH189" i="14"/>
  <c r="BG189" i="14"/>
  <c r="BF189" i="14"/>
  <c r="T189" i="14"/>
  <c r="R189" i="14"/>
  <c r="P189" i="14"/>
  <c r="BK189" i="14"/>
  <c r="J189" i="14"/>
  <c r="BE189" i="14" s="1"/>
  <c r="BI184" i="14"/>
  <c r="BH184" i="14"/>
  <c r="BG184" i="14"/>
  <c r="BF184" i="14"/>
  <c r="T184" i="14"/>
  <c r="R184" i="14"/>
  <c r="P184" i="14"/>
  <c r="BK184" i="14"/>
  <c r="J184" i="14"/>
  <c r="BE184" i="14"/>
  <c r="BI180" i="14"/>
  <c r="BH180" i="14"/>
  <c r="BG180" i="14"/>
  <c r="BF180" i="14"/>
  <c r="T180" i="14"/>
  <c r="R180" i="14"/>
  <c r="P180" i="14"/>
  <c r="BK180" i="14"/>
  <c r="J180" i="14"/>
  <c r="BE180" i="14"/>
  <c r="BI175" i="14"/>
  <c r="BH175" i="14"/>
  <c r="BG175" i="14"/>
  <c r="BF175" i="14"/>
  <c r="T175" i="14"/>
  <c r="R175" i="14"/>
  <c r="P175" i="14"/>
  <c r="BK175" i="14"/>
  <c r="J175" i="14"/>
  <c r="BE175" i="14"/>
  <c r="BI169" i="14"/>
  <c r="BH169" i="14"/>
  <c r="BG169" i="14"/>
  <c r="BF169" i="14"/>
  <c r="T169" i="14"/>
  <c r="R169" i="14"/>
  <c r="P169" i="14"/>
  <c r="BK169" i="14"/>
  <c r="J169" i="14"/>
  <c r="BE169" i="14"/>
  <c r="BI163" i="14"/>
  <c r="BH163" i="14"/>
  <c r="BG163" i="14"/>
  <c r="BF163" i="14"/>
  <c r="T163" i="14"/>
  <c r="R163" i="14"/>
  <c r="P163" i="14"/>
  <c r="BK163" i="14"/>
  <c r="J163" i="14"/>
  <c r="BE163" i="14"/>
  <c r="BI157" i="14"/>
  <c r="BH157" i="14"/>
  <c r="BG157" i="14"/>
  <c r="BF157" i="14"/>
  <c r="T157" i="14"/>
  <c r="R157" i="14"/>
  <c r="P157" i="14"/>
  <c r="BK157" i="14"/>
  <c r="J157" i="14"/>
  <c r="BE157" i="14"/>
  <c r="BI154" i="14"/>
  <c r="BH154" i="14"/>
  <c r="BG154" i="14"/>
  <c r="BF154" i="14"/>
  <c r="T154" i="14"/>
  <c r="R154" i="14"/>
  <c r="P154" i="14"/>
  <c r="BK154" i="14"/>
  <c r="J154" i="14"/>
  <c r="BE154" i="14"/>
  <c r="BI149" i="14"/>
  <c r="BH149" i="14"/>
  <c r="BG149" i="14"/>
  <c r="BF149" i="14"/>
  <c r="T149" i="14"/>
  <c r="T148" i="14" s="1"/>
  <c r="R149" i="14"/>
  <c r="R148" i="14"/>
  <c r="P149" i="14"/>
  <c r="P148" i="14" s="1"/>
  <c r="BK149" i="14"/>
  <c r="BK148" i="14"/>
  <c r="J148" i="14" s="1"/>
  <c r="J101" i="14" s="1"/>
  <c r="J149" i="14"/>
  <c r="BE149" i="14"/>
  <c r="BI146" i="14"/>
  <c r="BH146" i="14"/>
  <c r="BG146" i="14"/>
  <c r="BF146" i="14"/>
  <c r="T146" i="14"/>
  <c r="R146" i="14"/>
  <c r="P146" i="14"/>
  <c r="BK146" i="14"/>
  <c r="J146" i="14"/>
  <c r="BE146" i="14"/>
  <c r="BI144" i="14"/>
  <c r="BH144" i="14"/>
  <c r="BG144" i="14"/>
  <c r="BF144" i="14"/>
  <c r="T144" i="14"/>
  <c r="R144" i="14"/>
  <c r="P144" i="14"/>
  <c r="BK144" i="14"/>
  <c r="J144" i="14"/>
  <c r="BE144" i="14"/>
  <c r="BI142" i="14"/>
  <c r="BH142" i="14"/>
  <c r="BG142" i="14"/>
  <c r="BF142" i="14"/>
  <c r="T142" i="14"/>
  <c r="R142" i="14"/>
  <c r="P142" i="14"/>
  <c r="BK142" i="14"/>
  <c r="J142" i="14"/>
  <c r="BE142" i="14"/>
  <c r="BI140" i="14"/>
  <c r="BH140" i="14"/>
  <c r="BG140" i="14"/>
  <c r="BF140" i="14"/>
  <c r="T140" i="14"/>
  <c r="R140" i="14"/>
  <c r="P140" i="14"/>
  <c r="BK140" i="14"/>
  <c r="J140" i="14"/>
  <c r="BE140" i="14"/>
  <c r="BI137" i="14"/>
  <c r="BH137" i="14"/>
  <c r="BG137" i="14"/>
  <c r="BF137" i="14"/>
  <c r="T137" i="14"/>
  <c r="R137" i="14"/>
  <c r="P137" i="14"/>
  <c r="BK137" i="14"/>
  <c r="J137" i="14"/>
  <c r="BE137" i="14"/>
  <c r="BI134" i="14"/>
  <c r="BH134" i="14"/>
  <c r="BG134" i="14"/>
  <c r="BF134" i="14"/>
  <c r="T134" i="14"/>
  <c r="R134" i="14"/>
  <c r="P134" i="14"/>
  <c r="BK134" i="14"/>
  <c r="J134" i="14"/>
  <c r="BE134" i="14"/>
  <c r="BI130" i="14"/>
  <c r="F39" i="14"/>
  <c r="BD111" i="1" s="1"/>
  <c r="BH130" i="14"/>
  <c r="F38" i="14" s="1"/>
  <c r="BC111" i="1" s="1"/>
  <c r="BG130" i="14"/>
  <c r="F37" i="14"/>
  <c r="BB111" i="1" s="1"/>
  <c r="BF130" i="14"/>
  <c r="J36" i="14" s="1"/>
  <c r="AW111" i="1" s="1"/>
  <c r="T130" i="14"/>
  <c r="T129" i="14"/>
  <c r="T128" i="14" s="1"/>
  <c r="T127" i="14" s="1"/>
  <c r="R130" i="14"/>
  <c r="R129" i="14"/>
  <c r="P130" i="14"/>
  <c r="P129" i="14"/>
  <c r="P128" i="14" s="1"/>
  <c r="P127" i="14" s="1"/>
  <c r="AU111" i="1" s="1"/>
  <c r="BK130" i="14"/>
  <c r="BK129" i="14" s="1"/>
  <c r="J130" i="14"/>
  <c r="BE130" i="14" s="1"/>
  <c r="J124" i="14"/>
  <c r="J123" i="14"/>
  <c r="F123" i="14"/>
  <c r="F121" i="14"/>
  <c r="E119" i="14"/>
  <c r="J94" i="14"/>
  <c r="J93" i="14"/>
  <c r="F93" i="14"/>
  <c r="F91" i="14"/>
  <c r="E89" i="14"/>
  <c r="J20" i="14"/>
  <c r="E20" i="14"/>
  <c r="F124" i="14" s="1"/>
  <c r="F94" i="14"/>
  <c r="J19" i="14"/>
  <c r="J14" i="14"/>
  <c r="J121" i="14" s="1"/>
  <c r="J91" i="14"/>
  <c r="E7" i="14"/>
  <c r="E115" i="14"/>
  <c r="E85" i="14"/>
  <c r="J39" i="13"/>
  <c r="J38" i="13"/>
  <c r="AY110" i="1"/>
  <c r="J37" i="13"/>
  <c r="AX110" i="1"/>
  <c r="BI871" i="13"/>
  <c r="BH871" i="13"/>
  <c r="BG871" i="13"/>
  <c r="BF871" i="13"/>
  <c r="T871" i="13"/>
  <c r="T870" i="13"/>
  <c r="R871" i="13"/>
  <c r="R870" i="13"/>
  <c r="P871" i="13"/>
  <c r="P870" i="13"/>
  <c r="BK871" i="13"/>
  <c r="BK870" i="13"/>
  <c r="J870" i="13" s="1"/>
  <c r="J130" i="13" s="1"/>
  <c r="J871" i="13"/>
  <c r="BE871" i="13" s="1"/>
  <c r="BI868" i="13"/>
  <c r="BH868" i="13"/>
  <c r="BG868" i="13"/>
  <c r="BF868" i="13"/>
  <c r="T868" i="13"/>
  <c r="T867" i="13"/>
  <c r="T866" i="13" s="1"/>
  <c r="R868" i="13"/>
  <c r="R867" i="13" s="1"/>
  <c r="R866" i="13" s="1"/>
  <c r="P868" i="13"/>
  <c r="P867" i="13"/>
  <c r="P866" i="13" s="1"/>
  <c r="BK868" i="13"/>
  <c r="BK867" i="13" s="1"/>
  <c r="J868" i="13"/>
  <c r="BE868" i="13"/>
  <c r="BI864" i="13"/>
  <c r="BH864" i="13"/>
  <c r="BG864" i="13"/>
  <c r="BF864" i="13"/>
  <c r="T864" i="13"/>
  <c r="T863" i="13"/>
  <c r="R864" i="13"/>
  <c r="R863" i="13"/>
  <c r="P864" i="13"/>
  <c r="P863" i="13"/>
  <c r="BK864" i="13"/>
  <c r="BK863" i="13"/>
  <c r="J863" i="13" s="1"/>
  <c r="J127" i="13" s="1"/>
  <c r="J864" i="13"/>
  <c r="BE864" i="13" s="1"/>
  <c r="BI850" i="13"/>
  <c r="BH850" i="13"/>
  <c r="BG850" i="13"/>
  <c r="BF850" i="13"/>
  <c r="T850" i="13"/>
  <c r="R850" i="13"/>
  <c r="P850" i="13"/>
  <c r="BK850" i="13"/>
  <c r="J850" i="13"/>
  <c r="BE850" i="13"/>
  <c r="BI847" i="13"/>
  <c r="BH847" i="13"/>
  <c r="BG847" i="13"/>
  <c r="BF847" i="13"/>
  <c r="T847" i="13"/>
  <c r="R847" i="13"/>
  <c r="P847" i="13"/>
  <c r="BK847" i="13"/>
  <c r="J847" i="13"/>
  <c r="BE847" i="13"/>
  <c r="BI822" i="13"/>
  <c r="BH822" i="13"/>
  <c r="BG822" i="13"/>
  <c r="BF822" i="13"/>
  <c r="T822" i="13"/>
  <c r="R822" i="13"/>
  <c r="P822" i="13"/>
  <c r="BK822" i="13"/>
  <c r="J822" i="13"/>
  <c r="BE822" i="13"/>
  <c r="BI819" i="13"/>
  <c r="BH819" i="13"/>
  <c r="BG819" i="13"/>
  <c r="BF819" i="13"/>
  <c r="T819" i="13"/>
  <c r="R819" i="13"/>
  <c r="P819" i="13"/>
  <c r="BK819" i="13"/>
  <c r="J819" i="13"/>
  <c r="BE819" i="13"/>
  <c r="BI817" i="13"/>
  <c r="BH817" i="13"/>
  <c r="BG817" i="13"/>
  <c r="BF817" i="13"/>
  <c r="T817" i="13"/>
  <c r="R817" i="13"/>
  <c r="P817" i="13"/>
  <c r="BK817" i="13"/>
  <c r="J817" i="13"/>
  <c r="BE817" i="13"/>
  <c r="BI809" i="13"/>
  <c r="BH809" i="13"/>
  <c r="BG809" i="13"/>
  <c r="BF809" i="13"/>
  <c r="T809" i="13"/>
  <c r="T808" i="13"/>
  <c r="R809" i="13"/>
  <c r="R808" i="13"/>
  <c r="P809" i="13"/>
  <c r="P808" i="13"/>
  <c r="BK809" i="13"/>
  <c r="BK808" i="13"/>
  <c r="J808" i="13" s="1"/>
  <c r="J126" i="13" s="1"/>
  <c r="J809" i="13"/>
  <c r="BE809" i="13" s="1"/>
  <c r="BI804" i="13"/>
  <c r="BH804" i="13"/>
  <c r="BG804" i="13"/>
  <c r="BF804" i="13"/>
  <c r="T804" i="13"/>
  <c r="R804" i="13"/>
  <c r="P804" i="13"/>
  <c r="BK804" i="13"/>
  <c r="BK794" i="13" s="1"/>
  <c r="J794" i="13" s="1"/>
  <c r="J125" i="13" s="1"/>
  <c r="J804" i="13"/>
  <c r="BE804" i="13"/>
  <c r="BI795" i="13"/>
  <c r="BH795" i="13"/>
  <c r="BG795" i="13"/>
  <c r="BF795" i="13"/>
  <c r="T795" i="13"/>
  <c r="T794" i="13"/>
  <c r="R795" i="13"/>
  <c r="R794" i="13"/>
  <c r="P795" i="13"/>
  <c r="P794" i="13"/>
  <c r="BK795" i="13"/>
  <c r="J795" i="13"/>
  <c r="BE795" i="13" s="1"/>
  <c r="BI792" i="13"/>
  <c r="BH792" i="13"/>
  <c r="BG792" i="13"/>
  <c r="BF792" i="13"/>
  <c r="T792" i="13"/>
  <c r="R792" i="13"/>
  <c r="P792" i="13"/>
  <c r="BK792" i="13"/>
  <c r="J792" i="13"/>
  <c r="BE792" i="13"/>
  <c r="BI788" i="13"/>
  <c r="BH788" i="13"/>
  <c r="BG788" i="13"/>
  <c r="BF788" i="13"/>
  <c r="T788" i="13"/>
  <c r="R788" i="13"/>
  <c r="P788" i="13"/>
  <c r="BK788" i="13"/>
  <c r="J788" i="13"/>
  <c r="BE788" i="13"/>
  <c r="BI782" i="13"/>
  <c r="BH782" i="13"/>
  <c r="BG782" i="13"/>
  <c r="BF782" i="13"/>
  <c r="T782" i="13"/>
  <c r="R782" i="13"/>
  <c r="P782" i="13"/>
  <c r="BK782" i="13"/>
  <c r="J782" i="13"/>
  <c r="BE782" i="13"/>
  <c r="BI776" i="13"/>
  <c r="BH776" i="13"/>
  <c r="BG776" i="13"/>
  <c r="BF776" i="13"/>
  <c r="T776" i="13"/>
  <c r="R776" i="13"/>
  <c r="P776" i="13"/>
  <c r="BK776" i="13"/>
  <c r="J776" i="13"/>
  <c r="BE776" i="13"/>
  <c r="BI773" i="13"/>
  <c r="BH773" i="13"/>
  <c r="BG773" i="13"/>
  <c r="BF773" i="13"/>
  <c r="T773" i="13"/>
  <c r="R773" i="13"/>
  <c r="P773" i="13"/>
  <c r="BK773" i="13"/>
  <c r="J773" i="13"/>
  <c r="BE773" i="13"/>
  <c r="BI767" i="13"/>
  <c r="BH767" i="13"/>
  <c r="BG767" i="13"/>
  <c r="BF767" i="13"/>
  <c r="T767" i="13"/>
  <c r="R767" i="13"/>
  <c r="P767" i="13"/>
  <c r="BK767" i="13"/>
  <c r="J767" i="13"/>
  <c r="BE767" i="13"/>
  <c r="BI755" i="13"/>
  <c r="BH755" i="13"/>
  <c r="BG755" i="13"/>
  <c r="BF755" i="13"/>
  <c r="T755" i="13"/>
  <c r="R755" i="13"/>
  <c r="P755" i="13"/>
  <c r="BK755" i="13"/>
  <c r="J755" i="13"/>
  <c r="BE755" i="13"/>
  <c r="BI749" i="13"/>
  <c r="BH749" i="13"/>
  <c r="BG749" i="13"/>
  <c r="BF749" i="13"/>
  <c r="T749" i="13"/>
  <c r="R749" i="13"/>
  <c r="P749" i="13"/>
  <c r="BK749" i="13"/>
  <c r="J749" i="13"/>
  <c r="BE749" i="13"/>
  <c r="BI742" i="13"/>
  <c r="BH742" i="13"/>
  <c r="BG742" i="13"/>
  <c r="BF742" i="13"/>
  <c r="T742" i="13"/>
  <c r="T741" i="13"/>
  <c r="R742" i="13"/>
  <c r="R741" i="13"/>
  <c r="P742" i="13"/>
  <c r="P741" i="13"/>
  <c r="BK742" i="13"/>
  <c r="BK741" i="13"/>
  <c r="J741" i="13" s="1"/>
  <c r="J124" i="13" s="1"/>
  <c r="J742" i="13"/>
  <c r="BE742" i="13" s="1"/>
  <c r="BI739" i="13"/>
  <c r="BH739" i="13"/>
  <c r="BG739" i="13"/>
  <c r="BF739" i="13"/>
  <c r="T739" i="13"/>
  <c r="R739" i="13"/>
  <c r="P739" i="13"/>
  <c r="BK739" i="13"/>
  <c r="J739" i="13"/>
  <c r="BE739" i="13"/>
  <c r="BI736" i="13"/>
  <c r="BH736" i="13"/>
  <c r="BG736" i="13"/>
  <c r="BF736" i="13"/>
  <c r="T736" i="13"/>
  <c r="R736" i="13"/>
  <c r="P736" i="13"/>
  <c r="BK736" i="13"/>
  <c r="J736" i="13"/>
  <c r="BE736" i="13"/>
  <c r="BI730" i="13"/>
  <c r="BH730" i="13"/>
  <c r="BG730" i="13"/>
  <c r="BF730" i="13"/>
  <c r="T730" i="13"/>
  <c r="R730" i="13"/>
  <c r="P730" i="13"/>
  <c r="BK730" i="13"/>
  <c r="J730" i="13"/>
  <c r="BE730" i="13"/>
  <c r="BI723" i="13"/>
  <c r="BH723" i="13"/>
  <c r="BG723" i="13"/>
  <c r="BF723" i="13"/>
  <c r="T723" i="13"/>
  <c r="R723" i="13"/>
  <c r="P723" i="13"/>
  <c r="BK723" i="13"/>
  <c r="J723" i="13"/>
  <c r="BE723" i="13"/>
  <c r="BI719" i="13"/>
  <c r="BH719" i="13"/>
  <c r="BG719" i="13"/>
  <c r="BF719" i="13"/>
  <c r="T719" i="13"/>
  <c r="R719" i="13"/>
  <c r="P719" i="13"/>
  <c r="BK719" i="13"/>
  <c r="J719" i="13"/>
  <c r="BE719" i="13"/>
  <c r="BI715" i="13"/>
  <c r="BH715" i="13"/>
  <c r="BG715" i="13"/>
  <c r="BF715" i="13"/>
  <c r="T715" i="13"/>
  <c r="R715" i="13"/>
  <c r="P715" i="13"/>
  <c r="BK715" i="13"/>
  <c r="J715" i="13"/>
  <c r="BE715" i="13"/>
  <c r="BI713" i="13"/>
  <c r="BH713" i="13"/>
  <c r="BG713" i="13"/>
  <c r="BF713" i="13"/>
  <c r="T713" i="13"/>
  <c r="R713" i="13"/>
  <c r="P713" i="13"/>
  <c r="BK713" i="13"/>
  <c r="J713" i="13"/>
  <c r="BE713" i="13"/>
  <c r="BI709" i="13"/>
  <c r="BH709" i="13"/>
  <c r="BG709" i="13"/>
  <c r="BF709" i="13"/>
  <c r="T709" i="13"/>
  <c r="T708" i="13"/>
  <c r="R709" i="13"/>
  <c r="R708" i="13"/>
  <c r="P709" i="13"/>
  <c r="P708" i="13"/>
  <c r="BK709" i="13"/>
  <c r="BK708" i="13"/>
  <c r="J708" i="13" s="1"/>
  <c r="J123" i="13" s="1"/>
  <c r="J709" i="13"/>
  <c r="BE709" i="13" s="1"/>
  <c r="BI706" i="13"/>
  <c r="BH706" i="13"/>
  <c r="BG706" i="13"/>
  <c r="BF706" i="13"/>
  <c r="T706" i="13"/>
  <c r="R706" i="13"/>
  <c r="P706" i="13"/>
  <c r="BK706" i="13"/>
  <c r="J706" i="13"/>
  <c r="BE706" i="13"/>
  <c r="BI695" i="13"/>
  <c r="BH695" i="13"/>
  <c r="BG695" i="13"/>
  <c r="BF695" i="13"/>
  <c r="T695" i="13"/>
  <c r="R695" i="13"/>
  <c r="P695" i="13"/>
  <c r="BK695" i="13"/>
  <c r="J695" i="13"/>
  <c r="BE695" i="13"/>
  <c r="BI687" i="13"/>
  <c r="BH687" i="13"/>
  <c r="BG687" i="13"/>
  <c r="BF687" i="13"/>
  <c r="T687" i="13"/>
  <c r="R687" i="13"/>
  <c r="P687" i="13"/>
  <c r="BK687" i="13"/>
  <c r="J687" i="13"/>
  <c r="BE687" i="13"/>
  <c r="BI676" i="13"/>
  <c r="BH676" i="13"/>
  <c r="BG676" i="13"/>
  <c r="BF676" i="13"/>
  <c r="T676" i="13"/>
  <c r="R676" i="13"/>
  <c r="P676" i="13"/>
  <c r="BK676" i="13"/>
  <c r="J676" i="13"/>
  <c r="BE676" i="13"/>
  <c r="BI671" i="13"/>
  <c r="BH671" i="13"/>
  <c r="BG671" i="13"/>
  <c r="BF671" i="13"/>
  <c r="T671" i="13"/>
  <c r="R671" i="13"/>
  <c r="P671" i="13"/>
  <c r="BK671" i="13"/>
  <c r="J671" i="13"/>
  <c r="BE671" i="13"/>
  <c r="BI667" i="13"/>
  <c r="BH667" i="13"/>
  <c r="BG667" i="13"/>
  <c r="BF667" i="13"/>
  <c r="T667" i="13"/>
  <c r="R667" i="13"/>
  <c r="P667" i="13"/>
  <c r="BK667" i="13"/>
  <c r="J667" i="13"/>
  <c r="BE667" i="13"/>
  <c r="BI663" i="13"/>
  <c r="BH663" i="13"/>
  <c r="BG663" i="13"/>
  <c r="BF663" i="13"/>
  <c r="T663" i="13"/>
  <c r="R663" i="13"/>
  <c r="P663" i="13"/>
  <c r="BK663" i="13"/>
  <c r="J663" i="13"/>
  <c r="BE663" i="13"/>
  <c r="BI648" i="13"/>
  <c r="BH648" i="13"/>
  <c r="BG648" i="13"/>
  <c r="BF648" i="13"/>
  <c r="T648" i="13"/>
  <c r="R648" i="13"/>
  <c r="P648" i="13"/>
  <c r="BK648" i="13"/>
  <c r="J648" i="13"/>
  <c r="BE648" i="13"/>
  <c r="BI641" i="13"/>
  <c r="BH641" i="13"/>
  <c r="BG641" i="13"/>
  <c r="BF641" i="13"/>
  <c r="T641" i="13"/>
  <c r="R641" i="13"/>
  <c r="P641" i="13"/>
  <c r="BK641" i="13"/>
  <c r="J641" i="13"/>
  <c r="BE641" i="13"/>
  <c r="BI635" i="13"/>
  <c r="BH635" i="13"/>
  <c r="BG635" i="13"/>
  <c r="BF635" i="13"/>
  <c r="T635" i="13"/>
  <c r="R635" i="13"/>
  <c r="P635" i="13"/>
  <c r="BK635" i="13"/>
  <c r="J635" i="13"/>
  <c r="BE635" i="13"/>
  <c r="BI632" i="13"/>
  <c r="BH632" i="13"/>
  <c r="BG632" i="13"/>
  <c r="BF632" i="13"/>
  <c r="T632" i="13"/>
  <c r="R632" i="13"/>
  <c r="P632" i="13"/>
  <c r="BK632" i="13"/>
  <c r="J632" i="13"/>
  <c r="BE632" i="13"/>
  <c r="BI629" i="13"/>
  <c r="BH629" i="13"/>
  <c r="BG629" i="13"/>
  <c r="BF629" i="13"/>
  <c r="T629" i="13"/>
  <c r="R629" i="13"/>
  <c r="P629" i="13"/>
  <c r="BK629" i="13"/>
  <c r="J629" i="13"/>
  <c r="BE629" i="13"/>
  <c r="BI626" i="13"/>
  <c r="BH626" i="13"/>
  <c r="BG626" i="13"/>
  <c r="BF626" i="13"/>
  <c r="T626" i="13"/>
  <c r="R626" i="13"/>
  <c r="P626" i="13"/>
  <c r="BK626" i="13"/>
  <c r="J626" i="13"/>
  <c r="BE626" i="13"/>
  <c r="BI623" i="13"/>
  <c r="BH623" i="13"/>
  <c r="BG623" i="13"/>
  <c r="BF623" i="13"/>
  <c r="T623" i="13"/>
  <c r="R623" i="13"/>
  <c r="P623" i="13"/>
  <c r="BK623" i="13"/>
  <c r="J623" i="13"/>
  <c r="BE623" i="13"/>
  <c r="BI619" i="13"/>
  <c r="BH619" i="13"/>
  <c r="BG619" i="13"/>
  <c r="BF619" i="13"/>
  <c r="T619" i="13"/>
  <c r="T618" i="13"/>
  <c r="R619" i="13"/>
  <c r="R618" i="13"/>
  <c r="P619" i="13"/>
  <c r="P618" i="13"/>
  <c r="BK619" i="13"/>
  <c r="BK618" i="13"/>
  <c r="J618" i="13" s="1"/>
  <c r="J122" i="13" s="1"/>
  <c r="J619" i="13"/>
  <c r="BE619" i="13" s="1"/>
  <c r="BI616" i="13"/>
  <c r="BH616" i="13"/>
  <c r="BG616" i="13"/>
  <c r="BF616" i="13"/>
  <c r="T616" i="13"/>
  <c r="R616" i="13"/>
  <c r="P616" i="13"/>
  <c r="BK616" i="13"/>
  <c r="J616" i="13"/>
  <c r="BE616" i="13"/>
  <c r="BI613" i="13"/>
  <c r="BH613" i="13"/>
  <c r="BG613" i="13"/>
  <c r="BF613" i="13"/>
  <c r="T613" i="13"/>
  <c r="R613" i="13"/>
  <c r="P613" i="13"/>
  <c r="BK613" i="13"/>
  <c r="J613" i="13"/>
  <c r="BE613" i="13"/>
  <c r="BI610" i="13"/>
  <c r="BH610" i="13"/>
  <c r="BG610" i="13"/>
  <c r="BF610" i="13"/>
  <c r="T610" i="13"/>
  <c r="R610" i="13"/>
  <c r="P610" i="13"/>
  <c r="BK610" i="13"/>
  <c r="J610" i="13"/>
  <c r="BE610" i="13"/>
  <c r="BI607" i="13"/>
  <c r="BH607" i="13"/>
  <c r="BG607" i="13"/>
  <c r="BF607" i="13"/>
  <c r="T607" i="13"/>
  <c r="R607" i="13"/>
  <c r="P607" i="13"/>
  <c r="BK607" i="13"/>
  <c r="J607" i="13"/>
  <c r="BE607" i="13"/>
  <c r="BI604" i="13"/>
  <c r="BH604" i="13"/>
  <c r="BG604" i="13"/>
  <c r="BF604" i="13"/>
  <c r="T604" i="13"/>
  <c r="R604" i="13"/>
  <c r="P604" i="13"/>
  <c r="BK604" i="13"/>
  <c r="J604" i="13"/>
  <c r="BE604" i="13"/>
  <c r="BI602" i="13"/>
  <c r="BH602" i="13"/>
  <c r="BG602" i="13"/>
  <c r="BF602" i="13"/>
  <c r="T602" i="13"/>
  <c r="R602" i="13"/>
  <c r="P602" i="13"/>
  <c r="BK602" i="13"/>
  <c r="J602" i="13"/>
  <c r="BE602" i="13"/>
  <c r="BI598" i="13"/>
  <c r="BH598" i="13"/>
  <c r="BG598" i="13"/>
  <c r="BF598" i="13"/>
  <c r="T598" i="13"/>
  <c r="R598" i="13"/>
  <c r="P598" i="13"/>
  <c r="BK598" i="13"/>
  <c r="J598" i="13"/>
  <c r="BE598" i="13"/>
  <c r="BI595" i="13"/>
  <c r="BH595" i="13"/>
  <c r="BG595" i="13"/>
  <c r="BF595" i="13"/>
  <c r="T595" i="13"/>
  <c r="R595" i="13"/>
  <c r="P595" i="13"/>
  <c r="BK595" i="13"/>
  <c r="J595" i="13"/>
  <c r="BE595" i="13"/>
  <c r="BI590" i="13"/>
  <c r="BH590" i="13"/>
  <c r="BG590" i="13"/>
  <c r="BF590" i="13"/>
  <c r="T590" i="13"/>
  <c r="R590" i="13"/>
  <c r="P590" i="13"/>
  <c r="BK590" i="13"/>
  <c r="J590" i="13"/>
  <c r="BE590" i="13"/>
  <c r="BI588" i="13"/>
  <c r="BH588" i="13"/>
  <c r="BG588" i="13"/>
  <c r="BF588" i="13"/>
  <c r="T588" i="13"/>
  <c r="R588" i="13"/>
  <c r="P588" i="13"/>
  <c r="BK588" i="13"/>
  <c r="J588" i="13"/>
  <c r="BE588" i="13"/>
  <c r="BI585" i="13"/>
  <c r="BH585" i="13"/>
  <c r="BG585" i="13"/>
  <c r="BF585" i="13"/>
  <c r="T585" i="13"/>
  <c r="R585" i="13"/>
  <c r="P585" i="13"/>
  <c r="BK585" i="13"/>
  <c r="J585" i="13"/>
  <c r="BE585" i="13"/>
  <c r="BI582" i="13"/>
  <c r="BH582" i="13"/>
  <c r="BG582" i="13"/>
  <c r="BF582" i="13"/>
  <c r="T582" i="13"/>
  <c r="R582" i="13"/>
  <c r="P582" i="13"/>
  <c r="BK582" i="13"/>
  <c r="J582" i="13"/>
  <c r="BE582" i="13"/>
  <c r="BI579" i="13"/>
  <c r="BH579" i="13"/>
  <c r="BG579" i="13"/>
  <c r="BF579" i="13"/>
  <c r="T579" i="13"/>
  <c r="T578" i="13"/>
  <c r="R579" i="13"/>
  <c r="R578" i="13"/>
  <c r="P579" i="13"/>
  <c r="P578" i="13"/>
  <c r="BK579" i="13"/>
  <c r="BK578" i="13"/>
  <c r="J578" i="13" s="1"/>
  <c r="J121" i="13" s="1"/>
  <c r="J579" i="13"/>
  <c r="BE579" i="13" s="1"/>
  <c r="BI576" i="13"/>
  <c r="BH576" i="13"/>
  <c r="BG576" i="13"/>
  <c r="BF576" i="13"/>
  <c r="T576" i="13"/>
  <c r="R576" i="13"/>
  <c r="P576" i="13"/>
  <c r="BK576" i="13"/>
  <c r="J576" i="13"/>
  <c r="BE576" i="13"/>
  <c r="BI572" i="13"/>
  <c r="BH572" i="13"/>
  <c r="BG572" i="13"/>
  <c r="BF572" i="13"/>
  <c r="T572" i="13"/>
  <c r="R572" i="13"/>
  <c r="P572" i="13"/>
  <c r="BK572" i="13"/>
  <c r="J572" i="13"/>
  <c r="BE572" i="13"/>
  <c r="BI569" i="13"/>
  <c r="BH569" i="13"/>
  <c r="BG569" i="13"/>
  <c r="BF569" i="13"/>
  <c r="T569" i="13"/>
  <c r="R569" i="13"/>
  <c r="P569" i="13"/>
  <c r="BK569" i="13"/>
  <c r="J569" i="13"/>
  <c r="BE569" i="13"/>
  <c r="BI566" i="13"/>
  <c r="BH566" i="13"/>
  <c r="BG566" i="13"/>
  <c r="BF566" i="13"/>
  <c r="T566" i="13"/>
  <c r="R566" i="13"/>
  <c r="P566" i="13"/>
  <c r="BK566" i="13"/>
  <c r="J566" i="13"/>
  <c r="BE566" i="13"/>
  <c r="BI562" i="13"/>
  <c r="BH562" i="13"/>
  <c r="BG562" i="13"/>
  <c r="BF562" i="13"/>
  <c r="T562" i="13"/>
  <c r="R562" i="13"/>
  <c r="P562" i="13"/>
  <c r="BK562" i="13"/>
  <c r="J562" i="13"/>
  <c r="BE562" i="13"/>
  <c r="BI559" i="13"/>
  <c r="BH559" i="13"/>
  <c r="BG559" i="13"/>
  <c r="BF559" i="13"/>
  <c r="T559" i="13"/>
  <c r="R559" i="13"/>
  <c r="P559" i="13"/>
  <c r="BK559" i="13"/>
  <c r="J559" i="13"/>
  <c r="BE559" i="13"/>
  <c r="BI556" i="13"/>
  <c r="BH556" i="13"/>
  <c r="BG556" i="13"/>
  <c r="BF556" i="13"/>
  <c r="T556" i="13"/>
  <c r="R556" i="13"/>
  <c r="P556" i="13"/>
  <c r="BK556" i="13"/>
  <c r="J556" i="13"/>
  <c r="BE556" i="13"/>
  <c r="BI554" i="13"/>
  <c r="BH554" i="13"/>
  <c r="BG554" i="13"/>
  <c r="BF554" i="13"/>
  <c r="T554" i="13"/>
  <c r="R554" i="13"/>
  <c r="P554" i="13"/>
  <c r="BK554" i="13"/>
  <c r="J554" i="13"/>
  <c r="BE554" i="13"/>
  <c r="BI551" i="13"/>
  <c r="BH551" i="13"/>
  <c r="BG551" i="13"/>
  <c r="BF551" i="13"/>
  <c r="T551" i="13"/>
  <c r="R551" i="13"/>
  <c r="P551" i="13"/>
  <c r="BK551" i="13"/>
  <c r="J551" i="13"/>
  <c r="BE551" i="13"/>
  <c r="BI548" i="13"/>
  <c r="BH548" i="13"/>
  <c r="BG548" i="13"/>
  <c r="BF548" i="13"/>
  <c r="T548" i="13"/>
  <c r="R548" i="13"/>
  <c r="P548" i="13"/>
  <c r="BK548" i="13"/>
  <c r="J548" i="13"/>
  <c r="BE548" i="13"/>
  <c r="BI545" i="13"/>
  <c r="BH545" i="13"/>
  <c r="BG545" i="13"/>
  <c r="BF545" i="13"/>
  <c r="T545" i="13"/>
  <c r="R545" i="13"/>
  <c r="P545" i="13"/>
  <c r="BK545" i="13"/>
  <c r="J545" i="13"/>
  <c r="BE545" i="13"/>
  <c r="BI541" i="13"/>
  <c r="BH541" i="13"/>
  <c r="BG541" i="13"/>
  <c r="BF541" i="13"/>
  <c r="T541" i="13"/>
  <c r="R541" i="13"/>
  <c r="P541" i="13"/>
  <c r="BK541" i="13"/>
  <c r="J541" i="13"/>
  <c r="BE541" i="13"/>
  <c r="BI537" i="13"/>
  <c r="BH537" i="13"/>
  <c r="BG537" i="13"/>
  <c r="BF537" i="13"/>
  <c r="T537" i="13"/>
  <c r="R537" i="13"/>
  <c r="P537" i="13"/>
  <c r="BK537" i="13"/>
  <c r="J537" i="13"/>
  <c r="BE537" i="13"/>
  <c r="BI535" i="13"/>
  <c r="BH535" i="13"/>
  <c r="BG535" i="13"/>
  <c r="BF535" i="13"/>
  <c r="T535" i="13"/>
  <c r="R535" i="13"/>
  <c r="P535" i="13"/>
  <c r="BK535" i="13"/>
  <c r="J535" i="13"/>
  <c r="BE535" i="13"/>
  <c r="BI529" i="13"/>
  <c r="BH529" i="13"/>
  <c r="BG529" i="13"/>
  <c r="BF529" i="13"/>
  <c r="T529" i="13"/>
  <c r="R529" i="13"/>
  <c r="P529" i="13"/>
  <c r="BK529" i="13"/>
  <c r="BK525" i="13" s="1"/>
  <c r="J525" i="13" s="1"/>
  <c r="J120" i="13" s="1"/>
  <c r="J529" i="13"/>
  <c r="BE529" i="13"/>
  <c r="BI526" i="13"/>
  <c r="BH526" i="13"/>
  <c r="BG526" i="13"/>
  <c r="BF526" i="13"/>
  <c r="T526" i="13"/>
  <c r="T525" i="13"/>
  <c r="R526" i="13"/>
  <c r="R525" i="13"/>
  <c r="P526" i="13"/>
  <c r="P525" i="13"/>
  <c r="BK526" i="13"/>
  <c r="J526" i="13"/>
  <c r="BE526" i="13" s="1"/>
  <c r="BI523" i="13"/>
  <c r="BH523" i="13"/>
  <c r="BG523" i="13"/>
  <c r="BF523" i="13"/>
  <c r="T523" i="13"/>
  <c r="R523" i="13"/>
  <c r="P523" i="13"/>
  <c r="BK523" i="13"/>
  <c r="J523" i="13"/>
  <c r="BE523" i="13"/>
  <c r="BI517" i="13"/>
  <c r="BH517" i="13"/>
  <c r="BG517" i="13"/>
  <c r="BF517" i="13"/>
  <c r="T517" i="13"/>
  <c r="R517" i="13"/>
  <c r="P517" i="13"/>
  <c r="BK517" i="13"/>
  <c r="J517" i="13"/>
  <c r="BE517" i="13"/>
  <c r="BI514" i="13"/>
  <c r="BH514" i="13"/>
  <c r="BG514" i="13"/>
  <c r="BF514" i="13"/>
  <c r="T514" i="13"/>
  <c r="R514" i="13"/>
  <c r="P514" i="13"/>
  <c r="BK514" i="13"/>
  <c r="J514" i="13"/>
  <c r="BE514" i="13"/>
  <c r="BI510" i="13"/>
  <c r="BH510" i="13"/>
  <c r="BG510" i="13"/>
  <c r="BF510" i="13"/>
  <c r="T510" i="13"/>
  <c r="T509" i="13"/>
  <c r="R510" i="13"/>
  <c r="R509" i="13"/>
  <c r="P510" i="13"/>
  <c r="P509" i="13"/>
  <c r="BK510" i="13"/>
  <c r="BK509" i="13"/>
  <c r="J509" i="13" s="1"/>
  <c r="J119" i="13" s="1"/>
  <c r="J510" i="13"/>
  <c r="BE510" i="13" s="1"/>
  <c r="BI507" i="13"/>
  <c r="BH507" i="13"/>
  <c r="BG507" i="13"/>
  <c r="BF507" i="13"/>
  <c r="T507" i="13"/>
  <c r="R507" i="13"/>
  <c r="P507" i="13"/>
  <c r="BK507" i="13"/>
  <c r="J507" i="13"/>
  <c r="BE507" i="13"/>
  <c r="BI505" i="13"/>
  <c r="BH505" i="13"/>
  <c r="BG505" i="13"/>
  <c r="BF505" i="13"/>
  <c r="T505" i="13"/>
  <c r="R505" i="13"/>
  <c r="P505" i="13"/>
  <c r="BK505" i="13"/>
  <c r="J505" i="13"/>
  <c r="BE505" i="13"/>
  <c r="BI502" i="13"/>
  <c r="BH502" i="13"/>
  <c r="BG502" i="13"/>
  <c r="BF502" i="13"/>
  <c r="T502" i="13"/>
  <c r="T501" i="13"/>
  <c r="R502" i="13"/>
  <c r="R501" i="13"/>
  <c r="P502" i="13"/>
  <c r="P501" i="13"/>
  <c r="BK502" i="13"/>
  <c r="BK501" i="13"/>
  <c r="J501" i="13" s="1"/>
  <c r="J118" i="13" s="1"/>
  <c r="J502" i="13"/>
  <c r="BE502" i="13" s="1"/>
  <c r="BI498" i="13"/>
  <c r="BH498" i="13"/>
  <c r="BG498" i="13"/>
  <c r="BF498" i="13"/>
  <c r="T498" i="13"/>
  <c r="R498" i="13"/>
  <c r="P498" i="13"/>
  <c r="BK498" i="13"/>
  <c r="J498" i="13"/>
  <c r="BE498" i="13"/>
  <c r="BI495" i="13"/>
  <c r="BH495" i="13"/>
  <c r="BG495" i="13"/>
  <c r="BF495" i="13"/>
  <c r="T495" i="13"/>
  <c r="R495" i="13"/>
  <c r="R488" i="13" s="1"/>
  <c r="P495" i="13"/>
  <c r="BK495" i="13"/>
  <c r="J495" i="13"/>
  <c r="BE495" i="13"/>
  <c r="BI492" i="13"/>
  <c r="BH492" i="13"/>
  <c r="BG492" i="13"/>
  <c r="BF492" i="13"/>
  <c r="T492" i="13"/>
  <c r="R492" i="13"/>
  <c r="P492" i="13"/>
  <c r="BK492" i="13"/>
  <c r="BK488" i="13" s="1"/>
  <c r="J488" i="13" s="1"/>
  <c r="J492" i="13"/>
  <c r="BE492" i="13"/>
  <c r="BI489" i="13"/>
  <c r="BH489" i="13"/>
  <c r="BG489" i="13"/>
  <c r="BF489" i="13"/>
  <c r="T489" i="13"/>
  <c r="T488" i="13"/>
  <c r="R489" i="13"/>
  <c r="P489" i="13"/>
  <c r="P488" i="13"/>
  <c r="BK489" i="13"/>
  <c r="J489" i="13"/>
  <c r="BE489" i="13" s="1"/>
  <c r="J117" i="13"/>
  <c r="BI484" i="13"/>
  <c r="BH484" i="13"/>
  <c r="BG484" i="13"/>
  <c r="BF484" i="13"/>
  <c r="T484" i="13"/>
  <c r="T483" i="13"/>
  <c r="R484" i="13"/>
  <c r="R483" i="13" s="1"/>
  <c r="R482" i="13"/>
  <c r="P484" i="13"/>
  <c r="P483" i="13"/>
  <c r="BK484" i="13"/>
  <c r="BK483" i="13" s="1"/>
  <c r="J483" i="13"/>
  <c r="J116" i="13" s="1"/>
  <c r="J484" i="13"/>
  <c r="BE484" i="13"/>
  <c r="BI480" i="13"/>
  <c r="BH480" i="13"/>
  <c r="BG480" i="13"/>
  <c r="BF480" i="13"/>
  <c r="T480" i="13"/>
  <c r="T479" i="13"/>
  <c r="R480" i="13"/>
  <c r="R479" i="13"/>
  <c r="P480" i="13"/>
  <c r="P479" i="13"/>
  <c r="BK480" i="13"/>
  <c r="BK479" i="13"/>
  <c r="J479" i="13" s="1"/>
  <c r="J114" i="13" s="1"/>
  <c r="J480" i="13"/>
  <c r="BE480" i="13" s="1"/>
  <c r="BI477" i="13"/>
  <c r="BH477" i="13"/>
  <c r="BG477" i="13"/>
  <c r="BF477" i="13"/>
  <c r="T477" i="13"/>
  <c r="R477" i="13"/>
  <c r="P477" i="13"/>
  <c r="BK477" i="13"/>
  <c r="J477" i="13"/>
  <c r="BE477" i="13"/>
  <c r="BI473" i="13"/>
  <c r="BH473" i="13"/>
  <c r="BG473" i="13"/>
  <c r="BF473" i="13"/>
  <c r="T473" i="13"/>
  <c r="R473" i="13"/>
  <c r="P473" i="13"/>
  <c r="BK473" i="13"/>
  <c r="J473" i="13"/>
  <c r="BE473" i="13"/>
  <c r="BI471" i="13"/>
  <c r="BH471" i="13"/>
  <c r="BG471" i="13"/>
  <c r="BF471" i="13"/>
  <c r="T471" i="13"/>
  <c r="R471" i="13"/>
  <c r="P471" i="13"/>
  <c r="BK471" i="13"/>
  <c r="J471" i="13"/>
  <c r="BE471" i="13"/>
  <c r="BI469" i="13"/>
  <c r="BH469" i="13"/>
  <c r="BG469" i="13"/>
  <c r="BF469" i="13"/>
  <c r="T469" i="13"/>
  <c r="T468" i="13"/>
  <c r="R469" i="13"/>
  <c r="R468" i="13"/>
  <c r="P469" i="13"/>
  <c r="P468" i="13"/>
  <c r="BK469" i="13"/>
  <c r="BK468" i="13"/>
  <c r="J468" i="13" s="1"/>
  <c r="J113" i="13" s="1"/>
  <c r="J469" i="13"/>
  <c r="BE469" i="13" s="1"/>
  <c r="BI461" i="13"/>
  <c r="BH461" i="13"/>
  <c r="BG461" i="13"/>
  <c r="BF461" i="13"/>
  <c r="T461" i="13"/>
  <c r="R461" i="13"/>
  <c r="P461" i="13"/>
  <c r="BK461" i="13"/>
  <c r="J461" i="13"/>
  <c r="BE461" i="13"/>
  <c r="BI458" i="13"/>
  <c r="BH458" i="13"/>
  <c r="BG458" i="13"/>
  <c r="BF458" i="13"/>
  <c r="T458" i="13"/>
  <c r="R458" i="13"/>
  <c r="P458" i="13"/>
  <c r="BK458" i="13"/>
  <c r="J458" i="13"/>
  <c r="BE458" i="13"/>
  <c r="BI455" i="13"/>
  <c r="BH455" i="13"/>
  <c r="BG455" i="13"/>
  <c r="BF455" i="13"/>
  <c r="T455" i="13"/>
  <c r="R455" i="13"/>
  <c r="R448" i="13" s="1"/>
  <c r="P455" i="13"/>
  <c r="BK455" i="13"/>
  <c r="J455" i="13"/>
  <c r="BE455" i="13"/>
  <c r="BI452" i="13"/>
  <c r="BH452" i="13"/>
  <c r="BG452" i="13"/>
  <c r="BF452" i="13"/>
  <c r="T452" i="13"/>
  <c r="R452" i="13"/>
  <c r="P452" i="13"/>
  <c r="BK452" i="13"/>
  <c r="BK448" i="13" s="1"/>
  <c r="J448" i="13" s="1"/>
  <c r="J112" i="13" s="1"/>
  <c r="J452" i="13"/>
  <c r="BE452" i="13"/>
  <c r="BI449" i="13"/>
  <c r="BH449" i="13"/>
  <c r="BG449" i="13"/>
  <c r="BF449" i="13"/>
  <c r="T449" i="13"/>
  <c r="T448" i="13"/>
  <c r="R449" i="13"/>
  <c r="P449" i="13"/>
  <c r="P448" i="13"/>
  <c r="BK449" i="13"/>
  <c r="J449" i="13"/>
  <c r="BE449" i="13" s="1"/>
  <c r="BI445" i="13"/>
  <c r="BH445" i="13"/>
  <c r="BG445" i="13"/>
  <c r="BF445" i="13"/>
  <c r="T445" i="13"/>
  <c r="R445" i="13"/>
  <c r="P445" i="13"/>
  <c r="BK445" i="13"/>
  <c r="J445" i="13"/>
  <c r="BE445" i="13"/>
  <c r="BI441" i="13"/>
  <c r="BH441" i="13"/>
  <c r="BG441" i="13"/>
  <c r="BF441" i="13"/>
  <c r="T441" i="13"/>
  <c r="R441" i="13"/>
  <c r="P441" i="13"/>
  <c r="BK441" i="13"/>
  <c r="J441" i="13"/>
  <c r="BE441" i="13"/>
  <c r="BI438" i="13"/>
  <c r="BH438" i="13"/>
  <c r="BG438" i="13"/>
  <c r="BF438" i="13"/>
  <c r="T438" i="13"/>
  <c r="R438" i="13"/>
  <c r="P438" i="13"/>
  <c r="BK438" i="13"/>
  <c r="J438" i="13"/>
  <c r="BE438" i="13"/>
  <c r="BI434" i="13"/>
  <c r="BH434" i="13"/>
  <c r="BG434" i="13"/>
  <c r="BF434" i="13"/>
  <c r="T434" i="13"/>
  <c r="R434" i="13"/>
  <c r="P434" i="13"/>
  <c r="BK434" i="13"/>
  <c r="J434" i="13"/>
  <c r="BE434" i="13"/>
  <c r="BI431" i="13"/>
  <c r="BH431" i="13"/>
  <c r="BG431" i="13"/>
  <c r="BF431" i="13"/>
  <c r="T431" i="13"/>
  <c r="R431" i="13"/>
  <c r="P431" i="13"/>
  <c r="BK431" i="13"/>
  <c r="J431" i="13"/>
  <c r="BE431" i="13"/>
  <c r="BI427" i="13"/>
  <c r="BH427" i="13"/>
  <c r="BG427" i="13"/>
  <c r="BF427" i="13"/>
  <c r="T427" i="13"/>
  <c r="R427" i="13"/>
  <c r="P427" i="13"/>
  <c r="BK427" i="13"/>
  <c r="J427" i="13"/>
  <c r="BE427" i="13"/>
  <c r="BI423" i="13"/>
  <c r="BH423" i="13"/>
  <c r="BG423" i="13"/>
  <c r="BF423" i="13"/>
  <c r="T423" i="13"/>
  <c r="R423" i="13"/>
  <c r="P423" i="13"/>
  <c r="BK423" i="13"/>
  <c r="J423" i="13"/>
  <c r="BE423" i="13"/>
  <c r="BI417" i="13"/>
  <c r="BH417" i="13"/>
  <c r="BG417" i="13"/>
  <c r="BF417" i="13"/>
  <c r="T417" i="13"/>
  <c r="T416" i="13"/>
  <c r="R417" i="13"/>
  <c r="R416" i="13"/>
  <c r="P417" i="13"/>
  <c r="P416" i="13"/>
  <c r="BK417" i="13"/>
  <c r="BK416" i="13"/>
  <c r="J416" i="13" s="1"/>
  <c r="J111" i="13" s="1"/>
  <c r="J417" i="13"/>
  <c r="BE417" i="13" s="1"/>
  <c r="BI414" i="13"/>
  <c r="BH414" i="13"/>
  <c r="BG414" i="13"/>
  <c r="BF414" i="13"/>
  <c r="T414" i="13"/>
  <c r="R414" i="13"/>
  <c r="P414" i="13"/>
  <c r="BK414" i="13"/>
  <c r="J414" i="13"/>
  <c r="BE414" i="13"/>
  <c r="BI411" i="13"/>
  <c r="BH411" i="13"/>
  <c r="BG411" i="13"/>
  <c r="BF411" i="13"/>
  <c r="T411" i="13"/>
  <c r="R411" i="13"/>
  <c r="P411" i="13"/>
  <c r="BK411" i="13"/>
  <c r="J411" i="13"/>
  <c r="BE411" i="13"/>
  <c r="BI409" i="13"/>
  <c r="BH409" i="13"/>
  <c r="BG409" i="13"/>
  <c r="BF409" i="13"/>
  <c r="T409" i="13"/>
  <c r="R409" i="13"/>
  <c r="P409" i="13"/>
  <c r="BK409" i="13"/>
  <c r="J409" i="13"/>
  <c r="BE409" i="13"/>
  <c r="BI405" i="13"/>
  <c r="BH405" i="13"/>
  <c r="BG405" i="13"/>
  <c r="BF405" i="13"/>
  <c r="T405" i="13"/>
  <c r="R405" i="13"/>
  <c r="R390" i="13" s="1"/>
  <c r="P405" i="13"/>
  <c r="BK405" i="13"/>
  <c r="J405" i="13"/>
  <c r="BE405" i="13"/>
  <c r="BI401" i="13"/>
  <c r="BH401" i="13"/>
  <c r="BG401" i="13"/>
  <c r="BF401" i="13"/>
  <c r="T401" i="13"/>
  <c r="R401" i="13"/>
  <c r="P401" i="13"/>
  <c r="BK401" i="13"/>
  <c r="BK390" i="13" s="1"/>
  <c r="J401" i="13"/>
  <c r="BE401" i="13"/>
  <c r="BI391" i="13"/>
  <c r="BH391" i="13"/>
  <c r="BG391" i="13"/>
  <c r="BF391" i="13"/>
  <c r="T391" i="13"/>
  <c r="T390" i="13"/>
  <c r="T375" i="13" s="1"/>
  <c r="R391" i="13"/>
  <c r="P391" i="13"/>
  <c r="P390" i="13"/>
  <c r="BK391" i="13"/>
  <c r="J391" i="13"/>
  <c r="BE391" i="13" s="1"/>
  <c r="BI380" i="13"/>
  <c r="BH380" i="13"/>
  <c r="BG380" i="13"/>
  <c r="BF380" i="13"/>
  <c r="T380" i="13"/>
  <c r="T379" i="13"/>
  <c r="R380" i="13"/>
  <c r="R379" i="13"/>
  <c r="P380" i="13"/>
  <c r="P379" i="13"/>
  <c r="BK380" i="13"/>
  <c r="BK379" i="13"/>
  <c r="J379" i="13"/>
  <c r="J109" i="13" s="1"/>
  <c r="J380" i="13"/>
  <c r="BE380" i="13" s="1"/>
  <c r="BI376" i="13"/>
  <c r="BH376" i="13"/>
  <c r="BG376" i="13"/>
  <c r="BF376" i="13"/>
  <c r="T376" i="13"/>
  <c r="R376" i="13"/>
  <c r="P376" i="13"/>
  <c r="BK376" i="13"/>
  <c r="J376" i="13"/>
  <c r="BE376" i="13" s="1"/>
  <c r="BI372" i="13"/>
  <c r="BH372" i="13"/>
  <c r="BG372" i="13"/>
  <c r="BF372" i="13"/>
  <c r="T372" i="13"/>
  <c r="R372" i="13"/>
  <c r="P372" i="13"/>
  <c r="BK372" i="13"/>
  <c r="J372" i="13"/>
  <c r="BE372" i="13"/>
  <c r="BI369" i="13"/>
  <c r="BH369" i="13"/>
  <c r="BG369" i="13"/>
  <c r="BF369" i="13"/>
  <c r="T369" i="13"/>
  <c r="R369" i="13"/>
  <c r="P369" i="13"/>
  <c r="BK369" i="13"/>
  <c r="J369" i="13"/>
  <c r="BE369" i="13"/>
  <c r="BI366" i="13"/>
  <c r="BH366" i="13"/>
  <c r="BG366" i="13"/>
  <c r="BF366" i="13"/>
  <c r="T366" i="13"/>
  <c r="R366" i="13"/>
  <c r="P366" i="13"/>
  <c r="BK366" i="13"/>
  <c r="J366" i="13"/>
  <c r="BE366" i="13"/>
  <c r="BI363" i="13"/>
  <c r="BH363" i="13"/>
  <c r="BG363" i="13"/>
  <c r="BF363" i="13"/>
  <c r="T363" i="13"/>
  <c r="R363" i="13"/>
  <c r="P363" i="13"/>
  <c r="P355" i="13" s="1"/>
  <c r="BK363" i="13"/>
  <c r="BK355" i="13" s="1"/>
  <c r="J355" i="13" s="1"/>
  <c r="J107" i="13" s="1"/>
  <c r="J363" i="13"/>
  <c r="BE363" i="13"/>
  <c r="BI360" i="13"/>
  <c r="BH360" i="13"/>
  <c r="BG360" i="13"/>
  <c r="BF360" i="13"/>
  <c r="T360" i="13"/>
  <c r="T355" i="13" s="1"/>
  <c r="R360" i="13"/>
  <c r="P360" i="13"/>
  <c r="BK360" i="13"/>
  <c r="J360" i="13"/>
  <c r="BE360" i="13"/>
  <c r="BI356" i="13"/>
  <c r="BH356" i="13"/>
  <c r="BG356" i="13"/>
  <c r="BF356" i="13"/>
  <c r="T356" i="13"/>
  <c r="R356" i="13"/>
  <c r="R355" i="13"/>
  <c r="P356" i="13"/>
  <c r="BK356" i="13"/>
  <c r="J356" i="13"/>
  <c r="BE356" i="13"/>
  <c r="BI353" i="13"/>
  <c r="BH353" i="13"/>
  <c r="BG353" i="13"/>
  <c r="BF353" i="13"/>
  <c r="T353" i="13"/>
  <c r="R353" i="13"/>
  <c r="P353" i="13"/>
  <c r="BK353" i="13"/>
  <c r="J353" i="13"/>
  <c r="BE353" i="13"/>
  <c r="BI349" i="13"/>
  <c r="BH349" i="13"/>
  <c r="BG349" i="13"/>
  <c r="BF349" i="13"/>
  <c r="T349" i="13"/>
  <c r="R349" i="13"/>
  <c r="P349" i="13"/>
  <c r="BK349" i="13"/>
  <c r="J349" i="13"/>
  <c r="BE349" i="13"/>
  <c r="BI345" i="13"/>
  <c r="BH345" i="13"/>
  <c r="BG345" i="13"/>
  <c r="BF345" i="13"/>
  <c r="T345" i="13"/>
  <c r="R345" i="13"/>
  <c r="P345" i="13"/>
  <c r="P336" i="13" s="1"/>
  <c r="BK345" i="13"/>
  <c r="J345" i="13"/>
  <c r="BE345" i="13"/>
  <c r="BI341" i="13"/>
  <c r="BH341" i="13"/>
  <c r="BG341" i="13"/>
  <c r="BF341" i="13"/>
  <c r="T341" i="13"/>
  <c r="T336" i="13" s="1"/>
  <c r="R341" i="13"/>
  <c r="P341" i="13"/>
  <c r="BK341" i="13"/>
  <c r="J341" i="13"/>
  <c r="BE341" i="13"/>
  <c r="BI337" i="13"/>
  <c r="BH337" i="13"/>
  <c r="BG337" i="13"/>
  <c r="BF337" i="13"/>
  <c r="T337" i="13"/>
  <c r="R337" i="13"/>
  <c r="R336" i="13"/>
  <c r="P337" i="13"/>
  <c r="BK337" i="13"/>
  <c r="BK336" i="13"/>
  <c r="J337" i="13"/>
  <c r="BE337" i="13"/>
  <c r="BI331" i="13"/>
  <c r="BH331" i="13"/>
  <c r="BG331" i="13"/>
  <c r="BF331" i="13"/>
  <c r="T331" i="13"/>
  <c r="R331" i="13"/>
  <c r="P331" i="13"/>
  <c r="BK331" i="13"/>
  <c r="J331" i="13"/>
  <c r="BE331" i="13"/>
  <c r="BI325" i="13"/>
  <c r="BH325" i="13"/>
  <c r="BG325" i="13"/>
  <c r="BF325" i="13"/>
  <c r="T325" i="13"/>
  <c r="R325" i="13"/>
  <c r="P325" i="13"/>
  <c r="BK325" i="13"/>
  <c r="J325" i="13"/>
  <c r="BE325" i="13"/>
  <c r="BI308" i="13"/>
  <c r="BH308" i="13"/>
  <c r="BG308" i="13"/>
  <c r="BF308" i="13"/>
  <c r="T308" i="13"/>
  <c r="R308" i="13"/>
  <c r="P308" i="13"/>
  <c r="BK308" i="13"/>
  <c r="J308" i="13"/>
  <c r="BE308" i="13"/>
  <c r="BI300" i="13"/>
  <c r="BH300" i="13"/>
  <c r="BG300" i="13"/>
  <c r="BF300" i="13"/>
  <c r="T300" i="13"/>
  <c r="R300" i="13"/>
  <c r="P300" i="13"/>
  <c r="BK300" i="13"/>
  <c r="J300" i="13"/>
  <c r="BE300" i="13"/>
  <c r="BI282" i="13"/>
  <c r="BH282" i="13"/>
  <c r="BG282" i="13"/>
  <c r="BF282" i="13"/>
  <c r="T282" i="13"/>
  <c r="T281" i="13"/>
  <c r="R282" i="13"/>
  <c r="R281" i="13"/>
  <c r="P282" i="13"/>
  <c r="P281" i="13"/>
  <c r="BK282" i="13"/>
  <c r="BK281" i="13"/>
  <c r="J281" i="13" s="1"/>
  <c r="J105" i="13" s="1"/>
  <c r="J282" i="13"/>
  <c r="BE282" i="13" s="1"/>
  <c r="BI277" i="13"/>
  <c r="BH277" i="13"/>
  <c r="BG277" i="13"/>
  <c r="BF277" i="13"/>
  <c r="T277" i="13"/>
  <c r="R277" i="13"/>
  <c r="R276" i="13"/>
  <c r="P277" i="13"/>
  <c r="BK277" i="13"/>
  <c r="J277" i="13"/>
  <c r="BE277" i="13" s="1"/>
  <c r="BI274" i="13"/>
  <c r="BH274" i="13"/>
  <c r="BG274" i="13"/>
  <c r="BF274" i="13"/>
  <c r="T274" i="13"/>
  <c r="R274" i="13"/>
  <c r="P274" i="13"/>
  <c r="BK274" i="13"/>
  <c r="J274" i="13"/>
  <c r="BE274" i="13"/>
  <c r="BI270" i="13"/>
  <c r="BH270" i="13"/>
  <c r="BG270" i="13"/>
  <c r="BF270" i="13"/>
  <c r="T270" i="13"/>
  <c r="R270" i="13"/>
  <c r="P270" i="13"/>
  <c r="BK270" i="13"/>
  <c r="J270" i="13"/>
  <c r="BE270" i="13"/>
  <c r="BI266" i="13"/>
  <c r="BH266" i="13"/>
  <c r="BG266" i="13"/>
  <c r="BF266" i="13"/>
  <c r="T266" i="13"/>
  <c r="T265" i="13"/>
  <c r="R266" i="13"/>
  <c r="R265" i="13"/>
  <c r="P266" i="13"/>
  <c r="P265" i="13"/>
  <c r="BK266" i="13"/>
  <c r="BK265" i="13"/>
  <c r="J265" i="13" s="1"/>
  <c r="J266" i="13"/>
  <c r="BE266" i="13" s="1"/>
  <c r="J103" i="13"/>
  <c r="BI259" i="13"/>
  <c r="BH259" i="13"/>
  <c r="BG259" i="13"/>
  <c r="BF259" i="13"/>
  <c r="T259" i="13"/>
  <c r="R259" i="13"/>
  <c r="P259" i="13"/>
  <c r="BK259" i="13"/>
  <c r="J259" i="13"/>
  <c r="BE259" i="13"/>
  <c r="BI253" i="13"/>
  <c r="BH253" i="13"/>
  <c r="BG253" i="13"/>
  <c r="BF253" i="13"/>
  <c r="T253" i="13"/>
  <c r="R253" i="13"/>
  <c r="P253" i="13"/>
  <c r="BK253" i="13"/>
  <c r="J253" i="13"/>
  <c r="BE253" i="13"/>
  <c r="BI249" i="13"/>
  <c r="BH249" i="13"/>
  <c r="BG249" i="13"/>
  <c r="BF249" i="13"/>
  <c r="T249" i="13"/>
  <c r="R249" i="13"/>
  <c r="P249" i="13"/>
  <c r="BK249" i="13"/>
  <c r="J249" i="13"/>
  <c r="BE249" i="13"/>
  <c r="BI247" i="13"/>
  <c r="BH247" i="13"/>
  <c r="BG247" i="13"/>
  <c r="BF247" i="13"/>
  <c r="T247" i="13"/>
  <c r="R247" i="13"/>
  <c r="P247" i="13"/>
  <c r="BK247" i="13"/>
  <c r="J247" i="13"/>
  <c r="BE247" i="13"/>
  <c r="BI244" i="13"/>
  <c r="BH244" i="13"/>
  <c r="BG244" i="13"/>
  <c r="BF244" i="13"/>
  <c r="T244" i="13"/>
  <c r="R244" i="13"/>
  <c r="P244" i="13"/>
  <c r="BK244" i="13"/>
  <c r="J244" i="13"/>
  <c r="BE244" i="13"/>
  <c r="BI233" i="13"/>
  <c r="BH233" i="13"/>
  <c r="BG233" i="13"/>
  <c r="BF233" i="13"/>
  <c r="T233" i="13"/>
  <c r="R233" i="13"/>
  <c r="P233" i="13"/>
  <c r="BK233" i="13"/>
  <c r="J233" i="13"/>
  <c r="BE233" i="13"/>
  <c r="BI230" i="13"/>
  <c r="BH230" i="13"/>
  <c r="BG230" i="13"/>
  <c r="BF230" i="13"/>
  <c r="T230" i="13"/>
  <c r="R230" i="13"/>
  <c r="P230" i="13"/>
  <c r="BK230" i="13"/>
  <c r="J230" i="13"/>
  <c r="BE230" i="13"/>
  <c r="BI224" i="13"/>
  <c r="BH224" i="13"/>
  <c r="BG224" i="13"/>
  <c r="BF224" i="13"/>
  <c r="T224" i="13"/>
  <c r="R224" i="13"/>
  <c r="P224" i="13"/>
  <c r="BK224" i="13"/>
  <c r="J224" i="13"/>
  <c r="BE224" i="13"/>
  <c r="BI220" i="13"/>
  <c r="BH220" i="13"/>
  <c r="BG220" i="13"/>
  <c r="BF220" i="13"/>
  <c r="T220" i="13"/>
  <c r="T219" i="13"/>
  <c r="R220" i="13"/>
  <c r="R219" i="13"/>
  <c r="P220" i="13"/>
  <c r="P219" i="13"/>
  <c r="BK220" i="13"/>
  <c r="BK219" i="13"/>
  <c r="J219" i="13" s="1"/>
  <c r="J102" i="13" s="1"/>
  <c r="J220" i="13"/>
  <c r="BE220" i="13" s="1"/>
  <c r="BI217" i="13"/>
  <c r="BH217" i="13"/>
  <c r="BG217" i="13"/>
  <c r="BF217" i="13"/>
  <c r="T217" i="13"/>
  <c r="R217" i="13"/>
  <c r="P217" i="13"/>
  <c r="BK217" i="13"/>
  <c r="J217" i="13"/>
  <c r="BE217" i="13"/>
  <c r="BI213" i="13"/>
  <c r="BH213" i="13"/>
  <c r="BG213" i="13"/>
  <c r="BF213" i="13"/>
  <c r="T213" i="13"/>
  <c r="R213" i="13"/>
  <c r="P213" i="13"/>
  <c r="BK213" i="13"/>
  <c r="J213" i="13"/>
  <c r="BE213" i="13"/>
  <c r="BI209" i="13"/>
  <c r="BH209" i="13"/>
  <c r="BG209" i="13"/>
  <c r="BF209" i="13"/>
  <c r="T209" i="13"/>
  <c r="R209" i="13"/>
  <c r="P209" i="13"/>
  <c r="BK209" i="13"/>
  <c r="J209" i="13"/>
  <c r="BE209" i="13"/>
  <c r="BI203" i="13"/>
  <c r="BH203" i="13"/>
  <c r="BG203" i="13"/>
  <c r="BF203" i="13"/>
  <c r="T203" i="13"/>
  <c r="R203" i="13"/>
  <c r="P203" i="13"/>
  <c r="BK203" i="13"/>
  <c r="J203" i="13"/>
  <c r="BE203" i="13"/>
  <c r="BI201" i="13"/>
  <c r="BH201" i="13"/>
  <c r="BG201" i="13"/>
  <c r="BF201" i="13"/>
  <c r="T201" i="13"/>
  <c r="R201" i="13"/>
  <c r="P201" i="13"/>
  <c r="BK201" i="13"/>
  <c r="J201" i="13"/>
  <c r="BE201" i="13"/>
  <c r="BI195" i="13"/>
  <c r="BH195" i="13"/>
  <c r="BG195" i="13"/>
  <c r="BF195" i="13"/>
  <c r="T195" i="13"/>
  <c r="R195" i="13"/>
  <c r="P195" i="13"/>
  <c r="BK195" i="13"/>
  <c r="J195" i="13"/>
  <c r="BE195" i="13"/>
  <c r="BI190" i="13"/>
  <c r="BH190" i="13"/>
  <c r="BG190" i="13"/>
  <c r="BF190" i="13"/>
  <c r="T190" i="13"/>
  <c r="R190" i="13"/>
  <c r="P190" i="13"/>
  <c r="BK190" i="13"/>
  <c r="J190" i="13"/>
  <c r="BE190" i="13"/>
  <c r="BI186" i="13"/>
  <c r="BH186" i="13"/>
  <c r="BG186" i="13"/>
  <c r="BF186" i="13"/>
  <c r="T186" i="13"/>
  <c r="R186" i="13"/>
  <c r="P186" i="13"/>
  <c r="BK186" i="13"/>
  <c r="J186" i="13"/>
  <c r="BE186" i="13"/>
  <c r="BI180" i="13"/>
  <c r="BH180" i="13"/>
  <c r="BG180" i="13"/>
  <c r="BF180" i="13"/>
  <c r="T180" i="13"/>
  <c r="T179" i="13"/>
  <c r="R180" i="13"/>
  <c r="R179" i="13"/>
  <c r="P180" i="13"/>
  <c r="P179" i="13"/>
  <c r="BK180" i="13"/>
  <c r="BK179" i="13"/>
  <c r="J179" i="13" s="1"/>
  <c r="J180" i="13"/>
  <c r="BE180" i="13" s="1"/>
  <c r="J101" i="13"/>
  <c r="BI176" i="13"/>
  <c r="BH176" i="13"/>
  <c r="BG176" i="13"/>
  <c r="BF176" i="13"/>
  <c r="T176" i="13"/>
  <c r="R176" i="13"/>
  <c r="P176" i="13"/>
  <c r="BK176" i="13"/>
  <c r="J176" i="13"/>
  <c r="BE176" i="13"/>
  <c r="BI174" i="13"/>
  <c r="BH174" i="13"/>
  <c r="BG174" i="13"/>
  <c r="BF174" i="13"/>
  <c r="T174" i="13"/>
  <c r="R174" i="13"/>
  <c r="P174" i="13"/>
  <c r="BK174" i="13"/>
  <c r="J174" i="13"/>
  <c r="BE174" i="13"/>
  <c r="BI170" i="13"/>
  <c r="BH170" i="13"/>
  <c r="BG170" i="13"/>
  <c r="BF170" i="13"/>
  <c r="T170" i="13"/>
  <c r="R170" i="13"/>
  <c r="P170" i="13"/>
  <c r="BK170" i="13"/>
  <c r="J170" i="13"/>
  <c r="BE170" i="13"/>
  <c r="BI168" i="13"/>
  <c r="BH168" i="13"/>
  <c r="BG168" i="13"/>
  <c r="BF168" i="13"/>
  <c r="T168" i="13"/>
  <c r="R168" i="13"/>
  <c r="P168" i="13"/>
  <c r="BK168" i="13"/>
  <c r="J168" i="13"/>
  <c r="BE168" i="13"/>
  <c r="BI164" i="13"/>
  <c r="BH164" i="13"/>
  <c r="BG164" i="13"/>
  <c r="BF164" i="13"/>
  <c r="T164" i="13"/>
  <c r="R164" i="13"/>
  <c r="P164" i="13"/>
  <c r="BK164" i="13"/>
  <c r="J164" i="13"/>
  <c r="BE164" i="13"/>
  <c r="BI162" i="13"/>
  <c r="BH162" i="13"/>
  <c r="BG162" i="13"/>
  <c r="BF162" i="13"/>
  <c r="T162" i="13"/>
  <c r="R162" i="13"/>
  <c r="R154" i="13" s="1"/>
  <c r="P162" i="13"/>
  <c r="BK162" i="13"/>
  <c r="J162" i="13"/>
  <c r="BE162" i="13"/>
  <c r="BI158" i="13"/>
  <c r="BH158" i="13"/>
  <c r="BG158" i="13"/>
  <c r="BF158" i="13"/>
  <c r="T158" i="13"/>
  <c r="R158" i="13"/>
  <c r="P158" i="13"/>
  <c r="BK158" i="13"/>
  <c r="J158" i="13"/>
  <c r="BE158" i="13"/>
  <c r="BI155" i="13"/>
  <c r="F39" i="13"/>
  <c r="BD110" i="1" s="1"/>
  <c r="BH155" i="13"/>
  <c r="BG155" i="13"/>
  <c r="F37" i="13"/>
  <c r="BB110" i="1" s="1"/>
  <c r="BF155" i="13"/>
  <c r="T155" i="13"/>
  <c r="T154" i="13"/>
  <c r="R155" i="13"/>
  <c r="P155" i="13"/>
  <c r="P154" i="13"/>
  <c r="BK155" i="13"/>
  <c r="J155" i="13"/>
  <c r="BE155" i="13" s="1"/>
  <c r="J149" i="13"/>
  <c r="J148" i="13"/>
  <c r="F148" i="13"/>
  <c r="F146" i="13"/>
  <c r="E144" i="13"/>
  <c r="J94" i="13"/>
  <c r="J93" i="13"/>
  <c r="F93" i="13"/>
  <c r="F91" i="13"/>
  <c r="E89" i="13"/>
  <c r="J20" i="13"/>
  <c r="E20" i="13"/>
  <c r="J19" i="13"/>
  <c r="J14" i="13"/>
  <c r="E7" i="13"/>
  <c r="E85" i="13" s="1"/>
  <c r="E140" i="13"/>
  <c r="J39" i="12"/>
  <c r="J38" i="12"/>
  <c r="AY108" i="1"/>
  <c r="J37" i="12"/>
  <c r="AX108" i="1"/>
  <c r="BI125" i="12"/>
  <c r="F39" i="12"/>
  <c r="BD108" i="1" s="1"/>
  <c r="BH125" i="12"/>
  <c r="F38" i="12" s="1"/>
  <c r="BC108" i="1"/>
  <c r="BG125" i="12"/>
  <c r="F37" i="12"/>
  <c r="BB108" i="1" s="1"/>
  <c r="BF125" i="12"/>
  <c r="T125" i="12"/>
  <c r="T124" i="12"/>
  <c r="T123" i="12" s="1"/>
  <c r="T122" i="12" s="1"/>
  <c r="R125" i="12"/>
  <c r="R124" i="12"/>
  <c r="R123" i="12" s="1"/>
  <c r="R122" i="12" s="1"/>
  <c r="P125" i="12"/>
  <c r="P124" i="12"/>
  <c r="P123" i="12" s="1"/>
  <c r="P122" i="12"/>
  <c r="AU108" i="1" s="1"/>
  <c r="BK125" i="12"/>
  <c r="BK124" i="12" s="1"/>
  <c r="BK123" i="12" s="1"/>
  <c r="J125" i="12"/>
  <c r="BE125" i="12" s="1"/>
  <c r="J119" i="12"/>
  <c r="J118" i="12"/>
  <c r="F118" i="12"/>
  <c r="F116" i="12"/>
  <c r="E114" i="12"/>
  <c r="J94" i="12"/>
  <c r="J93" i="12"/>
  <c r="F93" i="12"/>
  <c r="F91" i="12"/>
  <c r="E89" i="12"/>
  <c r="J20" i="12"/>
  <c r="E20" i="12"/>
  <c r="J19" i="12"/>
  <c r="J14" i="12"/>
  <c r="E7" i="12"/>
  <c r="E85" i="12" s="1"/>
  <c r="E110" i="12"/>
  <c r="J39" i="11"/>
  <c r="J38" i="11"/>
  <c r="AY107" i="1"/>
  <c r="J37" i="11"/>
  <c r="AX107" i="1"/>
  <c r="BI269" i="11"/>
  <c r="BH269" i="11"/>
  <c r="BG269" i="11"/>
  <c r="BF269" i="11"/>
  <c r="T269" i="11"/>
  <c r="R269" i="11"/>
  <c r="P269" i="11"/>
  <c r="BK269" i="11"/>
  <c r="J269" i="11"/>
  <c r="BE269" i="11"/>
  <c r="BI267" i="11"/>
  <c r="BH267" i="11"/>
  <c r="BG267" i="11"/>
  <c r="BF267" i="11"/>
  <c r="T267" i="11"/>
  <c r="T266" i="11"/>
  <c r="R267" i="11"/>
  <c r="R266" i="11"/>
  <c r="P267" i="11"/>
  <c r="P266" i="11"/>
  <c r="BK267" i="11"/>
  <c r="BK266" i="11"/>
  <c r="J266" i="11" s="1"/>
  <c r="J105" i="11" s="1"/>
  <c r="J267" i="11"/>
  <c r="BE267" i="11" s="1"/>
  <c r="BI264" i="11"/>
  <c r="BH264" i="11"/>
  <c r="BG264" i="11"/>
  <c r="BF264" i="11"/>
  <c r="T264" i="11"/>
  <c r="R264" i="11"/>
  <c r="P264" i="11"/>
  <c r="BK264" i="11"/>
  <c r="BK261" i="11" s="1"/>
  <c r="J261" i="11" s="1"/>
  <c r="J104" i="11" s="1"/>
  <c r="J264" i="11"/>
  <c r="BE264" i="11"/>
  <c r="BI262" i="11"/>
  <c r="BH262" i="11"/>
  <c r="BG262" i="11"/>
  <c r="BF262" i="11"/>
  <c r="T262" i="11"/>
  <c r="T261" i="11"/>
  <c r="R262" i="11"/>
  <c r="R261" i="11"/>
  <c r="P262" i="11"/>
  <c r="P261" i="11"/>
  <c r="BK262" i="11"/>
  <c r="J262" i="11"/>
  <c r="BE262" i="11" s="1"/>
  <c r="BI259" i="11"/>
  <c r="BH259" i="11"/>
  <c r="BG259" i="11"/>
  <c r="BF259" i="11"/>
  <c r="T259" i="11"/>
  <c r="R259" i="11"/>
  <c r="P259" i="11"/>
  <c r="BK259" i="11"/>
  <c r="J259" i="11"/>
  <c r="BE259" i="11"/>
  <c r="BI257" i="11"/>
  <c r="BH257" i="11"/>
  <c r="BG257" i="11"/>
  <c r="BF257" i="11"/>
  <c r="T257" i="11"/>
  <c r="R257" i="11"/>
  <c r="P257" i="11"/>
  <c r="BK257" i="11"/>
  <c r="J257" i="11"/>
  <c r="BE257" i="11"/>
  <c r="BI254" i="11"/>
  <c r="BH254" i="11"/>
  <c r="BG254" i="11"/>
  <c r="BF254" i="11"/>
  <c r="T254" i="11"/>
  <c r="R254" i="11"/>
  <c r="P254" i="11"/>
  <c r="BK254" i="11"/>
  <c r="J254" i="11"/>
  <c r="BE254" i="11"/>
  <c r="BI251" i="11"/>
  <c r="BH251" i="11"/>
  <c r="BG251" i="11"/>
  <c r="BF251" i="11"/>
  <c r="T251" i="11"/>
  <c r="R251" i="11"/>
  <c r="P251" i="11"/>
  <c r="BK251" i="11"/>
  <c r="J251" i="11"/>
  <c r="BE251" i="11"/>
  <c r="BI248" i="11"/>
  <c r="BH248" i="11"/>
  <c r="BG248" i="11"/>
  <c r="BF248" i="11"/>
  <c r="T248" i="11"/>
  <c r="R248" i="11"/>
  <c r="P248" i="11"/>
  <c r="BK248" i="11"/>
  <c r="J248" i="11"/>
  <c r="BE248" i="11"/>
  <c r="BI246" i="11"/>
  <c r="BH246" i="11"/>
  <c r="BG246" i="11"/>
  <c r="BF246" i="11"/>
  <c r="T246" i="11"/>
  <c r="R246" i="11"/>
  <c r="P246" i="11"/>
  <c r="BK246" i="11"/>
  <c r="J246" i="11"/>
  <c r="BE246" i="11"/>
  <c r="BI244" i="11"/>
  <c r="BH244" i="11"/>
  <c r="BG244" i="11"/>
  <c r="BF244" i="11"/>
  <c r="T244" i="11"/>
  <c r="R244" i="11"/>
  <c r="P244" i="11"/>
  <c r="BK244" i="11"/>
  <c r="J244" i="11"/>
  <c r="BE244" i="11"/>
  <c r="BI242" i="11"/>
  <c r="BH242" i="11"/>
  <c r="BG242" i="11"/>
  <c r="BF242" i="11"/>
  <c r="T242" i="11"/>
  <c r="R242" i="11"/>
  <c r="P242" i="11"/>
  <c r="BK242" i="11"/>
  <c r="J242" i="11"/>
  <c r="BE242" i="11"/>
  <c r="BI240" i="11"/>
  <c r="BH240" i="11"/>
  <c r="BG240" i="11"/>
  <c r="BF240" i="11"/>
  <c r="T240" i="11"/>
  <c r="R240" i="11"/>
  <c r="P240" i="11"/>
  <c r="BK240" i="11"/>
  <c r="J240" i="11"/>
  <c r="BE240" i="11"/>
  <c r="BI238" i="11"/>
  <c r="BH238" i="11"/>
  <c r="BG238" i="11"/>
  <c r="BF238" i="11"/>
  <c r="T238" i="11"/>
  <c r="R238" i="11"/>
  <c r="P238" i="11"/>
  <c r="BK238" i="11"/>
  <c r="J238" i="11"/>
  <c r="BE238" i="11"/>
  <c r="BI236" i="11"/>
  <c r="BH236" i="11"/>
  <c r="BG236" i="11"/>
  <c r="BF236" i="11"/>
  <c r="T236" i="11"/>
  <c r="R236" i="11"/>
  <c r="P236" i="11"/>
  <c r="BK236" i="11"/>
  <c r="J236" i="11"/>
  <c r="BE236" i="11"/>
  <c r="BI234" i="11"/>
  <c r="BH234" i="11"/>
  <c r="BG234" i="11"/>
  <c r="BF234" i="11"/>
  <c r="T234" i="11"/>
  <c r="R234" i="11"/>
  <c r="P234" i="11"/>
  <c r="BK234" i="11"/>
  <c r="J234" i="11"/>
  <c r="BE234" i="11"/>
  <c r="BI231" i="11"/>
  <c r="BH231" i="11"/>
  <c r="BG231" i="11"/>
  <c r="BF231" i="11"/>
  <c r="T231" i="11"/>
  <c r="R231" i="11"/>
  <c r="P231" i="11"/>
  <c r="BK231" i="11"/>
  <c r="J231" i="11"/>
  <c r="BE231" i="11"/>
  <c r="BI228" i="11"/>
  <c r="BH228" i="11"/>
  <c r="BG228" i="11"/>
  <c r="BF228" i="11"/>
  <c r="T228" i="11"/>
  <c r="R228" i="11"/>
  <c r="P228" i="11"/>
  <c r="BK228" i="11"/>
  <c r="J228" i="11"/>
  <c r="BE228" i="11"/>
  <c r="BI226" i="11"/>
  <c r="BH226" i="11"/>
  <c r="BG226" i="11"/>
  <c r="BF226" i="11"/>
  <c r="T226" i="11"/>
  <c r="R226" i="11"/>
  <c r="P226" i="11"/>
  <c r="BK226" i="11"/>
  <c r="J226" i="11"/>
  <c r="BE226" i="11"/>
  <c r="BI224" i="11"/>
  <c r="BH224" i="11"/>
  <c r="BG224" i="11"/>
  <c r="BF224" i="11"/>
  <c r="T224" i="11"/>
  <c r="R224" i="11"/>
  <c r="P224" i="11"/>
  <c r="BK224" i="11"/>
  <c r="J224" i="11"/>
  <c r="BE224" i="11"/>
  <c r="BI221" i="11"/>
  <c r="BH221" i="11"/>
  <c r="BG221" i="11"/>
  <c r="BF221" i="11"/>
  <c r="T221" i="11"/>
  <c r="R221" i="11"/>
  <c r="P221" i="11"/>
  <c r="BK221" i="11"/>
  <c r="J221" i="11"/>
  <c r="BE221" i="11"/>
  <c r="BI219" i="11"/>
  <c r="BH219" i="11"/>
  <c r="BG219" i="11"/>
  <c r="BF219" i="11"/>
  <c r="T219" i="11"/>
  <c r="R219" i="11"/>
  <c r="P219" i="11"/>
  <c r="BK219" i="11"/>
  <c r="J219" i="11"/>
  <c r="BE219" i="11"/>
  <c r="BI217" i="11"/>
  <c r="BH217" i="11"/>
  <c r="BG217" i="11"/>
  <c r="BF217" i="11"/>
  <c r="T217" i="11"/>
  <c r="R217" i="11"/>
  <c r="P217" i="11"/>
  <c r="BK217" i="11"/>
  <c r="J217" i="11"/>
  <c r="BE217" i="11"/>
  <c r="BI215" i="11"/>
  <c r="BH215" i="11"/>
  <c r="BG215" i="11"/>
  <c r="BF215" i="11"/>
  <c r="T215" i="11"/>
  <c r="R215" i="11"/>
  <c r="P215" i="11"/>
  <c r="BK215" i="11"/>
  <c r="J215" i="11"/>
  <c r="BE215" i="11"/>
  <c r="BI212" i="11"/>
  <c r="BH212" i="11"/>
  <c r="BG212" i="11"/>
  <c r="BF212" i="11"/>
  <c r="T212" i="11"/>
  <c r="R212" i="11"/>
  <c r="P212" i="11"/>
  <c r="BK212" i="11"/>
  <c r="J212" i="11"/>
  <c r="BE212" i="11"/>
  <c r="BI210" i="11"/>
  <c r="BH210" i="11"/>
  <c r="BG210" i="11"/>
  <c r="BF210" i="11"/>
  <c r="T210" i="11"/>
  <c r="R210" i="11"/>
  <c r="P210" i="11"/>
  <c r="BK210" i="11"/>
  <c r="J210" i="11"/>
  <c r="BE210" i="11"/>
  <c r="BI208" i="11"/>
  <c r="BH208" i="11"/>
  <c r="BG208" i="11"/>
  <c r="BF208" i="11"/>
  <c r="T208" i="11"/>
  <c r="R208" i="11"/>
  <c r="R203" i="11" s="1"/>
  <c r="P208" i="11"/>
  <c r="BK208" i="11"/>
  <c r="J208" i="11"/>
  <c r="BE208" i="11"/>
  <c r="BI206" i="11"/>
  <c r="BH206" i="11"/>
  <c r="BG206" i="11"/>
  <c r="BF206" i="11"/>
  <c r="T206" i="11"/>
  <c r="R206" i="11"/>
  <c r="P206" i="11"/>
  <c r="BK206" i="11"/>
  <c r="BK203" i="11" s="1"/>
  <c r="J203" i="11" s="1"/>
  <c r="J103" i="11" s="1"/>
  <c r="J206" i="11"/>
  <c r="BE206" i="11"/>
  <c r="BI204" i="11"/>
  <c r="BH204" i="11"/>
  <c r="BG204" i="11"/>
  <c r="BF204" i="11"/>
  <c r="T204" i="11"/>
  <c r="T203" i="11"/>
  <c r="R204" i="11"/>
  <c r="P204" i="11"/>
  <c r="P203" i="11"/>
  <c r="BK204" i="11"/>
  <c r="J204" i="11"/>
  <c r="BE204" i="11" s="1"/>
  <c r="BI201" i="11"/>
  <c r="BH201" i="11"/>
  <c r="BG201" i="11"/>
  <c r="BF201" i="11"/>
  <c r="T201" i="11"/>
  <c r="R201" i="11"/>
  <c r="P201" i="11"/>
  <c r="BK201" i="11"/>
  <c r="J201" i="11"/>
  <c r="BE201" i="11"/>
  <c r="BI199" i="11"/>
  <c r="BH199" i="11"/>
  <c r="BG199" i="11"/>
  <c r="BF199" i="11"/>
  <c r="T199" i="11"/>
  <c r="R199" i="11"/>
  <c r="P199" i="11"/>
  <c r="BK199" i="11"/>
  <c r="J199" i="11"/>
  <c r="BE199" i="11"/>
  <c r="BI197" i="11"/>
  <c r="BH197" i="11"/>
  <c r="BG197" i="11"/>
  <c r="BF197" i="11"/>
  <c r="T197" i="11"/>
  <c r="R197" i="11"/>
  <c r="P197" i="11"/>
  <c r="BK197" i="11"/>
  <c r="J197" i="11"/>
  <c r="BE197" i="11"/>
  <c r="BI194" i="11"/>
  <c r="BH194" i="11"/>
  <c r="BG194" i="11"/>
  <c r="BF194" i="11"/>
  <c r="T194" i="11"/>
  <c r="R194" i="11"/>
  <c r="P194" i="11"/>
  <c r="BK194" i="11"/>
  <c r="J194" i="11"/>
  <c r="BE194" i="11"/>
  <c r="BI192" i="11"/>
  <c r="BH192" i="11"/>
  <c r="BG192" i="11"/>
  <c r="BF192" i="11"/>
  <c r="T192" i="11"/>
  <c r="R192" i="11"/>
  <c r="P192" i="11"/>
  <c r="BK192" i="11"/>
  <c r="J192" i="11"/>
  <c r="BE192" i="11"/>
  <c r="BI189" i="11"/>
  <c r="BH189" i="11"/>
  <c r="BG189" i="11"/>
  <c r="BF189" i="11"/>
  <c r="T189" i="11"/>
  <c r="R189" i="11"/>
  <c r="P189" i="11"/>
  <c r="BK189" i="11"/>
  <c r="J189" i="11"/>
  <c r="BE189" i="11"/>
  <c r="BI183" i="11"/>
  <c r="BH183" i="11"/>
  <c r="BG183" i="11"/>
  <c r="BF183" i="11"/>
  <c r="T183" i="11"/>
  <c r="R183" i="11"/>
  <c r="P183" i="11"/>
  <c r="BK183" i="11"/>
  <c r="J183" i="11"/>
  <c r="BE183" i="11"/>
  <c r="BI181" i="11"/>
  <c r="BH181" i="11"/>
  <c r="BG181" i="11"/>
  <c r="BF181" i="11"/>
  <c r="T181" i="11"/>
  <c r="R181" i="11"/>
  <c r="P181" i="11"/>
  <c r="BK181" i="11"/>
  <c r="J181" i="11"/>
  <c r="BE181" i="11"/>
  <c r="BI179" i="11"/>
  <c r="BH179" i="11"/>
  <c r="BG179" i="11"/>
  <c r="BF179" i="11"/>
  <c r="T179" i="11"/>
  <c r="R179" i="11"/>
  <c r="R174" i="11" s="1"/>
  <c r="P179" i="11"/>
  <c r="BK179" i="11"/>
  <c r="J179" i="11"/>
  <c r="BE179" i="11"/>
  <c r="BI177" i="11"/>
  <c r="BH177" i="11"/>
  <c r="BG177" i="11"/>
  <c r="BF177" i="11"/>
  <c r="T177" i="11"/>
  <c r="R177" i="11"/>
  <c r="P177" i="11"/>
  <c r="BK177" i="11"/>
  <c r="BK174" i="11" s="1"/>
  <c r="J174" i="11" s="1"/>
  <c r="J102" i="11" s="1"/>
  <c r="J177" i="11"/>
  <c r="BE177" i="11"/>
  <c r="BI175" i="11"/>
  <c r="BH175" i="11"/>
  <c r="BG175" i="11"/>
  <c r="BF175" i="11"/>
  <c r="T175" i="11"/>
  <c r="T174" i="11"/>
  <c r="R175" i="11"/>
  <c r="P175" i="11"/>
  <c r="P174" i="11"/>
  <c r="BK175" i="11"/>
  <c r="J175" i="11"/>
  <c r="BE175" i="11" s="1"/>
  <c r="BI172" i="11"/>
  <c r="BH172" i="11"/>
  <c r="BG172" i="11"/>
  <c r="BF172" i="11"/>
  <c r="T172" i="11"/>
  <c r="R172" i="11"/>
  <c r="P172" i="11"/>
  <c r="BK172" i="11"/>
  <c r="J172" i="11"/>
  <c r="BE172" i="11"/>
  <c r="BI169" i="11"/>
  <c r="BH169" i="11"/>
  <c r="BG169" i="11"/>
  <c r="BF169" i="11"/>
  <c r="T169" i="11"/>
  <c r="R169" i="11"/>
  <c r="P169" i="11"/>
  <c r="BK169" i="11"/>
  <c r="J169" i="11"/>
  <c r="BE169" i="11"/>
  <c r="BI167" i="11"/>
  <c r="BH167" i="11"/>
  <c r="BG167" i="11"/>
  <c r="BF167" i="11"/>
  <c r="T167" i="11"/>
  <c r="R167" i="11"/>
  <c r="P167" i="11"/>
  <c r="BK167" i="11"/>
  <c r="J167" i="11"/>
  <c r="BE167" i="11"/>
  <c r="BI165" i="11"/>
  <c r="BH165" i="11"/>
  <c r="BG165" i="11"/>
  <c r="BF165" i="11"/>
  <c r="T165" i="11"/>
  <c r="R165" i="11"/>
  <c r="P165" i="11"/>
  <c r="BK165" i="11"/>
  <c r="J165" i="11"/>
  <c r="BE165" i="11"/>
  <c r="BI163" i="11"/>
  <c r="BH163" i="11"/>
  <c r="BG163" i="11"/>
  <c r="BF163" i="11"/>
  <c r="T163" i="11"/>
  <c r="R163" i="11"/>
  <c r="P163" i="11"/>
  <c r="BK163" i="11"/>
  <c r="J163" i="11"/>
  <c r="BE163" i="11"/>
  <c r="BI161" i="11"/>
  <c r="BH161" i="11"/>
  <c r="BG161" i="11"/>
  <c r="BF161" i="11"/>
  <c r="T161" i="11"/>
  <c r="R161" i="11"/>
  <c r="P161" i="11"/>
  <c r="BK161" i="11"/>
  <c r="J161" i="11"/>
  <c r="BE161" i="11"/>
  <c r="BI157" i="11"/>
  <c r="BH157" i="11"/>
  <c r="BG157" i="11"/>
  <c r="BF157" i="11"/>
  <c r="T157" i="11"/>
  <c r="R157" i="11"/>
  <c r="P157" i="11"/>
  <c r="BK157" i="11"/>
  <c r="J157" i="11"/>
  <c r="BE157" i="11"/>
  <c r="BI155" i="11"/>
  <c r="BH155" i="11"/>
  <c r="BG155" i="11"/>
  <c r="BF155" i="11"/>
  <c r="T155" i="11"/>
  <c r="R155" i="11"/>
  <c r="P155" i="11"/>
  <c r="BK155" i="11"/>
  <c r="J155" i="11"/>
  <c r="BE155" i="11"/>
  <c r="BI151" i="11"/>
  <c r="BH151" i="11"/>
  <c r="BG151" i="11"/>
  <c r="BF151" i="11"/>
  <c r="T151" i="11"/>
  <c r="R151" i="11"/>
  <c r="P151" i="11"/>
  <c r="BK151" i="11"/>
  <c r="J151" i="11"/>
  <c r="BE151" i="11"/>
  <c r="BI147" i="11"/>
  <c r="BH147" i="11"/>
  <c r="BG147" i="11"/>
  <c r="BF147" i="11"/>
  <c r="T147" i="11"/>
  <c r="R147" i="11"/>
  <c r="P147" i="11"/>
  <c r="BK147" i="11"/>
  <c r="J147" i="11"/>
  <c r="BE147" i="11"/>
  <c r="BI145" i="11"/>
  <c r="BH145" i="11"/>
  <c r="BG145" i="11"/>
  <c r="BF145" i="11"/>
  <c r="T145" i="11"/>
  <c r="R145" i="11"/>
  <c r="R139" i="11" s="1"/>
  <c r="P145" i="11"/>
  <c r="BK145" i="11"/>
  <c r="J145" i="11"/>
  <c r="BE145" i="11"/>
  <c r="BI142" i="11"/>
  <c r="BH142" i="11"/>
  <c r="BG142" i="11"/>
  <c r="BF142" i="11"/>
  <c r="T142" i="11"/>
  <c r="R142" i="11"/>
  <c r="P142" i="11"/>
  <c r="BK142" i="11"/>
  <c r="BK139" i="11" s="1"/>
  <c r="J139" i="11" s="1"/>
  <c r="J101" i="11" s="1"/>
  <c r="J142" i="11"/>
  <c r="BE142" i="11"/>
  <c r="BI140" i="11"/>
  <c r="BH140" i="11"/>
  <c r="BG140" i="11"/>
  <c r="BF140" i="11"/>
  <c r="T140" i="11"/>
  <c r="T139" i="11"/>
  <c r="R140" i="11"/>
  <c r="P140" i="11"/>
  <c r="P139" i="11"/>
  <c r="BK140" i="11"/>
  <c r="J140" i="11"/>
  <c r="BE140" i="11" s="1"/>
  <c r="BI137" i="11"/>
  <c r="BH137" i="11"/>
  <c r="BG137" i="11"/>
  <c r="BF137" i="11"/>
  <c r="T137" i="11"/>
  <c r="R137" i="11"/>
  <c r="P137" i="11"/>
  <c r="BK137" i="11"/>
  <c r="J137" i="11"/>
  <c r="BE137" i="11"/>
  <c r="BI135" i="11"/>
  <c r="BH135" i="11"/>
  <c r="BG135" i="11"/>
  <c r="BF135" i="11"/>
  <c r="T135" i="11"/>
  <c r="R135" i="11"/>
  <c r="P135" i="11"/>
  <c r="BK135" i="11"/>
  <c r="J135" i="11"/>
  <c r="BE135" i="11"/>
  <c r="BI133" i="11"/>
  <c r="BH133" i="11"/>
  <c r="BG133" i="11"/>
  <c r="BF133" i="11"/>
  <c r="T133" i="11"/>
  <c r="R133" i="11"/>
  <c r="R129" i="11" s="1"/>
  <c r="R128" i="11" s="1"/>
  <c r="R127" i="11" s="1"/>
  <c r="P133" i="11"/>
  <c r="BK133" i="11"/>
  <c r="J133" i="11"/>
  <c r="BE133" i="11"/>
  <c r="BI130" i="11"/>
  <c r="F39" i="11"/>
  <c r="BD107" i="1" s="1"/>
  <c r="BH130" i="11"/>
  <c r="BG130" i="11"/>
  <c r="F37" i="11"/>
  <c r="BB107" i="1" s="1"/>
  <c r="BF130" i="11"/>
  <c r="T130" i="11"/>
  <c r="T129" i="11"/>
  <c r="T128" i="11" s="1"/>
  <c r="T127" i="11" s="1"/>
  <c r="R130" i="11"/>
  <c r="P130" i="11"/>
  <c r="P129" i="11"/>
  <c r="BK130" i="11"/>
  <c r="J130" i="11"/>
  <c r="BE130" i="11" s="1"/>
  <c r="J124" i="11"/>
  <c r="J123" i="11"/>
  <c r="F123" i="11"/>
  <c r="F121" i="11"/>
  <c r="E119" i="11"/>
  <c r="J94" i="11"/>
  <c r="J93" i="11"/>
  <c r="F93" i="11"/>
  <c r="F91" i="11"/>
  <c r="E89" i="11"/>
  <c r="J20" i="11"/>
  <c r="E20" i="11"/>
  <c r="F124" i="11" s="1"/>
  <c r="F94" i="11"/>
  <c r="J19" i="11"/>
  <c r="J14" i="11"/>
  <c r="J121" i="11" s="1"/>
  <c r="J91" i="11"/>
  <c r="E7" i="11"/>
  <c r="E115" i="11"/>
  <c r="E85" i="11"/>
  <c r="J39" i="10"/>
  <c r="J38" i="10"/>
  <c r="AY106" i="1"/>
  <c r="J37" i="10"/>
  <c r="AX106" i="1"/>
  <c r="BI641" i="10"/>
  <c r="BH641" i="10"/>
  <c r="BG641" i="10"/>
  <c r="BF641" i="10"/>
  <c r="T641" i="10"/>
  <c r="T640" i="10"/>
  <c r="R641" i="10"/>
  <c r="R640" i="10"/>
  <c r="P641" i="10"/>
  <c r="P640" i="10"/>
  <c r="BK641" i="10"/>
  <c r="BK640" i="10"/>
  <c r="J640" i="10" s="1"/>
  <c r="J129" i="10" s="1"/>
  <c r="J641" i="10"/>
  <c r="BE641" i="10" s="1"/>
  <c r="BI638" i="10"/>
  <c r="BH638" i="10"/>
  <c r="BG638" i="10"/>
  <c r="BF638" i="10"/>
  <c r="T638" i="10"/>
  <c r="T637" i="10"/>
  <c r="T636" i="10" s="1"/>
  <c r="R638" i="10"/>
  <c r="R637" i="10" s="1"/>
  <c r="R636" i="10" s="1"/>
  <c r="P638" i="10"/>
  <c r="P637" i="10"/>
  <c r="P636" i="10" s="1"/>
  <c r="BK638" i="10"/>
  <c r="BK637" i="10" s="1"/>
  <c r="BK636" i="10" s="1"/>
  <c r="J636" i="10" s="1"/>
  <c r="J127" i="10" s="1"/>
  <c r="J637" i="10"/>
  <c r="J128" i="10" s="1"/>
  <c r="J638" i="10"/>
  <c r="BE638" i="10"/>
  <c r="BI634" i="10"/>
  <c r="BH634" i="10"/>
  <c r="BG634" i="10"/>
  <c r="BF634" i="10"/>
  <c r="T634" i="10"/>
  <c r="T633" i="10"/>
  <c r="R634" i="10"/>
  <c r="R633" i="10"/>
  <c r="P634" i="10"/>
  <c r="P633" i="10"/>
  <c r="BK634" i="10"/>
  <c r="BK633" i="10"/>
  <c r="J633" i="10" s="1"/>
  <c r="J126" i="10" s="1"/>
  <c r="J634" i="10"/>
  <c r="BE634" i="10" s="1"/>
  <c r="BI626" i="10"/>
  <c r="BH626" i="10"/>
  <c r="BG626" i="10"/>
  <c r="BF626" i="10"/>
  <c r="T626" i="10"/>
  <c r="R626" i="10"/>
  <c r="P626" i="10"/>
  <c r="BK626" i="10"/>
  <c r="J626" i="10"/>
  <c r="BE626" i="10"/>
  <c r="BI622" i="10"/>
  <c r="BH622" i="10"/>
  <c r="BG622" i="10"/>
  <c r="BF622" i="10"/>
  <c r="T622" i="10"/>
  <c r="R622" i="10"/>
  <c r="P622" i="10"/>
  <c r="BK622" i="10"/>
  <c r="J622" i="10"/>
  <c r="BE622" i="10"/>
  <c r="BI618" i="10"/>
  <c r="BH618" i="10"/>
  <c r="BG618" i="10"/>
  <c r="BF618" i="10"/>
  <c r="T618" i="10"/>
  <c r="R618" i="10"/>
  <c r="P618" i="10"/>
  <c r="BK618" i="10"/>
  <c r="J618" i="10"/>
  <c r="BE618" i="10"/>
  <c r="BI606" i="10"/>
  <c r="BH606" i="10"/>
  <c r="BG606" i="10"/>
  <c r="BF606" i="10"/>
  <c r="T606" i="10"/>
  <c r="R606" i="10"/>
  <c r="P606" i="10"/>
  <c r="BK606" i="10"/>
  <c r="J606" i="10"/>
  <c r="BE606" i="10"/>
  <c r="BI604" i="10"/>
  <c r="BH604" i="10"/>
  <c r="BG604" i="10"/>
  <c r="BF604" i="10"/>
  <c r="T604" i="10"/>
  <c r="R604" i="10"/>
  <c r="P604" i="10"/>
  <c r="BK604" i="10"/>
  <c r="J604" i="10"/>
  <c r="BE604" i="10"/>
  <c r="BI600" i="10"/>
  <c r="BH600" i="10"/>
  <c r="BG600" i="10"/>
  <c r="BF600" i="10"/>
  <c r="T600" i="10"/>
  <c r="T599" i="10"/>
  <c r="R600" i="10"/>
  <c r="R599" i="10"/>
  <c r="P600" i="10"/>
  <c r="P599" i="10"/>
  <c r="BK600" i="10"/>
  <c r="BK599" i="10"/>
  <c r="J599" i="10" s="1"/>
  <c r="J600" i="10"/>
  <c r="BE600" i="10" s="1"/>
  <c r="J125" i="10"/>
  <c r="BI597" i="10"/>
  <c r="BH597" i="10"/>
  <c r="BG597" i="10"/>
  <c r="BF597" i="10"/>
  <c r="T597" i="10"/>
  <c r="R597" i="10"/>
  <c r="P597" i="10"/>
  <c r="BK597" i="10"/>
  <c r="J597" i="10"/>
  <c r="BE597" i="10"/>
  <c r="BI593" i="10"/>
  <c r="BH593" i="10"/>
  <c r="BG593" i="10"/>
  <c r="BF593" i="10"/>
  <c r="T593" i="10"/>
  <c r="R593" i="10"/>
  <c r="R582" i="10" s="1"/>
  <c r="P593" i="10"/>
  <c r="BK593" i="10"/>
  <c r="J593" i="10"/>
  <c r="BE593" i="10"/>
  <c r="BI589" i="10"/>
  <c r="BH589" i="10"/>
  <c r="BG589" i="10"/>
  <c r="BF589" i="10"/>
  <c r="T589" i="10"/>
  <c r="R589" i="10"/>
  <c r="P589" i="10"/>
  <c r="BK589" i="10"/>
  <c r="BK582" i="10" s="1"/>
  <c r="J582" i="10" s="1"/>
  <c r="J124" i="10" s="1"/>
  <c r="J589" i="10"/>
  <c r="BE589" i="10"/>
  <c r="BI583" i="10"/>
  <c r="BH583" i="10"/>
  <c r="BG583" i="10"/>
  <c r="BF583" i="10"/>
  <c r="T583" i="10"/>
  <c r="T582" i="10"/>
  <c r="R583" i="10"/>
  <c r="P583" i="10"/>
  <c r="P582" i="10"/>
  <c r="BK583" i="10"/>
  <c r="J583" i="10"/>
  <c r="BE583" i="10" s="1"/>
  <c r="BI580" i="10"/>
  <c r="BH580" i="10"/>
  <c r="BG580" i="10"/>
  <c r="BF580" i="10"/>
  <c r="T580" i="10"/>
  <c r="R580" i="10"/>
  <c r="P580" i="10"/>
  <c r="BK580" i="10"/>
  <c r="J580" i="10"/>
  <c r="BE580" i="10"/>
  <c r="BI577" i="10"/>
  <c r="BH577" i="10"/>
  <c r="BG577" i="10"/>
  <c r="BF577" i="10"/>
  <c r="T577" i="10"/>
  <c r="R577" i="10"/>
  <c r="P577" i="10"/>
  <c r="BK577" i="10"/>
  <c r="J577" i="10"/>
  <c r="BE577" i="10"/>
  <c r="BI573" i="10"/>
  <c r="BH573" i="10"/>
  <c r="BG573" i="10"/>
  <c r="BF573" i="10"/>
  <c r="T573" i="10"/>
  <c r="R573" i="10"/>
  <c r="P573" i="10"/>
  <c r="BK573" i="10"/>
  <c r="J573" i="10"/>
  <c r="BE573" i="10"/>
  <c r="BI570" i="10"/>
  <c r="BH570" i="10"/>
  <c r="BG570" i="10"/>
  <c r="BF570" i="10"/>
  <c r="T570" i="10"/>
  <c r="R570" i="10"/>
  <c r="P570" i="10"/>
  <c r="BK570" i="10"/>
  <c r="J570" i="10"/>
  <c r="BE570" i="10"/>
  <c r="BI567" i="10"/>
  <c r="BH567" i="10"/>
  <c r="BG567" i="10"/>
  <c r="BF567" i="10"/>
  <c r="T567" i="10"/>
  <c r="R567" i="10"/>
  <c r="P567" i="10"/>
  <c r="BK567" i="10"/>
  <c r="J567" i="10"/>
  <c r="BE567" i="10"/>
  <c r="BI563" i="10"/>
  <c r="BH563" i="10"/>
  <c r="BG563" i="10"/>
  <c r="BF563" i="10"/>
  <c r="T563" i="10"/>
  <c r="R563" i="10"/>
  <c r="P563" i="10"/>
  <c r="BK563" i="10"/>
  <c r="J563" i="10"/>
  <c r="BE563" i="10"/>
  <c r="BI557" i="10"/>
  <c r="BH557" i="10"/>
  <c r="BG557" i="10"/>
  <c r="BF557" i="10"/>
  <c r="T557" i="10"/>
  <c r="R557" i="10"/>
  <c r="R549" i="10" s="1"/>
  <c r="P557" i="10"/>
  <c r="BK557" i="10"/>
  <c r="J557" i="10"/>
  <c r="BE557" i="10"/>
  <c r="BI554" i="10"/>
  <c r="BH554" i="10"/>
  <c r="BG554" i="10"/>
  <c r="BF554" i="10"/>
  <c r="T554" i="10"/>
  <c r="R554" i="10"/>
  <c r="P554" i="10"/>
  <c r="BK554" i="10"/>
  <c r="BK549" i="10" s="1"/>
  <c r="J549" i="10" s="1"/>
  <c r="J123" i="10" s="1"/>
  <c r="J554" i="10"/>
  <c r="BE554" i="10"/>
  <c r="BI550" i="10"/>
  <c r="BH550" i="10"/>
  <c r="BG550" i="10"/>
  <c r="BF550" i="10"/>
  <c r="T550" i="10"/>
  <c r="T549" i="10"/>
  <c r="R550" i="10"/>
  <c r="P550" i="10"/>
  <c r="P549" i="10"/>
  <c r="BK550" i="10"/>
  <c r="J550" i="10"/>
  <c r="BE550" i="10" s="1"/>
  <c r="BI547" i="10"/>
  <c r="BH547" i="10"/>
  <c r="BG547" i="10"/>
  <c r="BF547" i="10"/>
  <c r="T547" i="10"/>
  <c r="R547" i="10"/>
  <c r="P547" i="10"/>
  <c r="BK547" i="10"/>
  <c r="J547" i="10"/>
  <c r="BE547" i="10"/>
  <c r="BI544" i="10"/>
  <c r="BH544" i="10"/>
  <c r="BG544" i="10"/>
  <c r="BF544" i="10"/>
  <c r="T544" i="10"/>
  <c r="R544" i="10"/>
  <c r="P544" i="10"/>
  <c r="BK544" i="10"/>
  <c r="J544" i="10"/>
  <c r="BE544" i="10"/>
  <c r="BI540" i="10"/>
  <c r="BH540" i="10"/>
  <c r="BG540" i="10"/>
  <c r="BF540" i="10"/>
  <c r="T540" i="10"/>
  <c r="R540" i="10"/>
  <c r="P540" i="10"/>
  <c r="BK540" i="10"/>
  <c r="J540" i="10"/>
  <c r="BE540" i="10"/>
  <c r="BI536" i="10"/>
  <c r="BH536" i="10"/>
  <c r="BG536" i="10"/>
  <c r="BF536" i="10"/>
  <c r="T536" i="10"/>
  <c r="R536" i="10"/>
  <c r="P536" i="10"/>
  <c r="BK536" i="10"/>
  <c r="J536" i="10"/>
  <c r="BE536" i="10"/>
  <c r="BI533" i="10"/>
  <c r="BH533" i="10"/>
  <c r="BG533" i="10"/>
  <c r="BF533" i="10"/>
  <c r="T533" i="10"/>
  <c r="R533" i="10"/>
  <c r="P533" i="10"/>
  <c r="BK533" i="10"/>
  <c r="J533" i="10"/>
  <c r="BE533" i="10"/>
  <c r="BI529" i="10"/>
  <c r="BH529" i="10"/>
  <c r="BG529" i="10"/>
  <c r="BF529" i="10"/>
  <c r="T529" i="10"/>
  <c r="R529" i="10"/>
  <c r="P529" i="10"/>
  <c r="BK529" i="10"/>
  <c r="J529" i="10"/>
  <c r="BE529" i="10"/>
  <c r="BI525" i="10"/>
  <c r="BH525" i="10"/>
  <c r="BG525" i="10"/>
  <c r="BF525" i="10"/>
  <c r="T525" i="10"/>
  <c r="R525" i="10"/>
  <c r="P525" i="10"/>
  <c r="BK525" i="10"/>
  <c r="J525" i="10"/>
  <c r="BE525" i="10"/>
  <c r="BI522" i="10"/>
  <c r="BH522" i="10"/>
  <c r="BG522" i="10"/>
  <c r="BF522" i="10"/>
  <c r="T522" i="10"/>
  <c r="T521" i="10"/>
  <c r="R522" i="10"/>
  <c r="R521" i="10"/>
  <c r="P522" i="10"/>
  <c r="P521" i="10"/>
  <c r="BK522" i="10"/>
  <c r="BK521" i="10"/>
  <c r="J521" i="10" s="1"/>
  <c r="J522" i="10"/>
  <c r="BE522" i="10" s="1"/>
  <c r="J122" i="10"/>
  <c r="BI519" i="10"/>
  <c r="BH519" i="10"/>
  <c r="BG519" i="10"/>
  <c r="BF519" i="10"/>
  <c r="T519" i="10"/>
  <c r="R519" i="10"/>
  <c r="P519" i="10"/>
  <c r="BK519" i="10"/>
  <c r="J519" i="10"/>
  <c r="BE519" i="10"/>
  <c r="BI515" i="10"/>
  <c r="BH515" i="10"/>
  <c r="BG515" i="10"/>
  <c r="BF515" i="10"/>
  <c r="T515" i="10"/>
  <c r="R515" i="10"/>
  <c r="P515" i="10"/>
  <c r="BK515" i="10"/>
  <c r="J515" i="10"/>
  <c r="BE515" i="10"/>
  <c r="BI512" i="10"/>
  <c r="BH512" i="10"/>
  <c r="BG512" i="10"/>
  <c r="BF512" i="10"/>
  <c r="T512" i="10"/>
  <c r="R512" i="10"/>
  <c r="P512" i="10"/>
  <c r="BK512" i="10"/>
  <c r="J512" i="10"/>
  <c r="BE512" i="10"/>
  <c r="BI508" i="10"/>
  <c r="BH508" i="10"/>
  <c r="BG508" i="10"/>
  <c r="BF508" i="10"/>
  <c r="T508" i="10"/>
  <c r="R508" i="10"/>
  <c r="P508" i="10"/>
  <c r="BK508" i="10"/>
  <c r="J508" i="10"/>
  <c r="BE508" i="10"/>
  <c r="BI505" i="10"/>
  <c r="BH505" i="10"/>
  <c r="BG505" i="10"/>
  <c r="BF505" i="10"/>
  <c r="T505" i="10"/>
  <c r="R505" i="10"/>
  <c r="P505" i="10"/>
  <c r="BK505" i="10"/>
  <c r="J505" i="10"/>
  <c r="BE505" i="10"/>
  <c r="BI502" i="10"/>
  <c r="BH502" i="10"/>
  <c r="BG502" i="10"/>
  <c r="BF502" i="10"/>
  <c r="T502" i="10"/>
  <c r="R502" i="10"/>
  <c r="P502" i="10"/>
  <c r="BK502" i="10"/>
  <c r="J502" i="10"/>
  <c r="BE502" i="10"/>
  <c r="BI498" i="10"/>
  <c r="BH498" i="10"/>
  <c r="BG498" i="10"/>
  <c r="BF498" i="10"/>
  <c r="T498" i="10"/>
  <c r="R498" i="10"/>
  <c r="P498" i="10"/>
  <c r="BK498" i="10"/>
  <c r="J498" i="10"/>
  <c r="BE498" i="10"/>
  <c r="BI494" i="10"/>
  <c r="BH494" i="10"/>
  <c r="BG494" i="10"/>
  <c r="BF494" i="10"/>
  <c r="T494" i="10"/>
  <c r="R494" i="10"/>
  <c r="R485" i="10" s="1"/>
  <c r="P494" i="10"/>
  <c r="BK494" i="10"/>
  <c r="J494" i="10"/>
  <c r="BE494" i="10"/>
  <c r="BI489" i="10"/>
  <c r="BH489" i="10"/>
  <c r="BG489" i="10"/>
  <c r="BF489" i="10"/>
  <c r="T489" i="10"/>
  <c r="R489" i="10"/>
  <c r="P489" i="10"/>
  <c r="BK489" i="10"/>
  <c r="BK485" i="10" s="1"/>
  <c r="J485" i="10" s="1"/>
  <c r="J121" i="10" s="1"/>
  <c r="J489" i="10"/>
  <c r="BE489" i="10"/>
  <c r="BI486" i="10"/>
  <c r="BH486" i="10"/>
  <c r="BG486" i="10"/>
  <c r="BF486" i="10"/>
  <c r="T486" i="10"/>
  <c r="T485" i="10"/>
  <c r="R486" i="10"/>
  <c r="P486" i="10"/>
  <c r="P485" i="10"/>
  <c r="BK486" i="10"/>
  <c r="J486" i="10"/>
  <c r="BE486" i="10" s="1"/>
  <c r="BI483" i="10"/>
  <c r="BH483" i="10"/>
  <c r="BG483" i="10"/>
  <c r="BF483" i="10"/>
  <c r="T483" i="10"/>
  <c r="R483" i="10"/>
  <c r="P483" i="10"/>
  <c r="BK483" i="10"/>
  <c r="J483" i="10"/>
  <c r="BE483" i="10"/>
  <c r="BI480" i="10"/>
  <c r="BH480" i="10"/>
  <c r="BG480" i="10"/>
  <c r="BF480" i="10"/>
  <c r="T480" i="10"/>
  <c r="R480" i="10"/>
  <c r="P480" i="10"/>
  <c r="BK480" i="10"/>
  <c r="J480" i="10"/>
  <c r="BE480" i="10"/>
  <c r="BI477" i="10"/>
  <c r="BH477" i="10"/>
  <c r="BG477" i="10"/>
  <c r="BF477" i="10"/>
  <c r="T477" i="10"/>
  <c r="R477" i="10"/>
  <c r="P477" i="10"/>
  <c r="BK477" i="10"/>
  <c r="J477" i="10"/>
  <c r="BE477" i="10"/>
  <c r="BI469" i="10"/>
  <c r="BH469" i="10"/>
  <c r="BG469" i="10"/>
  <c r="BF469" i="10"/>
  <c r="T469" i="10"/>
  <c r="R469" i="10"/>
  <c r="P469" i="10"/>
  <c r="BK469" i="10"/>
  <c r="J469" i="10"/>
  <c r="BE469" i="10"/>
  <c r="BI465" i="10"/>
  <c r="BH465" i="10"/>
  <c r="BG465" i="10"/>
  <c r="BF465" i="10"/>
  <c r="T465" i="10"/>
  <c r="R465" i="10"/>
  <c r="P465" i="10"/>
  <c r="BK465" i="10"/>
  <c r="J465" i="10"/>
  <c r="BE465" i="10"/>
  <c r="BI457" i="10"/>
  <c r="BH457" i="10"/>
  <c r="BG457" i="10"/>
  <c r="BF457" i="10"/>
  <c r="T457" i="10"/>
  <c r="R457" i="10"/>
  <c r="P457" i="10"/>
  <c r="BK457" i="10"/>
  <c r="J457" i="10"/>
  <c r="BE457" i="10"/>
  <c r="BI454" i="10"/>
  <c r="BH454" i="10"/>
  <c r="BG454" i="10"/>
  <c r="BF454" i="10"/>
  <c r="T454" i="10"/>
  <c r="R454" i="10"/>
  <c r="P454" i="10"/>
  <c r="BK454" i="10"/>
  <c r="J454" i="10"/>
  <c r="BE454" i="10"/>
  <c r="BI450" i="10"/>
  <c r="BH450" i="10"/>
  <c r="BG450" i="10"/>
  <c r="BF450" i="10"/>
  <c r="T450" i="10"/>
  <c r="R450" i="10"/>
  <c r="P450" i="10"/>
  <c r="BK450" i="10"/>
  <c r="J450" i="10"/>
  <c r="BE450" i="10"/>
  <c r="BI447" i="10"/>
  <c r="BH447" i="10"/>
  <c r="BG447" i="10"/>
  <c r="BF447" i="10"/>
  <c r="T447" i="10"/>
  <c r="R447" i="10"/>
  <c r="P447" i="10"/>
  <c r="BK447" i="10"/>
  <c r="J447" i="10"/>
  <c r="BE447" i="10"/>
  <c r="BI439" i="10"/>
  <c r="BH439" i="10"/>
  <c r="BG439" i="10"/>
  <c r="BF439" i="10"/>
  <c r="T439" i="10"/>
  <c r="R439" i="10"/>
  <c r="P439" i="10"/>
  <c r="BK439" i="10"/>
  <c r="J439" i="10"/>
  <c r="BE439" i="10"/>
  <c r="BI434" i="10"/>
  <c r="BH434" i="10"/>
  <c r="BG434" i="10"/>
  <c r="BF434" i="10"/>
  <c r="T434" i="10"/>
  <c r="R434" i="10"/>
  <c r="R426" i="10" s="1"/>
  <c r="P434" i="10"/>
  <c r="BK434" i="10"/>
  <c r="J434" i="10"/>
  <c r="BE434" i="10"/>
  <c r="BI430" i="10"/>
  <c r="BH430" i="10"/>
  <c r="BG430" i="10"/>
  <c r="BF430" i="10"/>
  <c r="T430" i="10"/>
  <c r="R430" i="10"/>
  <c r="P430" i="10"/>
  <c r="BK430" i="10"/>
  <c r="BK426" i="10" s="1"/>
  <c r="J426" i="10" s="1"/>
  <c r="J120" i="10" s="1"/>
  <c r="J430" i="10"/>
  <c r="BE430" i="10"/>
  <c r="BI427" i="10"/>
  <c r="BH427" i="10"/>
  <c r="BG427" i="10"/>
  <c r="BF427" i="10"/>
  <c r="T427" i="10"/>
  <c r="T426" i="10"/>
  <c r="R427" i="10"/>
  <c r="P427" i="10"/>
  <c r="P426" i="10"/>
  <c r="BK427" i="10"/>
  <c r="J427" i="10"/>
  <c r="BE427" i="10" s="1"/>
  <c r="BI424" i="10"/>
  <c r="BH424" i="10"/>
  <c r="BG424" i="10"/>
  <c r="BF424" i="10"/>
  <c r="T424" i="10"/>
  <c r="R424" i="10"/>
  <c r="P424" i="10"/>
  <c r="BK424" i="10"/>
  <c r="J424" i="10"/>
  <c r="BE424" i="10"/>
  <c r="BI422" i="10"/>
  <c r="BH422" i="10"/>
  <c r="BG422" i="10"/>
  <c r="BF422" i="10"/>
  <c r="T422" i="10"/>
  <c r="R422" i="10"/>
  <c r="P422" i="10"/>
  <c r="BK422" i="10"/>
  <c r="J422" i="10"/>
  <c r="BE422" i="10"/>
  <c r="BI420" i="10"/>
  <c r="BH420" i="10"/>
  <c r="BG420" i="10"/>
  <c r="BF420" i="10"/>
  <c r="T420" i="10"/>
  <c r="R420" i="10"/>
  <c r="P420" i="10"/>
  <c r="BK420" i="10"/>
  <c r="J420" i="10"/>
  <c r="BE420" i="10"/>
  <c r="BI418" i="10"/>
  <c r="BH418" i="10"/>
  <c r="BG418" i="10"/>
  <c r="BF418" i="10"/>
  <c r="T418" i="10"/>
  <c r="R418" i="10"/>
  <c r="P418" i="10"/>
  <c r="BK418" i="10"/>
  <c r="J418" i="10"/>
  <c r="BE418" i="10"/>
  <c r="BI416" i="10"/>
  <c r="BH416" i="10"/>
  <c r="BG416" i="10"/>
  <c r="BF416" i="10"/>
  <c r="T416" i="10"/>
  <c r="R416" i="10"/>
  <c r="P416" i="10"/>
  <c r="BK416" i="10"/>
  <c r="J416" i="10"/>
  <c r="BE416" i="10"/>
  <c r="BI413" i="10"/>
  <c r="BH413" i="10"/>
  <c r="BG413" i="10"/>
  <c r="BF413" i="10"/>
  <c r="T413" i="10"/>
  <c r="R413" i="10"/>
  <c r="P413" i="10"/>
  <c r="BK413" i="10"/>
  <c r="J413" i="10"/>
  <c r="BE413" i="10"/>
  <c r="BI410" i="10"/>
  <c r="BH410" i="10"/>
  <c r="BG410" i="10"/>
  <c r="BF410" i="10"/>
  <c r="T410" i="10"/>
  <c r="R410" i="10"/>
  <c r="P410" i="10"/>
  <c r="BK410" i="10"/>
  <c r="J410" i="10"/>
  <c r="BE410" i="10"/>
  <c r="BI407" i="10"/>
  <c r="BH407" i="10"/>
  <c r="BG407" i="10"/>
  <c r="BF407" i="10"/>
  <c r="T407" i="10"/>
  <c r="R407" i="10"/>
  <c r="P407" i="10"/>
  <c r="BK407" i="10"/>
  <c r="J407" i="10"/>
  <c r="BE407" i="10"/>
  <c r="BI405" i="10"/>
  <c r="BH405" i="10"/>
  <c r="BG405" i="10"/>
  <c r="BF405" i="10"/>
  <c r="T405" i="10"/>
  <c r="R405" i="10"/>
  <c r="P405" i="10"/>
  <c r="BK405" i="10"/>
  <c r="J405" i="10"/>
  <c r="BE405" i="10"/>
  <c r="BI402" i="10"/>
  <c r="BH402" i="10"/>
  <c r="BG402" i="10"/>
  <c r="BF402" i="10"/>
  <c r="T402" i="10"/>
  <c r="R402" i="10"/>
  <c r="P402" i="10"/>
  <c r="BK402" i="10"/>
  <c r="J402" i="10"/>
  <c r="BE402" i="10"/>
  <c r="BI399" i="10"/>
  <c r="BH399" i="10"/>
  <c r="BG399" i="10"/>
  <c r="BF399" i="10"/>
  <c r="T399" i="10"/>
  <c r="R399" i="10"/>
  <c r="R393" i="10" s="1"/>
  <c r="P399" i="10"/>
  <c r="BK399" i="10"/>
  <c r="J399" i="10"/>
  <c r="BE399" i="10"/>
  <c r="BI397" i="10"/>
  <c r="BH397" i="10"/>
  <c r="BG397" i="10"/>
  <c r="BF397" i="10"/>
  <c r="T397" i="10"/>
  <c r="R397" i="10"/>
  <c r="P397" i="10"/>
  <c r="BK397" i="10"/>
  <c r="BK393" i="10" s="1"/>
  <c r="J393" i="10" s="1"/>
  <c r="J119" i="10" s="1"/>
  <c r="J397" i="10"/>
  <c r="BE397" i="10"/>
  <c r="BI394" i="10"/>
  <c r="BH394" i="10"/>
  <c r="BG394" i="10"/>
  <c r="BF394" i="10"/>
  <c r="T394" i="10"/>
  <c r="T393" i="10"/>
  <c r="R394" i="10"/>
  <c r="P394" i="10"/>
  <c r="P393" i="10"/>
  <c r="BK394" i="10"/>
  <c r="J394" i="10"/>
  <c r="BE394" i="10" s="1"/>
  <c r="BI391" i="10"/>
  <c r="BH391" i="10"/>
  <c r="BG391" i="10"/>
  <c r="BF391" i="10"/>
  <c r="T391" i="10"/>
  <c r="R391" i="10"/>
  <c r="P391" i="10"/>
  <c r="BK391" i="10"/>
  <c r="J391" i="10"/>
  <c r="BE391" i="10"/>
  <c r="BI387" i="10"/>
  <c r="BH387" i="10"/>
  <c r="BG387" i="10"/>
  <c r="BF387" i="10"/>
  <c r="T387" i="10"/>
  <c r="R387" i="10"/>
  <c r="P387" i="10"/>
  <c r="BK387" i="10"/>
  <c r="J387" i="10"/>
  <c r="BE387" i="10"/>
  <c r="BI385" i="10"/>
  <c r="BH385" i="10"/>
  <c r="BG385" i="10"/>
  <c r="BF385" i="10"/>
  <c r="T385" i="10"/>
  <c r="R385" i="10"/>
  <c r="P385" i="10"/>
  <c r="BK385" i="10"/>
  <c r="J385" i="10"/>
  <c r="BE385" i="10"/>
  <c r="BI382" i="10"/>
  <c r="BH382" i="10"/>
  <c r="BG382" i="10"/>
  <c r="BF382" i="10"/>
  <c r="T382" i="10"/>
  <c r="R382" i="10"/>
  <c r="P382" i="10"/>
  <c r="BK382" i="10"/>
  <c r="J382" i="10"/>
  <c r="BE382" i="10"/>
  <c r="BI380" i="10"/>
  <c r="BH380" i="10"/>
  <c r="BG380" i="10"/>
  <c r="BF380" i="10"/>
  <c r="T380" i="10"/>
  <c r="R380" i="10"/>
  <c r="P380" i="10"/>
  <c r="BK380" i="10"/>
  <c r="J380" i="10"/>
  <c r="BE380" i="10"/>
  <c r="BI377" i="10"/>
  <c r="BH377" i="10"/>
  <c r="BG377" i="10"/>
  <c r="BF377" i="10"/>
  <c r="T377" i="10"/>
  <c r="R377" i="10"/>
  <c r="P377" i="10"/>
  <c r="BK377" i="10"/>
  <c r="J377" i="10"/>
  <c r="BE377" i="10"/>
  <c r="BI374" i="10"/>
  <c r="BH374" i="10"/>
  <c r="BG374" i="10"/>
  <c r="BF374" i="10"/>
  <c r="T374" i="10"/>
  <c r="R374" i="10"/>
  <c r="P374" i="10"/>
  <c r="BK374" i="10"/>
  <c r="J374" i="10"/>
  <c r="BE374" i="10"/>
  <c r="BI370" i="10"/>
  <c r="BH370" i="10"/>
  <c r="BG370" i="10"/>
  <c r="BF370" i="10"/>
  <c r="T370" i="10"/>
  <c r="R370" i="10"/>
  <c r="P370" i="10"/>
  <c r="BK370" i="10"/>
  <c r="J370" i="10"/>
  <c r="BE370" i="10"/>
  <c r="BI368" i="10"/>
  <c r="BH368" i="10"/>
  <c r="BG368" i="10"/>
  <c r="BF368" i="10"/>
  <c r="T368" i="10"/>
  <c r="R368" i="10"/>
  <c r="P368" i="10"/>
  <c r="BK368" i="10"/>
  <c r="J368" i="10"/>
  <c r="BE368" i="10"/>
  <c r="BI366" i="10"/>
  <c r="BH366" i="10"/>
  <c r="BG366" i="10"/>
  <c r="BF366" i="10"/>
  <c r="T366" i="10"/>
  <c r="R366" i="10"/>
  <c r="P366" i="10"/>
  <c r="BK366" i="10"/>
  <c r="J366" i="10"/>
  <c r="BE366" i="10"/>
  <c r="BI364" i="10"/>
  <c r="BH364" i="10"/>
  <c r="BG364" i="10"/>
  <c r="BF364" i="10"/>
  <c r="T364" i="10"/>
  <c r="R364" i="10"/>
  <c r="R359" i="10" s="1"/>
  <c r="P364" i="10"/>
  <c r="BK364" i="10"/>
  <c r="J364" i="10"/>
  <c r="BE364" i="10"/>
  <c r="BI362" i="10"/>
  <c r="BH362" i="10"/>
  <c r="BG362" i="10"/>
  <c r="BF362" i="10"/>
  <c r="T362" i="10"/>
  <c r="R362" i="10"/>
  <c r="P362" i="10"/>
  <c r="BK362" i="10"/>
  <c r="BK359" i="10" s="1"/>
  <c r="J359" i="10" s="1"/>
  <c r="J118" i="10" s="1"/>
  <c r="J362" i="10"/>
  <c r="BE362" i="10"/>
  <c r="BI360" i="10"/>
  <c r="BH360" i="10"/>
  <c r="BG360" i="10"/>
  <c r="BF360" i="10"/>
  <c r="T360" i="10"/>
  <c r="T359" i="10"/>
  <c r="R360" i="10"/>
  <c r="P360" i="10"/>
  <c r="P359" i="10"/>
  <c r="BK360" i="10"/>
  <c r="J360" i="10"/>
  <c r="BE360" i="10" s="1"/>
  <c r="BI357" i="10"/>
  <c r="BH357" i="10"/>
  <c r="BG357" i="10"/>
  <c r="BF357" i="10"/>
  <c r="T357" i="10"/>
  <c r="R357" i="10"/>
  <c r="P357" i="10"/>
  <c r="BK357" i="10"/>
  <c r="J357" i="10"/>
  <c r="BE357" i="10"/>
  <c r="BI355" i="10"/>
  <c r="BH355" i="10"/>
  <c r="BG355" i="10"/>
  <c r="BF355" i="10"/>
  <c r="T355" i="10"/>
  <c r="R355" i="10"/>
  <c r="P355" i="10"/>
  <c r="BK355" i="10"/>
  <c r="J355" i="10"/>
  <c r="BE355" i="10"/>
  <c r="BI353" i="10"/>
  <c r="BH353" i="10"/>
  <c r="BG353" i="10"/>
  <c r="BF353" i="10"/>
  <c r="T353" i="10"/>
  <c r="R353" i="10"/>
  <c r="P353" i="10"/>
  <c r="BK353" i="10"/>
  <c r="J353" i="10"/>
  <c r="BE353" i="10"/>
  <c r="BI351" i="10"/>
  <c r="BH351" i="10"/>
  <c r="BG351" i="10"/>
  <c r="BF351" i="10"/>
  <c r="T351" i="10"/>
  <c r="R351" i="10"/>
  <c r="P351" i="10"/>
  <c r="BK351" i="10"/>
  <c r="J351" i="10"/>
  <c r="BE351" i="10"/>
  <c r="BI349" i="10"/>
  <c r="BH349" i="10"/>
  <c r="BG349" i="10"/>
  <c r="BF349" i="10"/>
  <c r="T349" i="10"/>
  <c r="R349" i="10"/>
  <c r="P349" i="10"/>
  <c r="BK349" i="10"/>
  <c r="J349" i="10"/>
  <c r="BE349" i="10"/>
  <c r="BI347" i="10"/>
  <c r="BH347" i="10"/>
  <c r="BG347" i="10"/>
  <c r="BF347" i="10"/>
  <c r="T347" i="10"/>
  <c r="R347" i="10"/>
  <c r="P347" i="10"/>
  <c r="BK347" i="10"/>
  <c r="J347" i="10"/>
  <c r="BE347" i="10"/>
  <c r="BI345" i="10"/>
  <c r="BH345" i="10"/>
  <c r="BG345" i="10"/>
  <c r="BF345" i="10"/>
  <c r="T345" i="10"/>
  <c r="T344" i="10"/>
  <c r="R345" i="10"/>
  <c r="R344" i="10"/>
  <c r="P345" i="10"/>
  <c r="P344" i="10"/>
  <c r="BK345" i="10"/>
  <c r="BK344" i="10"/>
  <c r="J344" i="10" s="1"/>
  <c r="J117" i="10" s="1"/>
  <c r="J345" i="10"/>
  <c r="BE345" i="10" s="1"/>
  <c r="BI342" i="10"/>
  <c r="BH342" i="10"/>
  <c r="BG342" i="10"/>
  <c r="BF342" i="10"/>
  <c r="T342" i="10"/>
  <c r="R342" i="10"/>
  <c r="P342" i="10"/>
  <c r="BK342" i="10"/>
  <c r="J342" i="10"/>
  <c r="BE342" i="10"/>
  <c r="BI339" i="10"/>
  <c r="BH339" i="10"/>
  <c r="BG339" i="10"/>
  <c r="BF339" i="10"/>
  <c r="T339" i="10"/>
  <c r="R339" i="10"/>
  <c r="P339" i="10"/>
  <c r="BK339" i="10"/>
  <c r="J339" i="10"/>
  <c r="BE339" i="10"/>
  <c r="BI336" i="10"/>
  <c r="BH336" i="10"/>
  <c r="BG336" i="10"/>
  <c r="BF336" i="10"/>
  <c r="T336" i="10"/>
  <c r="T335" i="10"/>
  <c r="R336" i="10"/>
  <c r="P336" i="10"/>
  <c r="P335" i="10"/>
  <c r="P334" i="10" s="1"/>
  <c r="BK336" i="10"/>
  <c r="J336" i="10"/>
  <c r="BE336" i="10"/>
  <c r="BI332" i="10"/>
  <c r="BH332" i="10"/>
  <c r="BG332" i="10"/>
  <c r="BF332" i="10"/>
  <c r="T332" i="10"/>
  <c r="T331" i="10"/>
  <c r="R332" i="10"/>
  <c r="R331" i="10"/>
  <c r="P332" i="10"/>
  <c r="P331" i="10"/>
  <c r="BK332" i="10"/>
  <c r="BK331" i="10"/>
  <c r="J331" i="10" s="1"/>
  <c r="J332" i="10"/>
  <c r="BE332" i="10" s="1"/>
  <c r="J114" i="10"/>
  <c r="BI329" i="10"/>
  <c r="BH329" i="10"/>
  <c r="BG329" i="10"/>
  <c r="BF329" i="10"/>
  <c r="T329" i="10"/>
  <c r="R329" i="10"/>
  <c r="P329" i="10"/>
  <c r="BK329" i="10"/>
  <c r="J329" i="10"/>
  <c r="BE329" i="10"/>
  <c r="BI325" i="10"/>
  <c r="BH325" i="10"/>
  <c r="BG325" i="10"/>
  <c r="BF325" i="10"/>
  <c r="T325" i="10"/>
  <c r="R325" i="10"/>
  <c r="R320" i="10" s="1"/>
  <c r="P325" i="10"/>
  <c r="BK325" i="10"/>
  <c r="J325" i="10"/>
  <c r="BE325" i="10"/>
  <c r="BI323" i="10"/>
  <c r="BH323" i="10"/>
  <c r="BG323" i="10"/>
  <c r="BF323" i="10"/>
  <c r="T323" i="10"/>
  <c r="R323" i="10"/>
  <c r="P323" i="10"/>
  <c r="BK323" i="10"/>
  <c r="BK320" i="10" s="1"/>
  <c r="J320" i="10" s="1"/>
  <c r="J323" i="10"/>
  <c r="BE323" i="10"/>
  <c r="BI321" i="10"/>
  <c r="BH321" i="10"/>
  <c r="BG321" i="10"/>
  <c r="BF321" i="10"/>
  <c r="T321" i="10"/>
  <c r="T320" i="10"/>
  <c r="R321" i="10"/>
  <c r="P321" i="10"/>
  <c r="P320" i="10"/>
  <c r="BK321" i="10"/>
  <c r="J321" i="10"/>
  <c r="BE321" i="10" s="1"/>
  <c r="J113" i="10"/>
  <c r="BI316" i="10"/>
  <c r="BH316" i="10"/>
  <c r="BG316" i="10"/>
  <c r="BF316" i="10"/>
  <c r="T316" i="10"/>
  <c r="R316" i="10"/>
  <c r="P316" i="10"/>
  <c r="BK316" i="10"/>
  <c r="J316" i="10"/>
  <c r="BE316" i="10"/>
  <c r="BI313" i="10"/>
  <c r="BH313" i="10"/>
  <c r="BG313" i="10"/>
  <c r="BF313" i="10"/>
  <c r="T313" i="10"/>
  <c r="R313" i="10"/>
  <c r="P313" i="10"/>
  <c r="BK313" i="10"/>
  <c r="J313" i="10"/>
  <c r="BE313" i="10"/>
  <c r="BI310" i="10"/>
  <c r="BH310" i="10"/>
  <c r="BG310" i="10"/>
  <c r="BF310" i="10"/>
  <c r="T310" i="10"/>
  <c r="T309" i="10"/>
  <c r="R310" i="10"/>
  <c r="R309" i="10"/>
  <c r="P310" i="10"/>
  <c r="P309" i="10"/>
  <c r="BK310" i="10"/>
  <c r="BK309" i="10"/>
  <c r="J309" i="10" s="1"/>
  <c r="J112" i="10" s="1"/>
  <c r="J310" i="10"/>
  <c r="BE310" i="10" s="1"/>
  <c r="BI306" i="10"/>
  <c r="BH306" i="10"/>
  <c r="BG306" i="10"/>
  <c r="BF306" i="10"/>
  <c r="T306" i="10"/>
  <c r="R306" i="10"/>
  <c r="P306" i="10"/>
  <c r="BK306" i="10"/>
  <c r="J306" i="10"/>
  <c r="BE306" i="10"/>
  <c r="BI303" i="10"/>
  <c r="BH303" i="10"/>
  <c r="BG303" i="10"/>
  <c r="BF303" i="10"/>
  <c r="T303" i="10"/>
  <c r="R303" i="10"/>
  <c r="P303" i="10"/>
  <c r="BK303" i="10"/>
  <c r="J303" i="10"/>
  <c r="BE303" i="10"/>
  <c r="BI300" i="10"/>
  <c r="BH300" i="10"/>
  <c r="BG300" i="10"/>
  <c r="BF300" i="10"/>
  <c r="T300" i="10"/>
  <c r="R300" i="10"/>
  <c r="P300" i="10"/>
  <c r="BK300" i="10"/>
  <c r="J300" i="10"/>
  <c r="BE300" i="10"/>
  <c r="BI296" i="10"/>
  <c r="BH296" i="10"/>
  <c r="BG296" i="10"/>
  <c r="BF296" i="10"/>
  <c r="T296" i="10"/>
  <c r="R296" i="10"/>
  <c r="P296" i="10"/>
  <c r="BK296" i="10"/>
  <c r="J296" i="10"/>
  <c r="BE296" i="10"/>
  <c r="BI293" i="10"/>
  <c r="BH293" i="10"/>
  <c r="BG293" i="10"/>
  <c r="BF293" i="10"/>
  <c r="T293" i="10"/>
  <c r="R293" i="10"/>
  <c r="R285" i="10" s="1"/>
  <c r="P293" i="10"/>
  <c r="BK293" i="10"/>
  <c r="J293" i="10"/>
  <c r="BE293" i="10"/>
  <c r="BI290" i="10"/>
  <c r="BH290" i="10"/>
  <c r="BG290" i="10"/>
  <c r="BF290" i="10"/>
  <c r="T290" i="10"/>
  <c r="R290" i="10"/>
  <c r="P290" i="10"/>
  <c r="BK290" i="10"/>
  <c r="BK285" i="10" s="1"/>
  <c r="J285" i="10" s="1"/>
  <c r="J290" i="10"/>
  <c r="BE290" i="10"/>
  <c r="BI286" i="10"/>
  <c r="BH286" i="10"/>
  <c r="BG286" i="10"/>
  <c r="BF286" i="10"/>
  <c r="T286" i="10"/>
  <c r="T285" i="10"/>
  <c r="R286" i="10"/>
  <c r="P286" i="10"/>
  <c r="P285" i="10"/>
  <c r="BK286" i="10"/>
  <c r="J286" i="10"/>
  <c r="BE286" i="10" s="1"/>
  <c r="J111" i="10"/>
  <c r="BI283" i="10"/>
  <c r="BH283" i="10"/>
  <c r="BG283" i="10"/>
  <c r="BF283" i="10"/>
  <c r="T283" i="10"/>
  <c r="R283" i="10"/>
  <c r="P283" i="10"/>
  <c r="BK283" i="10"/>
  <c r="J283" i="10"/>
  <c r="BE283" i="10"/>
  <c r="BI280" i="10"/>
  <c r="BH280" i="10"/>
  <c r="BG280" i="10"/>
  <c r="BF280" i="10"/>
  <c r="T280" i="10"/>
  <c r="R280" i="10"/>
  <c r="P280" i="10"/>
  <c r="BK280" i="10"/>
  <c r="J280" i="10"/>
  <c r="BE280" i="10"/>
  <c r="BI278" i="10"/>
  <c r="BH278" i="10"/>
  <c r="BG278" i="10"/>
  <c r="BF278" i="10"/>
  <c r="T278" i="10"/>
  <c r="R278" i="10"/>
  <c r="P278" i="10"/>
  <c r="BK278" i="10"/>
  <c r="J278" i="10"/>
  <c r="BE278" i="10"/>
  <c r="BI274" i="10"/>
  <c r="BH274" i="10"/>
  <c r="BG274" i="10"/>
  <c r="BF274" i="10"/>
  <c r="T274" i="10"/>
  <c r="R274" i="10"/>
  <c r="P274" i="10"/>
  <c r="BK274" i="10"/>
  <c r="J274" i="10"/>
  <c r="BE274" i="10"/>
  <c r="BI270" i="10"/>
  <c r="BH270" i="10"/>
  <c r="BG270" i="10"/>
  <c r="BF270" i="10"/>
  <c r="T270" i="10"/>
  <c r="T269" i="10"/>
  <c r="R270" i="10"/>
  <c r="R269" i="10"/>
  <c r="R263" i="10" s="1"/>
  <c r="P270" i="10"/>
  <c r="P269" i="10"/>
  <c r="BK270" i="10"/>
  <c r="BK269" i="10"/>
  <c r="J269" i="10" s="1"/>
  <c r="J110" i="10" s="1"/>
  <c r="J270" i="10"/>
  <c r="BE270" i="10" s="1"/>
  <c r="BI265" i="10"/>
  <c r="BH265" i="10"/>
  <c r="BG265" i="10"/>
  <c r="BF265" i="10"/>
  <c r="T265" i="10"/>
  <c r="T264" i="10"/>
  <c r="T263" i="10" s="1"/>
  <c r="R265" i="10"/>
  <c r="R264" i="10" s="1"/>
  <c r="P265" i="10"/>
  <c r="P264" i="10"/>
  <c r="P263" i="10" s="1"/>
  <c r="BK265" i="10"/>
  <c r="BK264" i="10" s="1"/>
  <c r="J264" i="10"/>
  <c r="J109" i="10" s="1"/>
  <c r="J265" i="10"/>
  <c r="BE265" i="10"/>
  <c r="BI261" i="10"/>
  <c r="BH261" i="10"/>
  <c r="BG261" i="10"/>
  <c r="BF261" i="10"/>
  <c r="T261" i="10"/>
  <c r="R261" i="10"/>
  <c r="P261" i="10"/>
  <c r="BK261" i="10"/>
  <c r="J261" i="10"/>
  <c r="BE261" i="10"/>
  <c r="BI259" i="10"/>
  <c r="BH259" i="10"/>
  <c r="BG259" i="10"/>
  <c r="BF259" i="10"/>
  <c r="T259" i="10"/>
  <c r="R259" i="10"/>
  <c r="P259" i="10"/>
  <c r="BK259" i="10"/>
  <c r="J259" i="10"/>
  <c r="BE259" i="10"/>
  <c r="BI257" i="10"/>
  <c r="BH257" i="10"/>
  <c r="BG257" i="10"/>
  <c r="BF257" i="10"/>
  <c r="T257" i="10"/>
  <c r="R257" i="10"/>
  <c r="P257" i="10"/>
  <c r="BK257" i="10"/>
  <c r="J257" i="10"/>
  <c r="BE257" i="10"/>
  <c r="F35" i="10" s="1"/>
  <c r="AZ106" i="1" s="1"/>
  <c r="BI255" i="10"/>
  <c r="BH255" i="10"/>
  <c r="BG255" i="10"/>
  <c r="BF255" i="10"/>
  <c r="T255" i="10"/>
  <c r="T254" i="10"/>
  <c r="R255" i="10"/>
  <c r="R254" i="10"/>
  <c r="P255" i="10"/>
  <c r="P254" i="10"/>
  <c r="BK255" i="10"/>
  <c r="BK254" i="10"/>
  <c r="J254" i="10" s="1"/>
  <c r="J107" i="10" s="1"/>
  <c r="J255" i="10"/>
  <c r="BE255" i="10" s="1"/>
  <c r="BI252" i="10"/>
  <c r="BH252" i="10"/>
  <c r="BG252" i="10"/>
  <c r="BF252" i="10"/>
  <c r="T252" i="10"/>
  <c r="R252" i="10"/>
  <c r="R245" i="10" s="1"/>
  <c r="P252" i="10"/>
  <c r="BK252" i="10"/>
  <c r="J252" i="10"/>
  <c r="BE252" i="10"/>
  <c r="BI250" i="10"/>
  <c r="BH250" i="10"/>
  <c r="BG250" i="10"/>
  <c r="BF250" i="10"/>
  <c r="T250" i="10"/>
  <c r="R250" i="10"/>
  <c r="P250" i="10"/>
  <c r="BK250" i="10"/>
  <c r="BK245" i="10" s="1"/>
  <c r="J245" i="10" s="1"/>
  <c r="J106" i="10" s="1"/>
  <c r="J250" i="10"/>
  <c r="BE250" i="10"/>
  <c r="BI246" i="10"/>
  <c r="BH246" i="10"/>
  <c r="BG246" i="10"/>
  <c r="BF246" i="10"/>
  <c r="T246" i="10"/>
  <c r="T245" i="10"/>
  <c r="R246" i="10"/>
  <c r="P246" i="10"/>
  <c r="P245" i="10"/>
  <c r="BK246" i="10"/>
  <c r="J246" i="10"/>
  <c r="BE246" i="10" s="1"/>
  <c r="BI242" i="10"/>
  <c r="BH242" i="10"/>
  <c r="BG242" i="10"/>
  <c r="BF242" i="10"/>
  <c r="T242" i="10"/>
  <c r="R242" i="10"/>
  <c r="P242" i="10"/>
  <c r="BK242" i="10"/>
  <c r="J242" i="10"/>
  <c r="BE242" i="10"/>
  <c r="BI240" i="10"/>
  <c r="BH240" i="10"/>
  <c r="BG240" i="10"/>
  <c r="BF240" i="10"/>
  <c r="T240" i="10"/>
  <c r="R240" i="10"/>
  <c r="P240" i="10"/>
  <c r="BK240" i="10"/>
  <c r="J240" i="10"/>
  <c r="BE240" i="10"/>
  <c r="BI236" i="10"/>
  <c r="BH236" i="10"/>
  <c r="BG236" i="10"/>
  <c r="BF236" i="10"/>
  <c r="T236" i="10"/>
  <c r="R236" i="10"/>
  <c r="P236" i="10"/>
  <c r="BK236" i="10"/>
  <c r="J236" i="10"/>
  <c r="BE236" i="10"/>
  <c r="BI228" i="10"/>
  <c r="BH228" i="10"/>
  <c r="BG228" i="10"/>
  <c r="BF228" i="10"/>
  <c r="T228" i="10"/>
  <c r="T227" i="10"/>
  <c r="R228" i="10"/>
  <c r="P228" i="10"/>
  <c r="P227" i="10"/>
  <c r="P226" i="10" s="1"/>
  <c r="BK228" i="10"/>
  <c r="J228" i="10"/>
  <c r="BE228" i="10"/>
  <c r="BI223" i="10"/>
  <c r="BH223" i="10"/>
  <c r="BG223" i="10"/>
  <c r="BF223" i="10"/>
  <c r="T223" i="10"/>
  <c r="R223" i="10"/>
  <c r="P223" i="10"/>
  <c r="BK223" i="10"/>
  <c r="J223" i="10"/>
  <c r="BE223" i="10"/>
  <c r="BI220" i="10"/>
  <c r="BH220" i="10"/>
  <c r="BG220" i="10"/>
  <c r="BF220" i="10"/>
  <c r="T220" i="10"/>
  <c r="T219" i="10"/>
  <c r="R220" i="10"/>
  <c r="R219" i="10"/>
  <c r="P220" i="10"/>
  <c r="P219" i="10"/>
  <c r="BK220" i="10"/>
  <c r="BK219" i="10"/>
  <c r="J219" i="10" s="1"/>
  <c r="J103" i="10" s="1"/>
  <c r="J220" i="10"/>
  <c r="BE220" i="10" s="1"/>
  <c r="BI216" i="10"/>
  <c r="BH216" i="10"/>
  <c r="BG216" i="10"/>
  <c r="BF216" i="10"/>
  <c r="T216" i="10"/>
  <c r="R216" i="10"/>
  <c r="P216" i="10"/>
  <c r="BK216" i="10"/>
  <c r="J216" i="10"/>
  <c r="BE216" i="10"/>
  <c r="BI212" i="10"/>
  <c r="BH212" i="10"/>
  <c r="BG212" i="10"/>
  <c r="BF212" i="10"/>
  <c r="T212" i="10"/>
  <c r="R212" i="10"/>
  <c r="P212" i="10"/>
  <c r="BK212" i="10"/>
  <c r="J212" i="10"/>
  <c r="BE212" i="10"/>
  <c r="BI210" i="10"/>
  <c r="BH210" i="10"/>
  <c r="BG210" i="10"/>
  <c r="BF210" i="10"/>
  <c r="T210" i="10"/>
  <c r="R210" i="10"/>
  <c r="R199" i="10" s="1"/>
  <c r="P210" i="10"/>
  <c r="BK210" i="10"/>
  <c r="J210" i="10"/>
  <c r="BE210" i="10"/>
  <c r="BI203" i="10"/>
  <c r="BH203" i="10"/>
  <c r="BG203" i="10"/>
  <c r="BF203" i="10"/>
  <c r="T203" i="10"/>
  <c r="R203" i="10"/>
  <c r="P203" i="10"/>
  <c r="BK203" i="10"/>
  <c r="BK199" i="10" s="1"/>
  <c r="J199" i="10" s="1"/>
  <c r="J102" i="10" s="1"/>
  <c r="J203" i="10"/>
  <c r="BE203" i="10"/>
  <c r="BI200" i="10"/>
  <c r="BH200" i="10"/>
  <c r="BG200" i="10"/>
  <c r="BF200" i="10"/>
  <c r="T200" i="10"/>
  <c r="T199" i="10"/>
  <c r="R200" i="10"/>
  <c r="P200" i="10"/>
  <c r="P199" i="10"/>
  <c r="BK200" i="10"/>
  <c r="J200" i="10"/>
  <c r="BE200" i="10" s="1"/>
  <c r="BI197" i="10"/>
  <c r="BH197" i="10"/>
  <c r="BG197" i="10"/>
  <c r="BF197" i="10"/>
  <c r="T197" i="10"/>
  <c r="R197" i="10"/>
  <c r="P197" i="10"/>
  <c r="BK197" i="10"/>
  <c r="J197" i="10"/>
  <c r="BE197" i="10"/>
  <c r="BI194" i="10"/>
  <c r="BH194" i="10"/>
  <c r="BG194" i="10"/>
  <c r="BF194" i="10"/>
  <c r="T194" i="10"/>
  <c r="R194" i="10"/>
  <c r="R185" i="10" s="1"/>
  <c r="P194" i="10"/>
  <c r="BK194" i="10"/>
  <c r="J194" i="10"/>
  <c r="BE194" i="10"/>
  <c r="BI191" i="10"/>
  <c r="BH191" i="10"/>
  <c r="BG191" i="10"/>
  <c r="BF191" i="10"/>
  <c r="T191" i="10"/>
  <c r="R191" i="10"/>
  <c r="P191" i="10"/>
  <c r="BK191" i="10"/>
  <c r="BK185" i="10" s="1"/>
  <c r="J185" i="10" s="1"/>
  <c r="J191" i="10"/>
  <c r="BE191" i="10"/>
  <c r="BI186" i="10"/>
  <c r="BH186" i="10"/>
  <c r="BG186" i="10"/>
  <c r="BF186" i="10"/>
  <c r="T186" i="10"/>
  <c r="T185" i="10"/>
  <c r="R186" i="10"/>
  <c r="P186" i="10"/>
  <c r="P185" i="10"/>
  <c r="BK186" i="10"/>
  <c r="J186" i="10"/>
  <c r="BE186" i="10" s="1"/>
  <c r="J101" i="10"/>
  <c r="BI182" i="10"/>
  <c r="BH182" i="10"/>
  <c r="BG182" i="10"/>
  <c r="BF182" i="10"/>
  <c r="T182" i="10"/>
  <c r="R182" i="10"/>
  <c r="P182" i="10"/>
  <c r="BK182" i="10"/>
  <c r="J182" i="10"/>
  <c r="BE182" i="10"/>
  <c r="BI180" i="10"/>
  <c r="BH180" i="10"/>
  <c r="BG180" i="10"/>
  <c r="BF180" i="10"/>
  <c r="T180" i="10"/>
  <c r="R180" i="10"/>
  <c r="P180" i="10"/>
  <c r="BK180" i="10"/>
  <c r="J180" i="10"/>
  <c r="BE180" i="10"/>
  <c r="BI176" i="10"/>
  <c r="BH176" i="10"/>
  <c r="BG176" i="10"/>
  <c r="BF176" i="10"/>
  <c r="T176" i="10"/>
  <c r="R176" i="10"/>
  <c r="P176" i="10"/>
  <c r="BK176" i="10"/>
  <c r="J176" i="10"/>
  <c r="BE176" i="10"/>
  <c r="BI173" i="10"/>
  <c r="BH173" i="10"/>
  <c r="BG173" i="10"/>
  <c r="BF173" i="10"/>
  <c r="T173" i="10"/>
  <c r="R173" i="10"/>
  <c r="P173" i="10"/>
  <c r="BK173" i="10"/>
  <c r="J173" i="10"/>
  <c r="BE173" i="10"/>
  <c r="BI171" i="10"/>
  <c r="BH171" i="10"/>
  <c r="BG171" i="10"/>
  <c r="BF171" i="10"/>
  <c r="T171" i="10"/>
  <c r="R171" i="10"/>
  <c r="P171" i="10"/>
  <c r="BK171" i="10"/>
  <c r="J171" i="10"/>
  <c r="BE171" i="10"/>
  <c r="BI167" i="10"/>
  <c r="BH167" i="10"/>
  <c r="BG167" i="10"/>
  <c r="BF167" i="10"/>
  <c r="T167" i="10"/>
  <c r="R167" i="10"/>
  <c r="P167" i="10"/>
  <c r="BK167" i="10"/>
  <c r="J167" i="10"/>
  <c r="BE167" i="10"/>
  <c r="BI165" i="10"/>
  <c r="BH165" i="10"/>
  <c r="BG165" i="10"/>
  <c r="BF165" i="10"/>
  <c r="T165" i="10"/>
  <c r="R165" i="10"/>
  <c r="P165" i="10"/>
  <c r="BK165" i="10"/>
  <c r="J165" i="10"/>
  <c r="BE165" i="10"/>
  <c r="BI162" i="10"/>
  <c r="BH162" i="10"/>
  <c r="BG162" i="10"/>
  <c r="BF162" i="10"/>
  <c r="T162" i="10"/>
  <c r="R162" i="10"/>
  <c r="P162" i="10"/>
  <c r="BK162" i="10"/>
  <c r="J162" i="10"/>
  <c r="BE162" i="10"/>
  <c r="BI158" i="10"/>
  <c r="BH158" i="10"/>
  <c r="BG158" i="10"/>
  <c r="BF158" i="10"/>
  <c r="T158" i="10"/>
  <c r="R158" i="10"/>
  <c r="P158" i="10"/>
  <c r="BK158" i="10"/>
  <c r="J158" i="10"/>
  <c r="BE158" i="10"/>
  <c r="BI154" i="10"/>
  <c r="F39" i="10"/>
  <c r="BD106" i="1" s="1"/>
  <c r="BH154" i="10"/>
  <c r="BG154" i="10"/>
  <c r="F37" i="10"/>
  <c r="BB106" i="1" s="1"/>
  <c r="BF154" i="10"/>
  <c r="T154" i="10"/>
  <c r="T153" i="10"/>
  <c r="R154" i="10"/>
  <c r="R153" i="10"/>
  <c r="P154" i="10"/>
  <c r="P153" i="10"/>
  <c r="BK154" i="10"/>
  <c r="J154" i="10"/>
  <c r="BE154" i="10" s="1"/>
  <c r="J148" i="10"/>
  <c r="J147" i="10"/>
  <c r="F147" i="10"/>
  <c r="F145" i="10"/>
  <c r="E143" i="10"/>
  <c r="J94" i="10"/>
  <c r="J93" i="10"/>
  <c r="F93" i="10"/>
  <c r="F91" i="10"/>
  <c r="E89" i="10"/>
  <c r="J20" i="10"/>
  <c r="E20" i="10"/>
  <c r="F148" i="10"/>
  <c r="F94" i="10"/>
  <c r="J19" i="10"/>
  <c r="J14" i="10"/>
  <c r="J145" i="10"/>
  <c r="J91" i="10"/>
  <c r="E7" i="10"/>
  <c r="E139" i="10" s="1"/>
  <c r="E85" i="10"/>
  <c r="J39" i="9"/>
  <c r="J38" i="9"/>
  <c r="AY104" i="1" s="1"/>
  <c r="J37" i="9"/>
  <c r="AX104" i="1" s="1"/>
  <c r="BI125" i="9"/>
  <c r="F39" i="9" s="1"/>
  <c r="BD104" i="1" s="1"/>
  <c r="BH125" i="9"/>
  <c r="F38" i="9"/>
  <c r="BC104" i="1" s="1"/>
  <c r="BG125" i="9"/>
  <c r="F37" i="9" s="1"/>
  <c r="BB104" i="1" s="1"/>
  <c r="BF125" i="9"/>
  <c r="J36" i="9"/>
  <c r="AW104" i="1" s="1"/>
  <c r="F36" i="9"/>
  <c r="BA104" i="1" s="1"/>
  <c r="T125" i="9"/>
  <c r="T124" i="9" s="1"/>
  <c r="T123" i="9" s="1"/>
  <c r="T122" i="9" s="1"/>
  <c r="R125" i="9"/>
  <c r="R124" i="9" s="1"/>
  <c r="R123" i="9" s="1"/>
  <c r="R122" i="9" s="1"/>
  <c r="P125" i="9"/>
  <c r="P124" i="9" s="1"/>
  <c r="P123" i="9" s="1"/>
  <c r="P122" i="9" s="1"/>
  <c r="AU104" i="1" s="1"/>
  <c r="BK125" i="9"/>
  <c r="BK124" i="9"/>
  <c r="J124" i="9" s="1"/>
  <c r="J100" i="9" s="1"/>
  <c r="BK123" i="9"/>
  <c r="J125" i="9"/>
  <c r="BE125" i="9"/>
  <c r="J119" i="9"/>
  <c r="J118" i="9"/>
  <c r="F118" i="9"/>
  <c r="F116" i="9"/>
  <c r="E114" i="9"/>
  <c r="J94" i="9"/>
  <c r="J93" i="9"/>
  <c r="F93" i="9"/>
  <c r="F91" i="9"/>
  <c r="E89" i="9"/>
  <c r="J20" i="9"/>
  <c r="E20" i="9"/>
  <c r="F119" i="9"/>
  <c r="F94" i="9"/>
  <c r="J19" i="9"/>
  <c r="J14" i="9"/>
  <c r="J116" i="9"/>
  <c r="J91" i="9"/>
  <c r="E7" i="9"/>
  <c r="E110" i="9" s="1"/>
  <c r="E85" i="9"/>
  <c r="J39" i="8"/>
  <c r="J38" i="8"/>
  <c r="AY103" i="1" s="1"/>
  <c r="J37" i="8"/>
  <c r="AX103" i="1" s="1"/>
  <c r="BI127" i="8"/>
  <c r="F39" i="8" s="1"/>
  <c r="BD103" i="1" s="1"/>
  <c r="BH127" i="8"/>
  <c r="F38" i="8"/>
  <c r="BC103" i="1" s="1"/>
  <c r="BG127" i="8"/>
  <c r="F37" i="8" s="1"/>
  <c r="BB103" i="1" s="1"/>
  <c r="BF127" i="8"/>
  <c r="J36" i="8"/>
  <c r="AW103" i="1" s="1"/>
  <c r="F36" i="8"/>
  <c r="BA103" i="1" s="1"/>
  <c r="T127" i="8"/>
  <c r="T126" i="8" s="1"/>
  <c r="T125" i="8" s="1"/>
  <c r="T124" i="8" s="1"/>
  <c r="T123" i="8" s="1"/>
  <c r="R127" i="8"/>
  <c r="R126" i="8"/>
  <c r="R125" i="8" s="1"/>
  <c r="R124" i="8" s="1"/>
  <c r="R123" i="8" s="1"/>
  <c r="P127" i="8"/>
  <c r="P126" i="8" s="1"/>
  <c r="P125" i="8"/>
  <c r="P124" i="8" s="1"/>
  <c r="P123" i="8" s="1"/>
  <c r="AU103" i="1" s="1"/>
  <c r="BK127" i="8"/>
  <c r="BK126" i="8" s="1"/>
  <c r="J127" i="8"/>
  <c r="BE127" i="8" s="1"/>
  <c r="J120" i="8"/>
  <c r="J119" i="8"/>
  <c r="F119" i="8"/>
  <c r="F117" i="8"/>
  <c r="E115" i="8"/>
  <c r="J94" i="8"/>
  <c r="J93" i="8"/>
  <c r="F93" i="8"/>
  <c r="F91" i="8"/>
  <c r="E89" i="8"/>
  <c r="J20" i="8"/>
  <c r="E20" i="8"/>
  <c r="F94" i="8" s="1"/>
  <c r="F120" i="8"/>
  <c r="J19" i="8"/>
  <c r="J14" i="8"/>
  <c r="J91" i="8" s="1"/>
  <c r="J117" i="8"/>
  <c r="E7" i="8"/>
  <c r="J39" i="7"/>
  <c r="J38" i="7"/>
  <c r="AY102" i="1" s="1"/>
  <c r="J37" i="7"/>
  <c r="AX102" i="1" s="1"/>
  <c r="BI274" i="7"/>
  <c r="BH274" i="7"/>
  <c r="BG274" i="7"/>
  <c r="BF274" i="7"/>
  <c r="T274" i="7"/>
  <c r="R274" i="7"/>
  <c r="P274" i="7"/>
  <c r="BK274" i="7"/>
  <c r="J274" i="7"/>
  <c r="BE274" i="7" s="1"/>
  <c r="BI271" i="7"/>
  <c r="BH271" i="7"/>
  <c r="BG271" i="7"/>
  <c r="BF271" i="7"/>
  <c r="T271" i="7"/>
  <c r="T270" i="7" s="1"/>
  <c r="R271" i="7"/>
  <c r="R270" i="7" s="1"/>
  <c r="P271" i="7"/>
  <c r="P270" i="7" s="1"/>
  <c r="BK271" i="7"/>
  <c r="BK270" i="7" s="1"/>
  <c r="J270" i="7" s="1"/>
  <c r="J105" i="7" s="1"/>
  <c r="J271" i="7"/>
  <c r="BE271" i="7"/>
  <c r="BI268" i="7"/>
  <c r="BH268" i="7"/>
  <c r="BG268" i="7"/>
  <c r="BF268" i="7"/>
  <c r="T268" i="7"/>
  <c r="R268" i="7"/>
  <c r="P268" i="7"/>
  <c r="BK268" i="7"/>
  <c r="J268" i="7"/>
  <c r="BE268" i="7" s="1"/>
  <c r="BI265" i="7"/>
  <c r="BH265" i="7"/>
  <c r="BG265" i="7"/>
  <c r="BF265" i="7"/>
  <c r="T265" i="7"/>
  <c r="T264" i="7" s="1"/>
  <c r="R265" i="7"/>
  <c r="R264" i="7" s="1"/>
  <c r="P265" i="7"/>
  <c r="P264" i="7" s="1"/>
  <c r="BK265" i="7"/>
  <c r="BK264" i="7" s="1"/>
  <c r="J264" i="7" s="1"/>
  <c r="J104" i="7" s="1"/>
  <c r="J265" i="7"/>
  <c r="BE265" i="7"/>
  <c r="BI262" i="7"/>
  <c r="BH262" i="7"/>
  <c r="BG262" i="7"/>
  <c r="BF262" i="7"/>
  <c r="T262" i="7"/>
  <c r="R262" i="7"/>
  <c r="P262" i="7"/>
  <c r="BK262" i="7"/>
  <c r="J262" i="7"/>
  <c r="BE262" i="7" s="1"/>
  <c r="BI260" i="7"/>
  <c r="BH260" i="7"/>
  <c r="BG260" i="7"/>
  <c r="BF260" i="7"/>
  <c r="T260" i="7"/>
  <c r="R260" i="7"/>
  <c r="P260" i="7"/>
  <c r="BK260" i="7"/>
  <c r="J260" i="7"/>
  <c r="BE260" i="7" s="1"/>
  <c r="BI257" i="7"/>
  <c r="BH257" i="7"/>
  <c r="BG257" i="7"/>
  <c r="BF257" i="7"/>
  <c r="T257" i="7"/>
  <c r="R257" i="7"/>
  <c r="P257" i="7"/>
  <c r="BK257" i="7"/>
  <c r="J257" i="7"/>
  <c r="BE257" i="7" s="1"/>
  <c r="BI254" i="7"/>
  <c r="BH254" i="7"/>
  <c r="BG254" i="7"/>
  <c r="BF254" i="7"/>
  <c r="T254" i="7"/>
  <c r="R254" i="7"/>
  <c r="P254" i="7"/>
  <c r="BK254" i="7"/>
  <c r="J254" i="7"/>
  <c r="BE254" i="7" s="1"/>
  <c r="BI251" i="7"/>
  <c r="BH251" i="7"/>
  <c r="BG251" i="7"/>
  <c r="BF251" i="7"/>
  <c r="T251" i="7"/>
  <c r="R251" i="7"/>
  <c r="P251" i="7"/>
  <c r="BK251" i="7"/>
  <c r="J251" i="7"/>
  <c r="BE251" i="7" s="1"/>
  <c r="BI249" i="7"/>
  <c r="BH249" i="7"/>
  <c r="BG249" i="7"/>
  <c r="BF249" i="7"/>
  <c r="T249" i="7"/>
  <c r="R249" i="7"/>
  <c r="P249" i="7"/>
  <c r="BK249" i="7"/>
  <c r="J249" i="7"/>
  <c r="BE249" i="7" s="1"/>
  <c r="BI247" i="7"/>
  <c r="BH247" i="7"/>
  <c r="BG247" i="7"/>
  <c r="BF247" i="7"/>
  <c r="T247" i="7"/>
  <c r="R247" i="7"/>
  <c r="P247" i="7"/>
  <c r="BK247" i="7"/>
  <c r="J247" i="7"/>
  <c r="BE247" i="7" s="1"/>
  <c r="BI245" i="7"/>
  <c r="BH245" i="7"/>
  <c r="BG245" i="7"/>
  <c r="BF245" i="7"/>
  <c r="T245" i="7"/>
  <c r="R245" i="7"/>
  <c r="P245" i="7"/>
  <c r="BK245" i="7"/>
  <c r="J245" i="7"/>
  <c r="BE245" i="7" s="1"/>
  <c r="BI243" i="7"/>
  <c r="BH243" i="7"/>
  <c r="BG243" i="7"/>
  <c r="BF243" i="7"/>
  <c r="T243" i="7"/>
  <c r="R243" i="7"/>
  <c r="P243" i="7"/>
  <c r="BK243" i="7"/>
  <c r="J243" i="7"/>
  <c r="BE243" i="7" s="1"/>
  <c r="BI241" i="7"/>
  <c r="BH241" i="7"/>
  <c r="BG241" i="7"/>
  <c r="BF241" i="7"/>
  <c r="T241" i="7"/>
  <c r="R241" i="7"/>
  <c r="P241" i="7"/>
  <c r="BK241" i="7"/>
  <c r="J241" i="7"/>
  <c r="BE241" i="7" s="1"/>
  <c r="BI238" i="7"/>
  <c r="BH238" i="7"/>
  <c r="BG238" i="7"/>
  <c r="BF238" i="7"/>
  <c r="T238" i="7"/>
  <c r="R238" i="7"/>
  <c r="P238" i="7"/>
  <c r="BK238" i="7"/>
  <c r="J238" i="7"/>
  <c r="BE238" i="7" s="1"/>
  <c r="BI236" i="7"/>
  <c r="BH236" i="7"/>
  <c r="BG236" i="7"/>
  <c r="BF236" i="7"/>
  <c r="T236" i="7"/>
  <c r="R236" i="7"/>
  <c r="P236" i="7"/>
  <c r="BK236" i="7"/>
  <c r="J236" i="7"/>
  <c r="BE236" i="7" s="1"/>
  <c r="BI233" i="7"/>
  <c r="BH233" i="7"/>
  <c r="BG233" i="7"/>
  <c r="BF233" i="7"/>
  <c r="T233" i="7"/>
  <c r="R233" i="7"/>
  <c r="P233" i="7"/>
  <c r="BK233" i="7"/>
  <c r="J233" i="7"/>
  <c r="BE233" i="7" s="1"/>
  <c r="BI230" i="7"/>
  <c r="BH230" i="7"/>
  <c r="BG230" i="7"/>
  <c r="BF230" i="7"/>
  <c r="T230" i="7"/>
  <c r="R230" i="7"/>
  <c r="P230" i="7"/>
  <c r="BK230" i="7"/>
  <c r="J230" i="7"/>
  <c r="BE230" i="7" s="1"/>
  <c r="BI227" i="7"/>
  <c r="BH227" i="7"/>
  <c r="BG227" i="7"/>
  <c r="BF227" i="7"/>
  <c r="T227" i="7"/>
  <c r="R227" i="7"/>
  <c r="P227" i="7"/>
  <c r="BK227" i="7"/>
  <c r="J227" i="7"/>
  <c r="BE227" i="7" s="1"/>
  <c r="BI225" i="7"/>
  <c r="BH225" i="7"/>
  <c r="BG225" i="7"/>
  <c r="BF225" i="7"/>
  <c r="T225" i="7"/>
  <c r="R225" i="7"/>
  <c r="P225" i="7"/>
  <c r="BK225" i="7"/>
  <c r="J225" i="7"/>
  <c r="BE225" i="7" s="1"/>
  <c r="BI222" i="7"/>
  <c r="BH222" i="7"/>
  <c r="BG222" i="7"/>
  <c r="BF222" i="7"/>
  <c r="T222" i="7"/>
  <c r="R222" i="7"/>
  <c r="P222" i="7"/>
  <c r="BK222" i="7"/>
  <c r="J222" i="7"/>
  <c r="BE222" i="7" s="1"/>
  <c r="BI219" i="7"/>
  <c r="BH219" i="7"/>
  <c r="BG219" i="7"/>
  <c r="BF219" i="7"/>
  <c r="T219" i="7"/>
  <c r="R219" i="7"/>
  <c r="P219" i="7"/>
  <c r="BK219" i="7"/>
  <c r="J219" i="7"/>
  <c r="BE219" i="7" s="1"/>
  <c r="BI217" i="7"/>
  <c r="BH217" i="7"/>
  <c r="BG217" i="7"/>
  <c r="BF217" i="7"/>
  <c r="T217" i="7"/>
  <c r="R217" i="7"/>
  <c r="P217" i="7"/>
  <c r="BK217" i="7"/>
  <c r="J217" i="7"/>
  <c r="BE217" i="7" s="1"/>
  <c r="BI215" i="7"/>
  <c r="BH215" i="7"/>
  <c r="BG215" i="7"/>
  <c r="BF215" i="7"/>
  <c r="T215" i="7"/>
  <c r="R215" i="7"/>
  <c r="P215" i="7"/>
  <c r="BK215" i="7"/>
  <c r="J215" i="7"/>
  <c r="BE215" i="7" s="1"/>
  <c r="BI212" i="7"/>
  <c r="BH212" i="7"/>
  <c r="BG212" i="7"/>
  <c r="BF212" i="7"/>
  <c r="T212" i="7"/>
  <c r="R212" i="7"/>
  <c r="P212" i="7"/>
  <c r="BK212" i="7"/>
  <c r="J212" i="7"/>
  <c r="BE212" i="7" s="1"/>
  <c r="BI210" i="7"/>
  <c r="BH210" i="7"/>
  <c r="BG210" i="7"/>
  <c r="BF210" i="7"/>
  <c r="T210" i="7"/>
  <c r="R210" i="7"/>
  <c r="P210" i="7"/>
  <c r="BK210" i="7"/>
  <c r="J210" i="7"/>
  <c r="BE210" i="7" s="1"/>
  <c r="BI208" i="7"/>
  <c r="BH208" i="7"/>
  <c r="BG208" i="7"/>
  <c r="BF208" i="7"/>
  <c r="T208" i="7"/>
  <c r="R208" i="7"/>
  <c r="P208" i="7"/>
  <c r="BK208" i="7"/>
  <c r="J208" i="7"/>
  <c r="BE208" i="7" s="1"/>
  <c r="BI206" i="7"/>
  <c r="BH206" i="7"/>
  <c r="BG206" i="7"/>
  <c r="BF206" i="7"/>
  <c r="T206" i="7"/>
  <c r="R206" i="7"/>
  <c r="P206" i="7"/>
  <c r="BK206" i="7"/>
  <c r="J206" i="7"/>
  <c r="BE206" i="7" s="1"/>
  <c r="BI203" i="7"/>
  <c r="BH203" i="7"/>
  <c r="BG203" i="7"/>
  <c r="BF203" i="7"/>
  <c r="T203" i="7"/>
  <c r="R203" i="7"/>
  <c r="R202" i="7" s="1"/>
  <c r="P203" i="7"/>
  <c r="P202" i="7" s="1"/>
  <c r="BK203" i="7"/>
  <c r="BK202" i="7" s="1"/>
  <c r="J202" i="7" s="1"/>
  <c r="J103" i="7" s="1"/>
  <c r="J203" i="7"/>
  <c r="BE203" i="7"/>
  <c r="BI200" i="7"/>
  <c r="BH200" i="7"/>
  <c r="BG200" i="7"/>
  <c r="BF200" i="7"/>
  <c r="T200" i="7"/>
  <c r="R200" i="7"/>
  <c r="P200" i="7"/>
  <c r="BK200" i="7"/>
  <c r="J200" i="7"/>
  <c r="BE200" i="7" s="1"/>
  <c r="BI197" i="7"/>
  <c r="BH197" i="7"/>
  <c r="BG197" i="7"/>
  <c r="BF197" i="7"/>
  <c r="T197" i="7"/>
  <c r="R197" i="7"/>
  <c r="P197" i="7"/>
  <c r="BK197" i="7"/>
  <c r="J197" i="7"/>
  <c r="BE197" i="7" s="1"/>
  <c r="BI194" i="7"/>
  <c r="BH194" i="7"/>
  <c r="BG194" i="7"/>
  <c r="BF194" i="7"/>
  <c r="T194" i="7"/>
  <c r="R194" i="7"/>
  <c r="P194" i="7"/>
  <c r="BK194" i="7"/>
  <c r="J194" i="7"/>
  <c r="BE194" i="7" s="1"/>
  <c r="BI191" i="7"/>
  <c r="BH191" i="7"/>
  <c r="BG191" i="7"/>
  <c r="BF191" i="7"/>
  <c r="T191" i="7"/>
  <c r="R191" i="7"/>
  <c r="P191" i="7"/>
  <c r="BK191" i="7"/>
  <c r="J191" i="7"/>
  <c r="BE191" i="7" s="1"/>
  <c r="BI188" i="7"/>
  <c r="BH188" i="7"/>
  <c r="BG188" i="7"/>
  <c r="BF188" i="7"/>
  <c r="T188" i="7"/>
  <c r="R188" i="7"/>
  <c r="P188" i="7"/>
  <c r="BK188" i="7"/>
  <c r="J188" i="7"/>
  <c r="BE188" i="7" s="1"/>
  <c r="BI185" i="7"/>
  <c r="BH185" i="7"/>
  <c r="BG185" i="7"/>
  <c r="BF185" i="7"/>
  <c r="T185" i="7"/>
  <c r="R185" i="7"/>
  <c r="P185" i="7"/>
  <c r="BK185" i="7"/>
  <c r="J185" i="7"/>
  <c r="BE185" i="7"/>
  <c r="BI181" i="7"/>
  <c r="BH181" i="7"/>
  <c r="BG181" i="7"/>
  <c r="BF181" i="7"/>
  <c r="T181" i="7"/>
  <c r="R181" i="7"/>
  <c r="P181" i="7"/>
  <c r="BK181" i="7"/>
  <c r="J181" i="7"/>
  <c r="BE181" i="7" s="1"/>
  <c r="BI178" i="7"/>
  <c r="BH178" i="7"/>
  <c r="BG178" i="7"/>
  <c r="BF178" i="7"/>
  <c r="T178" i="7"/>
  <c r="R178" i="7"/>
  <c r="P178" i="7"/>
  <c r="BK178" i="7"/>
  <c r="J178" i="7"/>
  <c r="BE178" i="7"/>
  <c r="BI175" i="7"/>
  <c r="BH175" i="7"/>
  <c r="BG175" i="7"/>
  <c r="BF175" i="7"/>
  <c r="T175" i="7"/>
  <c r="R175" i="7"/>
  <c r="R174" i="7"/>
  <c r="P175" i="7"/>
  <c r="BK175" i="7"/>
  <c r="BK174" i="7"/>
  <c r="J174" i="7" s="1"/>
  <c r="J102" i="7" s="1"/>
  <c r="J175" i="7"/>
  <c r="BE175" i="7" s="1"/>
  <c r="BI172" i="7"/>
  <c r="BH172" i="7"/>
  <c r="BG172" i="7"/>
  <c r="BF172" i="7"/>
  <c r="T172" i="7"/>
  <c r="R172" i="7"/>
  <c r="P172" i="7"/>
  <c r="BK172" i="7"/>
  <c r="J172" i="7"/>
  <c r="BE172" i="7" s="1"/>
  <c r="BI169" i="7"/>
  <c r="BH169" i="7"/>
  <c r="BG169" i="7"/>
  <c r="BF169" i="7"/>
  <c r="T169" i="7"/>
  <c r="R169" i="7"/>
  <c r="P169" i="7"/>
  <c r="BK169" i="7"/>
  <c r="J169" i="7"/>
  <c r="BE169" i="7"/>
  <c r="BI166" i="7"/>
  <c r="BH166" i="7"/>
  <c r="BG166" i="7"/>
  <c r="BF166" i="7"/>
  <c r="T166" i="7"/>
  <c r="R166" i="7"/>
  <c r="P166" i="7"/>
  <c r="BK166" i="7"/>
  <c r="J166" i="7"/>
  <c r="BE166" i="7" s="1"/>
  <c r="BI163" i="7"/>
  <c r="BH163" i="7"/>
  <c r="BG163" i="7"/>
  <c r="BF163" i="7"/>
  <c r="T163" i="7"/>
  <c r="R163" i="7"/>
  <c r="P163" i="7"/>
  <c r="BK163" i="7"/>
  <c r="J163" i="7"/>
  <c r="BE163" i="7"/>
  <c r="BI160" i="7"/>
  <c r="BH160" i="7"/>
  <c r="BG160" i="7"/>
  <c r="BF160" i="7"/>
  <c r="T160" i="7"/>
  <c r="R160" i="7"/>
  <c r="P160" i="7"/>
  <c r="BK160" i="7"/>
  <c r="J160" i="7"/>
  <c r="BE160" i="7" s="1"/>
  <c r="BI156" i="7"/>
  <c r="BH156" i="7"/>
  <c r="BG156" i="7"/>
  <c r="BF156" i="7"/>
  <c r="T156" i="7"/>
  <c r="R156" i="7"/>
  <c r="P156" i="7"/>
  <c r="BK156" i="7"/>
  <c r="J156" i="7"/>
  <c r="BE156" i="7"/>
  <c r="BI152" i="7"/>
  <c r="BH152" i="7"/>
  <c r="BG152" i="7"/>
  <c r="BF152" i="7"/>
  <c r="F36" i="7" s="1"/>
  <c r="BA102" i="1" s="1"/>
  <c r="T152" i="7"/>
  <c r="R152" i="7"/>
  <c r="P152" i="7"/>
  <c r="BK152" i="7"/>
  <c r="J152" i="7"/>
  <c r="BE152" i="7" s="1"/>
  <c r="BI148" i="7"/>
  <c r="BH148" i="7"/>
  <c r="BG148" i="7"/>
  <c r="F37" i="7" s="1"/>
  <c r="BB102" i="1" s="1"/>
  <c r="BF148" i="7"/>
  <c r="T148" i="7"/>
  <c r="R148" i="7"/>
  <c r="P148" i="7"/>
  <c r="BK148" i="7"/>
  <c r="J148" i="7"/>
  <c r="BE148" i="7"/>
  <c r="BI145" i="7"/>
  <c r="BH145" i="7"/>
  <c r="BG145" i="7"/>
  <c r="BF145" i="7"/>
  <c r="T145" i="7"/>
  <c r="T141" i="7" s="1"/>
  <c r="R145" i="7"/>
  <c r="P145" i="7"/>
  <c r="BK145" i="7"/>
  <c r="J145" i="7"/>
  <c r="BE145" i="7" s="1"/>
  <c r="BI142" i="7"/>
  <c r="BH142" i="7"/>
  <c r="BG142" i="7"/>
  <c r="BF142" i="7"/>
  <c r="T142" i="7"/>
  <c r="R142" i="7"/>
  <c r="P142" i="7"/>
  <c r="P141" i="7"/>
  <c r="BK142" i="7"/>
  <c r="J142" i="7"/>
  <c r="BE142" i="7"/>
  <c r="BI139" i="7"/>
  <c r="BH139" i="7"/>
  <c r="BG139" i="7"/>
  <c r="BF139" i="7"/>
  <c r="T139" i="7"/>
  <c r="R139" i="7"/>
  <c r="P139" i="7"/>
  <c r="BK139" i="7"/>
  <c r="J139" i="7"/>
  <c r="BE139" i="7"/>
  <c r="BI136" i="7"/>
  <c r="BH136" i="7"/>
  <c r="BG136" i="7"/>
  <c r="BF136" i="7"/>
  <c r="T136" i="7"/>
  <c r="R136" i="7"/>
  <c r="P136" i="7"/>
  <c r="BK136" i="7"/>
  <c r="J136" i="7"/>
  <c r="BE136" i="7" s="1"/>
  <c r="BI133" i="7"/>
  <c r="BH133" i="7"/>
  <c r="F38" i="7" s="1"/>
  <c r="BC102" i="1" s="1"/>
  <c r="BG133" i="7"/>
  <c r="BF133" i="7"/>
  <c r="T133" i="7"/>
  <c r="R133" i="7"/>
  <c r="R129" i="7" s="1"/>
  <c r="P133" i="7"/>
  <c r="BK133" i="7"/>
  <c r="J133" i="7"/>
  <c r="BE133" i="7"/>
  <c r="J35" i="7" s="1"/>
  <c r="AV102" i="1" s="1"/>
  <c r="BI130" i="7"/>
  <c r="BH130" i="7"/>
  <c r="BG130" i="7"/>
  <c r="BF130" i="7"/>
  <c r="T130" i="7"/>
  <c r="T129" i="7"/>
  <c r="R130" i="7"/>
  <c r="P130" i="7"/>
  <c r="P129" i="7"/>
  <c r="BK130" i="7"/>
  <c r="BK129" i="7" s="1"/>
  <c r="J130" i="7"/>
  <c r="BE130" i="7" s="1"/>
  <c r="J124" i="7"/>
  <c r="J123" i="7"/>
  <c r="F123" i="7"/>
  <c r="F121" i="7"/>
  <c r="E119" i="7"/>
  <c r="J94" i="7"/>
  <c r="J93" i="7"/>
  <c r="F93" i="7"/>
  <c r="F91" i="7"/>
  <c r="E89" i="7"/>
  <c r="J20" i="7"/>
  <c r="E20" i="7"/>
  <c r="J19" i="7"/>
  <c r="J14" i="7"/>
  <c r="J121" i="7" s="1"/>
  <c r="J91" i="7"/>
  <c r="E7" i="7"/>
  <c r="J39" i="6"/>
  <c r="J38" i="6"/>
  <c r="AY101" i="1"/>
  <c r="J37" i="6"/>
  <c r="AX101" i="1"/>
  <c r="BI632" i="6"/>
  <c r="BH632" i="6"/>
  <c r="BG632" i="6"/>
  <c r="BF632" i="6"/>
  <c r="T632" i="6"/>
  <c r="T631" i="6"/>
  <c r="R632" i="6"/>
  <c r="R631" i="6"/>
  <c r="P632" i="6"/>
  <c r="P631" i="6"/>
  <c r="BK632" i="6"/>
  <c r="BK631" i="6"/>
  <c r="J631" i="6"/>
  <c r="J127" i="6" s="1"/>
  <c r="J632" i="6"/>
  <c r="BE632" i="6" s="1"/>
  <c r="BI629" i="6"/>
  <c r="BH629" i="6"/>
  <c r="BG629" i="6"/>
  <c r="BF629" i="6"/>
  <c r="T629" i="6"/>
  <c r="T628" i="6"/>
  <c r="R629" i="6"/>
  <c r="R628" i="6" s="1"/>
  <c r="R627" i="6" s="1"/>
  <c r="P629" i="6"/>
  <c r="P628" i="6"/>
  <c r="BK629" i="6"/>
  <c r="BK628" i="6" s="1"/>
  <c r="J628" i="6"/>
  <c r="BK627" i="6"/>
  <c r="J627" i="6" s="1"/>
  <c r="J125" i="6" s="1"/>
  <c r="J629" i="6"/>
  <c r="BE629" i="6"/>
  <c r="J126" i="6"/>
  <c r="BI625" i="6"/>
  <c r="BH625" i="6"/>
  <c r="BG625" i="6"/>
  <c r="BF625" i="6"/>
  <c r="T625" i="6"/>
  <c r="T624" i="6"/>
  <c r="R625" i="6"/>
  <c r="R624" i="6" s="1"/>
  <c r="P625" i="6"/>
  <c r="P624" i="6"/>
  <c r="BK625" i="6"/>
  <c r="BK624" i="6" s="1"/>
  <c r="J624" i="6" s="1"/>
  <c r="J625" i="6"/>
  <c r="BE625" i="6"/>
  <c r="J124" i="6"/>
  <c r="BI618" i="6"/>
  <c r="BH618" i="6"/>
  <c r="BG618" i="6"/>
  <c r="BF618" i="6"/>
  <c r="T618" i="6"/>
  <c r="R618" i="6"/>
  <c r="P618" i="6"/>
  <c r="BK618" i="6"/>
  <c r="J618" i="6"/>
  <c r="BE618" i="6"/>
  <c r="BI614" i="6"/>
  <c r="BH614" i="6"/>
  <c r="BG614" i="6"/>
  <c r="BF614" i="6"/>
  <c r="T614" i="6"/>
  <c r="R614" i="6"/>
  <c r="P614" i="6"/>
  <c r="BK614" i="6"/>
  <c r="J614" i="6"/>
  <c r="BE614" i="6"/>
  <c r="BI610" i="6"/>
  <c r="BH610" i="6"/>
  <c r="BG610" i="6"/>
  <c r="BF610" i="6"/>
  <c r="T610" i="6"/>
  <c r="R610" i="6"/>
  <c r="P610" i="6"/>
  <c r="BK610" i="6"/>
  <c r="J610" i="6"/>
  <c r="BE610" i="6"/>
  <c r="BI604" i="6"/>
  <c r="BH604" i="6"/>
  <c r="BG604" i="6"/>
  <c r="BF604" i="6"/>
  <c r="T604" i="6"/>
  <c r="R604" i="6"/>
  <c r="R594" i="6" s="1"/>
  <c r="P604" i="6"/>
  <c r="BK604" i="6"/>
  <c r="J604" i="6"/>
  <c r="BE604" i="6"/>
  <c r="BI602" i="6"/>
  <c r="BH602" i="6"/>
  <c r="BG602" i="6"/>
  <c r="BF602" i="6"/>
  <c r="T602" i="6"/>
  <c r="R602" i="6"/>
  <c r="P602" i="6"/>
  <c r="BK602" i="6"/>
  <c r="BK594" i="6" s="1"/>
  <c r="J594" i="6" s="1"/>
  <c r="J123" i="6" s="1"/>
  <c r="J602" i="6"/>
  <c r="BE602" i="6"/>
  <c r="BI595" i="6"/>
  <c r="BH595" i="6"/>
  <c r="BG595" i="6"/>
  <c r="BF595" i="6"/>
  <c r="T595" i="6"/>
  <c r="T594" i="6"/>
  <c r="R595" i="6"/>
  <c r="P595" i="6"/>
  <c r="P594" i="6" s="1"/>
  <c r="BK595" i="6"/>
  <c r="J595" i="6"/>
  <c r="BE595" i="6" s="1"/>
  <c r="BI590" i="6"/>
  <c r="BH590" i="6"/>
  <c r="BG590" i="6"/>
  <c r="BF590" i="6"/>
  <c r="T590" i="6"/>
  <c r="T585" i="6" s="1"/>
  <c r="R590" i="6"/>
  <c r="R585" i="6" s="1"/>
  <c r="P590" i="6"/>
  <c r="BK590" i="6"/>
  <c r="J590" i="6"/>
  <c r="BE590" i="6"/>
  <c r="BI586" i="6"/>
  <c r="BH586" i="6"/>
  <c r="BG586" i="6"/>
  <c r="BF586" i="6"/>
  <c r="T586" i="6"/>
  <c r="R586" i="6"/>
  <c r="P586" i="6"/>
  <c r="P585" i="6"/>
  <c r="BK586" i="6"/>
  <c r="BK585" i="6"/>
  <c r="J585" i="6" s="1"/>
  <c r="J122" i="6" s="1"/>
  <c r="J586" i="6"/>
  <c r="BE586" i="6" s="1"/>
  <c r="BI583" i="6"/>
  <c r="BH583" i="6"/>
  <c r="BG583" i="6"/>
  <c r="BF583" i="6"/>
  <c r="T583" i="6"/>
  <c r="R583" i="6"/>
  <c r="P583" i="6"/>
  <c r="BK583" i="6"/>
  <c r="J583" i="6"/>
  <c r="BE583" i="6"/>
  <c r="BI580" i="6"/>
  <c r="BH580" i="6"/>
  <c r="BG580" i="6"/>
  <c r="BF580" i="6"/>
  <c r="T580" i="6"/>
  <c r="R580" i="6"/>
  <c r="P580" i="6"/>
  <c r="BK580" i="6"/>
  <c r="J580" i="6"/>
  <c r="BE580" i="6"/>
  <c r="BI576" i="6"/>
  <c r="BH576" i="6"/>
  <c r="BG576" i="6"/>
  <c r="BF576" i="6"/>
  <c r="T576" i="6"/>
  <c r="R576" i="6"/>
  <c r="P576" i="6"/>
  <c r="BK576" i="6"/>
  <c r="J576" i="6"/>
  <c r="BE576" i="6"/>
  <c r="BI573" i="6"/>
  <c r="BH573" i="6"/>
  <c r="BG573" i="6"/>
  <c r="BF573" i="6"/>
  <c r="T573" i="6"/>
  <c r="R573" i="6"/>
  <c r="P573" i="6"/>
  <c r="BK573" i="6"/>
  <c r="J573" i="6"/>
  <c r="BE573" i="6"/>
  <c r="BI570" i="6"/>
  <c r="BH570" i="6"/>
  <c r="BG570" i="6"/>
  <c r="BF570" i="6"/>
  <c r="T570" i="6"/>
  <c r="R570" i="6"/>
  <c r="P570" i="6"/>
  <c r="BK570" i="6"/>
  <c r="J570" i="6"/>
  <c r="BE570" i="6"/>
  <c r="BI563" i="6"/>
  <c r="BH563" i="6"/>
  <c r="BG563" i="6"/>
  <c r="BF563" i="6"/>
  <c r="T563" i="6"/>
  <c r="R563" i="6"/>
  <c r="P563" i="6"/>
  <c r="BK563" i="6"/>
  <c r="J563" i="6"/>
  <c r="BE563" i="6"/>
  <c r="BI555" i="6"/>
  <c r="BH555" i="6"/>
  <c r="BG555" i="6"/>
  <c r="BF555" i="6"/>
  <c r="T555" i="6"/>
  <c r="R555" i="6"/>
  <c r="R545" i="6" s="1"/>
  <c r="P555" i="6"/>
  <c r="BK555" i="6"/>
  <c r="J555" i="6"/>
  <c r="BE555" i="6"/>
  <c r="BI551" i="6"/>
  <c r="BH551" i="6"/>
  <c r="BG551" i="6"/>
  <c r="BF551" i="6"/>
  <c r="T551" i="6"/>
  <c r="R551" i="6"/>
  <c r="P551" i="6"/>
  <c r="BK551" i="6"/>
  <c r="BK545" i="6" s="1"/>
  <c r="J545" i="6" s="1"/>
  <c r="J121" i="6" s="1"/>
  <c r="J551" i="6"/>
  <c r="BE551" i="6"/>
  <c r="BI546" i="6"/>
  <c r="BH546" i="6"/>
  <c r="BG546" i="6"/>
  <c r="BF546" i="6"/>
  <c r="T546" i="6"/>
  <c r="T545" i="6"/>
  <c r="R546" i="6"/>
  <c r="P546" i="6"/>
  <c r="P545" i="6"/>
  <c r="BK546" i="6"/>
  <c r="J546" i="6"/>
  <c r="BE546" i="6"/>
  <c r="BI543" i="6"/>
  <c r="BH543" i="6"/>
  <c r="BG543" i="6"/>
  <c r="BF543" i="6"/>
  <c r="T543" i="6"/>
  <c r="R543" i="6"/>
  <c r="P543" i="6"/>
  <c r="BK543" i="6"/>
  <c r="J543" i="6"/>
  <c r="BE543" i="6"/>
  <c r="BI538" i="6"/>
  <c r="BH538" i="6"/>
  <c r="BG538" i="6"/>
  <c r="BF538" i="6"/>
  <c r="T538" i="6"/>
  <c r="R538" i="6"/>
  <c r="P538" i="6"/>
  <c r="BK538" i="6"/>
  <c r="J538" i="6"/>
  <c r="BE538" i="6" s="1"/>
  <c r="BI534" i="6"/>
  <c r="BH534" i="6"/>
  <c r="BG534" i="6"/>
  <c r="BF534" i="6"/>
  <c r="T534" i="6"/>
  <c r="R534" i="6"/>
  <c r="P534" i="6"/>
  <c r="BK534" i="6"/>
  <c r="J534" i="6"/>
  <c r="BE534" i="6"/>
  <c r="BI529" i="6"/>
  <c r="BH529" i="6"/>
  <c r="BG529" i="6"/>
  <c r="BF529" i="6"/>
  <c r="T529" i="6"/>
  <c r="R529" i="6"/>
  <c r="P529" i="6"/>
  <c r="BK529" i="6"/>
  <c r="J529" i="6"/>
  <c r="BE529" i="6" s="1"/>
  <c r="BI526" i="6"/>
  <c r="BH526" i="6"/>
  <c r="BG526" i="6"/>
  <c r="BF526" i="6"/>
  <c r="T526" i="6"/>
  <c r="R526" i="6"/>
  <c r="P526" i="6"/>
  <c r="BK526" i="6"/>
  <c r="J526" i="6"/>
  <c r="BE526" i="6"/>
  <c r="BI521" i="6"/>
  <c r="BH521" i="6"/>
  <c r="BG521" i="6"/>
  <c r="BF521" i="6"/>
  <c r="T521" i="6"/>
  <c r="R521" i="6"/>
  <c r="P521" i="6"/>
  <c r="BK521" i="6"/>
  <c r="J521" i="6"/>
  <c r="BE521" i="6" s="1"/>
  <c r="BI518" i="6"/>
  <c r="BH518" i="6"/>
  <c r="BG518" i="6"/>
  <c r="BF518" i="6"/>
  <c r="T518" i="6"/>
  <c r="R518" i="6"/>
  <c r="P518" i="6"/>
  <c r="BK518" i="6"/>
  <c r="J518" i="6"/>
  <c r="BE518" i="6"/>
  <c r="BI510" i="6"/>
  <c r="BH510" i="6"/>
  <c r="BG510" i="6"/>
  <c r="BF510" i="6"/>
  <c r="T510" i="6"/>
  <c r="T497" i="6" s="1"/>
  <c r="R510" i="6"/>
  <c r="P510" i="6"/>
  <c r="BK510" i="6"/>
  <c r="J510" i="6"/>
  <c r="BE510" i="6" s="1"/>
  <c r="BI506" i="6"/>
  <c r="BH506" i="6"/>
  <c r="BG506" i="6"/>
  <c r="BF506" i="6"/>
  <c r="T506" i="6"/>
  <c r="R506" i="6"/>
  <c r="P506" i="6"/>
  <c r="BK506" i="6"/>
  <c r="J506" i="6"/>
  <c r="BE506" i="6"/>
  <c r="BI502" i="6"/>
  <c r="BH502" i="6"/>
  <c r="BG502" i="6"/>
  <c r="BF502" i="6"/>
  <c r="T502" i="6"/>
  <c r="R502" i="6"/>
  <c r="P502" i="6"/>
  <c r="BK502" i="6"/>
  <c r="J502" i="6"/>
  <c r="BE502" i="6" s="1"/>
  <c r="BI498" i="6"/>
  <c r="BH498" i="6"/>
  <c r="BG498" i="6"/>
  <c r="BF498" i="6"/>
  <c r="T498" i="6"/>
  <c r="R498" i="6"/>
  <c r="P498" i="6"/>
  <c r="P497" i="6"/>
  <c r="BK498" i="6"/>
  <c r="J498" i="6"/>
  <c r="BE498" i="6"/>
  <c r="BI495" i="6"/>
  <c r="BH495" i="6"/>
  <c r="BG495" i="6"/>
  <c r="BF495" i="6"/>
  <c r="T495" i="6"/>
  <c r="R495" i="6"/>
  <c r="P495" i="6"/>
  <c r="BK495" i="6"/>
  <c r="J495" i="6"/>
  <c r="BE495" i="6"/>
  <c r="BI492" i="6"/>
  <c r="BH492" i="6"/>
  <c r="BG492" i="6"/>
  <c r="BF492" i="6"/>
  <c r="T492" i="6"/>
  <c r="R492" i="6"/>
  <c r="P492" i="6"/>
  <c r="BK492" i="6"/>
  <c r="J492" i="6"/>
  <c r="BE492" i="6"/>
  <c r="BI490" i="6"/>
  <c r="BH490" i="6"/>
  <c r="BG490" i="6"/>
  <c r="BF490" i="6"/>
  <c r="T490" i="6"/>
  <c r="R490" i="6"/>
  <c r="P490" i="6"/>
  <c r="BK490" i="6"/>
  <c r="J490" i="6"/>
  <c r="BE490" i="6"/>
  <c r="BI486" i="6"/>
  <c r="BH486" i="6"/>
  <c r="BG486" i="6"/>
  <c r="BF486" i="6"/>
  <c r="T486" i="6"/>
  <c r="R486" i="6"/>
  <c r="P486" i="6"/>
  <c r="BK486" i="6"/>
  <c r="J486" i="6"/>
  <c r="BE486" i="6"/>
  <c r="BI483" i="6"/>
  <c r="BH483" i="6"/>
  <c r="BG483" i="6"/>
  <c r="BF483" i="6"/>
  <c r="T483" i="6"/>
  <c r="R483" i="6"/>
  <c r="P483" i="6"/>
  <c r="BK483" i="6"/>
  <c r="J483" i="6"/>
  <c r="BE483" i="6"/>
  <c r="BI480" i="6"/>
  <c r="BH480" i="6"/>
  <c r="BG480" i="6"/>
  <c r="BF480" i="6"/>
  <c r="T480" i="6"/>
  <c r="R480" i="6"/>
  <c r="P480" i="6"/>
  <c r="BK480" i="6"/>
  <c r="J480" i="6"/>
  <c r="BE480" i="6"/>
  <c r="BI475" i="6"/>
  <c r="BH475" i="6"/>
  <c r="BG475" i="6"/>
  <c r="BF475" i="6"/>
  <c r="T475" i="6"/>
  <c r="R475" i="6"/>
  <c r="P475" i="6"/>
  <c r="BK475" i="6"/>
  <c r="J475" i="6"/>
  <c r="BE475" i="6"/>
  <c r="BI473" i="6"/>
  <c r="BH473" i="6"/>
  <c r="BG473" i="6"/>
  <c r="BF473" i="6"/>
  <c r="T473" i="6"/>
  <c r="R473" i="6"/>
  <c r="P473" i="6"/>
  <c r="BK473" i="6"/>
  <c r="J473" i="6"/>
  <c r="BE473" i="6"/>
  <c r="BI470" i="6"/>
  <c r="BH470" i="6"/>
  <c r="BG470" i="6"/>
  <c r="BF470" i="6"/>
  <c r="T470" i="6"/>
  <c r="R470" i="6"/>
  <c r="P470" i="6"/>
  <c r="BK470" i="6"/>
  <c r="J470" i="6"/>
  <c r="BE470" i="6"/>
  <c r="BI467" i="6"/>
  <c r="BH467" i="6"/>
  <c r="BG467" i="6"/>
  <c r="BF467" i="6"/>
  <c r="T467" i="6"/>
  <c r="R467" i="6"/>
  <c r="P467" i="6"/>
  <c r="BK467" i="6"/>
  <c r="J467" i="6"/>
  <c r="BE467" i="6"/>
  <c r="BI465" i="6"/>
  <c r="BH465" i="6"/>
  <c r="BG465" i="6"/>
  <c r="BF465" i="6"/>
  <c r="T465" i="6"/>
  <c r="R465" i="6"/>
  <c r="P465" i="6"/>
  <c r="P455" i="6" s="1"/>
  <c r="BK465" i="6"/>
  <c r="J465" i="6"/>
  <c r="BE465" i="6"/>
  <c r="BI461" i="6"/>
  <c r="BH461" i="6"/>
  <c r="BG461" i="6"/>
  <c r="BF461" i="6"/>
  <c r="T461" i="6"/>
  <c r="T455" i="6" s="1"/>
  <c r="R461" i="6"/>
  <c r="R455" i="6" s="1"/>
  <c r="P461" i="6"/>
  <c r="BK461" i="6"/>
  <c r="J461" i="6"/>
  <c r="BE461" i="6"/>
  <c r="BI456" i="6"/>
  <c r="BH456" i="6"/>
  <c r="BG456" i="6"/>
  <c r="BF456" i="6"/>
  <c r="T456" i="6"/>
  <c r="R456" i="6"/>
  <c r="P456" i="6"/>
  <c r="BK456" i="6"/>
  <c r="BK455" i="6" s="1"/>
  <c r="J455" i="6" s="1"/>
  <c r="J119" i="6" s="1"/>
  <c r="J456" i="6"/>
  <c r="BE456" i="6"/>
  <c r="BI453" i="6"/>
  <c r="BH453" i="6"/>
  <c r="BG453" i="6"/>
  <c r="BF453" i="6"/>
  <c r="T453" i="6"/>
  <c r="R453" i="6"/>
  <c r="P453" i="6"/>
  <c r="BK453" i="6"/>
  <c r="J453" i="6"/>
  <c r="BE453" i="6"/>
  <c r="BI449" i="6"/>
  <c r="BH449" i="6"/>
  <c r="BG449" i="6"/>
  <c r="BF449" i="6"/>
  <c r="T449" i="6"/>
  <c r="R449" i="6"/>
  <c r="P449" i="6"/>
  <c r="BK449" i="6"/>
  <c r="J449" i="6"/>
  <c r="BE449" i="6"/>
  <c r="BI447" i="6"/>
  <c r="BH447" i="6"/>
  <c r="BG447" i="6"/>
  <c r="BF447" i="6"/>
  <c r="T447" i="6"/>
  <c r="R447" i="6"/>
  <c r="P447" i="6"/>
  <c r="BK447" i="6"/>
  <c r="J447" i="6"/>
  <c r="BE447" i="6"/>
  <c r="BI443" i="6"/>
  <c r="BH443" i="6"/>
  <c r="BG443" i="6"/>
  <c r="BF443" i="6"/>
  <c r="T443" i="6"/>
  <c r="R443" i="6"/>
  <c r="P443" i="6"/>
  <c r="BK443" i="6"/>
  <c r="J443" i="6"/>
  <c r="BE443" i="6"/>
  <c r="BI440" i="6"/>
  <c r="BH440" i="6"/>
  <c r="BG440" i="6"/>
  <c r="BF440" i="6"/>
  <c r="T440" i="6"/>
  <c r="R440" i="6"/>
  <c r="P440" i="6"/>
  <c r="BK440" i="6"/>
  <c r="J440" i="6"/>
  <c r="BE440" i="6"/>
  <c r="BI437" i="6"/>
  <c r="BH437" i="6"/>
  <c r="BG437" i="6"/>
  <c r="BF437" i="6"/>
  <c r="T437" i="6"/>
  <c r="R437" i="6"/>
  <c r="P437" i="6"/>
  <c r="BK437" i="6"/>
  <c r="J437" i="6"/>
  <c r="BE437" i="6"/>
  <c r="BI435" i="6"/>
  <c r="BH435" i="6"/>
  <c r="BG435" i="6"/>
  <c r="BF435" i="6"/>
  <c r="T435" i="6"/>
  <c r="R435" i="6"/>
  <c r="P435" i="6"/>
  <c r="BK435" i="6"/>
  <c r="J435" i="6"/>
  <c r="BE435" i="6"/>
  <c r="BI432" i="6"/>
  <c r="BH432" i="6"/>
  <c r="BG432" i="6"/>
  <c r="BF432" i="6"/>
  <c r="T432" i="6"/>
  <c r="R432" i="6"/>
  <c r="P432" i="6"/>
  <c r="BK432" i="6"/>
  <c r="J432" i="6"/>
  <c r="BE432" i="6"/>
  <c r="BI428" i="6"/>
  <c r="BH428" i="6"/>
  <c r="BG428" i="6"/>
  <c r="BF428" i="6"/>
  <c r="T428" i="6"/>
  <c r="R428" i="6"/>
  <c r="P428" i="6"/>
  <c r="BK428" i="6"/>
  <c r="J428" i="6"/>
  <c r="BE428" i="6"/>
  <c r="BI425" i="6"/>
  <c r="BH425" i="6"/>
  <c r="BG425" i="6"/>
  <c r="BF425" i="6"/>
  <c r="T425" i="6"/>
  <c r="R425" i="6"/>
  <c r="P425" i="6"/>
  <c r="BK425" i="6"/>
  <c r="J425" i="6"/>
  <c r="BE425" i="6"/>
  <c r="BI422" i="6"/>
  <c r="BH422" i="6"/>
  <c r="BG422" i="6"/>
  <c r="BF422" i="6"/>
  <c r="T422" i="6"/>
  <c r="R422" i="6"/>
  <c r="P422" i="6"/>
  <c r="BK422" i="6"/>
  <c r="J422" i="6"/>
  <c r="BE422" i="6"/>
  <c r="BI420" i="6"/>
  <c r="BH420" i="6"/>
  <c r="BG420" i="6"/>
  <c r="BF420" i="6"/>
  <c r="T420" i="6"/>
  <c r="R420" i="6"/>
  <c r="P420" i="6"/>
  <c r="BK420" i="6"/>
  <c r="J420" i="6"/>
  <c r="BE420" i="6"/>
  <c r="BI417" i="6"/>
  <c r="BH417" i="6"/>
  <c r="BG417" i="6"/>
  <c r="BF417" i="6"/>
  <c r="T417" i="6"/>
  <c r="R417" i="6"/>
  <c r="P417" i="6"/>
  <c r="BK417" i="6"/>
  <c r="J417" i="6"/>
  <c r="BE417" i="6"/>
  <c r="BI415" i="6"/>
  <c r="BH415" i="6"/>
  <c r="BG415" i="6"/>
  <c r="BF415" i="6"/>
  <c r="T415" i="6"/>
  <c r="R415" i="6"/>
  <c r="R405" i="6" s="1"/>
  <c r="P415" i="6"/>
  <c r="BK415" i="6"/>
  <c r="J415" i="6"/>
  <c r="BE415" i="6"/>
  <c r="BI409" i="6"/>
  <c r="BH409" i="6"/>
  <c r="BG409" i="6"/>
  <c r="BF409" i="6"/>
  <c r="T409" i="6"/>
  <c r="R409" i="6"/>
  <c r="P409" i="6"/>
  <c r="BK409" i="6"/>
  <c r="BK405" i="6" s="1"/>
  <c r="J405" i="6" s="1"/>
  <c r="J118" i="6" s="1"/>
  <c r="J409" i="6"/>
  <c r="BE409" i="6"/>
  <c r="BI406" i="6"/>
  <c r="BH406" i="6"/>
  <c r="BG406" i="6"/>
  <c r="BF406" i="6"/>
  <c r="T406" i="6"/>
  <c r="T405" i="6"/>
  <c r="R406" i="6"/>
  <c r="P406" i="6"/>
  <c r="P405" i="6"/>
  <c r="BK406" i="6"/>
  <c r="J406" i="6"/>
  <c r="BE406" i="6" s="1"/>
  <c r="BI403" i="6"/>
  <c r="BH403" i="6"/>
  <c r="BG403" i="6"/>
  <c r="BF403" i="6"/>
  <c r="T403" i="6"/>
  <c r="R403" i="6"/>
  <c r="P403" i="6"/>
  <c r="BK403" i="6"/>
  <c r="J403" i="6"/>
  <c r="BE403" i="6"/>
  <c r="BI400" i="6"/>
  <c r="BH400" i="6"/>
  <c r="BG400" i="6"/>
  <c r="BF400" i="6"/>
  <c r="T400" i="6"/>
  <c r="R400" i="6"/>
  <c r="P400" i="6"/>
  <c r="BK400" i="6"/>
  <c r="J400" i="6"/>
  <c r="BE400" i="6"/>
  <c r="BI396" i="6"/>
  <c r="BH396" i="6"/>
  <c r="BG396" i="6"/>
  <c r="BF396" i="6"/>
  <c r="T396" i="6"/>
  <c r="R396" i="6"/>
  <c r="P396" i="6"/>
  <c r="P389" i="6" s="1"/>
  <c r="BK396" i="6"/>
  <c r="J396" i="6"/>
  <c r="BE396" i="6"/>
  <c r="BI393" i="6"/>
  <c r="BH393" i="6"/>
  <c r="BG393" i="6"/>
  <c r="BF393" i="6"/>
  <c r="T393" i="6"/>
  <c r="T389" i="6" s="1"/>
  <c r="R393" i="6"/>
  <c r="P393" i="6"/>
  <c r="BK393" i="6"/>
  <c r="J393" i="6"/>
  <c r="BE393" i="6"/>
  <c r="BI390" i="6"/>
  <c r="BH390" i="6"/>
  <c r="BG390" i="6"/>
  <c r="BF390" i="6"/>
  <c r="T390" i="6"/>
  <c r="R390" i="6"/>
  <c r="R389" i="6" s="1"/>
  <c r="P390" i="6"/>
  <c r="BK390" i="6"/>
  <c r="BK389" i="6" s="1"/>
  <c r="J389" i="6" s="1"/>
  <c r="J390" i="6"/>
  <c r="BE390" i="6"/>
  <c r="J117" i="6"/>
  <c r="BI387" i="6"/>
  <c r="BH387" i="6"/>
  <c r="BG387" i="6"/>
  <c r="BF387" i="6"/>
  <c r="T387" i="6"/>
  <c r="R387" i="6"/>
  <c r="P387" i="6"/>
  <c r="P381" i="6" s="1"/>
  <c r="BK387" i="6"/>
  <c r="J387" i="6"/>
  <c r="BE387" i="6"/>
  <c r="BI385" i="6"/>
  <c r="BH385" i="6"/>
  <c r="BG385" i="6"/>
  <c r="BF385" i="6"/>
  <c r="T385" i="6"/>
  <c r="T381" i="6" s="1"/>
  <c r="R385" i="6"/>
  <c r="R381" i="6" s="1"/>
  <c r="P385" i="6"/>
  <c r="BK385" i="6"/>
  <c r="J385" i="6"/>
  <c r="BE385" i="6"/>
  <c r="BI382" i="6"/>
  <c r="BH382" i="6"/>
  <c r="BG382" i="6"/>
  <c r="BF382" i="6"/>
  <c r="T382" i="6"/>
  <c r="R382" i="6"/>
  <c r="P382" i="6"/>
  <c r="BK382" i="6"/>
  <c r="BK381" i="6" s="1"/>
  <c r="J381" i="6" s="1"/>
  <c r="J116" i="6" s="1"/>
  <c r="J382" i="6"/>
  <c r="BE382" i="6"/>
  <c r="BI378" i="6"/>
  <c r="BH378" i="6"/>
  <c r="BG378" i="6"/>
  <c r="BF378" i="6"/>
  <c r="T378" i="6"/>
  <c r="R378" i="6"/>
  <c r="P378" i="6"/>
  <c r="BK378" i="6"/>
  <c r="J378" i="6"/>
  <c r="BE378" i="6"/>
  <c r="BI375" i="6"/>
  <c r="BH375" i="6"/>
  <c r="BG375" i="6"/>
  <c r="BF375" i="6"/>
  <c r="T375" i="6"/>
  <c r="R375" i="6"/>
  <c r="P375" i="6"/>
  <c r="BK375" i="6"/>
  <c r="J375" i="6"/>
  <c r="BE375" i="6" s="1"/>
  <c r="BI372" i="6"/>
  <c r="BH372" i="6"/>
  <c r="BG372" i="6"/>
  <c r="BF372" i="6"/>
  <c r="T372" i="6"/>
  <c r="R372" i="6"/>
  <c r="P372" i="6"/>
  <c r="P362" i="6" s="1"/>
  <c r="P356" i="6" s="1"/>
  <c r="BK372" i="6"/>
  <c r="J372" i="6"/>
  <c r="BE372" i="6"/>
  <c r="BI369" i="6"/>
  <c r="BH369" i="6"/>
  <c r="BG369" i="6"/>
  <c r="BF369" i="6"/>
  <c r="T369" i="6"/>
  <c r="R369" i="6"/>
  <c r="R362" i="6" s="1"/>
  <c r="P369" i="6"/>
  <c r="BK369" i="6"/>
  <c r="J369" i="6"/>
  <c r="BE369" i="6" s="1"/>
  <c r="BI366" i="6"/>
  <c r="BH366" i="6"/>
  <c r="BG366" i="6"/>
  <c r="BF366" i="6"/>
  <c r="T366" i="6"/>
  <c r="R366" i="6"/>
  <c r="P366" i="6"/>
  <c r="BK366" i="6"/>
  <c r="BK362" i="6" s="1"/>
  <c r="J362" i="6" s="1"/>
  <c r="J115" i="6" s="1"/>
  <c r="J366" i="6"/>
  <c r="BE366" i="6"/>
  <c r="BI363" i="6"/>
  <c r="BH363" i="6"/>
  <c r="BG363" i="6"/>
  <c r="BF363" i="6"/>
  <c r="T363" i="6"/>
  <c r="R363" i="6"/>
  <c r="P363" i="6"/>
  <c r="BK363" i="6"/>
  <c r="J363" i="6"/>
  <c r="BE363" i="6" s="1"/>
  <c r="BI358" i="6"/>
  <c r="BH358" i="6"/>
  <c r="BG358" i="6"/>
  <c r="BF358" i="6"/>
  <c r="T358" i="6"/>
  <c r="T357" i="6" s="1"/>
  <c r="R358" i="6"/>
  <c r="R357" i="6"/>
  <c r="P358" i="6"/>
  <c r="P357" i="6"/>
  <c r="BK358" i="6"/>
  <c r="BK357" i="6" s="1"/>
  <c r="J358" i="6"/>
  <c r="BE358" i="6"/>
  <c r="BI354" i="6"/>
  <c r="BH354" i="6"/>
  <c r="BG354" i="6"/>
  <c r="BF354" i="6"/>
  <c r="T354" i="6"/>
  <c r="T353" i="6"/>
  <c r="R354" i="6"/>
  <c r="R353" i="6" s="1"/>
  <c r="P354" i="6"/>
  <c r="P353" i="6"/>
  <c r="BK354" i="6"/>
  <c r="BK353" i="6" s="1"/>
  <c r="J353" i="6" s="1"/>
  <c r="J112" i="6" s="1"/>
  <c r="J354" i="6"/>
  <c r="BE354" i="6"/>
  <c r="BI351" i="6"/>
  <c r="BH351" i="6"/>
  <c r="BG351" i="6"/>
  <c r="BF351" i="6"/>
  <c r="T351" i="6"/>
  <c r="R351" i="6"/>
  <c r="P351" i="6"/>
  <c r="P342" i="6" s="1"/>
  <c r="BK351" i="6"/>
  <c r="J351" i="6"/>
  <c r="BE351" i="6"/>
  <c r="BI347" i="6"/>
  <c r="BH347" i="6"/>
  <c r="BG347" i="6"/>
  <c r="BF347" i="6"/>
  <c r="T347" i="6"/>
  <c r="R347" i="6"/>
  <c r="R342" i="6" s="1"/>
  <c r="P347" i="6"/>
  <c r="BK347" i="6"/>
  <c r="J347" i="6"/>
  <c r="BE347" i="6" s="1"/>
  <c r="BI345" i="6"/>
  <c r="BH345" i="6"/>
  <c r="BG345" i="6"/>
  <c r="BF345" i="6"/>
  <c r="T345" i="6"/>
  <c r="R345" i="6"/>
  <c r="P345" i="6"/>
  <c r="BK345" i="6"/>
  <c r="BK342" i="6" s="1"/>
  <c r="J342" i="6" s="1"/>
  <c r="J111" i="6" s="1"/>
  <c r="J345" i="6"/>
  <c r="BE345" i="6"/>
  <c r="BI343" i="6"/>
  <c r="BH343" i="6"/>
  <c r="BG343" i="6"/>
  <c r="BF343" i="6"/>
  <c r="T343" i="6"/>
  <c r="R343" i="6"/>
  <c r="P343" i="6"/>
  <c r="BK343" i="6"/>
  <c r="J343" i="6"/>
  <c r="BE343" i="6" s="1"/>
  <c r="BI335" i="6"/>
  <c r="BH335" i="6"/>
  <c r="BG335" i="6"/>
  <c r="BF335" i="6"/>
  <c r="T335" i="6"/>
  <c r="R335" i="6"/>
  <c r="R327" i="6" s="1"/>
  <c r="P335" i="6"/>
  <c r="BK335" i="6"/>
  <c r="J335" i="6"/>
  <c r="BE335" i="6" s="1"/>
  <c r="BI331" i="6"/>
  <c r="BH331" i="6"/>
  <c r="BG331" i="6"/>
  <c r="BF331" i="6"/>
  <c r="T331" i="6"/>
  <c r="R331" i="6"/>
  <c r="P331" i="6"/>
  <c r="P327" i="6" s="1"/>
  <c r="BK331" i="6"/>
  <c r="BK327" i="6" s="1"/>
  <c r="J327" i="6" s="1"/>
  <c r="J110" i="6" s="1"/>
  <c r="J331" i="6"/>
  <c r="BE331" i="6"/>
  <c r="BI328" i="6"/>
  <c r="BH328" i="6"/>
  <c r="BG328" i="6"/>
  <c r="BF328" i="6"/>
  <c r="T328" i="6"/>
  <c r="T327" i="6" s="1"/>
  <c r="R328" i="6"/>
  <c r="P328" i="6"/>
  <c r="BK328" i="6"/>
  <c r="J328" i="6"/>
  <c r="BE328" i="6" s="1"/>
  <c r="BI324" i="6"/>
  <c r="BH324" i="6"/>
  <c r="BG324" i="6"/>
  <c r="BF324" i="6"/>
  <c r="T324" i="6"/>
  <c r="R324" i="6"/>
  <c r="P324" i="6"/>
  <c r="BK324" i="6"/>
  <c r="J324" i="6"/>
  <c r="BE324" i="6" s="1"/>
  <c r="BI321" i="6"/>
  <c r="BH321" i="6"/>
  <c r="BG321" i="6"/>
  <c r="BF321" i="6"/>
  <c r="T321" i="6"/>
  <c r="R321" i="6"/>
  <c r="P321" i="6"/>
  <c r="BK321" i="6"/>
  <c r="J321" i="6"/>
  <c r="BE321" i="6"/>
  <c r="BI318" i="6"/>
  <c r="BH318" i="6"/>
  <c r="BG318" i="6"/>
  <c r="BF318" i="6"/>
  <c r="T318" i="6"/>
  <c r="R318" i="6"/>
  <c r="P318" i="6"/>
  <c r="BK318" i="6"/>
  <c r="J318" i="6"/>
  <c r="BE318" i="6" s="1"/>
  <c r="BI315" i="6"/>
  <c r="BH315" i="6"/>
  <c r="BG315" i="6"/>
  <c r="BF315" i="6"/>
  <c r="T315" i="6"/>
  <c r="R315" i="6"/>
  <c r="P315" i="6"/>
  <c r="P302" i="6" s="1"/>
  <c r="BK315" i="6"/>
  <c r="J315" i="6"/>
  <c r="BE315" i="6"/>
  <c r="BI311" i="6"/>
  <c r="BH311" i="6"/>
  <c r="BG311" i="6"/>
  <c r="BF311" i="6"/>
  <c r="T311" i="6"/>
  <c r="R311" i="6"/>
  <c r="R302" i="6" s="1"/>
  <c r="P311" i="6"/>
  <c r="BK311" i="6"/>
  <c r="J311" i="6"/>
  <c r="BE311" i="6" s="1"/>
  <c r="BI307" i="6"/>
  <c r="BH307" i="6"/>
  <c r="BG307" i="6"/>
  <c r="BF307" i="6"/>
  <c r="T307" i="6"/>
  <c r="R307" i="6"/>
  <c r="P307" i="6"/>
  <c r="BK307" i="6"/>
  <c r="BK302" i="6" s="1"/>
  <c r="J302" i="6" s="1"/>
  <c r="J109" i="6" s="1"/>
  <c r="J307" i="6"/>
  <c r="BE307" i="6"/>
  <c r="BI303" i="6"/>
  <c r="BH303" i="6"/>
  <c r="BG303" i="6"/>
  <c r="BF303" i="6"/>
  <c r="T303" i="6"/>
  <c r="R303" i="6"/>
  <c r="P303" i="6"/>
  <c r="BK303" i="6"/>
  <c r="J303" i="6"/>
  <c r="BE303" i="6" s="1"/>
  <c r="BI300" i="6"/>
  <c r="BH300" i="6"/>
  <c r="BG300" i="6"/>
  <c r="BF300" i="6"/>
  <c r="T300" i="6"/>
  <c r="R300" i="6"/>
  <c r="P300" i="6"/>
  <c r="BK300" i="6"/>
  <c r="J300" i="6"/>
  <c r="BE300" i="6" s="1"/>
  <c r="BI296" i="6"/>
  <c r="BH296" i="6"/>
  <c r="BG296" i="6"/>
  <c r="BF296" i="6"/>
  <c r="T296" i="6"/>
  <c r="R296" i="6"/>
  <c r="P296" i="6"/>
  <c r="BK296" i="6"/>
  <c r="J296" i="6"/>
  <c r="BE296" i="6"/>
  <c r="BI292" i="6"/>
  <c r="BH292" i="6"/>
  <c r="BG292" i="6"/>
  <c r="BF292" i="6"/>
  <c r="T292" i="6"/>
  <c r="R292" i="6"/>
  <c r="P292" i="6"/>
  <c r="BK292" i="6"/>
  <c r="J292" i="6"/>
  <c r="BE292" i="6" s="1"/>
  <c r="BI287" i="6"/>
  <c r="BH287" i="6"/>
  <c r="BG287" i="6"/>
  <c r="BF287" i="6"/>
  <c r="T287" i="6"/>
  <c r="R287" i="6"/>
  <c r="P287" i="6"/>
  <c r="BK287" i="6"/>
  <c r="BK280" i="6" s="1"/>
  <c r="J280" i="6" s="1"/>
  <c r="J108" i="6" s="1"/>
  <c r="J287" i="6"/>
  <c r="BE287" i="6"/>
  <c r="BI284" i="6"/>
  <c r="BH284" i="6"/>
  <c r="BG284" i="6"/>
  <c r="BF284" i="6"/>
  <c r="T284" i="6"/>
  <c r="R284" i="6"/>
  <c r="P284" i="6"/>
  <c r="BK284" i="6"/>
  <c r="J284" i="6"/>
  <c r="BE284" i="6" s="1"/>
  <c r="BI281" i="6"/>
  <c r="BH281" i="6"/>
  <c r="BG281" i="6"/>
  <c r="BF281" i="6"/>
  <c r="T281" i="6"/>
  <c r="R281" i="6"/>
  <c r="R280" i="6"/>
  <c r="P281" i="6"/>
  <c r="BK281" i="6"/>
  <c r="J281" i="6"/>
  <c r="BE281" i="6"/>
  <c r="BI275" i="6"/>
  <c r="BH275" i="6"/>
  <c r="BG275" i="6"/>
  <c r="BF275" i="6"/>
  <c r="T275" i="6"/>
  <c r="T274" i="6"/>
  <c r="R275" i="6"/>
  <c r="R274" i="6" s="1"/>
  <c r="P275" i="6"/>
  <c r="P274" i="6"/>
  <c r="BK275" i="6"/>
  <c r="BK274" i="6"/>
  <c r="J274" i="6"/>
  <c r="J107" i="6" s="1"/>
  <c r="J275" i="6"/>
  <c r="BE275" i="6" s="1"/>
  <c r="BI271" i="6"/>
  <c r="BH271" i="6"/>
  <c r="BG271" i="6"/>
  <c r="BF271" i="6"/>
  <c r="T271" i="6"/>
  <c r="T267" i="6" s="1"/>
  <c r="R271" i="6"/>
  <c r="P271" i="6"/>
  <c r="BK271" i="6"/>
  <c r="J271" i="6"/>
  <c r="BE271" i="6"/>
  <c r="BI268" i="6"/>
  <c r="BH268" i="6"/>
  <c r="BG268" i="6"/>
  <c r="BF268" i="6"/>
  <c r="T268" i="6"/>
  <c r="R268" i="6"/>
  <c r="R267" i="6" s="1"/>
  <c r="P268" i="6"/>
  <c r="P267" i="6"/>
  <c r="BK268" i="6"/>
  <c r="BK267" i="6" s="1"/>
  <c r="J267" i="6" s="1"/>
  <c r="J105" i="6" s="1"/>
  <c r="J268" i="6"/>
  <c r="BE268" i="6"/>
  <c r="BI263" i="6"/>
  <c r="BH263" i="6"/>
  <c r="BG263" i="6"/>
  <c r="BF263" i="6"/>
  <c r="T263" i="6"/>
  <c r="R263" i="6"/>
  <c r="P263" i="6"/>
  <c r="BK263" i="6"/>
  <c r="J263" i="6"/>
  <c r="BE263" i="6"/>
  <c r="BI260" i="6"/>
  <c r="BH260" i="6"/>
  <c r="BG260" i="6"/>
  <c r="BF260" i="6"/>
  <c r="T260" i="6"/>
  <c r="R260" i="6"/>
  <c r="P260" i="6"/>
  <c r="BK260" i="6"/>
  <c r="J260" i="6"/>
  <c r="BE260" i="6" s="1"/>
  <c r="BI254" i="6"/>
  <c r="BH254" i="6"/>
  <c r="BG254" i="6"/>
  <c r="BF254" i="6"/>
  <c r="T254" i="6"/>
  <c r="R254" i="6"/>
  <c r="P254" i="6"/>
  <c r="BK254" i="6"/>
  <c r="J254" i="6"/>
  <c r="BE254" i="6"/>
  <c r="BI246" i="6"/>
  <c r="BH246" i="6"/>
  <c r="BG246" i="6"/>
  <c r="BF246" i="6"/>
  <c r="T246" i="6"/>
  <c r="R246" i="6"/>
  <c r="P246" i="6"/>
  <c r="BK246" i="6"/>
  <c r="J246" i="6"/>
  <c r="BE246" i="6" s="1"/>
  <c r="BI241" i="6"/>
  <c r="BH241" i="6"/>
  <c r="BG241" i="6"/>
  <c r="BF241" i="6"/>
  <c r="T241" i="6"/>
  <c r="R241" i="6"/>
  <c r="P241" i="6"/>
  <c r="BK241" i="6"/>
  <c r="J241" i="6"/>
  <c r="BE241" i="6"/>
  <c r="BI233" i="6"/>
  <c r="BH233" i="6"/>
  <c r="BG233" i="6"/>
  <c r="BF233" i="6"/>
  <c r="T233" i="6"/>
  <c r="R233" i="6"/>
  <c r="P233" i="6"/>
  <c r="BK233" i="6"/>
  <c r="J233" i="6"/>
  <c r="BE233" i="6" s="1"/>
  <c r="BI217" i="6"/>
  <c r="BH217" i="6"/>
  <c r="BG217" i="6"/>
  <c r="BF217" i="6"/>
  <c r="T217" i="6"/>
  <c r="R217" i="6"/>
  <c r="R216" i="6" s="1"/>
  <c r="R215" i="6" s="1"/>
  <c r="P217" i="6"/>
  <c r="P216" i="6" s="1"/>
  <c r="P215" i="6" s="1"/>
  <c r="BK217" i="6"/>
  <c r="BK216" i="6"/>
  <c r="J217" i="6"/>
  <c r="BE217" i="6"/>
  <c r="BI211" i="6"/>
  <c r="BH211" i="6"/>
  <c r="BG211" i="6"/>
  <c r="BF211" i="6"/>
  <c r="T211" i="6"/>
  <c r="R211" i="6"/>
  <c r="P211" i="6"/>
  <c r="BK211" i="6"/>
  <c r="J211" i="6"/>
  <c r="BE211" i="6" s="1"/>
  <c r="BI205" i="6"/>
  <c r="BH205" i="6"/>
  <c r="BG205" i="6"/>
  <c r="F37" i="6" s="1"/>
  <c r="BB101" i="1" s="1"/>
  <c r="BB100" i="1" s="1"/>
  <c r="AX100" i="1" s="1"/>
  <c r="BF205" i="6"/>
  <c r="T205" i="6"/>
  <c r="R205" i="6"/>
  <c r="P205" i="6"/>
  <c r="BK205" i="6"/>
  <c r="J205" i="6"/>
  <c r="BE205" i="6"/>
  <c r="BI200" i="6"/>
  <c r="BH200" i="6"/>
  <c r="BG200" i="6"/>
  <c r="BF200" i="6"/>
  <c r="T200" i="6"/>
  <c r="R200" i="6"/>
  <c r="P200" i="6"/>
  <c r="BK200" i="6"/>
  <c r="J200" i="6"/>
  <c r="BE200" i="6" s="1"/>
  <c r="BI198" i="6"/>
  <c r="BH198" i="6"/>
  <c r="BG198" i="6"/>
  <c r="BF198" i="6"/>
  <c r="T198" i="6"/>
  <c r="R198" i="6"/>
  <c r="P198" i="6"/>
  <c r="BK198" i="6"/>
  <c r="J198" i="6"/>
  <c r="BE198" i="6"/>
  <c r="BI194" i="6"/>
  <c r="BH194" i="6"/>
  <c r="BG194" i="6"/>
  <c r="BF194" i="6"/>
  <c r="T194" i="6"/>
  <c r="R194" i="6"/>
  <c r="P194" i="6"/>
  <c r="BK194" i="6"/>
  <c r="J194" i="6"/>
  <c r="BE194" i="6" s="1"/>
  <c r="BI185" i="6"/>
  <c r="BH185" i="6"/>
  <c r="BG185" i="6"/>
  <c r="BF185" i="6"/>
  <c r="T185" i="6"/>
  <c r="R185" i="6"/>
  <c r="P185" i="6"/>
  <c r="BK185" i="6"/>
  <c r="BK176" i="6" s="1"/>
  <c r="J176" i="6" s="1"/>
  <c r="J102" i="6" s="1"/>
  <c r="J185" i="6"/>
  <c r="BE185" i="6"/>
  <c r="BI181" i="6"/>
  <c r="BH181" i="6"/>
  <c r="BG181" i="6"/>
  <c r="BF181" i="6"/>
  <c r="T181" i="6"/>
  <c r="R181" i="6"/>
  <c r="P181" i="6"/>
  <c r="BK181" i="6"/>
  <c r="J181" i="6"/>
  <c r="BE181" i="6" s="1"/>
  <c r="BI177" i="6"/>
  <c r="BH177" i="6"/>
  <c r="BG177" i="6"/>
  <c r="BF177" i="6"/>
  <c r="T177" i="6"/>
  <c r="R177" i="6"/>
  <c r="R176" i="6"/>
  <c r="P177" i="6"/>
  <c r="BK177" i="6"/>
  <c r="J177" i="6"/>
  <c r="BE177" i="6"/>
  <c r="BI172" i="6"/>
  <c r="BH172" i="6"/>
  <c r="BG172" i="6"/>
  <c r="BF172" i="6"/>
  <c r="T172" i="6"/>
  <c r="R172" i="6"/>
  <c r="P172" i="6"/>
  <c r="BK172" i="6"/>
  <c r="J172" i="6"/>
  <c r="BE172" i="6"/>
  <c r="BI170" i="6"/>
  <c r="BH170" i="6"/>
  <c r="BG170" i="6"/>
  <c r="BF170" i="6"/>
  <c r="T170" i="6"/>
  <c r="R170" i="6"/>
  <c r="P170" i="6"/>
  <c r="BK170" i="6"/>
  <c r="J170" i="6"/>
  <c r="BE170" i="6" s="1"/>
  <c r="BI166" i="6"/>
  <c r="BH166" i="6"/>
  <c r="BG166" i="6"/>
  <c r="BF166" i="6"/>
  <c r="T166" i="6"/>
  <c r="R166" i="6"/>
  <c r="P166" i="6"/>
  <c r="P156" i="6" s="1"/>
  <c r="BK166" i="6"/>
  <c r="J166" i="6"/>
  <c r="BE166" i="6"/>
  <c r="BI161" i="6"/>
  <c r="BH161" i="6"/>
  <c r="BG161" i="6"/>
  <c r="BF161" i="6"/>
  <c r="T161" i="6"/>
  <c r="T156" i="6" s="1"/>
  <c r="R161" i="6"/>
  <c r="P161" i="6"/>
  <c r="BK161" i="6"/>
  <c r="J161" i="6"/>
  <c r="BE161" i="6" s="1"/>
  <c r="BI157" i="6"/>
  <c r="BH157" i="6"/>
  <c r="BG157" i="6"/>
  <c r="BF157" i="6"/>
  <c r="T157" i="6"/>
  <c r="R157" i="6"/>
  <c r="R156" i="6" s="1"/>
  <c r="P157" i="6"/>
  <c r="BK157" i="6"/>
  <c r="BK156" i="6"/>
  <c r="J156" i="6" s="1"/>
  <c r="J101" i="6" s="1"/>
  <c r="J157" i="6"/>
  <c r="BE157" i="6"/>
  <c r="BI152" i="6"/>
  <c r="BH152" i="6"/>
  <c r="BG152" i="6"/>
  <c r="BF152" i="6"/>
  <c r="T152" i="6"/>
  <c r="T151" i="6" s="1"/>
  <c r="R152" i="6"/>
  <c r="R151" i="6"/>
  <c r="P152" i="6"/>
  <c r="P151" i="6" s="1"/>
  <c r="BK152" i="6"/>
  <c r="BK151" i="6" s="1"/>
  <c r="J151" i="6" s="1"/>
  <c r="J152" i="6"/>
  <c r="BE152" i="6"/>
  <c r="J100" i="6"/>
  <c r="J146" i="6"/>
  <c r="J145" i="6"/>
  <c r="F145" i="6"/>
  <c r="F143" i="6"/>
  <c r="E141" i="6"/>
  <c r="J94" i="6"/>
  <c r="J93" i="6"/>
  <c r="F93" i="6"/>
  <c r="F91" i="6"/>
  <c r="E89" i="6"/>
  <c r="J20" i="6"/>
  <c r="E20" i="6"/>
  <c r="F146" i="6"/>
  <c r="F94" i="6"/>
  <c r="J19" i="6"/>
  <c r="J14" i="6"/>
  <c r="J143" i="6"/>
  <c r="J91" i="6"/>
  <c r="E7" i="6"/>
  <c r="E137" i="6"/>
  <c r="E85" i="6"/>
  <c r="J39" i="5"/>
  <c r="J38" i="5"/>
  <c r="AY99" i="1"/>
  <c r="J37" i="5"/>
  <c r="AX99" i="1" s="1"/>
  <c r="BI125" i="5"/>
  <c r="F39" i="5"/>
  <c r="BD99" i="1"/>
  <c r="BH125" i="5"/>
  <c r="F38" i="5" s="1"/>
  <c r="BC99" i="1" s="1"/>
  <c r="BG125" i="5"/>
  <c r="F37" i="5" s="1"/>
  <c r="BB99" i="1" s="1"/>
  <c r="BF125" i="5"/>
  <c r="F36" i="5" s="1"/>
  <c r="BA99" i="1" s="1"/>
  <c r="J36" i="5"/>
  <c r="AW99" i="1"/>
  <c r="T125" i="5"/>
  <c r="T124" i="5" s="1"/>
  <c r="T123" i="5" s="1"/>
  <c r="T122" i="5" s="1"/>
  <c r="R125" i="5"/>
  <c r="R124" i="5"/>
  <c r="R123" i="5" s="1"/>
  <c r="R122" i="5" s="1"/>
  <c r="P125" i="5"/>
  <c r="P124" i="5" s="1"/>
  <c r="P123" i="5" s="1"/>
  <c r="P122" i="5" s="1"/>
  <c r="AU99" i="1" s="1"/>
  <c r="BK125" i="5"/>
  <c r="BK124" i="5" s="1"/>
  <c r="J125" i="5"/>
  <c r="BE125" i="5"/>
  <c r="F35" i="5" s="1"/>
  <c r="J35" i="5"/>
  <c r="AV99" i="1" s="1"/>
  <c r="AZ99" i="1"/>
  <c r="J119" i="5"/>
  <c r="J118" i="5"/>
  <c r="F118" i="5"/>
  <c r="F116" i="5"/>
  <c r="E114" i="5"/>
  <c r="J94" i="5"/>
  <c r="J93" i="5"/>
  <c r="F93" i="5"/>
  <c r="F91" i="5"/>
  <c r="E89" i="5"/>
  <c r="J20" i="5"/>
  <c r="E20" i="5"/>
  <c r="F119" i="5"/>
  <c r="F94" i="5"/>
  <c r="J19" i="5"/>
  <c r="J14" i="5"/>
  <c r="J116" i="5"/>
  <c r="J91" i="5"/>
  <c r="E7" i="5"/>
  <c r="E110" i="5"/>
  <c r="E85" i="5"/>
  <c r="J39" i="4"/>
  <c r="J38" i="4"/>
  <c r="AY98" i="1"/>
  <c r="J37" i="4"/>
  <c r="AX98" i="1"/>
  <c r="BI127" i="4"/>
  <c r="F39" i="4"/>
  <c r="BD98" i="1"/>
  <c r="BH127" i="4"/>
  <c r="F38" i="4" s="1"/>
  <c r="BC98" i="1" s="1"/>
  <c r="BG127" i="4"/>
  <c r="F37" i="4" s="1"/>
  <c r="BB98" i="1" s="1"/>
  <c r="BF127" i="4"/>
  <c r="F36" i="4" s="1"/>
  <c r="BA98" i="1" s="1"/>
  <c r="J36" i="4"/>
  <c r="AW98" i="1" s="1"/>
  <c r="T127" i="4"/>
  <c r="T126" i="4"/>
  <c r="T125" i="4" s="1"/>
  <c r="T124" i="4" s="1"/>
  <c r="T123" i="4"/>
  <c r="R127" i="4"/>
  <c r="R126" i="4" s="1"/>
  <c r="R125" i="4" s="1"/>
  <c r="R124" i="4" s="1"/>
  <c r="R123" i="4" s="1"/>
  <c r="P127" i="4"/>
  <c r="P126" i="4"/>
  <c r="P125" i="4"/>
  <c r="P124" i="4"/>
  <c r="P123" i="4" s="1"/>
  <c r="AU98" i="1" s="1"/>
  <c r="BK127" i="4"/>
  <c r="BK126" i="4" s="1"/>
  <c r="J127" i="4"/>
  <c r="BE127" i="4"/>
  <c r="J35" i="4" s="1"/>
  <c r="AV98" i="1" s="1"/>
  <c r="F35" i="4"/>
  <c r="AZ98" i="1" s="1"/>
  <c r="J120" i="4"/>
  <c r="J119" i="4"/>
  <c r="F119" i="4"/>
  <c r="F117" i="4"/>
  <c r="E115" i="4"/>
  <c r="J94" i="4"/>
  <c r="J93" i="4"/>
  <c r="F93" i="4"/>
  <c r="F91" i="4"/>
  <c r="E89" i="4"/>
  <c r="J20" i="4"/>
  <c r="E20" i="4"/>
  <c r="J19" i="4"/>
  <c r="J14" i="4"/>
  <c r="E7" i="4"/>
  <c r="E85" i="4" s="1"/>
  <c r="J39" i="3"/>
  <c r="J38" i="3"/>
  <c r="AY97" i="1" s="1"/>
  <c r="J37" i="3"/>
  <c r="AX97" i="1"/>
  <c r="BI354" i="3"/>
  <c r="BH354" i="3"/>
  <c r="BG354" i="3"/>
  <c r="BF354" i="3"/>
  <c r="T354" i="3"/>
  <c r="T348" i="3" s="1"/>
  <c r="R354" i="3"/>
  <c r="P354" i="3"/>
  <c r="BK354" i="3"/>
  <c r="J354" i="3"/>
  <c r="BE354" i="3" s="1"/>
  <c r="BI349" i="3"/>
  <c r="BH349" i="3"/>
  <c r="BG349" i="3"/>
  <c r="BF349" i="3"/>
  <c r="T349" i="3"/>
  <c r="R349" i="3"/>
  <c r="R348" i="3"/>
  <c r="P349" i="3"/>
  <c r="P348" i="3"/>
  <c r="BK349" i="3"/>
  <c r="BK348" i="3"/>
  <c r="J348" i="3" s="1"/>
  <c r="J105" i="3" s="1"/>
  <c r="J349" i="3"/>
  <c r="BE349" i="3"/>
  <c r="BI346" i="3"/>
  <c r="BH346" i="3"/>
  <c r="BG346" i="3"/>
  <c r="BF346" i="3"/>
  <c r="T346" i="3"/>
  <c r="R346" i="3"/>
  <c r="P346" i="3"/>
  <c r="BK346" i="3"/>
  <c r="BK340" i="3" s="1"/>
  <c r="J346" i="3"/>
  <c r="BE346" i="3"/>
  <c r="BI341" i="3"/>
  <c r="BH341" i="3"/>
  <c r="BG341" i="3"/>
  <c r="BF341" i="3"/>
  <c r="T341" i="3"/>
  <c r="T340" i="3"/>
  <c r="R341" i="3"/>
  <c r="R340" i="3"/>
  <c r="P341" i="3"/>
  <c r="P340" i="3"/>
  <c r="BK341" i="3"/>
  <c r="J340" i="3"/>
  <c r="J104" i="3" s="1"/>
  <c r="J341" i="3"/>
  <c r="BE341" i="3" s="1"/>
  <c r="BI338" i="3"/>
  <c r="BH338" i="3"/>
  <c r="BG338" i="3"/>
  <c r="BF338" i="3"/>
  <c r="T338" i="3"/>
  <c r="R338" i="3"/>
  <c r="P338" i="3"/>
  <c r="BK338" i="3"/>
  <c r="J338" i="3"/>
  <c r="BE338" i="3"/>
  <c r="BI336" i="3"/>
  <c r="BH336" i="3"/>
  <c r="BG336" i="3"/>
  <c r="BF336" i="3"/>
  <c r="T336" i="3"/>
  <c r="R336" i="3"/>
  <c r="P336" i="3"/>
  <c r="BK336" i="3"/>
  <c r="J336" i="3"/>
  <c r="BE336" i="3"/>
  <c r="BI333" i="3"/>
  <c r="BH333" i="3"/>
  <c r="BG333" i="3"/>
  <c r="BF333" i="3"/>
  <c r="T333" i="3"/>
  <c r="R333" i="3"/>
  <c r="P333" i="3"/>
  <c r="BK333" i="3"/>
  <c r="J333" i="3"/>
  <c r="BE333" i="3"/>
  <c r="BI330" i="3"/>
  <c r="BH330" i="3"/>
  <c r="BG330" i="3"/>
  <c r="BF330" i="3"/>
  <c r="T330" i="3"/>
  <c r="R330" i="3"/>
  <c r="P330" i="3"/>
  <c r="BK330" i="3"/>
  <c r="J330" i="3"/>
  <c r="BE330" i="3"/>
  <c r="BI324" i="3"/>
  <c r="BH324" i="3"/>
  <c r="BG324" i="3"/>
  <c r="BF324" i="3"/>
  <c r="T324" i="3"/>
  <c r="R324" i="3"/>
  <c r="P324" i="3"/>
  <c r="BK324" i="3"/>
  <c r="J324" i="3"/>
  <c r="BE324" i="3"/>
  <c r="BI322" i="3"/>
  <c r="BH322" i="3"/>
  <c r="BG322" i="3"/>
  <c r="BF322" i="3"/>
  <c r="T322" i="3"/>
  <c r="R322" i="3"/>
  <c r="P322" i="3"/>
  <c r="BK322" i="3"/>
  <c r="J322" i="3"/>
  <c r="BE322" i="3"/>
  <c r="BI320" i="3"/>
  <c r="BH320" i="3"/>
  <c r="BG320" i="3"/>
  <c r="BF320" i="3"/>
  <c r="T320" i="3"/>
  <c r="R320" i="3"/>
  <c r="P320" i="3"/>
  <c r="BK320" i="3"/>
  <c r="J320" i="3"/>
  <c r="BE320" i="3"/>
  <c r="BI318" i="3"/>
  <c r="BH318" i="3"/>
  <c r="BG318" i="3"/>
  <c r="BF318" i="3"/>
  <c r="T318" i="3"/>
  <c r="R318" i="3"/>
  <c r="P318" i="3"/>
  <c r="BK318" i="3"/>
  <c r="J318" i="3"/>
  <c r="BE318" i="3"/>
  <c r="BI316" i="3"/>
  <c r="BH316" i="3"/>
  <c r="BG316" i="3"/>
  <c r="BF316" i="3"/>
  <c r="T316" i="3"/>
  <c r="R316" i="3"/>
  <c r="P316" i="3"/>
  <c r="BK316" i="3"/>
  <c r="J316" i="3"/>
  <c r="BE316" i="3"/>
  <c r="BI314" i="3"/>
  <c r="BH314" i="3"/>
  <c r="BG314" i="3"/>
  <c r="BF314" i="3"/>
  <c r="T314" i="3"/>
  <c r="R314" i="3"/>
  <c r="P314" i="3"/>
  <c r="BK314" i="3"/>
  <c r="J314" i="3"/>
  <c r="BE314" i="3"/>
  <c r="BI308" i="3"/>
  <c r="BH308" i="3"/>
  <c r="BG308" i="3"/>
  <c r="BF308" i="3"/>
  <c r="T308" i="3"/>
  <c r="R308" i="3"/>
  <c r="P308" i="3"/>
  <c r="BK308" i="3"/>
  <c r="J308" i="3"/>
  <c r="BE308" i="3"/>
  <c r="BI306" i="3"/>
  <c r="BH306" i="3"/>
  <c r="BG306" i="3"/>
  <c r="BF306" i="3"/>
  <c r="T306" i="3"/>
  <c r="R306" i="3"/>
  <c r="P306" i="3"/>
  <c r="BK306" i="3"/>
  <c r="J306" i="3"/>
  <c r="BE306" i="3"/>
  <c r="BI303" i="3"/>
  <c r="BH303" i="3"/>
  <c r="BG303" i="3"/>
  <c r="BF303" i="3"/>
  <c r="T303" i="3"/>
  <c r="R303" i="3"/>
  <c r="P303" i="3"/>
  <c r="BK303" i="3"/>
  <c r="J303" i="3"/>
  <c r="BE303" i="3"/>
  <c r="BI298" i="3"/>
  <c r="BH298" i="3"/>
  <c r="BG298" i="3"/>
  <c r="BF298" i="3"/>
  <c r="T298" i="3"/>
  <c r="R298" i="3"/>
  <c r="P298" i="3"/>
  <c r="BK298" i="3"/>
  <c r="J298" i="3"/>
  <c r="BE298" i="3"/>
  <c r="BI293" i="3"/>
  <c r="BH293" i="3"/>
  <c r="BG293" i="3"/>
  <c r="BF293" i="3"/>
  <c r="T293" i="3"/>
  <c r="R293" i="3"/>
  <c r="P293" i="3"/>
  <c r="BK293" i="3"/>
  <c r="J293" i="3"/>
  <c r="BE293" i="3"/>
  <c r="BI288" i="3"/>
  <c r="BH288" i="3"/>
  <c r="BG288" i="3"/>
  <c r="BF288" i="3"/>
  <c r="T288" i="3"/>
  <c r="R288" i="3"/>
  <c r="P288" i="3"/>
  <c r="BK288" i="3"/>
  <c r="J288" i="3"/>
  <c r="BE288" i="3"/>
  <c r="BI283" i="3"/>
  <c r="BH283" i="3"/>
  <c r="BG283" i="3"/>
  <c r="BF283" i="3"/>
  <c r="T283" i="3"/>
  <c r="R283" i="3"/>
  <c r="P283" i="3"/>
  <c r="BK283" i="3"/>
  <c r="J283" i="3"/>
  <c r="BE283" i="3"/>
  <c r="BI278" i="3"/>
  <c r="BH278" i="3"/>
  <c r="BG278" i="3"/>
  <c r="BF278" i="3"/>
  <c r="T278" i="3"/>
  <c r="R278" i="3"/>
  <c r="P278" i="3"/>
  <c r="BK278" i="3"/>
  <c r="J278" i="3"/>
  <c r="BE278" i="3"/>
  <c r="BI273" i="3"/>
  <c r="BH273" i="3"/>
  <c r="BG273" i="3"/>
  <c r="BF273" i="3"/>
  <c r="T273" i="3"/>
  <c r="R273" i="3"/>
  <c r="P273" i="3"/>
  <c r="BK273" i="3"/>
  <c r="J273" i="3"/>
  <c r="BE273" i="3"/>
  <c r="BI271" i="3"/>
  <c r="BH271" i="3"/>
  <c r="BG271" i="3"/>
  <c r="BF271" i="3"/>
  <c r="T271" i="3"/>
  <c r="R271" i="3"/>
  <c r="P271" i="3"/>
  <c r="BK271" i="3"/>
  <c r="J271" i="3"/>
  <c r="BE271" i="3"/>
  <c r="BI266" i="3"/>
  <c r="BH266" i="3"/>
  <c r="BG266" i="3"/>
  <c r="BF266" i="3"/>
  <c r="T266" i="3"/>
  <c r="R266" i="3"/>
  <c r="P266" i="3"/>
  <c r="BK266" i="3"/>
  <c r="J266" i="3"/>
  <c r="BE266" i="3"/>
  <c r="BI264" i="3"/>
  <c r="BH264" i="3"/>
  <c r="BG264" i="3"/>
  <c r="BF264" i="3"/>
  <c r="T264" i="3"/>
  <c r="R264" i="3"/>
  <c r="P264" i="3"/>
  <c r="BK264" i="3"/>
  <c r="J264" i="3"/>
  <c r="BE264" i="3"/>
  <c r="BI262" i="3"/>
  <c r="BH262" i="3"/>
  <c r="BG262" i="3"/>
  <c r="BF262" i="3"/>
  <c r="T262" i="3"/>
  <c r="R262" i="3"/>
  <c r="R254" i="3" s="1"/>
  <c r="P262" i="3"/>
  <c r="BK262" i="3"/>
  <c r="J262" i="3"/>
  <c r="BE262" i="3"/>
  <c r="BI260" i="3"/>
  <c r="BH260" i="3"/>
  <c r="BG260" i="3"/>
  <c r="BF260" i="3"/>
  <c r="T260" i="3"/>
  <c r="R260" i="3"/>
  <c r="P260" i="3"/>
  <c r="BK260" i="3"/>
  <c r="BK254" i="3" s="1"/>
  <c r="J254" i="3" s="1"/>
  <c r="J103" i="3" s="1"/>
  <c r="J260" i="3"/>
  <c r="BE260" i="3"/>
  <c r="BI255" i="3"/>
  <c r="BH255" i="3"/>
  <c r="BG255" i="3"/>
  <c r="BF255" i="3"/>
  <c r="T255" i="3"/>
  <c r="T254" i="3"/>
  <c r="R255" i="3"/>
  <c r="P255" i="3"/>
  <c r="P254" i="3"/>
  <c r="BK255" i="3"/>
  <c r="J255" i="3"/>
  <c r="BE255" i="3" s="1"/>
  <c r="BI252" i="3"/>
  <c r="BH252" i="3"/>
  <c r="BG252" i="3"/>
  <c r="BF252" i="3"/>
  <c r="T252" i="3"/>
  <c r="R252" i="3"/>
  <c r="P252" i="3"/>
  <c r="BK252" i="3"/>
  <c r="J252" i="3"/>
  <c r="BE252" i="3"/>
  <c r="BI246" i="3"/>
  <c r="BH246" i="3"/>
  <c r="BG246" i="3"/>
  <c r="BF246" i="3"/>
  <c r="T246" i="3"/>
  <c r="R246" i="3"/>
  <c r="P246" i="3"/>
  <c r="BK246" i="3"/>
  <c r="J246" i="3"/>
  <c r="BE246" i="3"/>
  <c r="BI240" i="3"/>
  <c r="BH240" i="3"/>
  <c r="BG240" i="3"/>
  <c r="BF240" i="3"/>
  <c r="T240" i="3"/>
  <c r="R240" i="3"/>
  <c r="P240" i="3"/>
  <c r="BK240" i="3"/>
  <c r="J240" i="3"/>
  <c r="BE240" i="3"/>
  <c r="BI235" i="3"/>
  <c r="BH235" i="3"/>
  <c r="BG235" i="3"/>
  <c r="BF235" i="3"/>
  <c r="T235" i="3"/>
  <c r="R235" i="3"/>
  <c r="P235" i="3"/>
  <c r="BK235" i="3"/>
  <c r="J235" i="3"/>
  <c r="BE235" i="3"/>
  <c r="BI229" i="3"/>
  <c r="BH229" i="3"/>
  <c r="BG229" i="3"/>
  <c r="BF229" i="3"/>
  <c r="T229" i="3"/>
  <c r="R229" i="3"/>
  <c r="P229" i="3"/>
  <c r="BK229" i="3"/>
  <c r="J229" i="3"/>
  <c r="BE229" i="3"/>
  <c r="BI223" i="3"/>
  <c r="BH223" i="3"/>
  <c r="BG223" i="3"/>
  <c r="BF223" i="3"/>
  <c r="T223" i="3"/>
  <c r="R223" i="3"/>
  <c r="P223" i="3"/>
  <c r="BK223" i="3"/>
  <c r="J223" i="3"/>
  <c r="BE223" i="3"/>
  <c r="BI212" i="3"/>
  <c r="BH212" i="3"/>
  <c r="BG212" i="3"/>
  <c r="BF212" i="3"/>
  <c r="T212" i="3"/>
  <c r="R212" i="3"/>
  <c r="R201" i="3" s="1"/>
  <c r="P212" i="3"/>
  <c r="BK212" i="3"/>
  <c r="J212" i="3"/>
  <c r="BE212" i="3"/>
  <c r="BI207" i="3"/>
  <c r="BH207" i="3"/>
  <c r="BG207" i="3"/>
  <c r="BF207" i="3"/>
  <c r="T207" i="3"/>
  <c r="R207" i="3"/>
  <c r="P207" i="3"/>
  <c r="BK207" i="3"/>
  <c r="BK201" i="3" s="1"/>
  <c r="J201" i="3" s="1"/>
  <c r="J102" i="3" s="1"/>
  <c r="J207" i="3"/>
  <c r="BE207" i="3"/>
  <c r="BI202" i="3"/>
  <c r="BH202" i="3"/>
  <c r="BG202" i="3"/>
  <c r="BF202" i="3"/>
  <c r="T202" i="3"/>
  <c r="T201" i="3"/>
  <c r="R202" i="3"/>
  <c r="P202" i="3"/>
  <c r="P201" i="3"/>
  <c r="BK202" i="3"/>
  <c r="J202" i="3"/>
  <c r="BE202" i="3" s="1"/>
  <c r="BI199" i="3"/>
  <c r="BH199" i="3"/>
  <c r="BG199" i="3"/>
  <c r="BF199" i="3"/>
  <c r="T199" i="3"/>
  <c r="R199" i="3"/>
  <c r="P199" i="3"/>
  <c r="BK199" i="3"/>
  <c r="J199" i="3"/>
  <c r="BE199" i="3"/>
  <c r="BI193" i="3"/>
  <c r="BH193" i="3"/>
  <c r="BG193" i="3"/>
  <c r="BF193" i="3"/>
  <c r="T193" i="3"/>
  <c r="R193" i="3"/>
  <c r="P193" i="3"/>
  <c r="BK193" i="3"/>
  <c r="J193" i="3"/>
  <c r="BE193" i="3"/>
  <c r="BI187" i="3"/>
  <c r="BH187" i="3"/>
  <c r="BG187" i="3"/>
  <c r="BF187" i="3"/>
  <c r="T187" i="3"/>
  <c r="R187" i="3"/>
  <c r="P187" i="3"/>
  <c r="BK187" i="3"/>
  <c r="J187" i="3"/>
  <c r="BE187" i="3"/>
  <c r="BI181" i="3"/>
  <c r="BH181" i="3"/>
  <c r="BG181" i="3"/>
  <c r="BF181" i="3"/>
  <c r="T181" i="3"/>
  <c r="R181" i="3"/>
  <c r="P181" i="3"/>
  <c r="BK181" i="3"/>
  <c r="J181" i="3"/>
  <c r="BE181" i="3"/>
  <c r="BI175" i="3"/>
  <c r="BH175" i="3"/>
  <c r="BG175" i="3"/>
  <c r="BF175" i="3"/>
  <c r="T175" i="3"/>
  <c r="R175" i="3"/>
  <c r="P175" i="3"/>
  <c r="BK175" i="3"/>
  <c r="J175" i="3"/>
  <c r="BE175" i="3"/>
  <c r="BI168" i="3"/>
  <c r="BH168" i="3"/>
  <c r="BG168" i="3"/>
  <c r="BF168" i="3"/>
  <c r="T168" i="3"/>
  <c r="R168" i="3"/>
  <c r="P168" i="3"/>
  <c r="BK168" i="3"/>
  <c r="J168" i="3"/>
  <c r="BE168" i="3"/>
  <c r="BI161" i="3"/>
  <c r="BH161" i="3"/>
  <c r="BG161" i="3"/>
  <c r="BF161" i="3"/>
  <c r="T161" i="3"/>
  <c r="R161" i="3"/>
  <c r="P161" i="3"/>
  <c r="BK161" i="3"/>
  <c r="J161" i="3"/>
  <c r="BE161" i="3"/>
  <c r="BI154" i="3"/>
  <c r="BH154" i="3"/>
  <c r="BG154" i="3"/>
  <c r="BF154" i="3"/>
  <c r="T154" i="3"/>
  <c r="R154" i="3"/>
  <c r="P154" i="3"/>
  <c r="P143" i="3" s="1"/>
  <c r="BK154" i="3"/>
  <c r="J154" i="3"/>
  <c r="BE154" i="3"/>
  <c r="BI150" i="3"/>
  <c r="BH150" i="3"/>
  <c r="BG150" i="3"/>
  <c r="BF150" i="3"/>
  <c r="T150" i="3"/>
  <c r="T143" i="3" s="1"/>
  <c r="R150" i="3"/>
  <c r="R143" i="3" s="1"/>
  <c r="P150" i="3"/>
  <c r="BK150" i="3"/>
  <c r="J150" i="3"/>
  <c r="BE150" i="3"/>
  <c r="BI144" i="3"/>
  <c r="BH144" i="3"/>
  <c r="BG144" i="3"/>
  <c r="BF144" i="3"/>
  <c r="F36" i="3" s="1"/>
  <c r="BA97" i="1" s="1"/>
  <c r="T144" i="3"/>
  <c r="R144" i="3"/>
  <c r="P144" i="3"/>
  <c r="BK144" i="3"/>
  <c r="BK143" i="3" s="1"/>
  <c r="J143" i="3" s="1"/>
  <c r="J101" i="3" s="1"/>
  <c r="J144" i="3"/>
  <c r="BE144" i="3"/>
  <c r="BI141" i="3"/>
  <c r="BH141" i="3"/>
  <c r="BG141" i="3"/>
  <c r="BF141" i="3"/>
  <c r="T141" i="3"/>
  <c r="R141" i="3"/>
  <c r="P141" i="3"/>
  <c r="BK141" i="3"/>
  <c r="J141" i="3"/>
  <c r="BE141" i="3"/>
  <c r="BI138" i="3"/>
  <c r="BH138" i="3"/>
  <c r="F38" i="3" s="1"/>
  <c r="BC97" i="1" s="1"/>
  <c r="BG138" i="3"/>
  <c r="BF138" i="3"/>
  <c r="T138" i="3"/>
  <c r="T129" i="3" s="1"/>
  <c r="R138" i="3"/>
  <c r="R129" i="3" s="1"/>
  <c r="R128" i="3" s="1"/>
  <c r="R127" i="3" s="1"/>
  <c r="P138" i="3"/>
  <c r="BK138" i="3"/>
  <c r="J138" i="3"/>
  <c r="BE138" i="3" s="1"/>
  <c r="BI135" i="3"/>
  <c r="BH135" i="3"/>
  <c r="BG135" i="3"/>
  <c r="F37" i="3" s="1"/>
  <c r="BB97" i="1" s="1"/>
  <c r="BF135" i="3"/>
  <c r="T135" i="3"/>
  <c r="R135" i="3"/>
  <c r="P135" i="3"/>
  <c r="P129" i="3" s="1"/>
  <c r="P128" i="3" s="1"/>
  <c r="P127" i="3" s="1"/>
  <c r="AU97" i="1" s="1"/>
  <c r="BK135" i="3"/>
  <c r="J135" i="3"/>
  <c r="BE135" i="3"/>
  <c r="BI130" i="3"/>
  <c r="F39" i="3" s="1"/>
  <c r="BD97" i="1" s="1"/>
  <c r="BH130" i="3"/>
  <c r="BG130" i="3"/>
  <c r="BF130" i="3"/>
  <c r="T130" i="3"/>
  <c r="R130" i="3"/>
  <c r="P130" i="3"/>
  <c r="BK130" i="3"/>
  <c r="BK129" i="3"/>
  <c r="J130" i="3"/>
  <c r="BE130" i="3" s="1"/>
  <c r="J124" i="3"/>
  <c r="J123" i="3"/>
  <c r="F123" i="3"/>
  <c r="F121" i="3"/>
  <c r="E119" i="3"/>
  <c r="J94" i="3"/>
  <c r="J93" i="3"/>
  <c r="F93" i="3"/>
  <c r="F91" i="3"/>
  <c r="E89" i="3"/>
  <c r="J20" i="3"/>
  <c r="E20" i="3"/>
  <c r="J19" i="3"/>
  <c r="J14" i="3"/>
  <c r="E7" i="3"/>
  <c r="E85" i="3" s="1"/>
  <c r="E115" i="3"/>
  <c r="J39" i="2"/>
  <c r="J38" i="2"/>
  <c r="AY96" i="1"/>
  <c r="J37" i="2"/>
  <c r="AX96" i="1"/>
  <c r="BI913" i="2"/>
  <c r="BH913" i="2"/>
  <c r="BG913" i="2"/>
  <c r="BF913" i="2"/>
  <c r="T913" i="2"/>
  <c r="T912" i="2"/>
  <c r="R913" i="2"/>
  <c r="R912" i="2"/>
  <c r="P913" i="2"/>
  <c r="P912" i="2"/>
  <c r="BK913" i="2"/>
  <c r="BK912" i="2"/>
  <c r="J912" i="2"/>
  <c r="J129" i="2" s="1"/>
  <c r="J913" i="2"/>
  <c r="BE913" i="2" s="1"/>
  <c r="BI910" i="2"/>
  <c r="BH910" i="2"/>
  <c r="BG910" i="2"/>
  <c r="BF910" i="2"/>
  <c r="T910" i="2"/>
  <c r="T909" i="2" s="1"/>
  <c r="T908" i="2" s="1"/>
  <c r="R910" i="2"/>
  <c r="R909" i="2"/>
  <c r="R908" i="2"/>
  <c r="P910" i="2"/>
  <c r="P909" i="2" s="1"/>
  <c r="P908" i="2" s="1"/>
  <c r="BK910" i="2"/>
  <c r="BK909" i="2" s="1"/>
  <c r="J909" i="2" s="1"/>
  <c r="BK908" i="2"/>
  <c r="J908" i="2" s="1"/>
  <c r="J127" i="2" s="1"/>
  <c r="J910" i="2"/>
  <c r="BE910" i="2" s="1"/>
  <c r="J128" i="2"/>
  <c r="BI906" i="2"/>
  <c r="BH906" i="2"/>
  <c r="BG906" i="2"/>
  <c r="BF906" i="2"/>
  <c r="T906" i="2"/>
  <c r="T905" i="2" s="1"/>
  <c r="R906" i="2"/>
  <c r="R905" i="2"/>
  <c r="P906" i="2"/>
  <c r="P905" i="2"/>
  <c r="BK906" i="2"/>
  <c r="BK905" i="2"/>
  <c r="J905" i="2" s="1"/>
  <c r="J126" i="2" s="1"/>
  <c r="J906" i="2"/>
  <c r="BE906" i="2"/>
  <c r="BI899" i="2"/>
  <c r="BH899" i="2"/>
  <c r="BG899" i="2"/>
  <c r="BF899" i="2"/>
  <c r="T899" i="2"/>
  <c r="R899" i="2"/>
  <c r="P899" i="2"/>
  <c r="BK899" i="2"/>
  <c r="J899" i="2"/>
  <c r="BE899" i="2"/>
  <c r="BI895" i="2"/>
  <c r="BH895" i="2"/>
  <c r="BG895" i="2"/>
  <c r="BF895" i="2"/>
  <c r="T895" i="2"/>
  <c r="R895" i="2"/>
  <c r="P895" i="2"/>
  <c r="BK895" i="2"/>
  <c r="J895" i="2"/>
  <c r="BE895" i="2" s="1"/>
  <c r="BI891" i="2"/>
  <c r="BH891" i="2"/>
  <c r="BG891" i="2"/>
  <c r="BF891" i="2"/>
  <c r="T891" i="2"/>
  <c r="R891" i="2"/>
  <c r="P891" i="2"/>
  <c r="BK891" i="2"/>
  <c r="J891" i="2"/>
  <c r="BE891" i="2"/>
  <c r="BI887" i="2"/>
  <c r="BH887" i="2"/>
  <c r="BG887" i="2"/>
  <c r="BF887" i="2"/>
  <c r="T887" i="2"/>
  <c r="R887" i="2"/>
  <c r="R867" i="2" s="1"/>
  <c r="P887" i="2"/>
  <c r="BK887" i="2"/>
  <c r="J887" i="2"/>
  <c r="BE887" i="2" s="1"/>
  <c r="BI885" i="2"/>
  <c r="BH885" i="2"/>
  <c r="BG885" i="2"/>
  <c r="BF885" i="2"/>
  <c r="T885" i="2"/>
  <c r="R885" i="2"/>
  <c r="P885" i="2"/>
  <c r="BK885" i="2"/>
  <c r="BK867" i="2" s="1"/>
  <c r="J885" i="2"/>
  <c r="BE885" i="2"/>
  <c r="BI868" i="2"/>
  <c r="BH868" i="2"/>
  <c r="BG868" i="2"/>
  <c r="BF868" i="2"/>
  <c r="T868" i="2"/>
  <c r="T867" i="2" s="1"/>
  <c r="R868" i="2"/>
  <c r="P868" i="2"/>
  <c r="P867" i="2" s="1"/>
  <c r="BK868" i="2"/>
  <c r="J867" i="2"/>
  <c r="J125" i="2" s="1"/>
  <c r="J868" i="2"/>
  <c r="BE868" i="2" s="1"/>
  <c r="BI863" i="2"/>
  <c r="BH863" i="2"/>
  <c r="BG863" i="2"/>
  <c r="BF863" i="2"/>
  <c r="T863" i="2"/>
  <c r="R863" i="2"/>
  <c r="P863" i="2"/>
  <c r="BK863" i="2"/>
  <c r="J863" i="2"/>
  <c r="BE863" i="2" s="1"/>
  <c r="BI856" i="2"/>
  <c r="BH856" i="2"/>
  <c r="BG856" i="2"/>
  <c r="BF856" i="2"/>
  <c r="T856" i="2"/>
  <c r="R856" i="2"/>
  <c r="R855" i="2" s="1"/>
  <c r="P856" i="2"/>
  <c r="P855" i="2"/>
  <c r="BK856" i="2"/>
  <c r="BK855" i="2" s="1"/>
  <c r="J855" i="2" s="1"/>
  <c r="J124" i="2" s="1"/>
  <c r="J856" i="2"/>
  <c r="BE856" i="2"/>
  <c r="BI853" i="2"/>
  <c r="BH853" i="2"/>
  <c r="BG853" i="2"/>
  <c r="BF853" i="2"/>
  <c r="T853" i="2"/>
  <c r="R853" i="2"/>
  <c r="P853" i="2"/>
  <c r="BK853" i="2"/>
  <c r="J853" i="2"/>
  <c r="BE853" i="2"/>
  <c r="BI848" i="2"/>
  <c r="BH848" i="2"/>
  <c r="BG848" i="2"/>
  <c r="BF848" i="2"/>
  <c r="T848" i="2"/>
  <c r="R848" i="2"/>
  <c r="P848" i="2"/>
  <c r="BK848" i="2"/>
  <c r="J848" i="2"/>
  <c r="BE848" i="2"/>
  <c r="BI840" i="2"/>
  <c r="BH840" i="2"/>
  <c r="BG840" i="2"/>
  <c r="BF840" i="2"/>
  <c r="T840" i="2"/>
  <c r="R840" i="2"/>
  <c r="P840" i="2"/>
  <c r="BK840" i="2"/>
  <c r="J840" i="2"/>
  <c r="BE840" i="2"/>
  <c r="BI835" i="2"/>
  <c r="BH835" i="2"/>
  <c r="BG835" i="2"/>
  <c r="BF835" i="2"/>
  <c r="T835" i="2"/>
  <c r="R835" i="2"/>
  <c r="P835" i="2"/>
  <c r="BK835" i="2"/>
  <c r="J835" i="2"/>
  <c r="BE835" i="2"/>
  <c r="BI832" i="2"/>
  <c r="BH832" i="2"/>
  <c r="BG832" i="2"/>
  <c r="BF832" i="2"/>
  <c r="T832" i="2"/>
  <c r="R832" i="2"/>
  <c r="P832" i="2"/>
  <c r="BK832" i="2"/>
  <c r="J832" i="2"/>
  <c r="BE832" i="2"/>
  <c r="BI815" i="2"/>
  <c r="BH815" i="2"/>
  <c r="BG815" i="2"/>
  <c r="BF815" i="2"/>
  <c r="T815" i="2"/>
  <c r="R815" i="2"/>
  <c r="P815" i="2"/>
  <c r="BK815" i="2"/>
  <c r="J815" i="2"/>
  <c r="BE815" i="2"/>
  <c r="BI801" i="2"/>
  <c r="BH801" i="2"/>
  <c r="BG801" i="2"/>
  <c r="BF801" i="2"/>
  <c r="T801" i="2"/>
  <c r="R801" i="2"/>
  <c r="P801" i="2"/>
  <c r="P785" i="2" s="1"/>
  <c r="BK801" i="2"/>
  <c r="J801" i="2"/>
  <c r="BE801" i="2"/>
  <c r="BI797" i="2"/>
  <c r="BH797" i="2"/>
  <c r="BG797" i="2"/>
  <c r="BF797" i="2"/>
  <c r="T797" i="2"/>
  <c r="T785" i="2" s="1"/>
  <c r="R797" i="2"/>
  <c r="R785" i="2" s="1"/>
  <c r="P797" i="2"/>
  <c r="BK797" i="2"/>
  <c r="J797" i="2"/>
  <c r="BE797" i="2"/>
  <c r="BI786" i="2"/>
  <c r="BH786" i="2"/>
  <c r="BG786" i="2"/>
  <c r="BF786" i="2"/>
  <c r="T786" i="2"/>
  <c r="R786" i="2"/>
  <c r="P786" i="2"/>
  <c r="BK786" i="2"/>
  <c r="BK785" i="2" s="1"/>
  <c r="J785" i="2" s="1"/>
  <c r="J123" i="2" s="1"/>
  <c r="J786" i="2"/>
  <c r="BE786" i="2"/>
  <c r="BI783" i="2"/>
  <c r="BH783" i="2"/>
  <c r="BG783" i="2"/>
  <c r="BF783" i="2"/>
  <c r="T783" i="2"/>
  <c r="R783" i="2"/>
  <c r="P783" i="2"/>
  <c r="BK783" i="2"/>
  <c r="J783" i="2"/>
  <c r="BE783" i="2"/>
  <c r="BI775" i="2"/>
  <c r="BH775" i="2"/>
  <c r="BG775" i="2"/>
  <c r="BF775" i="2"/>
  <c r="T775" i="2"/>
  <c r="R775" i="2"/>
  <c r="P775" i="2"/>
  <c r="BK775" i="2"/>
  <c r="J775" i="2"/>
  <c r="BE775" i="2" s="1"/>
  <c r="BI768" i="2"/>
  <c r="BH768" i="2"/>
  <c r="BG768" i="2"/>
  <c r="BF768" i="2"/>
  <c r="T768" i="2"/>
  <c r="R768" i="2"/>
  <c r="P768" i="2"/>
  <c r="BK768" i="2"/>
  <c r="J768" i="2"/>
  <c r="BE768" i="2"/>
  <c r="BI765" i="2"/>
  <c r="BH765" i="2"/>
  <c r="BG765" i="2"/>
  <c r="BF765" i="2"/>
  <c r="T765" i="2"/>
  <c r="R765" i="2"/>
  <c r="P765" i="2"/>
  <c r="BK765" i="2"/>
  <c r="J765" i="2"/>
  <c r="BE765" i="2" s="1"/>
  <c r="BI758" i="2"/>
  <c r="BH758" i="2"/>
  <c r="BG758" i="2"/>
  <c r="BF758" i="2"/>
  <c r="T758" i="2"/>
  <c r="R758" i="2"/>
  <c r="P758" i="2"/>
  <c r="BK758" i="2"/>
  <c r="BK747" i="2" s="1"/>
  <c r="J747" i="2" s="1"/>
  <c r="J122" i="2" s="1"/>
  <c r="J758" i="2"/>
  <c r="BE758" i="2"/>
  <c r="BI753" i="2"/>
  <c r="BH753" i="2"/>
  <c r="BG753" i="2"/>
  <c r="BF753" i="2"/>
  <c r="T753" i="2"/>
  <c r="R753" i="2"/>
  <c r="P753" i="2"/>
  <c r="BK753" i="2"/>
  <c r="J753" i="2"/>
  <c r="BE753" i="2" s="1"/>
  <c r="BI748" i="2"/>
  <c r="BH748" i="2"/>
  <c r="BG748" i="2"/>
  <c r="BF748" i="2"/>
  <c r="T748" i="2"/>
  <c r="R748" i="2"/>
  <c r="R747" i="2"/>
  <c r="P748" i="2"/>
  <c r="BK748" i="2"/>
  <c r="J748" i="2"/>
  <c r="BE748" i="2"/>
  <c r="BI745" i="2"/>
  <c r="BH745" i="2"/>
  <c r="BG745" i="2"/>
  <c r="BF745" i="2"/>
  <c r="T745" i="2"/>
  <c r="R745" i="2"/>
  <c r="P745" i="2"/>
  <c r="BK745" i="2"/>
  <c r="J745" i="2"/>
  <c r="BE745" i="2"/>
  <c r="BI735" i="2"/>
  <c r="BH735" i="2"/>
  <c r="BG735" i="2"/>
  <c r="BF735" i="2"/>
  <c r="T735" i="2"/>
  <c r="R735" i="2"/>
  <c r="P735" i="2"/>
  <c r="BK735" i="2"/>
  <c r="J735" i="2"/>
  <c r="BE735" i="2" s="1"/>
  <c r="BI725" i="2"/>
  <c r="BH725" i="2"/>
  <c r="BG725" i="2"/>
  <c r="BF725" i="2"/>
  <c r="T725" i="2"/>
  <c r="R725" i="2"/>
  <c r="P725" i="2"/>
  <c r="BK725" i="2"/>
  <c r="J725" i="2"/>
  <c r="BE725" i="2"/>
  <c r="BI715" i="2"/>
  <c r="BH715" i="2"/>
  <c r="BG715" i="2"/>
  <c r="BF715" i="2"/>
  <c r="T715" i="2"/>
  <c r="R715" i="2"/>
  <c r="P715" i="2"/>
  <c r="BK715" i="2"/>
  <c r="J715" i="2"/>
  <c r="BE715" i="2" s="1"/>
  <c r="BI709" i="2"/>
  <c r="BH709" i="2"/>
  <c r="BG709" i="2"/>
  <c r="BF709" i="2"/>
  <c r="T709" i="2"/>
  <c r="R709" i="2"/>
  <c r="P709" i="2"/>
  <c r="BK709" i="2"/>
  <c r="J709" i="2"/>
  <c r="BE709" i="2"/>
  <c r="BI701" i="2"/>
  <c r="BH701" i="2"/>
  <c r="BG701" i="2"/>
  <c r="BF701" i="2"/>
  <c r="T701" i="2"/>
  <c r="R701" i="2"/>
  <c r="P701" i="2"/>
  <c r="BK701" i="2"/>
  <c r="J701" i="2"/>
  <c r="BE701" i="2" s="1"/>
  <c r="BI695" i="2"/>
  <c r="BH695" i="2"/>
  <c r="BG695" i="2"/>
  <c r="BF695" i="2"/>
  <c r="T695" i="2"/>
  <c r="R695" i="2"/>
  <c r="P695" i="2"/>
  <c r="BK695" i="2"/>
  <c r="J695" i="2"/>
  <c r="BE695" i="2"/>
  <c r="BI684" i="2"/>
  <c r="BH684" i="2"/>
  <c r="BG684" i="2"/>
  <c r="BF684" i="2"/>
  <c r="T684" i="2"/>
  <c r="R684" i="2"/>
  <c r="P684" i="2"/>
  <c r="BK684" i="2"/>
  <c r="J684" i="2"/>
  <c r="BE684" i="2" s="1"/>
  <c r="BI678" i="2"/>
  <c r="BH678" i="2"/>
  <c r="BG678" i="2"/>
  <c r="BF678" i="2"/>
  <c r="T678" i="2"/>
  <c r="R678" i="2"/>
  <c r="P678" i="2"/>
  <c r="P664" i="2" s="1"/>
  <c r="BK678" i="2"/>
  <c r="J678" i="2"/>
  <c r="BE678" i="2"/>
  <c r="BI672" i="2"/>
  <c r="BH672" i="2"/>
  <c r="BG672" i="2"/>
  <c r="BF672" i="2"/>
  <c r="T672" i="2"/>
  <c r="T664" i="2" s="1"/>
  <c r="R672" i="2"/>
  <c r="P672" i="2"/>
  <c r="BK672" i="2"/>
  <c r="J672" i="2"/>
  <c r="BE672" i="2" s="1"/>
  <c r="BI665" i="2"/>
  <c r="BH665" i="2"/>
  <c r="BG665" i="2"/>
  <c r="BF665" i="2"/>
  <c r="T665" i="2"/>
  <c r="R665" i="2"/>
  <c r="R664" i="2" s="1"/>
  <c r="P665" i="2"/>
  <c r="BK665" i="2"/>
  <c r="BK664" i="2"/>
  <c r="J664" i="2" s="1"/>
  <c r="J121" i="2" s="1"/>
  <c r="J665" i="2"/>
  <c r="BE665" i="2"/>
  <c r="BI662" i="2"/>
  <c r="BH662" i="2"/>
  <c r="BG662" i="2"/>
  <c r="BF662" i="2"/>
  <c r="T662" i="2"/>
  <c r="R662" i="2"/>
  <c r="P662" i="2"/>
  <c r="BK662" i="2"/>
  <c r="J662" i="2"/>
  <c r="BE662" i="2"/>
  <c r="BI659" i="2"/>
  <c r="BH659" i="2"/>
  <c r="BG659" i="2"/>
  <c r="BF659" i="2"/>
  <c r="T659" i="2"/>
  <c r="R659" i="2"/>
  <c r="P659" i="2"/>
  <c r="BK659" i="2"/>
  <c r="J659" i="2"/>
  <c r="BE659" i="2"/>
  <c r="BI657" i="2"/>
  <c r="BH657" i="2"/>
  <c r="BG657" i="2"/>
  <c r="BF657" i="2"/>
  <c r="T657" i="2"/>
  <c r="R657" i="2"/>
  <c r="P657" i="2"/>
  <c r="BK657" i="2"/>
  <c r="J657" i="2"/>
  <c r="BE657" i="2"/>
  <c r="BI653" i="2"/>
  <c r="BH653" i="2"/>
  <c r="BG653" i="2"/>
  <c r="BF653" i="2"/>
  <c r="T653" i="2"/>
  <c r="R653" i="2"/>
  <c r="P653" i="2"/>
  <c r="BK653" i="2"/>
  <c r="J653" i="2"/>
  <c r="BE653" i="2"/>
  <c r="BI650" i="2"/>
  <c r="BH650" i="2"/>
  <c r="BG650" i="2"/>
  <c r="BF650" i="2"/>
  <c r="T650" i="2"/>
  <c r="R650" i="2"/>
  <c r="P650" i="2"/>
  <c r="BK650" i="2"/>
  <c r="J650" i="2"/>
  <c r="BE650" i="2"/>
  <c r="BI647" i="2"/>
  <c r="BH647" i="2"/>
  <c r="BG647" i="2"/>
  <c r="BF647" i="2"/>
  <c r="T647" i="2"/>
  <c r="R647" i="2"/>
  <c r="P647" i="2"/>
  <c r="BK647" i="2"/>
  <c r="J647" i="2"/>
  <c r="BE647" i="2"/>
  <c r="BI640" i="2"/>
  <c r="BH640" i="2"/>
  <c r="BG640" i="2"/>
  <c r="BF640" i="2"/>
  <c r="T640" i="2"/>
  <c r="R640" i="2"/>
  <c r="P640" i="2"/>
  <c r="BK640" i="2"/>
  <c r="J640" i="2"/>
  <c r="BE640" i="2"/>
  <c r="BI638" i="2"/>
  <c r="BH638" i="2"/>
  <c r="BG638" i="2"/>
  <c r="BF638" i="2"/>
  <c r="T638" i="2"/>
  <c r="R638" i="2"/>
  <c r="P638" i="2"/>
  <c r="BK638" i="2"/>
  <c r="J638" i="2"/>
  <c r="BE638" i="2"/>
  <c r="BI635" i="2"/>
  <c r="BH635" i="2"/>
  <c r="BG635" i="2"/>
  <c r="BF635" i="2"/>
  <c r="T635" i="2"/>
  <c r="R635" i="2"/>
  <c r="P635" i="2"/>
  <c r="BK635" i="2"/>
  <c r="J635" i="2"/>
  <c r="BE635" i="2"/>
  <c r="BI632" i="2"/>
  <c r="BH632" i="2"/>
  <c r="BG632" i="2"/>
  <c r="BF632" i="2"/>
  <c r="T632" i="2"/>
  <c r="R632" i="2"/>
  <c r="P632" i="2"/>
  <c r="BK632" i="2"/>
  <c r="J632" i="2"/>
  <c r="BE632" i="2"/>
  <c r="BI630" i="2"/>
  <c r="BH630" i="2"/>
  <c r="BG630" i="2"/>
  <c r="BF630" i="2"/>
  <c r="T630" i="2"/>
  <c r="R630" i="2"/>
  <c r="P630" i="2"/>
  <c r="BK630" i="2"/>
  <c r="J630" i="2"/>
  <c r="BE630" i="2"/>
  <c r="BI628" i="2"/>
  <c r="BH628" i="2"/>
  <c r="BG628" i="2"/>
  <c r="BF628" i="2"/>
  <c r="T628" i="2"/>
  <c r="R628" i="2"/>
  <c r="P628" i="2"/>
  <c r="BK628" i="2"/>
  <c r="J628" i="2"/>
  <c r="BE628" i="2"/>
  <c r="BI625" i="2"/>
  <c r="BH625" i="2"/>
  <c r="BG625" i="2"/>
  <c r="BF625" i="2"/>
  <c r="T625" i="2"/>
  <c r="R625" i="2"/>
  <c r="P625" i="2"/>
  <c r="P615" i="2" s="1"/>
  <c r="BK625" i="2"/>
  <c r="J625" i="2"/>
  <c r="BE625" i="2"/>
  <c r="BI621" i="2"/>
  <c r="BH621" i="2"/>
  <c r="BG621" i="2"/>
  <c r="BF621" i="2"/>
  <c r="T621" i="2"/>
  <c r="T615" i="2" s="1"/>
  <c r="R621" i="2"/>
  <c r="P621" i="2"/>
  <c r="BK621" i="2"/>
  <c r="J621" i="2"/>
  <c r="BE621" i="2"/>
  <c r="BI616" i="2"/>
  <c r="BH616" i="2"/>
  <c r="BG616" i="2"/>
  <c r="BF616" i="2"/>
  <c r="T616" i="2"/>
  <c r="R616" i="2"/>
  <c r="R615" i="2" s="1"/>
  <c r="P616" i="2"/>
  <c r="BK616" i="2"/>
  <c r="BK615" i="2" s="1"/>
  <c r="J615" i="2" s="1"/>
  <c r="J616" i="2"/>
  <c r="BE616" i="2"/>
  <c r="J120" i="2"/>
  <c r="BI613" i="2"/>
  <c r="BH613" i="2"/>
  <c r="BG613" i="2"/>
  <c r="BF613" i="2"/>
  <c r="T613" i="2"/>
  <c r="R613" i="2"/>
  <c r="P613" i="2"/>
  <c r="BK613" i="2"/>
  <c r="J613" i="2"/>
  <c r="BE613" i="2"/>
  <c r="BI611" i="2"/>
  <c r="BH611" i="2"/>
  <c r="BG611" i="2"/>
  <c r="BF611" i="2"/>
  <c r="T611" i="2"/>
  <c r="R611" i="2"/>
  <c r="P611" i="2"/>
  <c r="BK611" i="2"/>
  <c r="J611" i="2"/>
  <c r="BE611" i="2"/>
  <c r="BI607" i="2"/>
  <c r="BH607" i="2"/>
  <c r="BG607" i="2"/>
  <c r="BF607" i="2"/>
  <c r="T607" i="2"/>
  <c r="R607" i="2"/>
  <c r="P607" i="2"/>
  <c r="BK607" i="2"/>
  <c r="J607" i="2"/>
  <c r="BE607" i="2"/>
  <c r="BI604" i="2"/>
  <c r="BH604" i="2"/>
  <c r="BG604" i="2"/>
  <c r="BF604" i="2"/>
  <c r="T604" i="2"/>
  <c r="R604" i="2"/>
  <c r="P604" i="2"/>
  <c r="BK604" i="2"/>
  <c r="J604" i="2"/>
  <c r="BE604" i="2"/>
  <c r="BI598" i="2"/>
  <c r="BH598" i="2"/>
  <c r="BG598" i="2"/>
  <c r="BF598" i="2"/>
  <c r="T598" i="2"/>
  <c r="R598" i="2"/>
  <c r="P598" i="2"/>
  <c r="BK598" i="2"/>
  <c r="J598" i="2"/>
  <c r="BE598" i="2"/>
  <c r="BI595" i="2"/>
  <c r="BH595" i="2"/>
  <c r="BG595" i="2"/>
  <c r="BF595" i="2"/>
  <c r="T595" i="2"/>
  <c r="R595" i="2"/>
  <c r="P595" i="2"/>
  <c r="BK595" i="2"/>
  <c r="J595" i="2"/>
  <c r="BE595" i="2"/>
  <c r="BI592" i="2"/>
  <c r="BH592" i="2"/>
  <c r="BG592" i="2"/>
  <c r="BF592" i="2"/>
  <c r="T592" i="2"/>
  <c r="R592" i="2"/>
  <c r="P592" i="2"/>
  <c r="BK592" i="2"/>
  <c r="J592" i="2"/>
  <c r="BE592" i="2"/>
  <c r="BI590" i="2"/>
  <c r="BH590" i="2"/>
  <c r="BG590" i="2"/>
  <c r="BF590" i="2"/>
  <c r="T590" i="2"/>
  <c r="R590" i="2"/>
  <c r="P590" i="2"/>
  <c r="BK590" i="2"/>
  <c r="J590" i="2"/>
  <c r="BE590" i="2"/>
  <c r="BI587" i="2"/>
  <c r="BH587" i="2"/>
  <c r="BG587" i="2"/>
  <c r="BF587" i="2"/>
  <c r="T587" i="2"/>
  <c r="R587" i="2"/>
  <c r="P587" i="2"/>
  <c r="BK587" i="2"/>
  <c r="J587" i="2"/>
  <c r="BE587" i="2"/>
  <c r="BI584" i="2"/>
  <c r="BH584" i="2"/>
  <c r="BG584" i="2"/>
  <c r="BF584" i="2"/>
  <c r="T584" i="2"/>
  <c r="R584" i="2"/>
  <c r="P584" i="2"/>
  <c r="BK584" i="2"/>
  <c r="J584" i="2"/>
  <c r="BE584" i="2"/>
  <c r="BI578" i="2"/>
  <c r="BH578" i="2"/>
  <c r="BG578" i="2"/>
  <c r="BF578" i="2"/>
  <c r="T578" i="2"/>
  <c r="R578" i="2"/>
  <c r="P578" i="2"/>
  <c r="BK578" i="2"/>
  <c r="J578" i="2"/>
  <c r="BE578" i="2"/>
  <c r="BI575" i="2"/>
  <c r="BH575" i="2"/>
  <c r="BG575" i="2"/>
  <c r="BF575" i="2"/>
  <c r="T575" i="2"/>
  <c r="R575" i="2"/>
  <c r="P575" i="2"/>
  <c r="BK575" i="2"/>
  <c r="J575" i="2"/>
  <c r="BE575" i="2"/>
  <c r="BI570" i="2"/>
  <c r="BH570" i="2"/>
  <c r="BG570" i="2"/>
  <c r="BF570" i="2"/>
  <c r="T570" i="2"/>
  <c r="R570" i="2"/>
  <c r="P570" i="2"/>
  <c r="BK570" i="2"/>
  <c r="J570" i="2"/>
  <c r="BE570" i="2"/>
  <c r="BI568" i="2"/>
  <c r="BH568" i="2"/>
  <c r="BG568" i="2"/>
  <c r="BF568" i="2"/>
  <c r="T568" i="2"/>
  <c r="R568" i="2"/>
  <c r="P568" i="2"/>
  <c r="BK568" i="2"/>
  <c r="J568" i="2"/>
  <c r="BE568" i="2"/>
  <c r="BI562" i="2"/>
  <c r="BH562" i="2"/>
  <c r="BG562" i="2"/>
  <c r="BF562" i="2"/>
  <c r="T562" i="2"/>
  <c r="R562" i="2"/>
  <c r="P562" i="2"/>
  <c r="BK562" i="2"/>
  <c r="J562" i="2"/>
  <c r="BE562" i="2"/>
  <c r="BI560" i="2"/>
  <c r="BH560" i="2"/>
  <c r="BG560" i="2"/>
  <c r="BF560" i="2"/>
  <c r="T560" i="2"/>
  <c r="R560" i="2"/>
  <c r="R550" i="2" s="1"/>
  <c r="P560" i="2"/>
  <c r="BK560" i="2"/>
  <c r="J560" i="2"/>
  <c r="BE560" i="2"/>
  <c r="BI554" i="2"/>
  <c r="BH554" i="2"/>
  <c r="BG554" i="2"/>
  <c r="BF554" i="2"/>
  <c r="T554" i="2"/>
  <c r="R554" i="2"/>
  <c r="P554" i="2"/>
  <c r="BK554" i="2"/>
  <c r="BK550" i="2" s="1"/>
  <c r="J550" i="2" s="1"/>
  <c r="J119" i="2" s="1"/>
  <c r="J554" i="2"/>
  <c r="BE554" i="2"/>
  <c r="BI551" i="2"/>
  <c r="BH551" i="2"/>
  <c r="BG551" i="2"/>
  <c r="BF551" i="2"/>
  <c r="T551" i="2"/>
  <c r="T550" i="2"/>
  <c r="R551" i="2"/>
  <c r="P551" i="2"/>
  <c r="P550" i="2"/>
  <c r="BK551" i="2"/>
  <c r="J551" i="2"/>
  <c r="BE551" i="2" s="1"/>
  <c r="BI548" i="2"/>
  <c r="BH548" i="2"/>
  <c r="BG548" i="2"/>
  <c r="BF548" i="2"/>
  <c r="T548" i="2"/>
  <c r="R548" i="2"/>
  <c r="P548" i="2"/>
  <c r="BK548" i="2"/>
  <c r="J548" i="2"/>
  <c r="BE548" i="2"/>
  <c r="BI543" i="2"/>
  <c r="BH543" i="2"/>
  <c r="BG543" i="2"/>
  <c r="BF543" i="2"/>
  <c r="T543" i="2"/>
  <c r="R543" i="2"/>
  <c r="P543" i="2"/>
  <c r="BK543" i="2"/>
  <c r="J543" i="2"/>
  <c r="BE543" i="2"/>
  <c r="BI535" i="2"/>
  <c r="BH535" i="2"/>
  <c r="BG535" i="2"/>
  <c r="BF535" i="2"/>
  <c r="T535" i="2"/>
  <c r="R535" i="2"/>
  <c r="R526" i="2" s="1"/>
  <c r="P535" i="2"/>
  <c r="BK535" i="2"/>
  <c r="J535" i="2"/>
  <c r="BE535" i="2"/>
  <c r="BI532" i="2"/>
  <c r="BH532" i="2"/>
  <c r="BG532" i="2"/>
  <c r="BF532" i="2"/>
  <c r="T532" i="2"/>
  <c r="R532" i="2"/>
  <c r="P532" i="2"/>
  <c r="BK532" i="2"/>
  <c r="BK526" i="2" s="1"/>
  <c r="J526" i="2" s="1"/>
  <c r="J118" i="2" s="1"/>
  <c r="J532" i="2"/>
  <c r="BE532" i="2"/>
  <c r="BI527" i="2"/>
  <c r="BH527" i="2"/>
  <c r="BG527" i="2"/>
  <c r="BF527" i="2"/>
  <c r="T527" i="2"/>
  <c r="T526" i="2"/>
  <c r="R527" i="2"/>
  <c r="P527" i="2"/>
  <c r="P526" i="2"/>
  <c r="BK527" i="2"/>
  <c r="J527" i="2"/>
  <c r="BE527" i="2" s="1"/>
  <c r="BI524" i="2"/>
  <c r="BH524" i="2"/>
  <c r="BG524" i="2"/>
  <c r="BF524" i="2"/>
  <c r="T524" i="2"/>
  <c r="R524" i="2"/>
  <c r="R518" i="2" s="1"/>
  <c r="P524" i="2"/>
  <c r="BK524" i="2"/>
  <c r="J524" i="2"/>
  <c r="BE524" i="2"/>
  <c r="BI522" i="2"/>
  <c r="BH522" i="2"/>
  <c r="BG522" i="2"/>
  <c r="BF522" i="2"/>
  <c r="T522" i="2"/>
  <c r="R522" i="2"/>
  <c r="P522" i="2"/>
  <c r="BK522" i="2"/>
  <c r="BK518" i="2" s="1"/>
  <c r="J518" i="2" s="1"/>
  <c r="J117" i="2" s="1"/>
  <c r="J522" i="2"/>
  <c r="BE522" i="2"/>
  <c r="BI519" i="2"/>
  <c r="BH519" i="2"/>
  <c r="BG519" i="2"/>
  <c r="BF519" i="2"/>
  <c r="T519" i="2"/>
  <c r="T518" i="2"/>
  <c r="R519" i="2"/>
  <c r="P519" i="2"/>
  <c r="P518" i="2"/>
  <c r="BK519" i="2"/>
  <c r="J519" i="2"/>
  <c r="BE519" i="2" s="1"/>
  <c r="BI513" i="2"/>
  <c r="BH513" i="2"/>
  <c r="BG513" i="2"/>
  <c r="BF513" i="2"/>
  <c r="T513" i="2"/>
  <c r="R513" i="2"/>
  <c r="P513" i="2"/>
  <c r="BK513" i="2"/>
  <c r="J513" i="2"/>
  <c r="BE513" i="2"/>
  <c r="BI508" i="2"/>
  <c r="BH508" i="2"/>
  <c r="BG508" i="2"/>
  <c r="BF508" i="2"/>
  <c r="T508" i="2"/>
  <c r="R508" i="2"/>
  <c r="P508" i="2"/>
  <c r="BK508" i="2"/>
  <c r="J508" i="2"/>
  <c r="BE508" i="2"/>
  <c r="BI505" i="2"/>
  <c r="BH505" i="2"/>
  <c r="BG505" i="2"/>
  <c r="BF505" i="2"/>
  <c r="T505" i="2"/>
  <c r="R505" i="2"/>
  <c r="P505" i="2"/>
  <c r="BK505" i="2"/>
  <c r="J505" i="2"/>
  <c r="BE505" i="2"/>
  <c r="BI501" i="2"/>
  <c r="BH501" i="2"/>
  <c r="BG501" i="2"/>
  <c r="BF501" i="2"/>
  <c r="T501" i="2"/>
  <c r="R501" i="2"/>
  <c r="P501" i="2"/>
  <c r="BK501" i="2"/>
  <c r="J501" i="2"/>
  <c r="BE501" i="2"/>
  <c r="BI496" i="2"/>
  <c r="BH496" i="2"/>
  <c r="BG496" i="2"/>
  <c r="BF496" i="2"/>
  <c r="T496" i="2"/>
  <c r="R496" i="2"/>
  <c r="R485" i="2" s="1"/>
  <c r="P496" i="2"/>
  <c r="BK496" i="2"/>
  <c r="J496" i="2"/>
  <c r="BE496" i="2"/>
  <c r="BI491" i="2"/>
  <c r="BH491" i="2"/>
  <c r="BG491" i="2"/>
  <c r="BF491" i="2"/>
  <c r="T491" i="2"/>
  <c r="R491" i="2"/>
  <c r="P491" i="2"/>
  <c r="BK491" i="2"/>
  <c r="BK485" i="2" s="1"/>
  <c r="J485" i="2" s="1"/>
  <c r="J116" i="2" s="1"/>
  <c r="J491" i="2"/>
  <c r="BE491" i="2"/>
  <c r="BI486" i="2"/>
  <c r="BH486" i="2"/>
  <c r="BG486" i="2"/>
  <c r="BF486" i="2"/>
  <c r="T486" i="2"/>
  <c r="T485" i="2"/>
  <c r="R486" i="2"/>
  <c r="P486" i="2"/>
  <c r="P485" i="2"/>
  <c r="BK486" i="2"/>
  <c r="J486" i="2"/>
  <c r="BE486" i="2" s="1"/>
  <c r="BI481" i="2"/>
  <c r="BH481" i="2"/>
  <c r="BG481" i="2"/>
  <c r="BF481" i="2"/>
  <c r="T481" i="2"/>
  <c r="T480" i="2"/>
  <c r="R481" i="2"/>
  <c r="R480" i="2"/>
  <c r="P481" i="2"/>
  <c r="P480" i="2"/>
  <c r="BK481" i="2"/>
  <c r="BK480" i="2" s="1"/>
  <c r="J480" i="2" s="1"/>
  <c r="BK479" i="2"/>
  <c r="J479" i="2" s="1"/>
  <c r="J114" i="2" s="1"/>
  <c r="J481" i="2"/>
  <c r="BE481" i="2"/>
  <c r="J115" i="2"/>
  <c r="BI477" i="2"/>
  <c r="BH477" i="2"/>
  <c r="BG477" i="2"/>
  <c r="BF477" i="2"/>
  <c r="T477" i="2"/>
  <c r="T476" i="2"/>
  <c r="R477" i="2"/>
  <c r="R476" i="2" s="1"/>
  <c r="P477" i="2"/>
  <c r="P476" i="2"/>
  <c r="BK477" i="2"/>
  <c r="BK476" i="2" s="1"/>
  <c r="J476" i="2" s="1"/>
  <c r="J113" i="2" s="1"/>
  <c r="J477" i="2"/>
  <c r="BE477" i="2"/>
  <c r="BI474" i="2"/>
  <c r="BH474" i="2"/>
  <c r="BG474" i="2"/>
  <c r="BF474" i="2"/>
  <c r="T474" i="2"/>
  <c r="R474" i="2"/>
  <c r="P474" i="2"/>
  <c r="BK474" i="2"/>
  <c r="J474" i="2"/>
  <c r="BE474" i="2"/>
  <c r="BI470" i="2"/>
  <c r="BH470" i="2"/>
  <c r="BG470" i="2"/>
  <c r="BF470" i="2"/>
  <c r="T470" i="2"/>
  <c r="R470" i="2"/>
  <c r="R465" i="2" s="1"/>
  <c r="P470" i="2"/>
  <c r="BK470" i="2"/>
  <c r="J470" i="2"/>
  <c r="BE470" i="2"/>
  <c r="BI468" i="2"/>
  <c r="BH468" i="2"/>
  <c r="BG468" i="2"/>
  <c r="BF468" i="2"/>
  <c r="T468" i="2"/>
  <c r="R468" i="2"/>
  <c r="P468" i="2"/>
  <c r="BK468" i="2"/>
  <c r="BK465" i="2" s="1"/>
  <c r="J465" i="2" s="1"/>
  <c r="J112" i="2" s="1"/>
  <c r="J468" i="2"/>
  <c r="BE468" i="2"/>
  <c r="BI466" i="2"/>
  <c r="BH466" i="2"/>
  <c r="BG466" i="2"/>
  <c r="BF466" i="2"/>
  <c r="T466" i="2"/>
  <c r="T465" i="2"/>
  <c r="R466" i="2"/>
  <c r="P466" i="2"/>
  <c r="P465" i="2"/>
  <c r="BK466" i="2"/>
  <c r="J466" i="2"/>
  <c r="BE466" i="2" s="1"/>
  <c r="BI448" i="2"/>
  <c r="BH448" i="2"/>
  <c r="BG448" i="2"/>
  <c r="BF448" i="2"/>
  <c r="T448" i="2"/>
  <c r="R448" i="2"/>
  <c r="R438" i="2" s="1"/>
  <c r="P448" i="2"/>
  <c r="BK448" i="2"/>
  <c r="J448" i="2"/>
  <c r="BE448" i="2"/>
  <c r="BI442" i="2"/>
  <c r="BH442" i="2"/>
  <c r="BG442" i="2"/>
  <c r="BF442" i="2"/>
  <c r="T442" i="2"/>
  <c r="R442" i="2"/>
  <c r="P442" i="2"/>
  <c r="BK442" i="2"/>
  <c r="BK438" i="2" s="1"/>
  <c r="J438" i="2" s="1"/>
  <c r="J111" i="2" s="1"/>
  <c r="J442" i="2"/>
  <c r="BE442" i="2"/>
  <c r="BI439" i="2"/>
  <c r="BH439" i="2"/>
  <c r="BG439" i="2"/>
  <c r="BF439" i="2"/>
  <c r="T439" i="2"/>
  <c r="T438" i="2"/>
  <c r="R439" i="2"/>
  <c r="P439" i="2"/>
  <c r="P438" i="2"/>
  <c r="BK439" i="2"/>
  <c r="J439" i="2"/>
  <c r="BE439" i="2" s="1"/>
  <c r="BI435" i="2"/>
  <c r="BH435" i="2"/>
  <c r="BG435" i="2"/>
  <c r="BF435" i="2"/>
  <c r="T435" i="2"/>
  <c r="R435" i="2"/>
  <c r="P435" i="2"/>
  <c r="BK435" i="2"/>
  <c r="J435" i="2"/>
  <c r="BE435" i="2"/>
  <c r="BI432" i="2"/>
  <c r="BH432" i="2"/>
  <c r="BG432" i="2"/>
  <c r="BF432" i="2"/>
  <c r="T432" i="2"/>
  <c r="R432" i="2"/>
  <c r="P432" i="2"/>
  <c r="BK432" i="2"/>
  <c r="J432" i="2"/>
  <c r="BE432" i="2"/>
  <c r="BI427" i="2"/>
  <c r="BH427" i="2"/>
  <c r="BG427" i="2"/>
  <c r="BF427" i="2"/>
  <c r="T427" i="2"/>
  <c r="R427" i="2"/>
  <c r="P427" i="2"/>
  <c r="BK427" i="2"/>
  <c r="J427" i="2"/>
  <c r="BE427" i="2"/>
  <c r="BI424" i="2"/>
  <c r="BH424" i="2"/>
  <c r="BG424" i="2"/>
  <c r="BF424" i="2"/>
  <c r="T424" i="2"/>
  <c r="R424" i="2"/>
  <c r="P424" i="2"/>
  <c r="BK424" i="2"/>
  <c r="J424" i="2"/>
  <c r="BE424" i="2"/>
  <c r="BI418" i="2"/>
  <c r="BH418" i="2"/>
  <c r="BG418" i="2"/>
  <c r="BF418" i="2"/>
  <c r="T418" i="2"/>
  <c r="R418" i="2"/>
  <c r="P418" i="2"/>
  <c r="BK418" i="2"/>
  <c r="J418" i="2"/>
  <c r="BE418" i="2"/>
  <c r="BI414" i="2"/>
  <c r="BH414" i="2"/>
  <c r="BG414" i="2"/>
  <c r="BF414" i="2"/>
  <c r="T414" i="2"/>
  <c r="R414" i="2"/>
  <c r="P414" i="2"/>
  <c r="BK414" i="2"/>
  <c r="J414" i="2"/>
  <c r="BE414" i="2"/>
  <c r="BI411" i="2"/>
  <c r="BH411" i="2"/>
  <c r="BG411" i="2"/>
  <c r="BF411" i="2"/>
  <c r="T411" i="2"/>
  <c r="R411" i="2"/>
  <c r="P411" i="2"/>
  <c r="BK411" i="2"/>
  <c r="J411" i="2"/>
  <c r="BE411" i="2"/>
  <c r="BI408" i="2"/>
  <c r="BH408" i="2"/>
  <c r="BG408" i="2"/>
  <c r="BF408" i="2"/>
  <c r="T408" i="2"/>
  <c r="R408" i="2"/>
  <c r="P408" i="2"/>
  <c r="P395" i="2" s="1"/>
  <c r="BK408" i="2"/>
  <c r="BK395" i="2" s="1"/>
  <c r="J395" i="2" s="1"/>
  <c r="J110" i="2" s="1"/>
  <c r="J408" i="2"/>
  <c r="BE408" i="2"/>
  <c r="BI404" i="2"/>
  <c r="BH404" i="2"/>
  <c r="BG404" i="2"/>
  <c r="BF404" i="2"/>
  <c r="T404" i="2"/>
  <c r="T395" i="2" s="1"/>
  <c r="R404" i="2"/>
  <c r="R395" i="2" s="1"/>
  <c r="P404" i="2"/>
  <c r="BK404" i="2"/>
  <c r="J404" i="2"/>
  <c r="BE404" i="2"/>
  <c r="BI396" i="2"/>
  <c r="BH396" i="2"/>
  <c r="BG396" i="2"/>
  <c r="BF396" i="2"/>
  <c r="T396" i="2"/>
  <c r="R396" i="2"/>
  <c r="P396" i="2"/>
  <c r="BK396" i="2"/>
  <c r="J396" i="2"/>
  <c r="BE396" i="2" s="1"/>
  <c r="BI393" i="2"/>
  <c r="BH393" i="2"/>
  <c r="BG393" i="2"/>
  <c r="BF393" i="2"/>
  <c r="T393" i="2"/>
  <c r="R393" i="2"/>
  <c r="P393" i="2"/>
  <c r="BK393" i="2"/>
  <c r="J393" i="2"/>
  <c r="BE393" i="2"/>
  <c r="BI390" i="2"/>
  <c r="BH390" i="2"/>
  <c r="BG390" i="2"/>
  <c r="BF390" i="2"/>
  <c r="T390" i="2"/>
  <c r="R390" i="2"/>
  <c r="P390" i="2"/>
  <c r="BK390" i="2"/>
  <c r="J390" i="2"/>
  <c r="BE390" i="2"/>
  <c r="BI388" i="2"/>
  <c r="BH388" i="2"/>
  <c r="BG388" i="2"/>
  <c r="BF388" i="2"/>
  <c r="T388" i="2"/>
  <c r="R388" i="2"/>
  <c r="P388" i="2"/>
  <c r="BK388" i="2"/>
  <c r="J388" i="2"/>
  <c r="BE388" i="2"/>
  <c r="BI384" i="2"/>
  <c r="BH384" i="2"/>
  <c r="BG384" i="2"/>
  <c r="BF384" i="2"/>
  <c r="T384" i="2"/>
  <c r="R384" i="2"/>
  <c r="P384" i="2"/>
  <c r="BK384" i="2"/>
  <c r="J384" i="2"/>
  <c r="BE384" i="2"/>
  <c r="BI380" i="2"/>
  <c r="BH380" i="2"/>
  <c r="BG380" i="2"/>
  <c r="BF380" i="2"/>
  <c r="T380" i="2"/>
  <c r="R380" i="2"/>
  <c r="P380" i="2"/>
  <c r="BK380" i="2"/>
  <c r="J380" i="2"/>
  <c r="BE380" i="2"/>
  <c r="BI373" i="2"/>
  <c r="BH373" i="2"/>
  <c r="BG373" i="2"/>
  <c r="BF373" i="2"/>
  <c r="T373" i="2"/>
  <c r="R373" i="2"/>
  <c r="P373" i="2"/>
  <c r="BK373" i="2"/>
  <c r="J373" i="2"/>
  <c r="BE373" i="2"/>
  <c r="BI370" i="2"/>
  <c r="BH370" i="2"/>
  <c r="BG370" i="2"/>
  <c r="BF370" i="2"/>
  <c r="T370" i="2"/>
  <c r="R370" i="2"/>
  <c r="P370" i="2"/>
  <c r="BK370" i="2"/>
  <c r="J370" i="2"/>
  <c r="BE370" i="2"/>
  <c r="BI367" i="2"/>
  <c r="BH367" i="2"/>
  <c r="BG367" i="2"/>
  <c r="BF367" i="2"/>
  <c r="T367" i="2"/>
  <c r="R367" i="2"/>
  <c r="P367" i="2"/>
  <c r="BK367" i="2"/>
  <c r="J367" i="2"/>
  <c r="BE367" i="2"/>
  <c r="BI364" i="2"/>
  <c r="BH364" i="2"/>
  <c r="BG364" i="2"/>
  <c r="BF364" i="2"/>
  <c r="T364" i="2"/>
  <c r="R364" i="2"/>
  <c r="P364" i="2"/>
  <c r="BK364" i="2"/>
  <c r="J364" i="2"/>
  <c r="BE364" i="2"/>
  <c r="BI361" i="2"/>
  <c r="BH361" i="2"/>
  <c r="BG361" i="2"/>
  <c r="BF361" i="2"/>
  <c r="T361" i="2"/>
  <c r="R361" i="2"/>
  <c r="R352" i="2" s="1"/>
  <c r="P361" i="2"/>
  <c r="BK361" i="2"/>
  <c r="J361" i="2"/>
  <c r="BE361" i="2"/>
  <c r="BI358" i="2"/>
  <c r="BH358" i="2"/>
  <c r="BG358" i="2"/>
  <c r="BF358" i="2"/>
  <c r="T358" i="2"/>
  <c r="R358" i="2"/>
  <c r="P358" i="2"/>
  <c r="BK358" i="2"/>
  <c r="BK352" i="2" s="1"/>
  <c r="J358" i="2"/>
  <c r="BE358" i="2"/>
  <c r="BI353" i="2"/>
  <c r="BH353" i="2"/>
  <c r="BG353" i="2"/>
  <c r="BF353" i="2"/>
  <c r="T353" i="2"/>
  <c r="T352" i="2"/>
  <c r="R353" i="2"/>
  <c r="P353" i="2"/>
  <c r="P352" i="2"/>
  <c r="BK353" i="2"/>
  <c r="J353" i="2"/>
  <c r="BE353" i="2" s="1"/>
  <c r="BI345" i="2"/>
  <c r="BH345" i="2"/>
  <c r="BG345" i="2"/>
  <c r="BF345" i="2"/>
  <c r="T345" i="2"/>
  <c r="T344" i="2" s="1"/>
  <c r="T343" i="2" s="1"/>
  <c r="R345" i="2"/>
  <c r="R344" i="2"/>
  <c r="R343" i="2" s="1"/>
  <c r="P345" i="2"/>
  <c r="P344" i="2"/>
  <c r="P343" i="2"/>
  <c r="BK345" i="2"/>
  <c r="BK344" i="2" s="1"/>
  <c r="J344" i="2" s="1"/>
  <c r="J345" i="2"/>
  <c r="BE345" i="2"/>
  <c r="J108" i="2"/>
  <c r="BI341" i="2"/>
  <c r="BH341" i="2"/>
  <c r="BG341" i="2"/>
  <c r="BF341" i="2"/>
  <c r="T341" i="2"/>
  <c r="R341" i="2"/>
  <c r="P341" i="2"/>
  <c r="BK341" i="2"/>
  <c r="BK334" i="2" s="1"/>
  <c r="J341" i="2"/>
  <c r="BE341" i="2"/>
  <c r="BI335" i="2"/>
  <c r="BH335" i="2"/>
  <c r="BG335" i="2"/>
  <c r="BF335" i="2"/>
  <c r="T335" i="2"/>
  <c r="T334" i="2" s="1"/>
  <c r="R335" i="2"/>
  <c r="R334" i="2"/>
  <c r="P335" i="2"/>
  <c r="P334" i="2" s="1"/>
  <c r="BK335" i="2"/>
  <c r="J334" i="2"/>
  <c r="J106" i="2" s="1"/>
  <c r="J335" i="2"/>
  <c r="BE335" i="2" s="1"/>
  <c r="BI332" i="2"/>
  <c r="BH332" i="2"/>
  <c r="BG332" i="2"/>
  <c r="BF332" i="2"/>
  <c r="T332" i="2"/>
  <c r="R332" i="2"/>
  <c r="P332" i="2"/>
  <c r="BK332" i="2"/>
  <c r="J332" i="2"/>
  <c r="BE332" i="2"/>
  <c r="BI328" i="2"/>
  <c r="BH328" i="2"/>
  <c r="BG328" i="2"/>
  <c r="BF328" i="2"/>
  <c r="T328" i="2"/>
  <c r="R328" i="2"/>
  <c r="P328" i="2"/>
  <c r="BK328" i="2"/>
  <c r="J328" i="2"/>
  <c r="BE328" i="2"/>
  <c r="BI324" i="2"/>
  <c r="BH324" i="2"/>
  <c r="BG324" i="2"/>
  <c r="BF324" i="2"/>
  <c r="T324" i="2"/>
  <c r="R324" i="2"/>
  <c r="R315" i="2" s="1"/>
  <c r="P324" i="2"/>
  <c r="BK324" i="2"/>
  <c r="J324" i="2"/>
  <c r="BE324" i="2"/>
  <c r="BI320" i="2"/>
  <c r="BH320" i="2"/>
  <c r="BG320" i="2"/>
  <c r="BF320" i="2"/>
  <c r="T320" i="2"/>
  <c r="R320" i="2"/>
  <c r="P320" i="2"/>
  <c r="BK320" i="2"/>
  <c r="BK315" i="2" s="1"/>
  <c r="J315" i="2" s="1"/>
  <c r="J105" i="2" s="1"/>
  <c r="J320" i="2"/>
  <c r="BE320" i="2"/>
  <c r="BI316" i="2"/>
  <c r="BH316" i="2"/>
  <c r="BG316" i="2"/>
  <c r="BF316" i="2"/>
  <c r="T316" i="2"/>
  <c r="T315" i="2"/>
  <c r="R316" i="2"/>
  <c r="P316" i="2"/>
  <c r="P315" i="2"/>
  <c r="BK316" i="2"/>
  <c r="J316" i="2"/>
  <c r="BE316" i="2" s="1"/>
  <c r="BI311" i="2"/>
  <c r="F39" i="2" s="1"/>
  <c r="BD96" i="1" s="1"/>
  <c r="BD95" i="1" s="1"/>
  <c r="BH311" i="2"/>
  <c r="BG311" i="2"/>
  <c r="BF311" i="2"/>
  <c r="T311" i="2"/>
  <c r="R311" i="2"/>
  <c r="P311" i="2"/>
  <c r="BK311" i="2"/>
  <c r="J311" i="2"/>
  <c r="BE311" i="2" s="1"/>
  <c r="BI308" i="2"/>
  <c r="BH308" i="2"/>
  <c r="BG308" i="2"/>
  <c r="BF308" i="2"/>
  <c r="T308" i="2"/>
  <c r="R308" i="2"/>
  <c r="P308" i="2"/>
  <c r="BK308" i="2"/>
  <c r="J308" i="2"/>
  <c r="BE308" i="2"/>
  <c r="BI302" i="2"/>
  <c r="BH302" i="2"/>
  <c r="BG302" i="2"/>
  <c r="BF302" i="2"/>
  <c r="T302" i="2"/>
  <c r="R302" i="2"/>
  <c r="P302" i="2"/>
  <c r="BK302" i="2"/>
  <c r="J302" i="2"/>
  <c r="BE302" i="2" s="1"/>
  <c r="BI292" i="2"/>
  <c r="BH292" i="2"/>
  <c r="BG292" i="2"/>
  <c r="BF292" i="2"/>
  <c r="T292" i="2"/>
  <c r="R292" i="2"/>
  <c r="P292" i="2"/>
  <c r="BK292" i="2"/>
  <c r="J292" i="2"/>
  <c r="BE292" i="2"/>
  <c r="BI283" i="2"/>
  <c r="BH283" i="2"/>
  <c r="BG283" i="2"/>
  <c r="BF283" i="2"/>
  <c r="T283" i="2"/>
  <c r="R283" i="2"/>
  <c r="P283" i="2"/>
  <c r="BK283" i="2"/>
  <c r="J283" i="2"/>
  <c r="BE283" i="2" s="1"/>
  <c r="BI265" i="2"/>
  <c r="BH265" i="2"/>
  <c r="BG265" i="2"/>
  <c r="BF265" i="2"/>
  <c r="T265" i="2"/>
  <c r="R265" i="2"/>
  <c r="P265" i="2"/>
  <c r="BK265" i="2"/>
  <c r="J265" i="2"/>
  <c r="BE265" i="2"/>
  <c r="BI233" i="2"/>
  <c r="BH233" i="2"/>
  <c r="BG233" i="2"/>
  <c r="BF233" i="2"/>
  <c r="T233" i="2"/>
  <c r="R233" i="2"/>
  <c r="R232" i="2" s="1"/>
  <c r="R231" i="2" s="1"/>
  <c r="P233" i="2"/>
  <c r="P232" i="2"/>
  <c r="P231" i="2" s="1"/>
  <c r="BK233" i="2"/>
  <c r="BK232" i="2" s="1"/>
  <c r="J232" i="2" s="1"/>
  <c r="J104" i="2" s="1"/>
  <c r="J233" i="2"/>
  <c r="BE233" i="2"/>
  <c r="BI227" i="2"/>
  <c r="BH227" i="2"/>
  <c r="BG227" i="2"/>
  <c r="BF227" i="2"/>
  <c r="T227" i="2"/>
  <c r="R227" i="2"/>
  <c r="P227" i="2"/>
  <c r="BK227" i="2"/>
  <c r="J227" i="2"/>
  <c r="BE227" i="2"/>
  <c r="BI221" i="2"/>
  <c r="BH221" i="2"/>
  <c r="BG221" i="2"/>
  <c r="BF221" i="2"/>
  <c r="T221" i="2"/>
  <c r="R221" i="2"/>
  <c r="P221" i="2"/>
  <c r="BK221" i="2"/>
  <c r="J221" i="2"/>
  <c r="BE221" i="2"/>
  <c r="BI215" i="2"/>
  <c r="BH215" i="2"/>
  <c r="BG215" i="2"/>
  <c r="BF215" i="2"/>
  <c r="T215" i="2"/>
  <c r="R215" i="2"/>
  <c r="P215" i="2"/>
  <c r="BK215" i="2"/>
  <c r="J215" i="2"/>
  <c r="BE215" i="2"/>
  <c r="BI204" i="2"/>
  <c r="BH204" i="2"/>
  <c r="BG204" i="2"/>
  <c r="BF204" i="2"/>
  <c r="T204" i="2"/>
  <c r="R204" i="2"/>
  <c r="P204" i="2"/>
  <c r="BK204" i="2"/>
  <c r="J204" i="2"/>
  <c r="BE204" i="2"/>
  <c r="BI202" i="2"/>
  <c r="BH202" i="2"/>
  <c r="BG202" i="2"/>
  <c r="BF202" i="2"/>
  <c r="T202" i="2"/>
  <c r="R202" i="2"/>
  <c r="P202" i="2"/>
  <c r="BK202" i="2"/>
  <c r="J202" i="2"/>
  <c r="BE202" i="2"/>
  <c r="BI196" i="2"/>
  <c r="BH196" i="2"/>
  <c r="BG196" i="2"/>
  <c r="BF196" i="2"/>
  <c r="T196" i="2"/>
  <c r="R196" i="2"/>
  <c r="P196" i="2"/>
  <c r="BK196" i="2"/>
  <c r="J196" i="2"/>
  <c r="BE196" i="2"/>
  <c r="BI187" i="2"/>
  <c r="BH187" i="2"/>
  <c r="BG187" i="2"/>
  <c r="BF187" i="2"/>
  <c r="T187" i="2"/>
  <c r="R187" i="2"/>
  <c r="P187" i="2"/>
  <c r="P178" i="2" s="1"/>
  <c r="BK187" i="2"/>
  <c r="J187" i="2"/>
  <c r="BE187" i="2"/>
  <c r="BI183" i="2"/>
  <c r="BH183" i="2"/>
  <c r="BG183" i="2"/>
  <c r="BF183" i="2"/>
  <c r="T183" i="2"/>
  <c r="T178" i="2" s="1"/>
  <c r="R183" i="2"/>
  <c r="P183" i="2"/>
  <c r="BK183" i="2"/>
  <c r="J183" i="2"/>
  <c r="BE183" i="2"/>
  <c r="BI179" i="2"/>
  <c r="BH179" i="2"/>
  <c r="BG179" i="2"/>
  <c r="BF179" i="2"/>
  <c r="T179" i="2"/>
  <c r="R179" i="2"/>
  <c r="R178" i="2" s="1"/>
  <c r="P179" i="2"/>
  <c r="BK179" i="2"/>
  <c r="BK178" i="2"/>
  <c r="J178" i="2" s="1"/>
  <c r="J102" i="2" s="1"/>
  <c r="J179" i="2"/>
  <c r="BE179" i="2" s="1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P172" i="2"/>
  <c r="BK172" i="2"/>
  <c r="J172" i="2"/>
  <c r="BE172" i="2"/>
  <c r="BI168" i="2"/>
  <c r="BH168" i="2"/>
  <c r="BG168" i="2"/>
  <c r="BF168" i="2"/>
  <c r="T168" i="2"/>
  <c r="R168" i="2"/>
  <c r="R158" i="2" s="1"/>
  <c r="P168" i="2"/>
  <c r="BK168" i="2"/>
  <c r="J168" i="2"/>
  <c r="BE168" i="2"/>
  <c r="BI163" i="2"/>
  <c r="BH163" i="2"/>
  <c r="BG163" i="2"/>
  <c r="BF163" i="2"/>
  <c r="T163" i="2"/>
  <c r="R163" i="2"/>
  <c r="P163" i="2"/>
  <c r="BK163" i="2"/>
  <c r="BK158" i="2" s="1"/>
  <c r="J158" i="2" s="1"/>
  <c r="J101" i="2" s="1"/>
  <c r="J163" i="2"/>
  <c r="BE163" i="2"/>
  <c r="BI159" i="2"/>
  <c r="BH159" i="2"/>
  <c r="BG159" i="2"/>
  <c r="BF159" i="2"/>
  <c r="J36" i="2" s="1"/>
  <c r="AW96" i="1" s="1"/>
  <c r="T159" i="2"/>
  <c r="T158" i="2"/>
  <c r="R159" i="2"/>
  <c r="P159" i="2"/>
  <c r="P158" i="2"/>
  <c r="BK159" i="2"/>
  <c r="J159" i="2"/>
  <c r="BE159" i="2"/>
  <c r="BI154" i="2"/>
  <c r="BH154" i="2"/>
  <c r="BG154" i="2"/>
  <c r="F37" i="2" s="1"/>
  <c r="BB96" i="1" s="1"/>
  <c r="BB95" i="1" s="1"/>
  <c r="BF154" i="2"/>
  <c r="T154" i="2"/>
  <c r="T153" i="2"/>
  <c r="R154" i="2"/>
  <c r="R153" i="2" s="1"/>
  <c r="P154" i="2"/>
  <c r="P153" i="2"/>
  <c r="BK154" i="2"/>
  <c r="BK153" i="2" s="1"/>
  <c r="J154" i="2"/>
  <c r="BE154" i="2"/>
  <c r="J35" i="2" s="1"/>
  <c r="AV96" i="1" s="1"/>
  <c r="AT96" i="1" s="1"/>
  <c r="J148" i="2"/>
  <c r="J147" i="2"/>
  <c r="F147" i="2"/>
  <c r="F145" i="2"/>
  <c r="E143" i="2"/>
  <c r="J94" i="2"/>
  <c r="J93" i="2"/>
  <c r="F93" i="2"/>
  <c r="F91" i="2"/>
  <c r="E89" i="2"/>
  <c r="J20" i="2"/>
  <c r="E20" i="2"/>
  <c r="F148" i="2" s="1"/>
  <c r="J19" i="2"/>
  <c r="J14" i="2"/>
  <c r="J145" i="2" s="1"/>
  <c r="J91" i="2"/>
  <c r="E7" i="2"/>
  <c r="E139" i="2"/>
  <c r="E85" i="2"/>
  <c r="BD114" i="1"/>
  <c r="BB114" i="1"/>
  <c r="AX114" i="1" s="1"/>
  <c r="BA114" i="1"/>
  <c r="AW114" i="1" s="1"/>
  <c r="AS114" i="1"/>
  <c r="BD109" i="1"/>
  <c r="BB109" i="1"/>
  <c r="AX109" i="1" s="1"/>
  <c r="AS109" i="1"/>
  <c r="BD105" i="1"/>
  <c r="BB105" i="1"/>
  <c r="AX105" i="1" s="1"/>
  <c r="AS105" i="1"/>
  <c r="AS100" i="1"/>
  <c r="AS95" i="1"/>
  <c r="AT99" i="1"/>
  <c r="AT98" i="1"/>
  <c r="L90" i="1"/>
  <c r="AM90" i="1"/>
  <c r="AM89" i="1"/>
  <c r="L89" i="1"/>
  <c r="AM87" i="1"/>
  <c r="L87" i="1"/>
  <c r="L85" i="1"/>
  <c r="L84" i="1"/>
  <c r="J352" i="2" l="1"/>
  <c r="J109" i="2" s="1"/>
  <c r="BK343" i="2"/>
  <c r="J343" i="2" s="1"/>
  <c r="J107" i="2" s="1"/>
  <c r="BB94" i="1"/>
  <c r="AX95" i="1"/>
  <c r="J35" i="8"/>
  <c r="AV103" i="1" s="1"/>
  <c r="AT103" i="1" s="1"/>
  <c r="F35" i="8"/>
  <c r="AZ103" i="1" s="1"/>
  <c r="F94" i="2"/>
  <c r="R152" i="2"/>
  <c r="T128" i="3"/>
  <c r="T127" i="3" s="1"/>
  <c r="P273" i="6"/>
  <c r="T280" i="6"/>
  <c r="P280" i="6"/>
  <c r="T302" i="6"/>
  <c r="T342" i="6"/>
  <c r="J357" i="6"/>
  <c r="J114" i="6" s="1"/>
  <c r="T362" i="6"/>
  <c r="F124" i="7"/>
  <c r="F94" i="7"/>
  <c r="F35" i="7"/>
  <c r="AZ102" i="1" s="1"/>
  <c r="F124" i="3"/>
  <c r="F94" i="3"/>
  <c r="J129" i="7"/>
  <c r="J100" i="7" s="1"/>
  <c r="R479" i="2"/>
  <c r="J126" i="4"/>
  <c r="J101" i="4" s="1"/>
  <c r="BK125" i="4"/>
  <c r="J124" i="5"/>
  <c r="J100" i="5" s="1"/>
  <c r="BK123" i="5"/>
  <c r="J36" i="6"/>
  <c r="AW101" i="1" s="1"/>
  <c r="T176" i="6"/>
  <c r="P176" i="6"/>
  <c r="P150" i="6" s="1"/>
  <c r="P149" i="6" s="1"/>
  <c r="AU101" i="1" s="1"/>
  <c r="BK215" i="6"/>
  <c r="J215" i="6" s="1"/>
  <c r="J103" i="6" s="1"/>
  <c r="J216" i="6"/>
  <c r="J104" i="6" s="1"/>
  <c r="J146" i="13"/>
  <c r="J91" i="13"/>
  <c r="J117" i="4"/>
  <c r="J91" i="4"/>
  <c r="F35" i="2"/>
  <c r="AZ96" i="1" s="1"/>
  <c r="AZ95" i="1" s="1"/>
  <c r="P152" i="2"/>
  <c r="AS94" i="1"/>
  <c r="J153" i="2"/>
  <c r="J100" i="2" s="1"/>
  <c r="T152" i="2"/>
  <c r="BK231" i="2"/>
  <c r="J231" i="2" s="1"/>
  <c r="J103" i="2" s="1"/>
  <c r="T232" i="2"/>
  <c r="T231" i="2" s="1"/>
  <c r="BK128" i="3"/>
  <c r="J129" i="3"/>
  <c r="J100" i="3" s="1"/>
  <c r="T216" i="6"/>
  <c r="T215" i="6" s="1"/>
  <c r="T356" i="6"/>
  <c r="P747" i="2"/>
  <c r="P479" i="2" s="1"/>
  <c r="J35" i="3"/>
  <c r="AV97" i="1" s="1"/>
  <c r="F35" i="6"/>
  <c r="AZ101" i="1" s="1"/>
  <c r="F36" i="6"/>
  <c r="BA101" i="1" s="1"/>
  <c r="BA100" i="1" s="1"/>
  <c r="AW100" i="1" s="1"/>
  <c r="F39" i="6"/>
  <c r="BD101" i="1" s="1"/>
  <c r="BK497" i="6"/>
  <c r="J497" i="6" s="1"/>
  <c r="J120" i="6" s="1"/>
  <c r="P627" i="6"/>
  <c r="E85" i="7"/>
  <c r="E115" i="7"/>
  <c r="J36" i="7"/>
  <c r="AW102" i="1" s="1"/>
  <c r="AT102" i="1" s="1"/>
  <c r="F35" i="11"/>
  <c r="AZ107" i="1" s="1"/>
  <c r="AZ105" i="1" s="1"/>
  <c r="AV105" i="1" s="1"/>
  <c r="AT105" i="1" s="1"/>
  <c r="J35" i="11"/>
  <c r="AV107" i="1" s="1"/>
  <c r="J36" i="13"/>
  <c r="AW110" i="1" s="1"/>
  <c r="F36" i="13"/>
  <c r="BA110" i="1" s="1"/>
  <c r="BK125" i="15"/>
  <c r="J126" i="15"/>
  <c r="J101" i="15" s="1"/>
  <c r="T855" i="2"/>
  <c r="F35" i="3"/>
  <c r="AZ97" i="1" s="1"/>
  <c r="J36" i="3"/>
  <c r="AW97" i="1" s="1"/>
  <c r="J126" i="8"/>
  <c r="J101" i="8" s="1"/>
  <c r="BK125" i="8"/>
  <c r="J35" i="9"/>
  <c r="AV104" i="1" s="1"/>
  <c r="AT104" i="1" s="1"/>
  <c r="F35" i="9"/>
  <c r="AZ104" i="1" s="1"/>
  <c r="F36" i="2"/>
  <c r="BA96" i="1" s="1"/>
  <c r="BA95" i="1" s="1"/>
  <c r="F38" i="2"/>
  <c r="BC96" i="1" s="1"/>
  <c r="BC95" i="1" s="1"/>
  <c r="T747" i="2"/>
  <c r="T479" i="2" s="1"/>
  <c r="J121" i="3"/>
  <c r="J91" i="3"/>
  <c r="E111" i="4"/>
  <c r="F120" i="4"/>
  <c r="F94" i="4"/>
  <c r="J35" i="6"/>
  <c r="AV101" i="1" s="1"/>
  <c r="AT101" i="1" s="1"/>
  <c r="F38" i="6"/>
  <c r="BC101" i="1" s="1"/>
  <c r="BC100" i="1" s="1"/>
  <c r="AY100" i="1" s="1"/>
  <c r="BK273" i="6"/>
  <c r="J273" i="6" s="1"/>
  <c r="J106" i="6" s="1"/>
  <c r="R273" i="6"/>
  <c r="R150" i="6" s="1"/>
  <c r="R149" i="6" s="1"/>
  <c r="R497" i="6"/>
  <c r="R356" i="6" s="1"/>
  <c r="T627" i="6"/>
  <c r="R141" i="7"/>
  <c r="R128" i="7" s="1"/>
  <c r="R127" i="7" s="1"/>
  <c r="T174" i="7"/>
  <c r="T128" i="7" s="1"/>
  <c r="T127" i="7" s="1"/>
  <c r="E111" i="8"/>
  <c r="E85" i="8"/>
  <c r="J35" i="10"/>
  <c r="AV106" i="1" s="1"/>
  <c r="AT106" i="1" s="1"/>
  <c r="P128" i="11"/>
  <c r="P127" i="11" s="1"/>
  <c r="AU107" i="1" s="1"/>
  <c r="J35" i="12"/>
  <c r="AV108" i="1" s="1"/>
  <c r="F35" i="12"/>
  <c r="AZ108" i="1" s="1"/>
  <c r="J336" i="13"/>
  <c r="J106" i="13" s="1"/>
  <c r="BK276" i="13"/>
  <c r="J276" i="13" s="1"/>
  <c r="J104" i="13" s="1"/>
  <c r="P375" i="13"/>
  <c r="F39" i="7"/>
  <c r="BD102" i="1" s="1"/>
  <c r="BK141" i="7"/>
  <c r="J141" i="7" s="1"/>
  <c r="J101" i="7" s="1"/>
  <c r="P174" i="7"/>
  <c r="P128" i="7" s="1"/>
  <c r="P127" i="7" s="1"/>
  <c r="AU102" i="1" s="1"/>
  <c r="T202" i="7"/>
  <c r="J123" i="9"/>
  <c r="J99" i="9" s="1"/>
  <c r="BK122" i="9"/>
  <c r="J122" i="9" s="1"/>
  <c r="T226" i="10"/>
  <c r="T152" i="10" s="1"/>
  <c r="T151" i="10" s="1"/>
  <c r="T334" i="10"/>
  <c r="F35" i="13"/>
  <c r="AZ110" i="1" s="1"/>
  <c r="AZ109" i="1" s="1"/>
  <c r="AV109" i="1" s="1"/>
  <c r="F38" i="13"/>
  <c r="BC110" i="1" s="1"/>
  <c r="BC109" i="1" s="1"/>
  <c r="AY109" i="1" s="1"/>
  <c r="P152" i="10"/>
  <c r="P151" i="10" s="1"/>
  <c r="AU106" i="1" s="1"/>
  <c r="AU105" i="1" s="1"/>
  <c r="J116" i="12"/>
  <c r="J91" i="12"/>
  <c r="T153" i="13"/>
  <c r="R153" i="13"/>
  <c r="R152" i="13" s="1"/>
  <c r="F38" i="11"/>
  <c r="BC107" i="1" s="1"/>
  <c r="J124" i="12"/>
  <c r="J100" i="12" s="1"/>
  <c r="J36" i="12"/>
  <c r="AW108" i="1" s="1"/>
  <c r="F36" i="12"/>
  <c r="BA108" i="1" s="1"/>
  <c r="F149" i="13"/>
  <c r="F94" i="13"/>
  <c r="BK154" i="13"/>
  <c r="BK153" i="10"/>
  <c r="F36" i="10"/>
  <c r="BA106" i="1" s="1"/>
  <c r="BA105" i="1" s="1"/>
  <c r="AW105" i="1" s="1"/>
  <c r="J36" i="10"/>
  <c r="AW106" i="1" s="1"/>
  <c r="F38" i="10"/>
  <c r="BC106" i="1" s="1"/>
  <c r="BC105" i="1" s="1"/>
  <c r="AY105" i="1" s="1"/>
  <c r="BK227" i="10"/>
  <c r="R227" i="10"/>
  <c r="R226" i="10" s="1"/>
  <c r="R152" i="10" s="1"/>
  <c r="R151" i="10" s="1"/>
  <c r="BK263" i="10"/>
  <c r="J263" i="10" s="1"/>
  <c r="J108" i="10" s="1"/>
  <c r="BK335" i="10"/>
  <c r="R335" i="10"/>
  <c r="R334" i="10" s="1"/>
  <c r="BK129" i="11"/>
  <c r="F36" i="11"/>
  <c r="BA107" i="1" s="1"/>
  <c r="F119" i="12"/>
  <c r="F94" i="12"/>
  <c r="J123" i="12"/>
  <c r="J99" i="12" s="1"/>
  <c r="BK122" i="12"/>
  <c r="J122" i="12" s="1"/>
  <c r="J35" i="13"/>
  <c r="AV110" i="1" s="1"/>
  <c r="AT110" i="1" s="1"/>
  <c r="T276" i="13"/>
  <c r="P276" i="13"/>
  <c r="P153" i="13" s="1"/>
  <c r="P152" i="13" s="1"/>
  <c r="AU110" i="1" s="1"/>
  <c r="AU109" i="1" s="1"/>
  <c r="BK375" i="13"/>
  <c r="J375" i="13" s="1"/>
  <c r="J108" i="13" s="1"/>
  <c r="J390" i="13"/>
  <c r="J110" i="13" s="1"/>
  <c r="R375" i="13"/>
  <c r="J36" i="11"/>
  <c r="AW107" i="1" s="1"/>
  <c r="BK482" i="13"/>
  <c r="J482" i="13" s="1"/>
  <c r="J115" i="13" s="1"/>
  <c r="J141" i="17"/>
  <c r="J101" i="17" s="1"/>
  <c r="BK140" i="17"/>
  <c r="P482" i="13"/>
  <c r="T482" i="13"/>
  <c r="F35" i="14"/>
  <c r="AZ111" i="1" s="1"/>
  <c r="J35" i="14"/>
  <c r="AV111" i="1" s="1"/>
  <c r="AT111" i="1" s="1"/>
  <c r="R128" i="14"/>
  <c r="R127" i="14" s="1"/>
  <c r="P138" i="17"/>
  <c r="AU115" i="1" s="1"/>
  <c r="AU114" i="1" s="1"/>
  <c r="J867" i="13"/>
  <c r="J129" i="13" s="1"/>
  <c r="BK866" i="13"/>
  <c r="J866" i="13" s="1"/>
  <c r="J128" i="13" s="1"/>
  <c r="J129" i="14"/>
  <c r="J100" i="14" s="1"/>
  <c r="BK128" i="14"/>
  <c r="F35" i="15"/>
  <c r="AZ112" i="1" s="1"/>
  <c r="J35" i="15"/>
  <c r="AV112" i="1" s="1"/>
  <c r="AT112" i="1" s="1"/>
  <c r="J35" i="17"/>
  <c r="AV115" i="1" s="1"/>
  <c r="AT115" i="1" s="1"/>
  <c r="J200" i="17"/>
  <c r="J110" i="17" s="1"/>
  <c r="BK199" i="17"/>
  <c r="J199" i="17" s="1"/>
  <c r="J109" i="17" s="1"/>
  <c r="F36" i="14"/>
  <c r="BA111" i="1" s="1"/>
  <c r="J117" i="15"/>
  <c r="F120" i="15"/>
  <c r="F35" i="17"/>
  <c r="AZ115" i="1" s="1"/>
  <c r="AZ114" i="1" s="1"/>
  <c r="AV114" i="1" s="1"/>
  <c r="AT114" i="1" s="1"/>
  <c r="J36" i="17"/>
  <c r="AW115" i="1" s="1"/>
  <c r="BK161" i="17"/>
  <c r="J161" i="17" s="1"/>
  <c r="J103" i="17" s="1"/>
  <c r="J35" i="16"/>
  <c r="AV113" i="1" s="1"/>
  <c r="AT113" i="1" s="1"/>
  <c r="J91" i="17"/>
  <c r="F94" i="17"/>
  <c r="BK123" i="16"/>
  <c r="E85" i="17"/>
  <c r="BK281" i="17"/>
  <c r="J281" i="17" s="1"/>
  <c r="J114" i="17" s="1"/>
  <c r="AU100" i="1" l="1"/>
  <c r="J123" i="16"/>
  <c r="J99" i="16" s="1"/>
  <c r="BK122" i="16"/>
  <c r="J122" i="16" s="1"/>
  <c r="AT109" i="1"/>
  <c r="AT107" i="1"/>
  <c r="J128" i="3"/>
  <c r="J99" i="3" s="1"/>
  <c r="BK127" i="3"/>
  <c r="J127" i="3" s="1"/>
  <c r="T151" i="2"/>
  <c r="AV95" i="1"/>
  <c r="BK122" i="5"/>
  <c r="J122" i="5" s="1"/>
  <c r="J123" i="5"/>
  <c r="J99" i="5" s="1"/>
  <c r="W31" i="1"/>
  <c r="AX94" i="1"/>
  <c r="BK139" i="17"/>
  <c r="J140" i="17"/>
  <c r="J100" i="17" s="1"/>
  <c r="BK226" i="10"/>
  <c r="J226" i="10" s="1"/>
  <c r="J104" i="10" s="1"/>
  <c r="J227" i="10"/>
  <c r="J105" i="10" s="1"/>
  <c r="J125" i="15"/>
  <c r="J100" i="15" s="1"/>
  <c r="BK124" i="15"/>
  <c r="AZ100" i="1"/>
  <c r="AV100" i="1" s="1"/>
  <c r="AT100" i="1" s="1"/>
  <c r="BK152" i="2"/>
  <c r="J129" i="11"/>
  <c r="J100" i="11" s="1"/>
  <c r="BK128" i="11"/>
  <c r="BK334" i="10"/>
  <c r="J334" i="10" s="1"/>
  <c r="J115" i="10" s="1"/>
  <c r="J335" i="10"/>
  <c r="J116" i="10" s="1"/>
  <c r="BK152" i="10"/>
  <c r="J153" i="10"/>
  <c r="J100" i="10" s="1"/>
  <c r="AT108" i="1"/>
  <c r="AY95" i="1"/>
  <c r="BC94" i="1"/>
  <c r="BK124" i="8"/>
  <c r="J125" i="8"/>
  <c r="J100" i="8" s="1"/>
  <c r="BA109" i="1"/>
  <c r="AW109" i="1" s="1"/>
  <c r="AT97" i="1"/>
  <c r="BK150" i="6"/>
  <c r="J125" i="4"/>
  <c r="J100" i="4" s="1"/>
  <c r="BK124" i="4"/>
  <c r="BK128" i="7"/>
  <c r="BK356" i="6"/>
  <c r="J356" i="6" s="1"/>
  <c r="J113" i="6" s="1"/>
  <c r="J128" i="14"/>
  <c r="J99" i="14" s="1"/>
  <c r="BK127" i="14"/>
  <c r="J127" i="14" s="1"/>
  <c r="J98" i="12"/>
  <c r="J32" i="12"/>
  <c r="BK153" i="13"/>
  <c r="J154" i="13"/>
  <c r="J100" i="13" s="1"/>
  <c r="T152" i="13"/>
  <c r="J32" i="9"/>
  <c r="J98" i="9"/>
  <c r="BA94" i="1"/>
  <c r="AW95" i="1"/>
  <c r="BD100" i="1"/>
  <c r="BD94" i="1" s="1"/>
  <c r="W33" i="1" s="1"/>
  <c r="P151" i="2"/>
  <c r="AU96" i="1" s="1"/>
  <c r="AU95" i="1" s="1"/>
  <c r="AU94" i="1" s="1"/>
  <c r="T273" i="6"/>
  <c r="T150" i="6" s="1"/>
  <c r="T149" i="6" s="1"/>
  <c r="R151" i="2"/>
  <c r="J41" i="9" l="1"/>
  <c r="AG104" i="1"/>
  <c r="AN104" i="1" s="1"/>
  <c r="BK149" i="6"/>
  <c r="J149" i="6" s="1"/>
  <c r="J150" i="6"/>
  <c r="J99" i="6" s="1"/>
  <c r="BK123" i="15"/>
  <c r="J123" i="15" s="1"/>
  <c r="J124" i="15"/>
  <c r="J99" i="15" s="1"/>
  <c r="J128" i="7"/>
  <c r="J99" i="7" s="1"/>
  <c r="BK127" i="7"/>
  <c r="J127" i="7" s="1"/>
  <c r="AY94" i="1"/>
  <c r="W32" i="1"/>
  <c r="BK151" i="10"/>
  <c r="J151" i="10" s="1"/>
  <c r="J152" i="10"/>
  <c r="J99" i="10" s="1"/>
  <c r="J139" i="17"/>
  <c r="J99" i="17" s="1"/>
  <c r="BK138" i="17"/>
  <c r="J138" i="17" s="1"/>
  <c r="J98" i="5"/>
  <c r="J32" i="5"/>
  <c r="J98" i="3"/>
  <c r="J32" i="3"/>
  <c r="J98" i="16"/>
  <c r="J32" i="16"/>
  <c r="J41" i="12"/>
  <c r="AG108" i="1"/>
  <c r="AN108" i="1" s="1"/>
  <c r="BK127" i="11"/>
  <c r="J127" i="11" s="1"/>
  <c r="J128" i="11"/>
  <c r="J99" i="11" s="1"/>
  <c r="AW94" i="1"/>
  <c r="AK30" i="1" s="1"/>
  <c r="W30" i="1"/>
  <c r="J98" i="14"/>
  <c r="J32" i="14"/>
  <c r="J124" i="4"/>
  <c r="J99" i="4" s="1"/>
  <c r="BK123" i="4"/>
  <c r="J123" i="4" s="1"/>
  <c r="BK151" i="2"/>
  <c r="J151" i="2" s="1"/>
  <c r="J152" i="2"/>
  <c r="J99" i="2" s="1"/>
  <c r="AZ94" i="1"/>
  <c r="J124" i="8"/>
  <c r="J99" i="8" s="1"/>
  <c r="BK123" i="8"/>
  <c r="J123" i="8" s="1"/>
  <c r="J153" i="13"/>
  <c r="J99" i="13" s="1"/>
  <c r="BK152" i="13"/>
  <c r="J152" i="13" s="1"/>
  <c r="AT95" i="1"/>
  <c r="AG99" i="1" l="1"/>
  <c r="AN99" i="1" s="1"/>
  <c r="J41" i="5"/>
  <c r="J32" i="2"/>
  <c r="J98" i="2"/>
  <c r="J98" i="11"/>
  <c r="J32" i="11"/>
  <c r="J98" i="10"/>
  <c r="J32" i="10"/>
  <c r="J98" i="6"/>
  <c r="J32" i="6"/>
  <c r="J41" i="14"/>
  <c r="AG111" i="1"/>
  <c r="AN111" i="1" s="1"/>
  <c r="J98" i="7"/>
  <c r="J32" i="7"/>
  <c r="J98" i="8"/>
  <c r="J32" i="8"/>
  <c r="J32" i="4"/>
  <c r="J98" i="4"/>
  <c r="J41" i="3"/>
  <c r="AG97" i="1"/>
  <c r="AN97" i="1" s="1"/>
  <c r="J98" i="17"/>
  <c r="J32" i="17"/>
  <c r="J41" i="16"/>
  <c r="AG113" i="1"/>
  <c r="AN113" i="1" s="1"/>
  <c r="J98" i="13"/>
  <c r="J32" i="13"/>
  <c r="AV94" i="1"/>
  <c r="W29" i="1"/>
  <c r="J98" i="15"/>
  <c r="J32" i="15"/>
  <c r="AG103" i="1" l="1"/>
  <c r="AN103" i="1" s="1"/>
  <c r="J41" i="8"/>
  <c r="AG96" i="1"/>
  <c r="J41" i="2"/>
  <c r="AT94" i="1"/>
  <c r="AK29" i="1"/>
  <c r="AG115" i="1"/>
  <c r="J41" i="17"/>
  <c r="J41" i="7"/>
  <c r="AG102" i="1"/>
  <c r="AN102" i="1" s="1"/>
  <c r="AG101" i="1"/>
  <c r="J41" i="6"/>
  <c r="AG107" i="1"/>
  <c r="AN107" i="1" s="1"/>
  <c r="J41" i="11"/>
  <c r="AG106" i="1"/>
  <c r="J41" i="10"/>
  <c r="AG112" i="1"/>
  <c r="AN112" i="1" s="1"/>
  <c r="J41" i="15"/>
  <c r="J41" i="13"/>
  <c r="AG110" i="1"/>
  <c r="AG98" i="1"/>
  <c r="AN98" i="1" s="1"/>
  <c r="J41" i="4"/>
  <c r="AG109" i="1" l="1"/>
  <c r="AN109" i="1" s="1"/>
  <c r="AN110" i="1"/>
  <c r="AN106" i="1"/>
  <c r="AG105" i="1"/>
  <c r="AN105" i="1" s="1"/>
  <c r="AG100" i="1"/>
  <c r="AN100" i="1" s="1"/>
  <c r="AN101" i="1"/>
  <c r="AN115" i="1"/>
  <c r="AG114" i="1"/>
  <c r="AN114" i="1" s="1"/>
  <c r="AG95" i="1"/>
  <c r="AN96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<sst xmlns="http://schemas.openxmlformats.org/spreadsheetml/2006/main" count="32939" uniqueCount="2438">
  <si>
    <t>Export Komplet</t>
  </si>
  <si>
    <t/>
  </si>
  <si>
    <t>2.0</t>
  </si>
  <si>
    <t>ZAMOK</t>
  </si>
  <si>
    <t>False</t>
  </si>
  <si>
    <t>{893300f1-a4ba-4a26-9fec-98cd67fb1157}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</si>
  <si>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</si>
  <si>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</si>
  <si>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</si>
  <si>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</si>
  <si>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</si>
  <si>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</si>
  <si>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</si>
  <si>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</si>
  <si>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2017-43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</si>
  <si>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</si>
  <si>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</si>
  <si>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Odstranění bariér z vybraných škol Sokolov</t>
  </si>
  <si>
    <t>KSO:</t>
  </si>
  <si>
    <t>CC-CZ:</t>
  </si>
  <si>
    <t>Místo:</t>
  </si>
  <si>
    <t>Sokolov</t>
  </si>
  <si>
    <t>Datum:</t>
  </si>
  <si>
    <t>22. 6. 2017</t>
  </si>
  <si>
    <t>Zadavatel:</t>
  </si>
  <si>
    <t>IČ:</t>
  </si>
  <si>
    <t>Město Sokolov, Rokycanova 1929, Sokolov</t>
  </si>
  <si>
    <t>DIČ:</t>
  </si>
  <si>
    <t>Uchazeč:</t>
  </si>
  <si>
    <t>Vyplň údaj</t>
  </si>
  <si>
    <t>Projektant:</t>
  </si>
  <si>
    <t>Petr Holan, Lidická 450/35, Karlovy Vary</t>
  </si>
  <si>
    <t>True</t>
  </si>
  <si>
    <t>Zpracovatel:</t>
  </si>
  <si>
    <t>ing. C. Janoušová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</si>
  <si>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</si>
  <si>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ÚRS._x000D__x000D_
_x000D__x000D_
Jména výrobců a obchodní názvy u položek jsou pouze informativní, uvedené jako reference technických parametrů,_x000D__x000D_
vzájemné kompatibility zařízení a dostupnosti odborného servisu. Lze použít výrobky ekvivalentních vlastností jiných výrobců._x000D__x000D_
_x000D__x000D_
Nedílnou součástí Rozpočtu a Výkazu výměr je projektová dokumentace. Nabídkové ceny mohou být vytvářeny dle Výkazu výměr pouze s projektem a jeho Výkazem výměr._x000D_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</si>
  <si>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</si>
  <si>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</si>
  <si>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</si>
  <si>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</si>
  <si>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</si>
  <si>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</si>
  <si>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</si>
  <si>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</si>
  <si>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</si>
  <si>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</si>
  <si>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</si>
  <si>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</si>
  <si>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</si>
  <si>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</si>
  <si>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</si>
  <si>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</si>
  <si>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</si>
  <si>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</si>
  <si>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</si>
  <si>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</si>
  <si>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</si>
  <si>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</si>
  <si>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</si>
  <si>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</si>
  <si>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</si>
  <si>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</si>
  <si>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</si>
  <si>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</si>
  <si>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</si>
  <si>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</si>
  <si>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</si>
  <si>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</si>
  <si>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</si>
  <si>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</si>
  <si>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</si>
  <si>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</si>
  <si>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</si>
  <si>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</si>
  <si>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</si>
  <si>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</si>
  <si>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</si>
  <si>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</si>
  <si>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</si>
  <si>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</si>
  <si>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 - ZŠ Pionýrů 1614</t>
  </si>
  <si>
    <t>Budova A</t>
  </si>
  <si>
    <t>STA</t>
  </si>
  <si>
    <t>1</t>
  </si>
  <si>
    <t>{f0f6519b-79f9-4762-b3bc-494696d30fcf}</t>
  </si>
  <si>
    <t>2</t>
  </si>
  <si>
    <t>/</t>
  </si>
  <si>
    <t>D.1.1</t>
  </si>
  <si>
    <t>Architektonicko stavební řešení - A</t>
  </si>
  <si>
    <t>Soupis</t>
  </si>
  <si>
    <t>{ec553334-2993-40f1-bf6f-95244827e65e}</t>
  </si>
  <si>
    <t>D.1.4a</t>
  </si>
  <si>
    <t>ZTI - budova A</t>
  </si>
  <si>
    <t>{ac46670b-a762-4f78-adc9-9e39d122abb5}</t>
  </si>
  <si>
    <t>D.2</t>
  </si>
  <si>
    <t>Osobní výtah - budova A</t>
  </si>
  <si>
    <t>{20685b5a-de59-4017-bcb8-5341c1ba9385}</t>
  </si>
  <si>
    <t>EL</t>
  </si>
  <si>
    <t>Elektroinstalace</t>
  </si>
  <si>
    <t>{f9167ca7-ed52-4a28-8840-f9bdd97e8cf9}</t>
  </si>
  <si>
    <t>B - ZŠ Pionýrů 1614</t>
  </si>
  <si>
    <t>Budova B</t>
  </si>
  <si>
    <t>{0e12839d-efee-4729-be29-d219b034c780}</t>
  </si>
  <si>
    <t>Architektonicko stavební řešení - B</t>
  </si>
  <si>
    <t>{449dafdd-6ae2-4b17-9daf-d36ab03ff176}</t>
  </si>
  <si>
    <t>ZTI - budova B</t>
  </si>
  <si>
    <t>{0c3c97ce-481a-46b0-83c4-44b400c45ef2}</t>
  </si>
  <si>
    <t>Osobní výtah - budova B</t>
  </si>
  <si>
    <t>{a7630af7-9f62-4d44-8619-966b650c645d}</t>
  </si>
  <si>
    <t>{e226567c-71ae-4350-90a9-8ff05944ac38}</t>
  </si>
  <si>
    <t>C - ZŠ Pionýrů 1614</t>
  </si>
  <si>
    <t>Budova C</t>
  </si>
  <si>
    <t>{4e01dea3-d6ef-43b8-a1a6-a81cc8370e3e}</t>
  </si>
  <si>
    <t>Architektonicko stavební řešení - C</t>
  </si>
  <si>
    <t>{96f9d180-6308-4192-be1a-4f366654586e}</t>
  </si>
  <si>
    <t>ZTI - budova C</t>
  </si>
  <si>
    <t>{728339a2-d1e1-4a8f-91eb-5b88f3ce9b39}</t>
  </si>
  <si>
    <t>{e2a39b5b-b679-49c1-9ffb-0afbd73d6c6f}</t>
  </si>
  <si>
    <t>D - ZŠ Pionýrů 1614</t>
  </si>
  <si>
    <t>Budova D</t>
  </si>
  <si>
    <t>{731eb50e-b90e-434d-8ca8-3c7f7753f528}</t>
  </si>
  <si>
    <t>Architektonicko stavební řešení - D</t>
  </si>
  <si>
    <t>{9d370135-6431-41b1-b988-aad84584436b}</t>
  </si>
  <si>
    <t>ZTI - budova D</t>
  </si>
  <si>
    <t>{bd50c5b2-2561-4b33-9383-06b2ba0043d1}</t>
  </si>
  <si>
    <t>Osobní výtah - budova D</t>
  </si>
  <si>
    <t>{5792fa53-c315-4488-a3c2-75f1fd3b62cf}</t>
  </si>
  <si>
    <t>{719b3d8e-2cca-4a19-ac72-20edf545e874}</t>
  </si>
  <si>
    <t>F - ZŠ Pionýrů 1614</t>
  </si>
  <si>
    <t>Hlavní vstup - A a D</t>
  </si>
  <si>
    <t>{24e2a8a8-2899-451e-a5ed-e08377f8915c}</t>
  </si>
  <si>
    <t>Architektonicko stavební řešení - F</t>
  </si>
  <si>
    <t>{e17e91dd-6d6e-4e37-bcfd-6e810aed4ab3}</t>
  </si>
  <si>
    <t>KRYCÍ LIST SOUPISU PRACÍ</t>
  </si>
  <si>
    <t>Objekt:</t>
  </si>
  <si>
    <t>A - ZŠ Pionýrů 1614 - Budova A</t>
  </si>
  <si>
    <t>Soupis:</t>
  </si>
  <si>
    <t>D.1.1 - Architektonicko stavební řešení - A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</si>
  <si>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ÚRS._x000D_ _x000D_ Jména výrobců a obchodní názvy u položek jsou pouze informativní, uvedené jako reference technických parametrů,_x000D_ vzájemné kompatibility zařízení a dostupnosti odborného servisu. Lze použít výrobky ekvivalentních vlastností jiných výrobců._x000D_ _x000D_ Nedílnou součástí Rozpočtu a Výkazu výměr je projektová dokumentace. Nabídkové ceny mohou být vytvářeny dle Výkazu výměr pouze s projektem a jeho Výkazem výměr._x000D_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</si>
  <si>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</si>
  <si>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</si>
  <si>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</si>
  <si>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</si>
  <si>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</si>
  <si>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</si>
  <si>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</si>
  <si>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</si>
  <si>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</si>
  <si>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</si>
  <si>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</si>
  <si>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</si>
  <si>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</si>
  <si>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</si>
  <si>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</si>
  <si>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</si>
  <si>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</si>
  <si>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</si>
  <si>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</si>
  <si>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</si>
  <si>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</si>
  <si>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</si>
  <si>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</si>
  <si>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</si>
  <si>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</si>
  <si>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</si>
  <si>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</si>
  <si>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</si>
  <si>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</si>
  <si>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</si>
  <si>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</si>
  <si>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</si>
  <si>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</si>
  <si>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</si>
  <si>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</si>
  <si>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</si>
  <si>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</si>
  <si>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</si>
  <si>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</si>
  <si>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</si>
  <si>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</si>
  <si>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</si>
  <si>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</si>
  <si>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</si>
  <si>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</si>
  <si>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</si>
  <si>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</si>
  <si>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</si>
  <si>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</si>
  <si>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</si>
  <si>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</si>
  <si>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</si>
  <si>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</si>
  <si>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</si>
  <si>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153812111</t>
  </si>
  <si>
    <t>Trn z betonářské oceli včetně zainjektování D do 20 mm l do 3 m</t>
  </si>
  <si>
    <t>kus</t>
  </si>
  <si>
    <t>CS ÚRS 2019 02</t>
  </si>
  <si>
    <t>4</t>
  </si>
  <si>
    <t>748670091</t>
  </si>
  <si>
    <t>PP</t>
  </si>
  <si>
    <t>Trn z betonářské oceli včetně zainjektování při průměru oceli od 16 do 20 mm, délky přes 0,4 do 3,0 m</t>
  </si>
  <si>
    <t>VV</t>
  </si>
  <si>
    <t>"výtahová šachta R16 á 200 mm"</t>
  </si>
  <si>
    <t>"2,15/0,25 = 8,6"   9</t>
  </si>
  <si>
    <t>Zakládání</t>
  </si>
  <si>
    <t>271532212</t>
  </si>
  <si>
    <t>Podsyp pod základové konstrukce se zhutněním z hrubého kameniva frakce 16 až 32 mm</t>
  </si>
  <si>
    <t>m3</t>
  </si>
  <si>
    <t>1022708789</t>
  </si>
  <si>
    <t>Podsyp pod základové konstrukce se zhutněním a urovnáním povrchu z kameniva hrubého, frakce 16 - 32 mm</t>
  </si>
  <si>
    <t>"výtah"</t>
  </si>
  <si>
    <t>0,15*1,97*2,15</t>
  </si>
  <si>
    <t>3</t>
  </si>
  <si>
    <t>273322511</t>
  </si>
  <si>
    <t>Základové desky ze ŽB se zvýšenými nároky na prostředí tř. C 25/30</t>
  </si>
  <si>
    <t>-734837266</t>
  </si>
  <si>
    <t>Základy z betonu železového (bez výztuže) desky z betonu se zvýšenými nároky na prostředí tř. C 25/30</t>
  </si>
  <si>
    <t>P</t>
  </si>
  <si>
    <t>Poznámka k položce:_x000D_
- vodostavební XA1</t>
  </si>
  <si>
    <t>0,29*1,97*2,15</t>
  </si>
  <si>
    <t>273351121</t>
  </si>
  <si>
    <t>Zřízení bednění základových desek</t>
  </si>
  <si>
    <t>m2</t>
  </si>
  <si>
    <t>-608166636</t>
  </si>
  <si>
    <t>Bednění základů desek zřízení</t>
  </si>
  <si>
    <t>0,29*(2*1,97+2,15)</t>
  </si>
  <si>
    <t>5</t>
  </si>
  <si>
    <t>273351122</t>
  </si>
  <si>
    <t>Odstranění bednění základových desek</t>
  </si>
  <si>
    <t>544436562</t>
  </si>
  <si>
    <t>Bednění základů desek odstranění</t>
  </si>
  <si>
    <t>6</t>
  </si>
  <si>
    <t>273362021</t>
  </si>
  <si>
    <t>Výztuž základových desek svařovanými sítěmi Kari</t>
  </si>
  <si>
    <t>t</t>
  </si>
  <si>
    <t>1892923966</t>
  </si>
  <si>
    <t>Výztuž základů desek ze svařovaných sítí z drátů typu KARI</t>
  </si>
  <si>
    <t>"výtah - 2x Kari 150/150/8 mm"</t>
  </si>
  <si>
    <t>2*1,97*2,15*5,398*0,001*1,2</t>
  </si>
  <si>
    <t>Svislé a kompletní konstrukce</t>
  </si>
  <si>
    <t>7</t>
  </si>
  <si>
    <t>311113131</t>
  </si>
  <si>
    <t>Nosná zeď tl 150 mm z hladkých tvárnic ztraceného bednění včetně výplně z betonu tř. C 16/20</t>
  </si>
  <si>
    <t>-2074495038</t>
  </si>
  <si>
    <t>Nadzákladové zdi z tvárnic ztraceného bednění hladkých, včetně výplně z betonu třídy C 16/20, tloušťky zdiva 150 mm</t>
  </si>
  <si>
    <t>"výtah - dveře"</t>
  </si>
  <si>
    <t>3*0,4*2,0</t>
  </si>
  <si>
    <t>8</t>
  </si>
  <si>
    <t>311113133</t>
  </si>
  <si>
    <t>Nosná zeď tl do 250 mm z hladkých tvárnic ztraceného bednění včetně výplně z betonu tř. C 16/20</t>
  </si>
  <si>
    <t>464333236</t>
  </si>
  <si>
    <t>Nadzákladové zdi z tvárnic ztraceného bednění hladkých, včetně výplně z betonu třídy C 16/20, tloušťky zdiva přes 200 do 250 mm</t>
  </si>
  <si>
    <t>"výtahová šachta"</t>
  </si>
  <si>
    <t>(2*1,71+2,15)*(0,8+3,47+3,46+3,44)-3*(2*0,125+0,9+0,4)*2,0</t>
  </si>
  <si>
    <t>9</t>
  </si>
  <si>
    <t>341361821</t>
  </si>
  <si>
    <t>Výztuž stěn betonářskou ocelí 10 505</t>
  </si>
  <si>
    <t>-1408255934</t>
  </si>
  <si>
    <t>Výztuž stěn a příček nosných svislých nebo šikmých, rovných nebo oblých z betonářské oceli 10 505 (R) nebo BSt 500</t>
  </si>
  <si>
    <t>"výztuž vododovně 2x R8 á 200 mm"</t>
  </si>
  <si>
    <t>2*((2*1,97+2,15)*(0,8+3,47+3,46+3,44)/0,2)*0,395*0,001*1,15</t>
  </si>
  <si>
    <t>-2*(3*(2*0,125+0,9)*2,0/0,2)*0,395*0,001*1,15</t>
  </si>
  <si>
    <t>"výztuž svisle R12 á 250 mm"</t>
  </si>
  <si>
    <t>((2*1,97+2,15)/0,25*(0,8+3,47+3,46+3,44))*0,888*0,001*1,15</t>
  </si>
  <si>
    <t>-(3*(2*0,125+0,9)/0,25*2,0)*0,888*0,001*1,15</t>
  </si>
  <si>
    <t>10</t>
  </si>
  <si>
    <t>317121103</t>
  </si>
  <si>
    <t>Montáž prefabrikovaných překladů pro světlost otvoru do 3750 mm</t>
  </si>
  <si>
    <t>-544946946</t>
  </si>
  <si>
    <t>Montáž prefabrikovaných překladů pro světlost otvoru přes 1800 do 3750 mm</t>
  </si>
  <si>
    <t>"1.NP - WC"   1</t>
  </si>
  <si>
    <t>"2.NP - WC"   1</t>
  </si>
  <si>
    <t>"3.NP - WC"   1</t>
  </si>
  <si>
    <t>11</t>
  </si>
  <si>
    <t>M</t>
  </si>
  <si>
    <t>593220090</t>
  </si>
  <si>
    <t>překlad nosný přímý Liaporbeton PS 24x24x124/200 cm</t>
  </si>
  <si>
    <t>374938359</t>
  </si>
  <si>
    <t>překlad nosný z lehčeného betonu pro otvor 2000 mm 24x24x124 cm</t>
  </si>
  <si>
    <t>12</t>
  </si>
  <si>
    <t>342272225</t>
  </si>
  <si>
    <t>Příčka z pórobetonových hladkých tvárnic na tenkovrstvou maltu tl 100 mm</t>
  </si>
  <si>
    <t>-987235062</t>
  </si>
  <si>
    <t>Příčky z pórobetonových tvárnic hladkých na tenké maltové lože objemová hmotnost do 500 kg/m3, tloušťka příčky 100 mm</t>
  </si>
  <si>
    <t xml:space="preserve">"1.NP - WC" </t>
  </si>
  <si>
    <t>2,3*(0,59+0,5+1,65)-0,8*1,97</t>
  </si>
  <si>
    <t>2*3,47*0,6</t>
  </si>
  <si>
    <t>"2.NP - WC"</t>
  </si>
  <si>
    <t>2,3*(0,605+0,5+0,53+1,13)-0,8*1,97</t>
  </si>
  <si>
    <t>3,46*1,19</t>
  </si>
  <si>
    <t>"3.NP - WC"</t>
  </si>
  <si>
    <t>2,3*(0,52+0,5+0,448+1,15)-0,8*1,97</t>
  </si>
  <si>
    <t>3,44*(1,665+1,05)-0,8*1,97</t>
  </si>
  <si>
    <t>13</t>
  </si>
  <si>
    <t>342291121</t>
  </si>
  <si>
    <t>Ukotvení příček k cihelným konstrukcím plochými kotvami</t>
  </si>
  <si>
    <t>m</t>
  </si>
  <si>
    <t>-2043091683</t>
  </si>
  <si>
    <t>Ukotvení příček plochými kotvami, do konstrukce cihelné</t>
  </si>
  <si>
    <t>"nové příčky"</t>
  </si>
  <si>
    <t>3,47*6+3,46*5+3,44*6</t>
  </si>
  <si>
    <t>2*(3,47+3,46+3,44)</t>
  </si>
  <si>
    <t>14</t>
  </si>
  <si>
    <t>346272112</t>
  </si>
  <si>
    <t>Přizdívky ochranné tl 75 mm z pórobetonových přesných příčkovek Ytong objemové hmotnosti 500 kg/m3</t>
  </si>
  <si>
    <t>-118834708</t>
  </si>
  <si>
    <t>Přizdívky izolační a ochranné z pórobetonových tvárnic [YTONG] o objemové hmotnosti 500 kg/m3, na tenké maltové lože tloušťky přizdívky 75 mm</t>
  </si>
  <si>
    <t>"pro zavěšené invalidní WC"</t>
  </si>
  <si>
    <t>"1.NP - WC"  0,75*1,25</t>
  </si>
  <si>
    <t>"2.NP - WC"  0,75*1,25</t>
  </si>
  <si>
    <t>"3.NP - WC"  0,75*1,25</t>
  </si>
  <si>
    <t>349231821</t>
  </si>
  <si>
    <t>Přizdívka ostění s ozubem z cihel tl do 300 mm</t>
  </si>
  <si>
    <t>-260668390</t>
  </si>
  <si>
    <t>Přizdívka z cihel ostění s ozubem ve vybouraných otvorech, s vysekáním kapes pro zavázaní přes 150 do 300 mm</t>
  </si>
  <si>
    <t>"2.NP - u výtahu"</t>
  </si>
  <si>
    <t>3,46*0,2</t>
  </si>
  <si>
    <t>Úpravy povrchů, podlahy a osazování výplní</t>
  </si>
  <si>
    <t>61</t>
  </si>
  <si>
    <t>Úprava povrchů vnitřních</t>
  </si>
  <si>
    <t>16</t>
  </si>
  <si>
    <t>612131121</t>
  </si>
  <si>
    <t>Penetrace akrylát-silikonová vnitřních stěn nanášená ručně</t>
  </si>
  <si>
    <t>879728228</t>
  </si>
  <si>
    <t>Podkladní a spojovací vrstva vnitřních omítaných ploch penetrace akrylát-silikonová nanášená ručně stěn</t>
  </si>
  <si>
    <t>"pod vyrovnávku nového keram. obkladu"</t>
  </si>
  <si>
    <t>"1.NP - WC"</t>
  </si>
  <si>
    <t>2,1*(2,145+0,75+0,43+0,75+1,93+2,795+1,915+0,5+0,29+2,59+2*0,44+1,1+1,805)</t>
  </si>
  <si>
    <t>-(2*0,8*2,02+1,45*0,85)</t>
  </si>
  <si>
    <t>2,1*(1,96+0,7+0,4+0,7+2,145+1,775+1,14+1,19+0,16+1,15+0,21+1,96+0,56+2,665)</t>
  </si>
  <si>
    <t xml:space="preserve">"3.NP - WC"   </t>
  </si>
  <si>
    <t>2,1*(2,09+0,82+0,45+0,82+1,9+2,88+0,67+0,5+1,21+0,29+1,52+0,39+1,13+1,82)</t>
  </si>
  <si>
    <t>"pod opravu malby sádrovou stěrkou - viz malby"</t>
  </si>
  <si>
    <t>(3,47-2,1)*(2,145+0,75+0,43+0,75+1,93+2,795+1,915+0,5+0,29+2,59+2*0,44+1,1+1,805)</t>
  </si>
  <si>
    <t>"ostění a nadpraží"</t>
  </si>
  <si>
    <t>0,2*(1,45+2*0,85)</t>
  </si>
  <si>
    <t>-(1,45*0,85)</t>
  </si>
  <si>
    <t>(3,46-2,1)*(1,96+0,7+0,4+0,7+2,145+1,775+1,14+1,19+0,16+1,15+0,21+1,96+0,56+2,665)</t>
  </si>
  <si>
    <t>(3,44-2,1)*(2,09+0,82+0,45+0,82+1,9+2,88+0,67+0,5+1,21+0,29+1,52+0,39+1,13+1,82)</t>
  </si>
  <si>
    <t>(2*1,97+2,15)*(3,47+3,46+3,44)-3*(2*0,125+0,9)*2,0</t>
  </si>
  <si>
    <t>3*0,25*(2*2,0+(2*0,125+0,9))</t>
  </si>
  <si>
    <t>17</t>
  </si>
  <si>
    <t>612142001</t>
  </si>
  <si>
    <t>Potažení vnitřních stěn sklovláknitým pletivem vtlačeným do tenkovrstvé hmoty</t>
  </si>
  <si>
    <t>-182341967</t>
  </si>
  <si>
    <t>Potažení vnitřních ploch pletivem v ploše nebo pruzích, na plném podkladu sklovláknitým vtlačením do tmelu stěn</t>
  </si>
  <si>
    <t>"nové zdivo"</t>
  </si>
  <si>
    <t>2*(2,3*(0,59+0,5+1,65)-0,8*1,97)</t>
  </si>
  <si>
    <t>2*(2,3*(0,605+0,5+0,53+1,13)-0,8*1,97)</t>
  </si>
  <si>
    <t>2*(2,3*(0,52+0,5+0,448+1,15)-0,8*1,97)</t>
  </si>
  <si>
    <t>3,44*(1,665+2*1,05)-2*0,8*1,97</t>
  </si>
  <si>
    <t>2*3,46*0,2</t>
  </si>
  <si>
    <t>"zavěšené invalidní WC"</t>
  </si>
  <si>
    <t>18</t>
  </si>
  <si>
    <t>612181001</t>
  </si>
  <si>
    <t>Sádrová stěrka tl.do 3 mm vnitřních stěn</t>
  </si>
  <si>
    <t>202868368</t>
  </si>
  <si>
    <t>Sádrová stěrka vnitřních povrchů tloušťky do 3 mm bez penetrace, včetně následného přebroušení svislých konstrukcí stěn v podlaží i na schodišti</t>
  </si>
  <si>
    <t>(3,47+3,47-2,3)*0,6</t>
  </si>
  <si>
    <t>(3,46-2,3)*1,19</t>
  </si>
  <si>
    <t>(3,44-2,3)*1,665+3,44*2*1,05-2*0,8*1,97</t>
  </si>
  <si>
    <t>19</t>
  </si>
  <si>
    <t>612311131</t>
  </si>
  <si>
    <t>Potažení vnitřních stěn vápenným štukem tloušťky do 3 mm</t>
  </si>
  <si>
    <t>-2090510143</t>
  </si>
  <si>
    <t>Potažení vnitřních ploch štukem tloušťky do 3 mm svislých konstrukcí stěn</t>
  </si>
  <si>
    <t>"výtahová šachta bez linkrusty"</t>
  </si>
  <si>
    <t>-3*1,3*(2*1,97+2,15-1,15)</t>
  </si>
  <si>
    <t>-3*0,25*1,3</t>
  </si>
  <si>
    <t>20</t>
  </si>
  <si>
    <t>612321121</t>
  </si>
  <si>
    <t>Vápenocementová omítka hladká jednovrstvá vnitřních stěn nanášená ručně</t>
  </si>
  <si>
    <t>-1569653539</t>
  </si>
  <si>
    <t>Omítka vápenocementová vnitřních ploch nanášená ručně jednovrstvá, tloušťky do 10 mm hladká svislých konstrukcí stěn</t>
  </si>
  <si>
    <t>612325225</t>
  </si>
  <si>
    <t>Vápenocementová štuková omítka malých ploch do 4,0 m2 na stěnách</t>
  </si>
  <si>
    <t>111653425</t>
  </si>
  <si>
    <t>Vápenocementová nebo vápenná omítka jednotlivých malých ploch štuková na stěnách, plochy jednotlivě přes 1,0 do 4 m2</t>
  </si>
  <si>
    <t>Poznámka k položce:_x000D_
- opravy omítek</t>
  </si>
  <si>
    <t>22</t>
  </si>
  <si>
    <t>629991011</t>
  </si>
  <si>
    <t>Zakrytí výplní otvorů a svislých ploch fólií přilepenou lepící páskou</t>
  </si>
  <si>
    <t>1179753985</t>
  </si>
  <si>
    <t>Zakrytí vnějších ploch před znečištěním včetně pozdějšího odkrytí výplní otvorů a svislých ploch fólií přilepenou lepící páskou</t>
  </si>
  <si>
    <t>Poznámka k položce:_x000D_
- zakrytí z interiéru</t>
  </si>
  <si>
    <t>3*1,45*1,7+3*2,2*1,7</t>
  </si>
  <si>
    <t>63</t>
  </si>
  <si>
    <t>Podlahy a podlahové konstrukce</t>
  </si>
  <si>
    <t>23</t>
  </si>
  <si>
    <t>631311115</t>
  </si>
  <si>
    <t>Mazanina tl do 80 mm z betonu prostého bez zvýšených nároků na prostředí tř. C 20/25</t>
  </si>
  <si>
    <t>851549567</t>
  </si>
  <si>
    <t>Mazanina z betonu prostého bez zvýšených nároků na prostředí tl. přes 50 do 80 mm tř. C 20/25</t>
  </si>
  <si>
    <t>"1.NP - rampa"</t>
  </si>
  <si>
    <t>2,0*2,232*0,13/2</t>
  </si>
  <si>
    <t>24</t>
  </si>
  <si>
    <t>631319011</t>
  </si>
  <si>
    <t>Příplatek k mazanině tl do 80 mm za přehlazení povrchu</t>
  </si>
  <si>
    <t>1940887490</t>
  </si>
  <si>
    <t>Příplatek k cenám mazanin za úpravu povrchu mazaniny přehlazením, mazanina tl. přes 50 do 80 mm</t>
  </si>
  <si>
    <t>25</t>
  </si>
  <si>
    <t>631319195</t>
  </si>
  <si>
    <t>Příplatek k mazanině tl do 80 mm za plochu do 5 m2</t>
  </si>
  <si>
    <t>693432136</t>
  </si>
  <si>
    <t>Příplatek k cenám mazanin za malou plochu do 5 m2 jednotlivě mazanina tl. přes 50 do 80 mm</t>
  </si>
  <si>
    <t>26</t>
  </si>
  <si>
    <t>631351101</t>
  </si>
  <si>
    <t>Zřízení bednění rýh a hran v podlahách</t>
  </si>
  <si>
    <t>-427345690</t>
  </si>
  <si>
    <t>Bednění v podlahách rýh a hran zřízení</t>
  </si>
  <si>
    <t>2*0,1*1,025</t>
  </si>
  <si>
    <t>27</t>
  </si>
  <si>
    <t>631351102</t>
  </si>
  <si>
    <t>Odstranění bednění rýh a hran v podlahách</t>
  </si>
  <si>
    <t>928493899</t>
  </si>
  <si>
    <t>Bednění v podlahách rýh a hran odstranění</t>
  </si>
  <si>
    <t>64</t>
  </si>
  <si>
    <t>Osazování výplní otvorů</t>
  </si>
  <si>
    <t>28</t>
  </si>
  <si>
    <t>642942111</t>
  </si>
  <si>
    <t>Osazování zárubní nebo rámů dveřních kovových do 2,5 m2 na MC</t>
  </si>
  <si>
    <t>-1902764202</t>
  </si>
  <si>
    <t>Osazování zárubní nebo rámů kovových dveřních lisovaných nebo z úhelníků bez dveřních křídel, na cementovou maltu, plochy otvoru do 2,5 m2</t>
  </si>
  <si>
    <t>"3.NP - u výtahu"   1</t>
  </si>
  <si>
    <t>29</t>
  </si>
  <si>
    <t>553313500</t>
  </si>
  <si>
    <t>zárubeň ocelová pro porobeton YH 100 800 L/P</t>
  </si>
  <si>
    <t>-96412862</t>
  </si>
  <si>
    <t>zárubeň ocelová pro porobeton 100 800 L/P</t>
  </si>
  <si>
    <t>Ostatní konstrukce a práce, bourání</t>
  </si>
  <si>
    <t>94</t>
  </si>
  <si>
    <t>Lešení a stavební výtahy</t>
  </si>
  <si>
    <t>30</t>
  </si>
  <si>
    <t>949101111</t>
  </si>
  <si>
    <t>Lešení pomocné pro objekty pozemních staveb s lešeňovou podlahou v do 1,9 m zatížení do 150 kg/m2</t>
  </si>
  <si>
    <t>-2025009355</t>
  </si>
  <si>
    <t>Lešení pomocné pracovní pro objekty pozemních staveb pro zatížení do 150 kg/m2, o výšce lešeňové podlahy do 1,9 m</t>
  </si>
  <si>
    <t>"1.NP - WC"   9,44+3,04+0,65</t>
  </si>
  <si>
    <t>"2.NP - WC"   9,34+3,09+0,58</t>
  </si>
  <si>
    <t>"3.NP - WC"   9,34+2,99+0,71</t>
  </si>
  <si>
    <t>3*1,2*(2*(1,97+1,2)+2,15+2*1,2)</t>
  </si>
  <si>
    <t>95</t>
  </si>
  <si>
    <t>Různé dokončovací konstrukce a práce pozemních staveb</t>
  </si>
  <si>
    <t>31</t>
  </si>
  <si>
    <t>950960001R1</t>
  </si>
  <si>
    <t>D+M školní lavice pro tělesně postižené 80x70 cm</t>
  </si>
  <si>
    <t>649036996</t>
  </si>
  <si>
    <t>Poznámka k položce:_x000D_
Školní lavice pro tělesně postižené 80x70 cm, pracovní deska s vykrojením, výškově stavitelná, nastavení výšky v rozmezí vel. 3 – 6, nastavení náklonu pracovní desky, maximální náklon desky 20°, barva dle vzorníku RAL _x000D_
_x000D_
- učebna fyziky</t>
  </si>
  <si>
    <t>"učebna fyziky"  3</t>
  </si>
  <si>
    <t>"ostatní učebny"  15</t>
  </si>
  <si>
    <t>32</t>
  </si>
  <si>
    <t>950960001R2</t>
  </si>
  <si>
    <t>D+M školní set - lavice 70x50 cm a židle</t>
  </si>
  <si>
    <t>1390109572</t>
  </si>
  <si>
    <t>Poznámka k položce:_x000D_
Školní set skládající se z lavice jednomístné a jedné židle. Lavice 70x50 cm s koši, tl. desky je 18 mm,oblé rohy, hrana ABS 2 mm, výškově stavitelná lavice i židle. Plochooválová konstrukce, povrchová úprava Komaxit, barva dle vzorníku RAL, plastové černé kluzáky, školní lavice a židle provedení buk._x000D_
_x000D_
- učebna fyziky</t>
  </si>
  <si>
    <t>33</t>
  </si>
  <si>
    <t>950960001R3</t>
  </si>
  <si>
    <t>D+M plátno vč. elektrického ovládání</t>
  </si>
  <si>
    <t>-610204927</t>
  </si>
  <si>
    <t xml:space="preserve">Poznámka k položce:_x000D_
- učebna fyziky_x000D_
_x000D_
VybaveníProjekční plocha: cca 265 cm x 149 cm (Š x V)Promítací plátno s motorkemBílé matné plátno z bezešvé 3vrstvé tkaniny, neprůhlednéVčetně dálkového ovládáníVlastnostiDélka těla: 300 cmCelkové rozměry: cca 282,5 cm x 169,5 cm (Š x V)Projekční plocha: cca 265 cm x 149 cm (Š x V)Úhlopříčka projekce: cca 305 cmOptimalizováno pro HDTV (16:9)Gain faktor 1,5 (HDTV + optimalizovaný projektor)Bílé matné plátno z bezešvé 3vrstvé tkaniny, neprůhlednéElegantní a odolné kovové pouzdro, šedáSnadná   montáž na stěnu nebo na stropPozorovací úhel 176°Kvalitní navíjecí mechanismusNapájení 220 VS černou přední i zadní stranou a černým rámečkemVybaveníPromítací plátno s napájenímDálkové ovládání (včetně baterií)Návod. </t>
  </si>
  <si>
    <t>34</t>
  </si>
  <si>
    <t>950960001R4</t>
  </si>
  <si>
    <t xml:space="preserve">D+M interaktivní tabule vč. příslušenství </t>
  </si>
  <si>
    <t>-1855488758</t>
  </si>
  <si>
    <t>D+M interaktivní tabule vč. příslušenství</t>
  </si>
  <si>
    <t xml:space="preserve">Poznámka k položce:_x000D_
- učebna fyziky_x000D_
_x000D_
Aktivní optická dotyková technologie se čtyřmi kamerami_x000D_
Rozpoznávání dotyku: k ovládánítabule lze použít prsty, pero nebo dlaň_x000D_
Formáty 77“ (4:3), 87“ (16:10) a 93“ (16:9)_x000D_
Hybridní povrch tabule umožňuje psaní normálním popisovačem (stíratelným na sucho)_x000D_
Vysoce kvalitní hliníkový rám s tmavě šedými rohy_x000D_
Rozhraní USB_x000D_
Dodáváno včetně špičkového výukového software RM Easiteach_x000D_
Záruka 25 let na povrch tabule, 2 roky na dotykový systém_x000D_
Vysoce odolný keramický povrch tabule_x000D_
Rozšíření o křídla - bílá, zelená, modrá nebo kombinace. Montáž na zeď (součástí dodávky) nebo na zvedací stojan včetně držáku projektoru </t>
  </si>
  <si>
    <t>35</t>
  </si>
  <si>
    <t>950960001R5</t>
  </si>
  <si>
    <t xml:space="preserve">D+M projektor vč. příslušenství </t>
  </si>
  <si>
    <t>947647308</t>
  </si>
  <si>
    <t>Poznámka k položce:_x000D_
- učebna fyziky</t>
  </si>
  <si>
    <t>36</t>
  </si>
  <si>
    <t>950960001R6</t>
  </si>
  <si>
    <t>D+M lavičky bez opěradla</t>
  </si>
  <si>
    <t>-1729565279</t>
  </si>
  <si>
    <t>Poznámka k položce:_x000D_
- šatna_x000D_
Rám: železný žárově zinkovaný_x000D_
Dřevo: dub_x000D_
Rozměry: délka 170 cm, výška 90 cm, šířka sezení 60 cm</t>
  </si>
  <si>
    <t>37</t>
  </si>
  <si>
    <t>952901111</t>
  </si>
  <si>
    <t>Vyčištění budov bytové a občanské výstavby při výšce podlaží do 4 m</t>
  </si>
  <si>
    <t>1649807467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</si>
  <si>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</si>
  <si>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38</t>
  </si>
  <si>
    <t>953334315</t>
  </si>
  <si>
    <t>Kombinovaný těsnící PVC pás s bobtnavým profilem do pracovních spar betonových kcí š 150 mm</t>
  </si>
  <si>
    <t>-574676247</t>
  </si>
  <si>
    <t>Kombinovaný těsnící pás do pracovních spar betonových konstrukcí PVC pás s bobtnavým kruhovým profilem šířky 150 mm</t>
  </si>
  <si>
    <t>2*(1,97+2,15)</t>
  </si>
  <si>
    <t>39</t>
  </si>
  <si>
    <t>953941211</t>
  </si>
  <si>
    <t>Osazování kovových konzol nebo kotev bez jejich dodání</t>
  </si>
  <si>
    <t>1143746041</t>
  </si>
  <si>
    <t>Osazování drobných kovových předmětů se zalitím maltou cementovou, do vysekaných kapes nebo připravených otvorů konzol nebo kotev, např. pro schodišťová madla do zdí, radiátorové konzoly apod.</t>
  </si>
  <si>
    <t>"pro madla"</t>
  </si>
  <si>
    <t>2*4*2*4</t>
  </si>
  <si>
    <t>40</t>
  </si>
  <si>
    <t>423928720</t>
  </si>
  <si>
    <t>konzole 150/150  otvor D12,5</t>
  </si>
  <si>
    <t>355163217</t>
  </si>
  <si>
    <t>41</t>
  </si>
  <si>
    <t>953961112</t>
  </si>
  <si>
    <t>Kotvy chemickým tmelem M 10 hl 90 mm do betonu, ŽB nebo kamene s vyvrtáním otvoru</t>
  </si>
  <si>
    <t>2007110339</t>
  </si>
  <si>
    <t>Kotvy chemické s vyvrtáním otvoru do betonu, železobetonu nebo tvrdého kamene tmel, velikost M 10, hloubka 90 mm</t>
  </si>
  <si>
    <t>"1.NP - rampa zábradlí"   2*3*2</t>
  </si>
  <si>
    <t>42</t>
  </si>
  <si>
    <t>953965115</t>
  </si>
  <si>
    <t>Kotevní šroub pro chemické kotvy M 10 dl 130 mm</t>
  </si>
  <si>
    <t>2103600632</t>
  </si>
  <si>
    <t>Kotvy chemické s vyvrtáním otvoru kotevní šrouby pro chemické kotvy, velikost M 10, délka 130 mm</t>
  </si>
  <si>
    <t>96</t>
  </si>
  <si>
    <t>Bourání konstrukcí</t>
  </si>
  <si>
    <t>43</t>
  </si>
  <si>
    <t>962031132</t>
  </si>
  <si>
    <t>Bourání příček z cihel pálených na MVC tl do 100 mm</t>
  </si>
  <si>
    <t>-293219286</t>
  </si>
  <si>
    <t>Bourání příček z cihel, tvárnic nebo příčkovek z cihel pálených, plných nebo dutých na maltu vápennou nebo vápenocementovou, tl. do 100 mm</t>
  </si>
  <si>
    <t>3,47*(2,59+2*1,1)-2*0,6*1,97</t>
  </si>
  <si>
    <t>3,46*(2,545+2*1,14)-2*0,6*1,97</t>
  </si>
  <si>
    <t>3,44*(0,795+0,1+1,52+1,2+1,13+0,1+0,2+0,795)-2*0,6*1,97</t>
  </si>
  <si>
    <t>44</t>
  </si>
  <si>
    <t>962031133</t>
  </si>
  <si>
    <t>Bourání příček z cihel pálených na MVC tl do 150 mm</t>
  </si>
  <si>
    <t>-1277804993</t>
  </si>
  <si>
    <t>Bourání příček z cihel, tvárnic nebo příčkovek z cihel pálených, plných nebo dutých na maltu vápennou nebo vápenocementovou, tl. do 150 mm</t>
  </si>
  <si>
    <t>"1.NP - výtah"  1,52*3,47</t>
  </si>
  <si>
    <t>"2.NP - výtah"  0,82*3,46</t>
  </si>
  <si>
    <t>45</t>
  </si>
  <si>
    <t>962081141</t>
  </si>
  <si>
    <t>Bourání příček ze skleněných tvárnic tl do 150 mm</t>
  </si>
  <si>
    <t>1254335499</t>
  </si>
  <si>
    <t>Bourání zdiva příček nebo vybourání otvorů ze skleněných tvárnic, tl. do 150 mm</t>
  </si>
  <si>
    <t>"2.NP - výtah"  1,35*3,46</t>
  </si>
  <si>
    <t>46</t>
  </si>
  <si>
    <t>963022819</t>
  </si>
  <si>
    <t>Bourání kamenných schodišťových stupňů zhotovených na místě</t>
  </si>
  <si>
    <t>-493025399</t>
  </si>
  <si>
    <t>Bourání kamenných schodišťových stupňů oblých, rovných nebo kosých zhotovených na místě</t>
  </si>
  <si>
    <t>"1.NP - rampa"   2,232</t>
  </si>
  <si>
    <t>47</t>
  </si>
  <si>
    <t>963051213</t>
  </si>
  <si>
    <t>Bourání ŽB stropů žebrových s viditelnými trámy</t>
  </si>
  <si>
    <t>1633158142</t>
  </si>
  <si>
    <t>Bourání železobetonových stropů žebrových s viditelnými trámy</t>
  </si>
  <si>
    <t>"2. a 3.NP - výtah"</t>
  </si>
  <si>
    <t>1,71*1,65*0,18+1,71*1,65*0,19</t>
  </si>
  <si>
    <t>48</t>
  </si>
  <si>
    <t>965042231</t>
  </si>
  <si>
    <t>Bourání podkladů pod dlažby nebo mazanin betonových nebo z litého asfaltu tl přes 100 mm pl do 4 m2</t>
  </si>
  <si>
    <t>-727223640</t>
  </si>
  <si>
    <t>Bourání mazanin betonových nebo z litého asfaltu tl. přes 100 mm, plochy do 4 m2</t>
  </si>
  <si>
    <t>"1.NP - výtah"</t>
  </si>
  <si>
    <t>(0,1+0,15)*1,97*2,15</t>
  </si>
  <si>
    <t>(0,62+0,355)*2,232*0,13/2</t>
  </si>
  <si>
    <t>49</t>
  </si>
  <si>
    <t>965082941</t>
  </si>
  <si>
    <t>Odstranění násypů pod podlahami tl přes 200 mm</t>
  </si>
  <si>
    <t>625012696</t>
  </si>
  <si>
    <t>Odstranění násypu pod podlahami nebo ochranného násypu na střechách tl. přes 200 mm jakékoliv plochy</t>
  </si>
  <si>
    <t>"1.NP - výtah"  1,97*2,15*(1,25-0,25)</t>
  </si>
  <si>
    <t>50</t>
  </si>
  <si>
    <t>968072455</t>
  </si>
  <si>
    <t>Vybourání kovových dveřních zárubní pl do 2 m2</t>
  </si>
  <si>
    <t>1011557053</t>
  </si>
  <si>
    <t>Vybourání kovových rámů oken s křídly, dveřních zárubní, vrat, stěn, ostění nebo obkladů dveřních zárubní, plochy do 2 m2</t>
  </si>
  <si>
    <t>"1.NP - WC"   2*0,6*1,97</t>
  </si>
  <si>
    <t>"2.NP - WC"   2*0,6*1,97</t>
  </si>
  <si>
    <t>"3.NP - WC"   2*0,6*1,97</t>
  </si>
  <si>
    <t>51</t>
  </si>
  <si>
    <t>968072456</t>
  </si>
  <si>
    <t>Vybourání kovových dveřních zárubní pl přes 2 m2</t>
  </si>
  <si>
    <t>-1422862014</t>
  </si>
  <si>
    <t>Vybourání kovových rámů oken s křídly, dveřních zárubní, vrat, stěn, ostění nebo obkladů dveřních zárubní, plochy přes 2 m2</t>
  </si>
  <si>
    <t>"dveře na chodbě"   1,7*2,1</t>
  </si>
  <si>
    <t>52</t>
  </si>
  <si>
    <t>968072641</t>
  </si>
  <si>
    <t>Vybourání kovových stěn kromě výkladních</t>
  </si>
  <si>
    <t>517702887</t>
  </si>
  <si>
    <t>Vybourání kovových rámů oken s křídly, dveřních zárubní, vrat, stěn, ostění nebo obkladů stěn jakýchkoliv, kromě výkladních jakékoliv plochy</t>
  </si>
  <si>
    <t>"dveře na chodbě"   2,232*3,185-1,7*2,1</t>
  </si>
  <si>
    <t>97</t>
  </si>
  <si>
    <t>Prorážení otvorů a ostatní bourací práce</t>
  </si>
  <si>
    <t>53</t>
  </si>
  <si>
    <t>971033351</t>
  </si>
  <si>
    <t>Vybourání otvorů ve zdivu cihelném pl do 0,09 m2 na MVC nebo MV tl do 450 mm</t>
  </si>
  <si>
    <t>-746952710</t>
  </si>
  <si>
    <t>Vybourání otvorů ve zdivu základovém nebo nadzákladovém z cihel, tvárnic, příčkovek z cihel pálených na maltu vápennou nebo vápenocementovou plochy do 0,09 m2, tl. do 450 mm</t>
  </si>
  <si>
    <t>"výtah - větrání"  1</t>
  </si>
  <si>
    <t>54</t>
  </si>
  <si>
    <t>973031151</t>
  </si>
  <si>
    <t>Vysekání výklenků ve zdivu cihelném na MV nebo MVC pl přes 0,25 m2</t>
  </si>
  <si>
    <t>151257939</t>
  </si>
  <si>
    <t>Vysekání výklenků nebo kapes ve zdivu z cihel na maltu vápennou nebo vápenocementovou výklenků, pohledové plochy přes 0,25 m2</t>
  </si>
  <si>
    <t>"1.NP - WC"  0,75*1,25*0,2</t>
  </si>
  <si>
    <t>"2.NP - WC"  0,75*1,25*0,2</t>
  </si>
  <si>
    <t>"3.NP - WC"  0,75*1,25*0,2</t>
  </si>
  <si>
    <t>55</t>
  </si>
  <si>
    <t>978059541</t>
  </si>
  <si>
    <t>Odsekání a odebrání obkladů stěn z vnitřních obkládaček plochy přes 1 m2</t>
  </si>
  <si>
    <t>-1415264765</t>
  </si>
  <si>
    <t>Odsekání obkladů stěn včetně otlučení podkladní omítky až na zdivo z obkládaček vnitřních, z jakýchkoliv materiálů, plochy přes 1 m2</t>
  </si>
  <si>
    <t>"ostění a parapet"</t>
  </si>
  <si>
    <t>997</t>
  </si>
  <si>
    <t>Přesun sutě</t>
  </si>
  <si>
    <t>56</t>
  </si>
  <si>
    <t>997013213</t>
  </si>
  <si>
    <t>Vnitrostaveništní doprava suti a vybouraných hmot pro budovy v do 12 m ručně</t>
  </si>
  <si>
    <t>2060604879</t>
  </si>
  <si>
    <t>Vnitrostaveništní doprava suti a vybouraných hmot vodorovně do 50 m svisle ručně (nošením po schodech) pro budovy a haly výšky přes 9 do 12 m</t>
  </si>
  <si>
    <t>57</t>
  </si>
  <si>
    <t>997013501</t>
  </si>
  <si>
    <t>Odvoz suti a vybouraných hmot na skládku nebo meziskládku do 1 km se složením</t>
  </si>
  <si>
    <t>1556049334</t>
  </si>
  <si>
    <t>Odvoz suti a vybouraných hmot na skládku nebo meziskládku se složením, na vzdálenost do 1 km</t>
  </si>
  <si>
    <t>58</t>
  </si>
  <si>
    <t>997013509</t>
  </si>
  <si>
    <t>Příplatek k odvozu suti a vybouraných hmot na skládku ZKD 1 km přes 1 km</t>
  </si>
  <si>
    <t>-626321566</t>
  </si>
  <si>
    <t>Odvoz suti a vybouraných hmot na skládku nebo meziskládku se složením, na vzdálenost Příplatek k ceně za každý další i započatý 1 km přes 1 km</t>
  </si>
  <si>
    <t>Poznámka k položce:_x000D_
- skládka Vřesová 17 km</t>
  </si>
  <si>
    <t>31,793*16 'Přepočtené koeficientem množství</t>
  </si>
  <si>
    <t>59</t>
  </si>
  <si>
    <t>997013831</t>
  </si>
  <si>
    <t>Poplatek za uložení stavebního směsného odpadu na skládce (skládkovné)</t>
  </si>
  <si>
    <t>30651382</t>
  </si>
  <si>
    <t>Poplatek za uložení stavebního odpadu na skládce (skládkovné) směsného</t>
  </si>
  <si>
    <t>998</t>
  </si>
  <si>
    <t>Přesun hmot</t>
  </si>
  <si>
    <t>60</t>
  </si>
  <si>
    <t>998018002</t>
  </si>
  <si>
    <t>Přesun hmot ruční pro budovy v do 12 m</t>
  </si>
  <si>
    <t>-1350758586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</si>
  <si>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</si>
  <si>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</si>
  <si>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</si>
  <si>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</si>
  <si>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</si>
  <si>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</si>
  <si>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</si>
  <si>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-639227015</t>
  </si>
  <si>
    <t>Odstranění izolace proti zemní vlhkosti na ploše vodorovné V</t>
  </si>
  <si>
    <t>1,97*2,15</t>
  </si>
  <si>
    <t>725</t>
  </si>
  <si>
    <t>Zdravotechnika - zařizovací předměty</t>
  </si>
  <si>
    <t>62</t>
  </si>
  <si>
    <t>725110811</t>
  </si>
  <si>
    <t>Demontáž klozetů splachovací s nádrží</t>
  </si>
  <si>
    <t>soubor</t>
  </si>
  <si>
    <t>946589837</t>
  </si>
  <si>
    <t>Demontáž klozetů splachovacích s nádrží nebo tlakovým splachovačem</t>
  </si>
  <si>
    <t>725210821</t>
  </si>
  <si>
    <t>Demontáž umyvadel bez výtokových armatur</t>
  </si>
  <si>
    <t>-549795521</t>
  </si>
  <si>
    <t>Demontáž umyvadel bez výtokových armatur umyvadel</t>
  </si>
  <si>
    <t>"1.NP - WC"   3</t>
  </si>
  <si>
    <t>"2.NP - WC"   3</t>
  </si>
  <si>
    <t>"3.NP - WC"   3</t>
  </si>
  <si>
    <t>725210826</t>
  </si>
  <si>
    <t>Demontáž umývátek bez výtokových armatur</t>
  </si>
  <si>
    <t>-1851350932</t>
  </si>
  <si>
    <t>Demontáž umyvadel bez výtokových armatur umývátek</t>
  </si>
  <si>
    <t>65</t>
  </si>
  <si>
    <t>725230811</t>
  </si>
  <si>
    <t>Demontáž bidetů diturvitových</t>
  </si>
  <si>
    <t>-1576210894</t>
  </si>
  <si>
    <t>66</t>
  </si>
  <si>
    <t>725330820</t>
  </si>
  <si>
    <t>Demontáž výlevka diturvitová</t>
  </si>
  <si>
    <t>-846614928</t>
  </si>
  <si>
    <t>Demontáž výlevek bez výtokových armatur a bez nádrže a splachovacího potrubí diturvitových</t>
  </si>
  <si>
    <t>67</t>
  </si>
  <si>
    <t>725820802</t>
  </si>
  <si>
    <t>Demontáž baterie stojánkové do jednoho otvoru</t>
  </si>
  <si>
    <t>-1866448262</t>
  </si>
  <si>
    <t>Demontáž baterií stojánkových do 1 otvoru</t>
  </si>
  <si>
    <t>"1.NP - WC"   3+1</t>
  </si>
  <si>
    <t>"2.NP - WC"   3+1</t>
  </si>
  <si>
    <t>"3.NP - WC"   3+1</t>
  </si>
  <si>
    <t>68</t>
  </si>
  <si>
    <t>725860811</t>
  </si>
  <si>
    <t>Demontáž uzávěrů zápachu jednoduchých</t>
  </si>
  <si>
    <t>1652466901</t>
  </si>
  <si>
    <t>Demontáž zápachových uzávěrek pro zařizovací předměty jednoduchých</t>
  </si>
  <si>
    <t>751</t>
  </si>
  <si>
    <t>Vzduchotechnika</t>
  </si>
  <si>
    <t>69</t>
  </si>
  <si>
    <t>751398021</t>
  </si>
  <si>
    <t>Mtž větrací mřížky stěnové do 0,040 m2</t>
  </si>
  <si>
    <t>-1867732833</t>
  </si>
  <si>
    <t>Montáž ostatních zařízení větrací mřížky stěnové, průřezu do 0,040 m2</t>
  </si>
  <si>
    <t>70</t>
  </si>
  <si>
    <t>562456030</t>
  </si>
  <si>
    <t>mřížka větrací plast VM 200x200 B bílá se síťovinou</t>
  </si>
  <si>
    <t>-1914399315</t>
  </si>
  <si>
    <t>mřížka větrací plast 200x200 bílá se síťovinou</t>
  </si>
  <si>
    <t>71</t>
  </si>
  <si>
    <t>998751101</t>
  </si>
  <si>
    <t>Přesun hmot tonážní pro vzduchotechniku v objektech v do 12 m</t>
  </si>
  <si>
    <t>1537274539</t>
  </si>
  <si>
    <t>Přesun hmot pro vzduchotechniku stanovený z hmotnosti přesunovaného materiálu vodorovná dopravní vzdálenost do 100 m v objektech výšky do 12 m</t>
  </si>
  <si>
    <t>763</t>
  </si>
  <si>
    <t>Konstrukce suché výstavby</t>
  </si>
  <si>
    <t>72</t>
  </si>
  <si>
    <t>763431011</t>
  </si>
  <si>
    <t>Montáž minerálního podhledu s vyjímatelnými panely vel. do 0,36 m2 na zavěšený polozapuštěný rošt</t>
  </si>
  <si>
    <t>-1791052084</t>
  </si>
  <si>
    <t>Montáž podhledu minerálního včetně zavěšeného roštu polozapuštěného s panely vyjímatelnými, velikosti panelů do 0,36 m2</t>
  </si>
  <si>
    <t>"1.NP - WC"   13,72</t>
  </si>
  <si>
    <t>"2.NP - WC"   13,53</t>
  </si>
  <si>
    <t>"3.NP - WC"   13,66</t>
  </si>
  <si>
    <t>73</t>
  </si>
  <si>
    <t>590305700</t>
  </si>
  <si>
    <t>podhled kazetový GYPTONE Base 31, hrana A, tl. 10 mm, 600 x 600 mm</t>
  </si>
  <si>
    <t>506946269</t>
  </si>
  <si>
    <t>podhled kazetový bez děrování, viditelný rastr, tl. 10 mm, 600 x 600 mm</t>
  </si>
  <si>
    <t>40,91*1,05 'Přepočtené koeficientem množství</t>
  </si>
  <si>
    <t>74</t>
  </si>
  <si>
    <t>763431201</t>
  </si>
  <si>
    <t>Napojení minerálního podhledu na stěnu obvodovou lištou</t>
  </si>
  <si>
    <t>443252270</t>
  </si>
  <si>
    <t>Montáž podhledu minerálního napojení na stěnu lištou obvodovou</t>
  </si>
  <si>
    <t>2*(3,005+0,29+3,865+0,05+0,59+0,75)</t>
  </si>
  <si>
    <t>2*(3,015+0,21+0,6+0,05+1,05+2,805+0,735)</t>
  </si>
  <si>
    <t>2*(3,02+0,29+3,745+0,5+0,6+0,75)</t>
  </si>
  <si>
    <t>75</t>
  </si>
  <si>
    <t>763431802</t>
  </si>
  <si>
    <t>Demontáž minerálního podhledu zavěšeného na polozapuštěném roštu</t>
  </si>
  <si>
    <t>-1699601472</t>
  </si>
  <si>
    <t>Demontáž podhledu minerálního na zavěšeném na roštu polozapuštěném</t>
  </si>
  <si>
    <t>76</t>
  </si>
  <si>
    <t>998763101</t>
  </si>
  <si>
    <t>Přesun hmot tonážní pro dřevostavby v objektech v do 12 m</t>
  </si>
  <si>
    <t>1905720718</t>
  </si>
  <si>
    <t>Přesun hmot pro dřevostavby stanovený z hmotnosti přesunovaného materiálu vodorovná dopravní vzdálenost do 50 m v objektech výšky přes 6 do 12 m</t>
  </si>
  <si>
    <t>766</t>
  </si>
  <si>
    <t>Konstrukce truhlářské</t>
  </si>
  <si>
    <t>77</t>
  </si>
  <si>
    <t>766211811</t>
  </si>
  <si>
    <t>Demontáž schodišťového madla</t>
  </si>
  <si>
    <t>-1275877242</t>
  </si>
  <si>
    <t>Demontáž madel schodišťových</t>
  </si>
  <si>
    <t>2*(3*4,2+1,49)</t>
  </si>
  <si>
    <t>78</t>
  </si>
  <si>
    <t>766211500</t>
  </si>
  <si>
    <t>Montáž madel schodišťových dřevených nebo verzalitových průběžných atypických š do 15 cm 1 kus</t>
  </si>
  <si>
    <t>-464071528</t>
  </si>
  <si>
    <t>Montáž madel schodišťových dřevěných z jednoho kusu průběžných, šířky do 150 mm</t>
  </si>
  <si>
    <t>"nová madla"</t>
  </si>
  <si>
    <t>2*4*2*(4,2+2*0,15)</t>
  </si>
  <si>
    <t xml:space="preserve">"madla na stávající zábradlí" </t>
  </si>
  <si>
    <t>79</t>
  </si>
  <si>
    <t>553911920R</t>
  </si>
  <si>
    <t>madlo dřevěné rovné 50 cm</t>
  </si>
  <si>
    <t>1581957299</t>
  </si>
  <si>
    <t>80</t>
  </si>
  <si>
    <t>766660001</t>
  </si>
  <si>
    <t>Montáž dveřních křídel otvíravých 1křídlových š do 0,8 m do ocelové zárubně</t>
  </si>
  <si>
    <t>-1362886118</t>
  </si>
  <si>
    <t>Montáž dveřních křídel dřevěných nebo plastových otevíravých do ocelové zárubně povrchově upravených jednokřídlových, šířky do 800 mm</t>
  </si>
  <si>
    <t>81</t>
  </si>
  <si>
    <t>611601920</t>
  </si>
  <si>
    <t>dveře dřevěné vnitřní hladké plné 1křídlové bílé 80x197 cm KLASIK</t>
  </si>
  <si>
    <t>639245727</t>
  </si>
  <si>
    <t>dveře dřevěné vnitřní hladké plné 1křídlové bílé 80x197 cm</t>
  </si>
  <si>
    <t>82</t>
  </si>
  <si>
    <t>766660111</t>
  </si>
  <si>
    <t>Montáž dveřních křídel otvíravých 2křídlových š do 1,45 m do dřevěné rámové zárubně</t>
  </si>
  <si>
    <t>-1800117453</t>
  </si>
  <si>
    <t>Montáž dveřních křídel dřevěných nebo plastových otevíravých do dřevěné rámové zárubně povrchově upravených dvoukřídlových, šířky do 1450 mm</t>
  </si>
  <si>
    <t>83</t>
  </si>
  <si>
    <t>611602800</t>
  </si>
  <si>
    <t>dveře dřevěné vnitřní hladké plné 2křídlové bílé 125x197 cm</t>
  </si>
  <si>
    <t>1636259430</t>
  </si>
  <si>
    <t>Poznámka k položce:_x000D_
- cena srovnatelná pro dveře š. 85 a 100 cm</t>
  </si>
  <si>
    <t>84</t>
  </si>
  <si>
    <t>766681121</t>
  </si>
  <si>
    <t>Montáž zárubní rámových pro dveře dvoukřídlové rozměru 1250 mm</t>
  </si>
  <si>
    <t>-1353535321</t>
  </si>
  <si>
    <t>Montáž zárubní dřevěných, plastových nebo z lamina rámových, pro dveře dvoukřídlové, rozměru 1250 x 1970 mm</t>
  </si>
  <si>
    <t>Poznámka k položce:_x000D_
- cena srovnatelná pro montáž zárubní š. 850 mm a š. 1000 mm</t>
  </si>
  <si>
    <t>85</t>
  </si>
  <si>
    <t>611822530</t>
  </si>
  <si>
    <t>zárubeň rámová pro dveře 1křídlové 110x197 cm</t>
  </si>
  <si>
    <t>245370163</t>
  </si>
  <si>
    <t>Poznámka k položce:_x000D_
- cena srovnatelná pro zárubně š. 100 cm</t>
  </si>
  <si>
    <t>86</t>
  </si>
  <si>
    <t>611822520</t>
  </si>
  <si>
    <t>zárubeň rámová pro dveře 1křídlové 90x197 cm</t>
  </si>
  <si>
    <t>-232445071</t>
  </si>
  <si>
    <t>Poznámka k položce:_x000D_
- cena srovnatelná pro zárubně š. 90 cm</t>
  </si>
  <si>
    <t>87</t>
  </si>
  <si>
    <t>766660728</t>
  </si>
  <si>
    <t>Montáž dveřního interiérového kování - zámku</t>
  </si>
  <si>
    <t>828189308</t>
  </si>
  <si>
    <t>Montáž dveřních doplňků dveřního kování interiérového zámku</t>
  </si>
  <si>
    <t>88</t>
  </si>
  <si>
    <t>549146200</t>
  </si>
  <si>
    <t>klika včetně rozet a montážního materiálu Ilsa R PZ nerez PK</t>
  </si>
  <si>
    <t>-1737572898</t>
  </si>
  <si>
    <t>kování vrchní dveřní klika včetně rozet a montážního materiálu R PZ nerez PK</t>
  </si>
  <si>
    <t>Poznámka k položce:_x000D_
- pro unvalidní WC_x000D_
č.zboží ACE00086 cena zahrnuje kování včetně rozet a montážního materiálu.</t>
  </si>
  <si>
    <t>89</t>
  </si>
  <si>
    <t>549146100</t>
  </si>
  <si>
    <t>klika včetně rozet a montážního materiálu Una R BB nerez PK</t>
  </si>
  <si>
    <t>-882714121</t>
  </si>
  <si>
    <t>kování vrchní dveřní klika včetně rozet a montážního materiálu R BB nerez PK</t>
  </si>
  <si>
    <t>Poznámka k položce:_x000D_
č.zboží ACE00018, cena zahrnuje kování včetně rozet a montážního materiálu.</t>
  </si>
  <si>
    <t>90</t>
  </si>
  <si>
    <t>766691914</t>
  </si>
  <si>
    <t>Vyvěšení nebo zavěšení dřevěných křídel dveří pl do 2 m2</t>
  </si>
  <si>
    <t>-1826268419</t>
  </si>
  <si>
    <t>Ostatní práce vyvěšení nebo zavěšení křídel s případným uložením a opětovným zavěšením po provedení stavebních změn dřevěných dveřních, plochy do 2 m2</t>
  </si>
  <si>
    <t>"vyvěšení a zpětné zavěšení"</t>
  </si>
  <si>
    <t>"1.NP - WC"   2*2</t>
  </si>
  <si>
    <t>"2.NP - WC"   2*2</t>
  </si>
  <si>
    <t>"3.NP - WC"   2*2</t>
  </si>
  <si>
    <t>91</t>
  </si>
  <si>
    <t>766695212</t>
  </si>
  <si>
    <t>Montáž truhlářských prahů dveří 1křídlových šířky do 10 cm</t>
  </si>
  <si>
    <t>-2036422389</t>
  </si>
  <si>
    <t>Montáž ostatních truhlářských konstrukcí prahů dveří jednokřídlových, šířky do 100 mm</t>
  </si>
  <si>
    <t>"1.NP - 2.NP"   1+2+1</t>
  </si>
  <si>
    <t>92</t>
  </si>
  <si>
    <t>553431180</t>
  </si>
  <si>
    <t>hliníkový přechodový profil Multifloor 40 bronz</t>
  </si>
  <si>
    <t>808248011</t>
  </si>
  <si>
    <t>hliníkový přechodový profil narážecí 40 mm bronz</t>
  </si>
  <si>
    <t>4*0,8</t>
  </si>
  <si>
    <t>3,2*1,05 'Přepočtené koeficientem množství</t>
  </si>
  <si>
    <t>93</t>
  </si>
  <si>
    <t>766960001R</t>
  </si>
  <si>
    <t>D+M skříně na pomůcky hl. 600 mm</t>
  </si>
  <si>
    <t>-1124913004</t>
  </si>
  <si>
    <t>998766102</t>
  </si>
  <si>
    <t>Přesun hmot tonážní pro konstrukce truhlářské v objektech v do 12 m</t>
  </si>
  <si>
    <t>798886602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</si>
  <si>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</si>
  <si>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</si>
  <si>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</si>
  <si>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767122111</t>
  </si>
  <si>
    <t>Montáž stěn s výplní z drátěné sítě, šroubované</t>
  </si>
  <si>
    <t>-1898790644</t>
  </si>
  <si>
    <t>Montáž stěn a příček s výplní drátěnou sítí spojených šroubováním</t>
  </si>
  <si>
    <t>Poznámka k položce:_x000D_
- včetně dveří</t>
  </si>
  <si>
    <t>"1.NP - šatní kóje"</t>
  </si>
  <si>
    <t>3,47*(1,23+0,05+2,1+0,05+2*1,7)</t>
  </si>
  <si>
    <t>553970000R2</t>
  </si>
  <si>
    <t>atypické kovové výrobky pozinkované</t>
  </si>
  <si>
    <t>kg</t>
  </si>
  <si>
    <t>-2064412843</t>
  </si>
  <si>
    <t>atypické kovové výrobky vč. antikorozního nátěru</t>
  </si>
  <si>
    <t>3,47*(1,23+0,05+2,1+0,05+2*1,7)*15,0</t>
  </si>
  <si>
    <t>767161211</t>
  </si>
  <si>
    <t>Montáž zábradlí rovného z profilové oceli do zdi do hmotnosti 20 kg</t>
  </si>
  <si>
    <t>-630639553</t>
  </si>
  <si>
    <t>Montáž zábradlí rovného z profilové oceli do zdiva, hmotnosti 1 m zábradlí do 20 kg</t>
  </si>
  <si>
    <t>"1.NP - rampa"   2*2,3</t>
  </si>
  <si>
    <t>98</t>
  </si>
  <si>
    <t>553912130R1</t>
  </si>
  <si>
    <t>zábradlí nerezové dl. 2,3 m, dvě úrovně madel</t>
  </si>
  <si>
    <t>-1663340163</t>
  </si>
  <si>
    <t>99</t>
  </si>
  <si>
    <t>767640224</t>
  </si>
  <si>
    <t>Montáž dveří ocelových vchodových dvoukřídlových s pevným bočním dílem a nadsvětlíkem</t>
  </si>
  <si>
    <t>-748457278</t>
  </si>
  <si>
    <t>Montáž dveří ocelových vchodových dvoukřídlové s pevným bočním dílem a nadsvětlíkem</t>
  </si>
  <si>
    <t>100</t>
  </si>
  <si>
    <t>553413110R</t>
  </si>
  <si>
    <t>dveře hliníkové vchodové dvoukřídlové 1600 x 1970 mm s bočními díly a nadsvětlíkem 2950 x 3470 mm - EW30 DP3</t>
  </si>
  <si>
    <t>-1028775946</t>
  </si>
  <si>
    <t xml:space="preserve">Poznámka k položce:_x000D_
- dodávka komplet vč. zárubně, kování, okopového plechu oboustranného, bezpečnostního skla_x000D_
</t>
  </si>
  <si>
    <t>101</t>
  </si>
  <si>
    <t>767649191</t>
  </si>
  <si>
    <t>Montáž dveří - samozavírače hydraulického</t>
  </si>
  <si>
    <t>640920065</t>
  </si>
  <si>
    <t>Montáž dveří ocelových doplňků dveří samozavírače hydraulického</t>
  </si>
  <si>
    <t>Poznámka k položce:_x000D_
- nové chodbové dveře</t>
  </si>
  <si>
    <t>102</t>
  </si>
  <si>
    <t>549172600</t>
  </si>
  <si>
    <t>samozavírač dveří hydraulický K214 č.13 zlatá bronz</t>
  </si>
  <si>
    <t>1145909327</t>
  </si>
  <si>
    <t>103</t>
  </si>
  <si>
    <t>767649194</t>
  </si>
  <si>
    <t>Montáž dveří - madla</t>
  </si>
  <si>
    <t>623023059</t>
  </si>
  <si>
    <t>Montáž dveří ocelových doplňků dveří madel</t>
  </si>
  <si>
    <t>"na dveře"</t>
  </si>
  <si>
    <t>"1.NP - WC"   4</t>
  </si>
  <si>
    <t>"2.NP - WC"   2</t>
  </si>
  <si>
    <t>"3.NP - WC"   4</t>
  </si>
  <si>
    <t>"šatna - na stěnu"  1</t>
  </si>
  <si>
    <t>104</t>
  </si>
  <si>
    <t>551470540</t>
  </si>
  <si>
    <t>madlo invalidní rovné č 8. bílé 70 cm</t>
  </si>
  <si>
    <t>1889320234</t>
  </si>
  <si>
    <t>Poznámka k položce:_x000D_
- na dveře</t>
  </si>
  <si>
    <t>105</t>
  </si>
  <si>
    <t>551470550</t>
  </si>
  <si>
    <t>madlo invalidní rovné č 8. bílé 80 cm</t>
  </si>
  <si>
    <t>359711394</t>
  </si>
  <si>
    <t>Poznámka k položce:_x000D_
- na stěnu</t>
  </si>
  <si>
    <t>106</t>
  </si>
  <si>
    <t>767995114</t>
  </si>
  <si>
    <t>Montáž atypických zámečnických konstrukcí hmotnosti do 50 kg</t>
  </si>
  <si>
    <t>-207774522</t>
  </si>
  <si>
    <t>Montáž ostatních atypických zámečnických konstrukcí hmotnosti přes 20 do 50 kg</t>
  </si>
  <si>
    <t>"ocelová vana výtahu (keson)"</t>
  </si>
  <si>
    <t>(0,8*2*(1,71+1,65)+1,71*1,65)*80,0</t>
  </si>
  <si>
    <t>107</t>
  </si>
  <si>
    <t>553970000R1</t>
  </si>
  <si>
    <t>-805083376</t>
  </si>
  <si>
    <t>108</t>
  </si>
  <si>
    <t>76796002R</t>
  </si>
  <si>
    <t>Nájezdová rampa pro vozíčkáře (lyžiny) ze slitiny hliníku, zasouvací 190/106 cm</t>
  </si>
  <si>
    <t>-1987036964</t>
  </si>
  <si>
    <t>Poznámka k položce:_x000D_
- cena za pár</t>
  </si>
  <si>
    <t>109</t>
  </si>
  <si>
    <t>998767102</t>
  </si>
  <si>
    <t>Přesun hmot tonážní pro zámečnické konstrukce v objektech v do 12 m</t>
  </si>
  <si>
    <t>503333458</t>
  </si>
  <si>
    <t>Přesun hmot pro zámečnické konstrukce stanovený z hmotnosti přesunovaného materiálu vodorovná dopravní vzdálenost do 50 m v objektech výšky přes 6 do 12 m</t>
  </si>
  <si>
    <t>771</t>
  </si>
  <si>
    <t>Podlahy z dlaždic</t>
  </si>
  <si>
    <t>110</t>
  </si>
  <si>
    <t>771573810</t>
  </si>
  <si>
    <t>Demontáž podlah z dlaždic keramických lepených</t>
  </si>
  <si>
    <t>806558736</t>
  </si>
  <si>
    <t>"1.NP - výtah"  1,97*2,15</t>
  </si>
  <si>
    <t>"1.NP - rampa"  2,0*2,232</t>
  </si>
  <si>
    <t>111</t>
  </si>
  <si>
    <t>771474112</t>
  </si>
  <si>
    <t>Montáž soklíků z dlaždic keramických rovných flexibilní lepidlo v do 90 mm</t>
  </si>
  <si>
    <t>-1487896889</t>
  </si>
  <si>
    <t>Montáž soklíků z dlaždic keramických lepených flexibilním lepidlem rovných výšky přes 65 do 90 mm</t>
  </si>
  <si>
    <t>2*1,97+2,15</t>
  </si>
  <si>
    <t>2*(1,025+0,62+0,355)</t>
  </si>
  <si>
    <t>112</t>
  </si>
  <si>
    <t>771571916</t>
  </si>
  <si>
    <t>Oprava podlah z keramických dlaždic režných do malty do 25 ks/m2</t>
  </si>
  <si>
    <t>-2122885539</t>
  </si>
  <si>
    <t>Opravy podlah z dlaždic keramických kladených do malty režných nebo glazovaných, při velikosti dlaždic přes 22 do 25 ks/ m2</t>
  </si>
  <si>
    <t>2*7+11</t>
  </si>
  <si>
    <t>2*13+2*5+2</t>
  </si>
  <si>
    <t>113</t>
  </si>
  <si>
    <t>597611560</t>
  </si>
  <si>
    <t>dlaždice keramické RAKO - koupelny LUCIE  (barevné) 20 x 20 x 0,75 cm II. j.</t>
  </si>
  <si>
    <t>1262763529</t>
  </si>
  <si>
    <t>dlaždice keramické - koupelny (barevné) 20 x 20 x 0,75 cm II. j.</t>
  </si>
  <si>
    <t>Poznámka k položce:_x000D_
- protiskluzné R10</t>
  </si>
  <si>
    <t>"oprava podlah"</t>
  </si>
  <si>
    <t>0,2*(1,97+2*0,2)+0,2*2,15</t>
  </si>
  <si>
    <t>0,09*(2*1,97+2,15-1,15)</t>
  </si>
  <si>
    <t>0,2*(2,232+2*0,2)+0,2*(2*1,025+0,355)</t>
  </si>
  <si>
    <t>0,09*2*(1,025+0,62+0,355)</t>
  </si>
  <si>
    <t>2,716*1,15 'Přepočtené koeficientem množství</t>
  </si>
  <si>
    <t>114</t>
  </si>
  <si>
    <t>771574113</t>
  </si>
  <si>
    <t>Montáž podlah keramických režných hladkých lepených flexibilním lepidlem do 12 ks/m2</t>
  </si>
  <si>
    <t>1306843584</t>
  </si>
  <si>
    <t>Montáž podlah z dlaždic keramických lepených flexibilním lepidlem režných nebo glazovaných hladkých přes 9 do 12 ks/ m2</t>
  </si>
  <si>
    <t>115</t>
  </si>
  <si>
    <t>597611350</t>
  </si>
  <si>
    <t>dlaždice keramické RAKO - koupelny ELECTRA (barevné) 30 x 30 x 0,8 cm I. j.</t>
  </si>
  <si>
    <t>1147265418</t>
  </si>
  <si>
    <t>dlaždice keramické - koupelny (barevné) 30 x 30 x 0,8 cm I. j.</t>
  </si>
  <si>
    <t>43,644*1,1 'Přepočtené koeficientem množství</t>
  </si>
  <si>
    <t>116</t>
  </si>
  <si>
    <t>771579191</t>
  </si>
  <si>
    <t>Příplatek k montáž podlah keramických za plochu do 5 m2</t>
  </si>
  <si>
    <t>616942815</t>
  </si>
  <si>
    <t>Montáž podlah z dlaždic keramických Příplatek k cenám za plochu do 5 m2 jednotlivě</t>
  </si>
  <si>
    <t>"1.NP - WC"   3,04+0,65</t>
  </si>
  <si>
    <t>"2.NP - WC"   3,09+0,58</t>
  </si>
  <si>
    <t>"3.NP - WC"   2,99+0,71</t>
  </si>
  <si>
    <t>117</t>
  </si>
  <si>
    <t>771591111</t>
  </si>
  <si>
    <t>Podlahy penetrace podkladu</t>
  </si>
  <si>
    <t>716919601</t>
  </si>
  <si>
    <t>Podlahy - ostatní práce penetrace podkladu</t>
  </si>
  <si>
    <t>(0,62+0,355)*2,232</t>
  </si>
  <si>
    <t>118</t>
  </si>
  <si>
    <t>771591115</t>
  </si>
  <si>
    <t>Podlahy spárování silikonem</t>
  </si>
  <si>
    <t>246644882</t>
  </si>
  <si>
    <t>Podlahy - ostatní práce spárování silikonem</t>
  </si>
  <si>
    <t>2*(3,005+0,29+3,865+0,05+0,59)+2*(1,93+1,6)</t>
  </si>
  <si>
    <t>2*(3,015+0,21+0,6+0,05+1,05+2,805)+2*(1,96+1,6)</t>
  </si>
  <si>
    <t>2*(3,02+0,29+3,745+0,5+0,6)+2*(1,9+1,6)</t>
  </si>
  <si>
    <t>119</t>
  </si>
  <si>
    <t>771151022</t>
  </si>
  <si>
    <t>Samonivelační stěrka podlah pevnosti 30 MPa tl 5 mm</t>
  </si>
  <si>
    <t>-1913922580</t>
  </si>
  <si>
    <t>Příprava podkladu před provedením dlažby samonivelační stěrka min.pevnosti 30 MPa, tloušťky přes 3 do 5 mm</t>
  </si>
  <si>
    <t>120</t>
  </si>
  <si>
    <t>998771102</t>
  </si>
  <si>
    <t>Přesun hmot tonážní pro podlahy z dlaždic v objektech v do 12 m</t>
  </si>
  <si>
    <t>1413943394</t>
  </si>
  <si>
    <t>Přesun hmot pro podlahy z dlaždic stanovený z hmotnosti přesunovaného materiálu vodorovná dopravní vzdálenost do 50 m v objektech výšky přes 6 do 12 m</t>
  </si>
  <si>
    <t>776</t>
  </si>
  <si>
    <t>Podlahy povlakové</t>
  </si>
  <si>
    <t>121</t>
  </si>
  <si>
    <t>776111116</t>
  </si>
  <si>
    <t>Odstranění zbytků lepidla z podkladu povlakových podlah broušením</t>
  </si>
  <si>
    <t>-1284490763</t>
  </si>
  <si>
    <t>Příprava podkladu broušení podlah stávajícího podkladu pro odstranění lepidla (po starých krytinách)</t>
  </si>
  <si>
    <t>"2.NP a 3.NP - výtah"  2*1,97*2,15</t>
  </si>
  <si>
    <t>"učebna fyziky"  57,92</t>
  </si>
  <si>
    <t>122</t>
  </si>
  <si>
    <t>776201811</t>
  </si>
  <si>
    <t>Demontáž lepených povlakových podlah bez podložky ručně</t>
  </si>
  <si>
    <t>1005095036</t>
  </si>
  <si>
    <t>Demontáž povlakových podlahovin lepených ručně bez podložky</t>
  </si>
  <si>
    <t>123</t>
  </si>
  <si>
    <t>776410811</t>
  </si>
  <si>
    <t>Odstranění soklíků a lišt pryžových nebo plastových</t>
  </si>
  <si>
    <t>902110097</t>
  </si>
  <si>
    <t>Demontáž soklíků nebo lišt pryžových nebo plastových</t>
  </si>
  <si>
    <t>"2.NP a 3.NP - výtah"</t>
  </si>
  <si>
    <t>2*2,15</t>
  </si>
  <si>
    <t>"učebna fyziky"</t>
  </si>
  <si>
    <t>2*(0,23+6,23+0,13+9,405)</t>
  </si>
  <si>
    <t>124</t>
  </si>
  <si>
    <t>776241121</t>
  </si>
  <si>
    <t>Lepení vzorovaných pásů ze sametového vinylu</t>
  </si>
  <si>
    <t>1686983381</t>
  </si>
  <si>
    <t>Montáž podlahovin ze sametového vinylu lepením pásů vzorovaných</t>
  </si>
  <si>
    <t>125</t>
  </si>
  <si>
    <t>776411112</t>
  </si>
  <si>
    <t>Montáž obvodových soklíků výšky  do 100 mm</t>
  </si>
  <si>
    <t>2111002718</t>
  </si>
  <si>
    <t>Montáž soklíků lepením obvodových, výšky přes 80 do 100 mm</t>
  </si>
  <si>
    <t>2*(2*1,97+2,15-1,15)</t>
  </si>
  <si>
    <t>126</t>
  </si>
  <si>
    <t>284110810</t>
  </si>
  <si>
    <t>vinyl samet.vyrob.syst.vločk.,digit tisk, tl. 4,30mm, nylon 6.6,hustota vlákna 70 mil./m2,zátěž 33,R10,Bfl S1,útlum 20dB</t>
  </si>
  <si>
    <t>159165103</t>
  </si>
  <si>
    <t>Poznámka k položce:_x000D_
vlákno nylon 6.6,  digi tistk, hustota 70 mil./m2, zátěž 33, R 10, Bfl S1, útlum 20 dB</t>
  </si>
  <si>
    <t>0,1*2*(2*1,97+2,15-1,15)</t>
  </si>
  <si>
    <t>57,92+0,1*2*(0,23+6,23+0,13+9,405)</t>
  </si>
  <si>
    <t>62,107*1,15 'Přepočtené koeficientem množství</t>
  </si>
  <si>
    <t>127</t>
  </si>
  <si>
    <t>998776102</t>
  </si>
  <si>
    <t>Přesun hmot tonážní pro podlahy povlakové v objektech v do 12 m</t>
  </si>
  <si>
    <t>-75324677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</si>
  <si>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</si>
  <si>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</si>
  <si>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</si>
  <si>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128</t>
  </si>
  <si>
    <t>781474114</t>
  </si>
  <si>
    <t>Montáž obkladů vnitřních keramických hladkých do 22 ks/m2 lepených flexibilním lepidlem</t>
  </si>
  <si>
    <t>-551351544</t>
  </si>
  <si>
    <t>Montáž obkladů vnitřních stěn z dlaždic keramických lepených flexibilním lepidlem režných nebo glazovaných hladkých přes 19 do 22 ks/m2</t>
  </si>
  <si>
    <t>2,3*(2*(3,005+0,29+3,865+0,05+0,59)+2*(1,93+1,6))</t>
  </si>
  <si>
    <t>-(4*0,8*1,97+1,45*0,85)</t>
  </si>
  <si>
    <t>2,3*(2*(3,015+0,21+0,6+0,05+1,05+2,805)+2*(1,96+1,6))</t>
  </si>
  <si>
    <t>2,3*(2*(3,02+0,29+3,745+0,5+0,6)+2*(1,9+1,6))</t>
  </si>
  <si>
    <t>129</t>
  </si>
  <si>
    <t>781674113</t>
  </si>
  <si>
    <t>Montáž obkladů parapetů šířky do 200 mm z dlaždic keramických lepených flexibilním lepidlem</t>
  </si>
  <si>
    <t>840720466</t>
  </si>
  <si>
    <t>Montáž obkladů parapetů z dlaždic keramických lepených flexibilním lepidlem, šířky parapetu přes 150 do 200 mm</t>
  </si>
  <si>
    <t>"ostění a parapet 1.NP - 3.NP - WC"</t>
  </si>
  <si>
    <t>3*(1,45+2*0,85)</t>
  </si>
  <si>
    <t>130</t>
  </si>
  <si>
    <t>597610390</t>
  </si>
  <si>
    <t>obkládačky keramické RAKO - koupelny NEO (bílé i barevné) 20 x 25 x 0,68 cm I. j.</t>
  </si>
  <si>
    <t>-2061179485</t>
  </si>
  <si>
    <t>obkládačky keramické koupelnové (bílé i barevné) 20 x 25 x 0,68 cm I. j.</t>
  </si>
  <si>
    <t>3*0,2*(1,45+2*0,85)</t>
  </si>
  <si>
    <t>136,944*1,1 'Přepočtené koeficientem množství</t>
  </si>
  <si>
    <t>131</t>
  </si>
  <si>
    <t>781151031</t>
  </si>
  <si>
    <t>Celoplošné vyrovnání podkladu stěrkou tl 3 mm</t>
  </si>
  <si>
    <t>-1296054885</t>
  </si>
  <si>
    <t>Příprava podkladu před provedením obkladu celoplošné vyrovnání podkladu stěrkou, tloušťky 3mm</t>
  </si>
  <si>
    <t>132</t>
  </si>
  <si>
    <t>781151041</t>
  </si>
  <si>
    <t>Příplatek k cenám celoplošné vyrovnání stěrkou za každý další 1 mm přes tl  3 mm</t>
  </si>
  <si>
    <t>1422351320</t>
  </si>
  <si>
    <t>Příprava podkladu před provedením obkladu celoplošné vyrovnání podkladu příplatek za každý další 1 mm tloušťky přes 3 mm</t>
  </si>
  <si>
    <t>95,774*2 'Přepočtené koeficientem množství</t>
  </si>
  <si>
    <t>133</t>
  </si>
  <si>
    <t>781494111</t>
  </si>
  <si>
    <t>Plastové profily rohové lepené flexibilním lepidlem</t>
  </si>
  <si>
    <t>1041690801</t>
  </si>
  <si>
    <t>Ostatní prvky plastové profily ukončovací a dilatační lepené flexibilním lepidlem rohové</t>
  </si>
  <si>
    <t>"1.NP - WC"  2,3*5+2*0,85</t>
  </si>
  <si>
    <t>"2.NP - WC"  2,3*5+2*0,85</t>
  </si>
  <si>
    <t>"3.NP - WC"  2,3*6+2*0,85</t>
  </si>
  <si>
    <t>134</t>
  </si>
  <si>
    <t>781494511</t>
  </si>
  <si>
    <t>Plastové profily ukončovací lepené flexibilním lepidlem</t>
  </si>
  <si>
    <t>1011542760</t>
  </si>
  <si>
    <t>Ostatní prvky plastové profily ukončovací a dilatační lepené flexibilním lepidlem ukončovací</t>
  </si>
  <si>
    <t>2*(3,005+0,29+3,865+0,05+0,59)+2*(1,93+1,6)+2*0,2-1,45</t>
  </si>
  <si>
    <t>2*(3,015+0,21+0,6+0,05+1,05+2,805)+2*(1,96+1,6)+2*0,2-1,45</t>
  </si>
  <si>
    <t>2*(3,02+0,29+3,745+0,5+0,6)+2*(1,9+1,6)+2*0,2-1,45</t>
  </si>
  <si>
    <t>135</t>
  </si>
  <si>
    <t>781495115</t>
  </si>
  <si>
    <t>Spárování vnitřních obkladů silikonem</t>
  </si>
  <si>
    <t>1855107012</t>
  </si>
  <si>
    <t>Ostatní prvky ostatní práce spárování silikonem</t>
  </si>
  <si>
    <t>"1.NP - WC"   2,3*13+(1,45+2*0,85)</t>
  </si>
  <si>
    <t>"2.NP - WC"   2,3*13+(1,45+2*0,85)</t>
  </si>
  <si>
    <t>"3.NP - WC"   2,3*14+(1,45+2*0,85)</t>
  </si>
  <si>
    <t>136</t>
  </si>
  <si>
    <t>998781102</t>
  </si>
  <si>
    <t>Přesun hmot tonážní pro obklady keramické v objektech v do 12 m</t>
  </si>
  <si>
    <t>1824133348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</si>
  <si>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</si>
  <si>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</si>
  <si>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</si>
  <si>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137</t>
  </si>
  <si>
    <t>783317101</t>
  </si>
  <si>
    <t>Krycí jednonásobný syntetický standardní nátěr zámečnických konstrukcí</t>
  </si>
  <si>
    <t>-245212398</t>
  </si>
  <si>
    <t>Krycí nátěr (email) zámečnických konstrukcí jednonásobný syntetický standardní</t>
  </si>
  <si>
    <t>"ocel. zárubně - 2x nátěr"</t>
  </si>
  <si>
    <t>"1.NP - WC"   2*(2*0,05+0,1)*(2*2,02+0,8)</t>
  </si>
  <si>
    <t>"2.NP - WC"   2*(2*0,05+0,1)*(2*2,02+0,8)</t>
  </si>
  <si>
    <t>"3.NP - WC"   2*(2*0,05+0,1)*(2*2,02+0,8)</t>
  </si>
  <si>
    <t>"3.NP - u výtahu"   2*(2*0,05+0,1)*(2*2,02+0,8)</t>
  </si>
  <si>
    <t>138</t>
  </si>
  <si>
    <t>783937163</t>
  </si>
  <si>
    <t>Krycí dvojnásobný epoxidový rozpouštědlový nátěr betonové podlahy</t>
  </si>
  <si>
    <t>1770246799</t>
  </si>
  <si>
    <t>Krycí (uzavírací) nátěr betonových podlah dvojnásobný epoxidový rozpouštědlový</t>
  </si>
  <si>
    <t>"bezpečnostní nátěr nástupního a výstupního stupně"</t>
  </si>
  <si>
    <t>2*4*1,51*0,3</t>
  </si>
  <si>
    <t>784</t>
  </si>
  <si>
    <t>Dokončovací práce - malby a tapety</t>
  </si>
  <si>
    <t>139</t>
  </si>
  <si>
    <t>784121001</t>
  </si>
  <si>
    <t>Oškrabání malby v mísnostech výšky do 3,80 m</t>
  </si>
  <si>
    <t>654684458</t>
  </si>
  <si>
    <t>Oškrabání malby v místnostech výšky do 3,80 m</t>
  </si>
  <si>
    <t>140</t>
  </si>
  <si>
    <t>784161411</t>
  </si>
  <si>
    <t>Celoplošné vyrovnání podkladu sádrovou stěrkou v místnostech výšky do 3,80 m</t>
  </si>
  <si>
    <t>-541414435</t>
  </si>
  <si>
    <t>Celoplošné vyrovnání podkladu sádrovou stěrkou, tloušťky do 3 mm vyrovnáním v místnostech výšky do 3,80 m</t>
  </si>
  <si>
    <t>141</t>
  </si>
  <si>
    <t>784181121</t>
  </si>
  <si>
    <t>Hloubková jednonásobná penetrace podkladu v místnostech výšky do 3,80 m</t>
  </si>
  <si>
    <t>226765425</t>
  </si>
  <si>
    <t>Penetrace podkladu jednonásobná hloubková v místnostech výšky do 3,80 m</t>
  </si>
  <si>
    <t>Poznámka k položce:_x000D_
+ 20% opravy</t>
  </si>
  <si>
    <t>67,516*1,2 'Přepočtené koeficientem množství</t>
  </si>
  <si>
    <t>142</t>
  </si>
  <si>
    <t>784221101</t>
  </si>
  <si>
    <t>Dvojnásobné bílé malby  ze směsí za sucha dobře otěruvzdorných v místnostech do 3,80 m</t>
  </si>
  <si>
    <t>1036018167</t>
  </si>
  <si>
    <t>Malby z malířských směsí otěruvzdorných za sucha dvojnásobné, bílé za sucha otěruvzdorné dobře v místnostech výšky do 3,80 m</t>
  </si>
  <si>
    <t>143</t>
  </si>
  <si>
    <t>784221153</t>
  </si>
  <si>
    <t>Příplatek k cenám 2x maleb za sucha otěruvzdorných za barevnou malbu v odstínu středně sytém</t>
  </si>
  <si>
    <t>-1319966150</t>
  </si>
  <si>
    <t>Malby z malířských směsí otěruvzdorných za sucha Příplatek k cenám dvojnásobných maleb na tónovacích automatech, v odstínu středně sytém</t>
  </si>
  <si>
    <t>144</t>
  </si>
  <si>
    <t>784660111</t>
  </si>
  <si>
    <t>Linkrustace s vrchním nátěrem syntetickým v místnosti výšky do 3,80 m</t>
  </si>
  <si>
    <t>-2015362650</t>
  </si>
  <si>
    <t>Linkrustace s vrchním nátěrem syntetickým v místnostech výšky do 3,80 m</t>
  </si>
  <si>
    <t>3*1,3*(2*1,97+2,15-1,15)</t>
  </si>
  <si>
    <t>"ostění"</t>
  </si>
  <si>
    <t>3*0,25*1,3</t>
  </si>
  <si>
    <t>HZS</t>
  </si>
  <si>
    <t>Hodinové zúčtovací sazby</t>
  </si>
  <si>
    <t>145</t>
  </si>
  <si>
    <t>HZS2491</t>
  </si>
  <si>
    <t>Hodinová zúčtovací sazba dělník zednických výpomocí</t>
  </si>
  <si>
    <t>hod</t>
  </si>
  <si>
    <t>512</t>
  </si>
  <si>
    <t>15337675</t>
  </si>
  <si>
    <t>Hodinové zúčtovací sazby profesí PSV zednické výpomoci a pomocné práce PSV dělník zednických výpomocí</t>
  </si>
  <si>
    <t>VRN</t>
  </si>
  <si>
    <t>Vedlejší rozpočtové náklady</t>
  </si>
  <si>
    <t>VRN3</t>
  </si>
  <si>
    <t>Zařízení staveniště</t>
  </si>
  <si>
    <t>146</t>
  </si>
  <si>
    <t>030001000</t>
  </si>
  <si>
    <t>1024</t>
  </si>
  <si>
    <t>744133319</t>
  </si>
  <si>
    <t>Základní rozdělení průvodních činností a nákladů zařízení staveniště</t>
  </si>
  <si>
    <t>VRN9</t>
  </si>
  <si>
    <t>Ostatní náklady</t>
  </si>
  <si>
    <t>147</t>
  </si>
  <si>
    <t>090001000</t>
  </si>
  <si>
    <t>2010037190</t>
  </si>
  <si>
    <t>Základní rozdělení průvodních činností a nákladů ostatní náklady</t>
  </si>
  <si>
    <t>D.1.4a - ZTI - budova A</t>
  </si>
  <si>
    <t xml:space="preserve">    713 - Izolace tepelné</t>
  </si>
  <si>
    <t xml:space="preserve">    721 - VNITRNI KANALIZACE</t>
  </si>
  <si>
    <t xml:space="preserve">    722 - VNITRNI VODOVOD</t>
  </si>
  <si>
    <t xml:space="preserve">    725 - ZARIZOVACI PREDMETY</t>
  </si>
  <si>
    <t xml:space="preserve">    726 - Zdravotechnika - předstěnové instalace</t>
  </si>
  <si>
    <t>713</t>
  </si>
  <si>
    <t>Izolace tepelné</t>
  </si>
  <si>
    <t>713463121</t>
  </si>
  <si>
    <t>Montáž izolace tepelné potrubí potrubními pouzdry bez úpravy uchycenými sponami 1x</t>
  </si>
  <si>
    <t>1524317695</t>
  </si>
  <si>
    <t>Montáž izolace tepelné potrubí a ohybů tvarovkami nebo deskami potrubními pouzdry bez povrchové úpravy (izolační materiál ve specifikaci) uchycenými sponami potrubí jednovrstvá</t>
  </si>
  <si>
    <t>"1.NP"  7,5+6,0</t>
  </si>
  <si>
    <t>"2.NP"  7,5+5,5</t>
  </si>
  <si>
    <t>"3.NP"  7,5+6,0</t>
  </si>
  <si>
    <t>283771020</t>
  </si>
  <si>
    <t>izolace potrubí Mirelon Pro 22 x 6 mm</t>
  </si>
  <si>
    <t>291804118</t>
  </si>
  <si>
    <t>izolace tepelná potrubí z pěnového polyetylenu 22 x 6 mm</t>
  </si>
  <si>
    <t>7,5+7,5+7,5</t>
  </si>
  <si>
    <t>283771040</t>
  </si>
  <si>
    <t>izolace potrubí Mirelon Pro 22 x 13 mm</t>
  </si>
  <si>
    <t>-948771304</t>
  </si>
  <si>
    <t>izolace tepelná potrubí z pěnového polyetylenu 22 x 13 mm</t>
  </si>
  <si>
    <t>6,0+5,5+6,0</t>
  </si>
  <si>
    <t>998713102</t>
  </si>
  <si>
    <t>Přesun hmot tonážní pro izolace tepelné v objektech v do 12 m</t>
  </si>
  <si>
    <t>1395314259</t>
  </si>
  <si>
    <t>Přesun hmot pro izolace tepelné stanovený z hmotnosti přesunovaného materiálu vodorovná dopravní vzdálenost do 50 m v objektech výšky přes 6 m do 12 m</t>
  </si>
  <si>
    <t>721</t>
  </si>
  <si>
    <t>VNITRNI KANALIZACE</t>
  </si>
  <si>
    <t>721140905</t>
  </si>
  <si>
    <t>Potrubí litinové vsazení odbočky DN 100</t>
  </si>
  <si>
    <t>Potrubí lit odpadní vsaz odb DN 100</t>
  </si>
  <si>
    <t>"1.NP"  2</t>
  </si>
  <si>
    <t>"2.NP"  2</t>
  </si>
  <si>
    <t>"3.NP"  2</t>
  </si>
  <si>
    <t>Součet</t>
  </si>
  <si>
    <t>286119920</t>
  </si>
  <si>
    <t>přechod litina/PPKG bez těsnění GA set PPKGUG-DN 110</t>
  </si>
  <si>
    <t>1062281446</t>
  </si>
  <si>
    <t>přechod kanalizační KG litina-plast bez těsnění DN 110</t>
  </si>
  <si>
    <t>Poznámka k položce:_x000D_
OSMA, kód výrobku: 78320</t>
  </si>
  <si>
    <t>2+2+2</t>
  </si>
  <si>
    <t>721174042</t>
  </si>
  <si>
    <t>Potrubí kanalizační z PP připojovací systém HT DN 40</t>
  </si>
  <si>
    <t>Potrubí z PP HT Systém</t>
  </si>
  <si>
    <t>Poznámka k položce:_x000D_
připojovací hrdlové DN 40</t>
  </si>
  <si>
    <t xml:space="preserve">"1.NP"  0.8+0.3*2+0.3*2 </t>
  </si>
  <si>
    <t xml:space="preserve">"2.NP"  0.5+0.3+0.9+0.3 </t>
  </si>
  <si>
    <t xml:space="preserve">"3.NP"  0.8+0.3*2+0.3*2 </t>
  </si>
  <si>
    <t>721174043</t>
  </si>
  <si>
    <t>Potrubí kanalizační z PP připojovací systém HT DN 50</t>
  </si>
  <si>
    <t>Poznámka k položce:_x000D_
připojovací hrdlové DN 50</t>
  </si>
  <si>
    <t xml:space="preserve">"1.NP"  1.2+0.5+0.8                                       </t>
  </si>
  <si>
    <t xml:space="preserve">"2.NP"  0,6+0,3*3                                 </t>
  </si>
  <si>
    <t xml:space="preserve">"3.NP"  1.2+0.5+0.8                                       </t>
  </si>
  <si>
    <t>721174025</t>
  </si>
  <si>
    <t>Potrubí kanalizační z PP odpadní systém HT DN 100</t>
  </si>
  <si>
    <t>Poznámka k položce:_x000D_
odpadní hrdlové DN 100</t>
  </si>
  <si>
    <t xml:space="preserve">"1.NP"  3,5           </t>
  </si>
  <si>
    <t>"2.NP"  0,3+2,5+0,2</t>
  </si>
  <si>
    <t xml:space="preserve">"3.NP"  3,5           </t>
  </si>
  <si>
    <t>721194104</t>
  </si>
  <si>
    <t>Vyvedení a upevnění odpadních výpustek DN 40</t>
  </si>
  <si>
    <t>Vyvedení kanal výpustek D 40</t>
  </si>
  <si>
    <t>"1.NP"  4</t>
  </si>
  <si>
    <t>"2.NP"  4</t>
  </si>
  <si>
    <t>"3.NP"  4</t>
  </si>
  <si>
    <t>721194105</t>
  </si>
  <si>
    <t>Vyvedení a upevnění odpadních výpustek DN 50</t>
  </si>
  <si>
    <t>Vyvedení kanal výpustek D 50</t>
  </si>
  <si>
    <t>"1.NP"  1</t>
  </si>
  <si>
    <t>"2.NP"  1</t>
  </si>
  <si>
    <t>"3.NP"  1</t>
  </si>
  <si>
    <t>721194109</t>
  </si>
  <si>
    <t>Vyvedení a upevnění odpadních výpustek DN 100</t>
  </si>
  <si>
    <t>Vyvedení kanal výpustek D 110</t>
  </si>
  <si>
    <t>721290111</t>
  </si>
  <si>
    <t>Zkouška těsnosti potrubí kanalizace vodou do DN 125</t>
  </si>
  <si>
    <t>Zkouška těs kanal vodou -DN 125</t>
  </si>
  <si>
    <t xml:space="preserve">"1.NP"  2+2,5+3,5  </t>
  </si>
  <si>
    <t>"2.NP"  2,0+1,5+3,0</t>
  </si>
  <si>
    <t xml:space="preserve">"3.NP"  2+2,5+3,5  </t>
  </si>
  <si>
    <t>998721102</t>
  </si>
  <si>
    <t>Přesun hmot tonážní pro vnitřní kanalizace v objektech v do 12 m</t>
  </si>
  <si>
    <t>Přesun hm kanalizace výška 12m</t>
  </si>
  <si>
    <t>722</t>
  </si>
  <si>
    <t>VNITRNI VODOVOD</t>
  </si>
  <si>
    <t>722130992</t>
  </si>
  <si>
    <t>Potrubí pozinkované závitové vsazení odbočky do potrubí oboustranná svěrná spojka DN 25 / G 3/4</t>
  </si>
  <si>
    <t>-2111503394</t>
  </si>
  <si>
    <t>Opravy vodovodního potrubí z ocelových trubek pozinkovaných závitových vsazení odbočky do potrubí oboustrannými svěrnými spojkami [QT] DN potrubí / G odbočky DN 25 / G 3/4</t>
  </si>
  <si>
    <t>"2.NP"  6</t>
  </si>
  <si>
    <t>722220233</t>
  </si>
  <si>
    <t>Přechodka dGK PPR PN 20 D 32 x G 1 s kovovým vnitřním závitem</t>
  </si>
  <si>
    <t>1702417419</t>
  </si>
  <si>
    <t>Armatury s jedním závitem přechodové tvarovky PPR, PN 20 (SDR 6) s kovovým závitem vnitřním přechodky dGK D 32 x G 1</t>
  </si>
  <si>
    <t>722174002</t>
  </si>
  <si>
    <t>Potrubí vodovodní plastové PPR svar polyfuze PN 16 D 20 x 2,8 mm</t>
  </si>
  <si>
    <t>-2124731941</t>
  </si>
  <si>
    <t>Potrubí z plastových trubek z polypropylenu (PPR) svařovaných polyfuzně PN 16 (SDR 7,4) D 20 x 2,8</t>
  </si>
  <si>
    <t>"1.NP"</t>
  </si>
  <si>
    <t xml:space="preserve">"studená" 1.8+0.4+0.3*2+0.5+2.9+0.5+0.2+0.3*2                                            </t>
  </si>
  <si>
    <t xml:space="preserve">"teplá"  1.7+0.3+0.3*2+0.5+2+0.3*3                                                 </t>
  </si>
  <si>
    <t>"2.NP"</t>
  </si>
  <si>
    <t xml:space="preserve">"studená" 1.5+0.4*2+0.5*2+2.8+0.5+0.3+0.3*2                                                           </t>
  </si>
  <si>
    <t xml:space="preserve">"teplá"  1.5+0.4*2+0.3+0.4+1.9+0.3*2                                                    </t>
  </si>
  <si>
    <t>"3.NP"</t>
  </si>
  <si>
    <t>722190401</t>
  </si>
  <si>
    <t>Vyvedení a upevnění výpustku do DN 25</t>
  </si>
  <si>
    <t>Upev vypust DN 15</t>
  </si>
  <si>
    <t xml:space="preserve">"1.NP"  (4+1)*2+1         </t>
  </si>
  <si>
    <t xml:space="preserve">"2.NP"  (4+1)*2+1         </t>
  </si>
  <si>
    <t xml:space="preserve">"3.NP"  (4+1)*2+1         </t>
  </si>
  <si>
    <t>722220111</t>
  </si>
  <si>
    <t>Nástěnka pro výtokový ventil G 1/2 s jedním závitem</t>
  </si>
  <si>
    <t>Nástěnka K 247 G 1/2</t>
  </si>
  <si>
    <t>722220121</t>
  </si>
  <si>
    <t>Nástěnka pro baterii G 1/2 s jedním závitem</t>
  </si>
  <si>
    <t>pár</t>
  </si>
  <si>
    <t>1418228941</t>
  </si>
  <si>
    <t>"1.NP"  4+1</t>
  </si>
  <si>
    <t>"2.NP"  4+1</t>
  </si>
  <si>
    <t>"3.NP"  4+1</t>
  </si>
  <si>
    <t>722290226</t>
  </si>
  <si>
    <t>Zkouška těsnosti vodovodního potrubí závitového do DN 50</t>
  </si>
  <si>
    <t>Zkouška tlak potr -DN 50</t>
  </si>
  <si>
    <t>"1.NP"  13,5</t>
  </si>
  <si>
    <t>"2.NP"  13,0</t>
  </si>
  <si>
    <t>"3.NP"  13,5</t>
  </si>
  <si>
    <t>722290234</t>
  </si>
  <si>
    <t>Proplach a dezinfekce vodovodního potrubí do DN 80</t>
  </si>
  <si>
    <t>Proplach a dezinfekce -DN 80</t>
  </si>
  <si>
    <t>998722102</t>
  </si>
  <si>
    <t>Přesun hmot tonážní pro vnitřní vodovod v objektech v do 12 m</t>
  </si>
  <si>
    <t>Přesun hm vodovod výška 12m</t>
  </si>
  <si>
    <t>ZARIZOVACI PREDMETY</t>
  </si>
  <si>
    <t>725119125</t>
  </si>
  <si>
    <t>Montáž klozetových mís závěsných na nosné stěny</t>
  </si>
  <si>
    <t>-1634111098</t>
  </si>
  <si>
    <t>Zařízení záchodů montáž klozetových mís závěsných na nosné stěny</t>
  </si>
  <si>
    <t>642360510</t>
  </si>
  <si>
    <t>klozet keramický závěsný hluboké splachování handicap (OLYMP 820642) bílý</t>
  </si>
  <si>
    <t>345650830</t>
  </si>
  <si>
    <t>klozet keramický závěsný hluboké splachování handicap bílý</t>
  </si>
  <si>
    <t>551673940</t>
  </si>
  <si>
    <t>sedátko záchodové TOPOLINO Antibak - Duroplast- univerzální bílé</t>
  </si>
  <si>
    <t>-1519493068</t>
  </si>
  <si>
    <t>sedátko záchodové antibakteriální duroplastové bílé</t>
  </si>
  <si>
    <t>552817940</t>
  </si>
  <si>
    <t>tlačítko pro ovládání WC zepředu Samba, plast, dvě množství vody, 24,6 x 16,4 cm</t>
  </si>
  <si>
    <t>635176039</t>
  </si>
  <si>
    <t>tlačítko pro ovládání WC zepředu, plast, dvě množství vody, 24,6 x 16,4 cm</t>
  </si>
  <si>
    <t>725219101</t>
  </si>
  <si>
    <t>Montáž umyvadla připevněného na konzoly</t>
  </si>
  <si>
    <t>969671841</t>
  </si>
  <si>
    <t>Umyvadla montáž umyvadel ostatních typů na konzoly</t>
  </si>
  <si>
    <t>"1.NP"  3+1</t>
  </si>
  <si>
    <t>"2.NP"  3+1</t>
  </si>
  <si>
    <t>"3.NP"  3+1</t>
  </si>
  <si>
    <t>642110230</t>
  </si>
  <si>
    <t>umyvadlo keramické závěsné bezbariérové MIO 64 x 55 cm bílé</t>
  </si>
  <si>
    <t>-215260647</t>
  </si>
  <si>
    <t>umyvadlo keramické závěsné bezbariérové 64 x 55 cm bílé</t>
  </si>
  <si>
    <t>64211005</t>
  </si>
  <si>
    <t>umyvadlo keramické závěsné bílé 550x420mm</t>
  </si>
  <si>
    <t>1910208158</t>
  </si>
  <si>
    <t>"1.NP"  3</t>
  </si>
  <si>
    <t>"2.NP"  3</t>
  </si>
  <si>
    <t>"3.NP"  3</t>
  </si>
  <si>
    <t>725331111</t>
  </si>
  <si>
    <t>Výlevka bez výtokových armatur keramická se sklopnou plastovou mřížkou 425 mm</t>
  </si>
  <si>
    <t>1780227711</t>
  </si>
  <si>
    <t>Výlevky bez výtokových armatur a splachovací nádrže keramické se sklopnou plastovou mřížkou 425 mm</t>
  </si>
  <si>
    <t>725819401</t>
  </si>
  <si>
    <t>Montáž ventilů rohových G 1/2 s připojovací trubičkou</t>
  </si>
  <si>
    <t>-34704156</t>
  </si>
  <si>
    <t>Ventily montáž ventilů ostatních typů rohových s připojovací trubičkou G 1/2</t>
  </si>
  <si>
    <t>"1.NP"  4*2+1</t>
  </si>
  <si>
    <t>"2.NP"  4*2+1</t>
  </si>
  <si>
    <t>"3.NP"  4*2+1</t>
  </si>
  <si>
    <t>55141001</t>
  </si>
  <si>
    <t>kohout kulový rohový mosazný R 1/2"x3/8"</t>
  </si>
  <si>
    <t>1732878231</t>
  </si>
  <si>
    <t>725821312</t>
  </si>
  <si>
    <t>Baterie dřezové nástěnné pákové s otáčivým kulatým ústím a délkou ramínka 300 mm</t>
  </si>
  <si>
    <t>-542698317</t>
  </si>
  <si>
    <t>725829131</t>
  </si>
  <si>
    <t>Montáž baterie umyvadlové stojánkové G 1/2 ostatní typ</t>
  </si>
  <si>
    <t>-1431985751</t>
  </si>
  <si>
    <t>Baterie umyvadlové montáž ostatních typů stojánkových G 1/2</t>
  </si>
  <si>
    <t>551456860</t>
  </si>
  <si>
    <t>baterie umyvadlová stojánková páková Safira New 1010F-NEW</t>
  </si>
  <si>
    <t>-231367886</t>
  </si>
  <si>
    <t>baterie umyvadlová stojánková páková</t>
  </si>
  <si>
    <t>Poznámka k položce:_x000D_
Pevné výtokové rameno a perlátor. Uživatelsky příjemný tvar páky, který je vhodný pro všechna užití. V baterii jsou zabudovány prvky umožňující nastavit optimální teplotu a maximální průtok vody.F = flexibilní hadičky</t>
  </si>
  <si>
    <t>551456920</t>
  </si>
  <si>
    <t>baterie umyvadlová stojánková páková Safira Easy New 1091F s prodlouženou pákou (lékařská)</t>
  </si>
  <si>
    <t>1282453311</t>
  </si>
  <si>
    <t>baterie umyvadlová stojánková páková s prodlouženou pákou (lékařská)</t>
  </si>
  <si>
    <t>725900952</t>
  </si>
  <si>
    <t>Přišroubování doplňků koupelen</t>
  </si>
  <si>
    <t>Upev dopl zaříz koupelny vč za vrut</t>
  </si>
  <si>
    <t>"1.NP"  6</t>
  </si>
  <si>
    <t>"3.NP"  6</t>
  </si>
  <si>
    <t>551470570</t>
  </si>
  <si>
    <t>madlo invalidní rovné č 8. bílé 100 cm</t>
  </si>
  <si>
    <t>-1833594263</t>
  </si>
  <si>
    <t>551470610</t>
  </si>
  <si>
    <t>madlo invalidní krakorcové sklopné č.12 bílé 83,4 cm</t>
  </si>
  <si>
    <t>1891185740</t>
  </si>
  <si>
    <t>554310920</t>
  </si>
  <si>
    <t>zásobníky toaletních papírů komaxit, bílý d = 310 mm</t>
  </si>
  <si>
    <t>-2096805548</t>
  </si>
  <si>
    <t>554310890</t>
  </si>
  <si>
    <t>zásobník PE sáčků WC BAG,bílý</t>
  </si>
  <si>
    <t>1887389936</t>
  </si>
  <si>
    <t>zásobník PE sáčků,bílý</t>
  </si>
  <si>
    <t>554310990</t>
  </si>
  <si>
    <t>dávkovač tekutého mýdla BODY 350 ml bílý</t>
  </si>
  <si>
    <t>1534825031</t>
  </si>
  <si>
    <t>dávkovač tekutého mýdla 350 ml bílý</t>
  </si>
  <si>
    <t>725869101</t>
  </si>
  <si>
    <t>Montáž zápachových uzávěrek umyvadlových do DN 40</t>
  </si>
  <si>
    <t>Mtž uzávěrka zápach -D 40 umyv</t>
  </si>
  <si>
    <t>551613150</t>
  </si>
  <si>
    <t>uzávěrka zápachová umyvadlová podomítková HL134.0DN40</t>
  </si>
  <si>
    <t>-1066261422</t>
  </si>
  <si>
    <t>uzávěrka zápachová umyvadlová podomítková DN40</t>
  </si>
  <si>
    <t>Poznámka k položce:_x000D_
Umyvadlová zápachová uzávěrka podomítková DN40 s vyjímatelnou vložkou tvořící zápachový uzávěr</t>
  </si>
  <si>
    <t>551613220</t>
  </si>
  <si>
    <t>uzávěrka zápachová umyvadlová s krycí růžicí odtoku HL132/40 DN 40</t>
  </si>
  <si>
    <t>1880059609</t>
  </si>
  <si>
    <t>uzávěrka zápachová umyvadlová s krycí růžicí odtoku DN 40</t>
  </si>
  <si>
    <t>Poznámka k položce:_x000D_
Umyvadlová zápachová uzávěrka DN40 x 5/4” s krycí růžicí odtoku</t>
  </si>
  <si>
    <t>55161005</t>
  </si>
  <si>
    <t>souprava připojovací stavitelná bílá</t>
  </si>
  <si>
    <t>sada</t>
  </si>
  <si>
    <t>-2005912387</t>
  </si>
  <si>
    <t>998725102</t>
  </si>
  <si>
    <t>Přesun hmot tonážní pro zařizovací předměty v objektech v do 12 m</t>
  </si>
  <si>
    <t>Zařiz předm přesun hmot vyska -12m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</si>
  <si>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</si>
  <si>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</si>
  <si>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</si>
  <si>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</si>
  <si>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-1605176990</t>
  </si>
  <si>
    <t>Předstěnové instalační systémy pro zazdění [GEBERIT] do masivních zděných konstrukcí pro závěsné klozety ovládání zepředu, stavební výška 1080 mm</t>
  </si>
  <si>
    <t>998726112</t>
  </si>
  <si>
    <t>Přesun hmot tonážní pro instalační prefabrikáty v objektech v do 12 m</t>
  </si>
  <si>
    <t>338972238</t>
  </si>
  <si>
    <t>Přesun hmot pro instalační prefabrikáty stanovený z hmotnosti přesunovaného materiálu vodorovná dopravní vzdálenost do 50 m v objektech výšky přes 6 m do 12 m</t>
  </si>
  <si>
    <t>HZS1301</t>
  </si>
  <si>
    <t>Hodinová zúčtovací sazba zedník</t>
  </si>
  <si>
    <t>-1907265920</t>
  </si>
  <si>
    <t>Hodinové zúčtovací sazby profesí HSV provádění konstrukcí zedník</t>
  </si>
  <si>
    <t>"1.NP"  15</t>
  </si>
  <si>
    <t>"2.NP"  15</t>
  </si>
  <si>
    <t>"3.NP"  15</t>
  </si>
  <si>
    <t>HZS2211</t>
  </si>
  <si>
    <t>Hodinová zúčtovací sazba instalatér</t>
  </si>
  <si>
    <t>234416668</t>
  </si>
  <si>
    <t>Hodinové zúčtovací sazby profesí PSV provádění stavebních instalací instalatér</t>
  </si>
  <si>
    <t>Poznámka k položce:_x000D_
- demontáž stávajících rozvodů ZTI</t>
  </si>
  <si>
    <t>"1.NP"  20</t>
  </si>
  <si>
    <t>"2.NP"  20</t>
  </si>
  <si>
    <t>"3.NP"  20</t>
  </si>
  <si>
    <t>D.2 - Osobní výtah - budova A</t>
  </si>
  <si>
    <t>9500000R</t>
  </si>
  <si>
    <t>Osobní výtah</t>
  </si>
  <si>
    <t>-1693972463</t>
  </si>
  <si>
    <t>EL - Elektroinstalace</t>
  </si>
  <si>
    <t xml:space="preserve">    741 - Elektroinstalace</t>
  </si>
  <si>
    <t>741</t>
  </si>
  <si>
    <t>741960001R</t>
  </si>
  <si>
    <t>286924827</t>
  </si>
  <si>
    <t>Poznámka k položce:_x000D_
- viz samostatný rozpočet</t>
  </si>
  <si>
    <t>B - ZŠ Pionýrů 1614 - Budova B</t>
  </si>
  <si>
    <t>D.1.1 - Architektonicko stavební řešení - B</t>
  </si>
  <si>
    <t>460497161</t>
  </si>
  <si>
    <t>-1521975548</t>
  </si>
  <si>
    <t>(2*1,71+2,15)*(0,8+3*3,46)-3*(2*0,125+0,9+0,4)*2,0</t>
  </si>
  <si>
    <t>2*((2*1,97+2,15)*(0,8+3*3,46)/0,2)*0,395*0,001*1,15</t>
  </si>
  <si>
    <t>((2*1,97+2,15)/0,25*(0,8+3*3,46))*0,888*0,001*1,15</t>
  </si>
  <si>
    <t>"1.NP - 3.NP - WC"   3</t>
  </si>
  <si>
    <t>-897400757</t>
  </si>
  <si>
    <t>"1.NP - 3.NP - WC"</t>
  </si>
  <si>
    <t>3*(2,3*(0,605+0,5+0,53+1,13)-0,8*1,97)</t>
  </si>
  <si>
    <t>3*3,46*1,19</t>
  </si>
  <si>
    <t>3*3,46*4</t>
  </si>
  <si>
    <t>2*3*3,46</t>
  </si>
  <si>
    <t>"1.NP - 3.NP - WC"  3*0,75*1,25</t>
  </si>
  <si>
    <t>3*2,1*(1,96+0,7+0,4+0,7+2,145+1,775+1,14+1,19+0,16+1,15+0,21+1,96+0,56+2,665)</t>
  </si>
  <si>
    <t>-3*(2*0,8*2,02+1,45*0,85)</t>
  </si>
  <si>
    <t>3*(3,46-2,1)*(1,96+0,7+0,4+0,7+2,145+1,775+1,14+1,19+0,16+1,15+0,21+1,96+0,56+2,665)</t>
  </si>
  <si>
    <t>-3*(1,45*0,85)</t>
  </si>
  <si>
    <t>(2*1,97+2,15)*(3*3,46)-3*(2*0,125+0,9)*2,0</t>
  </si>
  <si>
    <t>3*2*(2,3*(0,605+0,5+0,53+1,13)-0,8*1,97)</t>
  </si>
  <si>
    <t>3*(3,46-2,3)*1,19</t>
  </si>
  <si>
    <t>612325223</t>
  </si>
  <si>
    <t>Vápenocementová štuková omítka malých ploch do 1,0 m2 na stěnách</t>
  </si>
  <si>
    <t>-1933989484</t>
  </si>
  <si>
    <t>Vápenocementová nebo vápenná omítka jednotlivých malých ploch štuková na stěnách, plochy jednotlivě přes 0,25 do 1 m2</t>
  </si>
  <si>
    <t>Poznámka k položce:_x000D_
- opravy</t>
  </si>
  <si>
    <t>1878868548</t>
  </si>
  <si>
    <t>"1.NP - 3.NP - WC"   3*(9,34+3,09+0,58)</t>
  </si>
  <si>
    <t>-171954021</t>
  </si>
  <si>
    <t>-1250984637</t>
  </si>
  <si>
    <t>1568912904</t>
  </si>
  <si>
    <t>3*(3,46*(2,545+2*1,14)-2*0,6*1,97)</t>
  </si>
  <si>
    <t>"1.NP - 3.NP - WC"   3*2*0,6*1,97</t>
  </si>
  <si>
    <t>"dveře na chodbě"   2,2*3,185-1,7*2,1</t>
  </si>
  <si>
    <t>"1.NP - 3.NP - WC"  3*0,75*1,25*0,2</t>
  </si>
  <si>
    <t>27,67*16 'Přepočtené koeficientem množství</t>
  </si>
  <si>
    <t>"1.NP - 3.NP - WC"   3*3</t>
  </si>
  <si>
    <t>"1.NP - 3.NP - WC"   3*(3+1)</t>
  </si>
  <si>
    <t>"1.NP - 3.NP - WC"   3*13,53</t>
  </si>
  <si>
    <t>40,59*1,05 'Přepočtené koeficientem množství</t>
  </si>
  <si>
    <t>3*2*(3,015+0,21+0,6+0,05+1,05+2,805+0,735)</t>
  </si>
  <si>
    <t>madlo dřevěné rovné</t>
  </si>
  <si>
    <t>Poznámka k položce:_x000D_
- cena srovnatelná pro dveře š. 85 cm</t>
  </si>
  <si>
    <t>-74406983</t>
  </si>
  <si>
    <t>"1.NP - 3.NP - WC"   3*(2*2)</t>
  </si>
  <si>
    <t>19959791</t>
  </si>
  <si>
    <t>1433010785</t>
  </si>
  <si>
    <t>3*0,8</t>
  </si>
  <si>
    <t>2,4*1,05 'Přepočtené koeficientem množství</t>
  </si>
  <si>
    <t>3,46*(0,75+1,3+0,63+0,6+2*0,05+2*1,7)</t>
  </si>
  <si>
    <t>3,46*(0,75+1,3+0,63+0,6+2*0,05+2*1,7)*15,0</t>
  </si>
  <si>
    <t>dveře hliníkové vchodové dvoukřídlové 1600 x 1970 mm s bočním dílem a nadsvětlíkem 2200 x 3470 mm - EW30 DP3</t>
  </si>
  <si>
    <t xml:space="preserve">Poznámka k položce:_x000D_
- dodávka komplet vč. zárubně, kování, okopového plechu oboustranného, bezpečnostního skla - drátosklo_x000D_
</t>
  </si>
  <si>
    <t>"1.NP - 3.NP - WC"   3*(1+1)</t>
  </si>
  <si>
    <t>1988400987</t>
  </si>
  <si>
    <t>1,349*1,15 'Přepočtené koeficientem množství</t>
  </si>
  <si>
    <t>39,03*1,1 'Přepočtené koeficientem množství</t>
  </si>
  <si>
    <t>-1905375899</t>
  </si>
  <si>
    <t>"1.NP - 3.NP - WC"   3*(3,09+0,58)</t>
  </si>
  <si>
    <t>3*(2*(3,015+0,21+0,6+0,05+1,05+2,805)+2*(1,96+1,6))</t>
  </si>
  <si>
    <t>272096598</t>
  </si>
  <si>
    <t>3*2,3*(2*(3,015+0,21+0,6+0,05+1,05+2,805)+2*(1,96+1,6))</t>
  </si>
  <si>
    <t>-3*(4*0,8*1,97+1,45*0,85)</t>
  </si>
  <si>
    <t>135,082*1,1 'Přepočtené koeficientem množství</t>
  </si>
  <si>
    <t>-218300431</t>
  </si>
  <si>
    <t>-765323279</t>
  </si>
  <si>
    <t>93,801*2 'Přepočtené koeficientem množství</t>
  </si>
  <si>
    <t>"1.NP - 3.NP - WC"  3*(2,3*5+2*0,85)</t>
  </si>
  <si>
    <t>3*(2*(3,015+0,21+0,6+0,05+1,05+2,805)+2*(1,96+1,6)+2*0,2-1,45)</t>
  </si>
  <si>
    <t>"1.NP - 3.NP - WC"   3*(2,3*13+(1,45+2*0,85))</t>
  </si>
  <si>
    <t>"1.NP - 3.NP - WC"   3*2*(2*0,05+0,1)*(2*2,02+0,8)</t>
  </si>
  <si>
    <t>-1567344027</t>
  </si>
  <si>
    <t>68,197*1,2 'Přepočtené koeficientem množství</t>
  </si>
  <si>
    <t>365718133</t>
  </si>
  <si>
    <t>448235196</t>
  </si>
  <si>
    <t>895582052</t>
  </si>
  <si>
    <t>D.1.4a - ZTI - budova B</t>
  </si>
  <si>
    <t>3*(7,5+5,5)</t>
  </si>
  <si>
    <t>3*7,5</t>
  </si>
  <si>
    <t>3*5,5</t>
  </si>
  <si>
    <t>3*2</t>
  </si>
  <si>
    <t xml:space="preserve">3*(0.5+0.3+0.9+0.3) </t>
  </si>
  <si>
    <t xml:space="preserve">3*(0,6+0,3*3)                                 </t>
  </si>
  <si>
    <t>3*(0,3+2,5+0,2)</t>
  </si>
  <si>
    <t>3*4</t>
  </si>
  <si>
    <t>3*1</t>
  </si>
  <si>
    <t>3*(2,0+1,5+3,0)</t>
  </si>
  <si>
    <t>3*6</t>
  </si>
  <si>
    <t xml:space="preserve">"studená" 3*(1.5+0.4*2+0.5*2+2.8+0.5+0.3+0.3*2)                                                           </t>
  </si>
  <si>
    <t xml:space="preserve">"teplá"  3*(1.5+0.4*2+0.3+0.4+1.9+0.3*2)                                                    </t>
  </si>
  <si>
    <t xml:space="preserve">3*((4+1)*2+1)         </t>
  </si>
  <si>
    <t>3*(4+1)</t>
  </si>
  <si>
    <t>3*13,0</t>
  </si>
  <si>
    <t>3*(3+1)</t>
  </si>
  <si>
    <t>-1607256365</t>
  </si>
  <si>
    <t>3*(4*2+1)</t>
  </si>
  <si>
    <t>1931176644</t>
  </si>
  <si>
    <t>-2146197342</t>
  </si>
  <si>
    <t>1053509599</t>
  </si>
  <si>
    <t>3*15</t>
  </si>
  <si>
    <t>3*20</t>
  </si>
  <si>
    <t>D.2 - Osobní výtah - budova B</t>
  </si>
  <si>
    <t>C - ZŠ Pionýrů 1614 - Budova C</t>
  </si>
  <si>
    <t>D.1.1 - Architektonicko stavební řešení - C</t>
  </si>
  <si>
    <t xml:space="preserve">    5 - Komunikace pozemní</t>
  </si>
  <si>
    <t xml:space="preserve">    775 - Podlahy skládané</t>
  </si>
  <si>
    <t>113106023</t>
  </si>
  <si>
    <t>Rozebrání dlažeb při překopech komunikací pro pěší ze zámkových dlaždic plochy do 15 m2</t>
  </si>
  <si>
    <t>-558094209</t>
  </si>
  <si>
    <t>Rozebrání dlažeb při překopech inženýrských sítí plochy do 15 m2 s přemístěním hmot na skládku na vzdálenost do 3 m nebo s naložením na dopravní prostředek komunikací pro pěší s ložem z kameniva nebo živice a s výplní spár ze zámkové dlažby</t>
  </si>
  <si>
    <t xml:space="preserve">"venkovní rampa"  </t>
  </si>
  <si>
    <t>3,118*1,32+(6,318-3,118-0,6)*2,0+0,28*(3,118+0,6)+6,318*0,5</t>
  </si>
  <si>
    <t>113107026</t>
  </si>
  <si>
    <t>Odstranění podkladu plochy do 15 m2 z kameniva drceného se štětem tl 450 mm při překopech inž sítí</t>
  </si>
  <si>
    <t>1623038478</t>
  </si>
  <si>
    <t>Odstranění podkladů nebo krytů při překopech inženýrských sítí v ploše jednotlivě do 15 m2 s přemístěním hmot na skládku ve vzdálenosti do 3 m nebo s naložením na dopravní prostředek z kameniva hrubého drceného se štětem, o tl. vrstvy přes 250 do 450 mm</t>
  </si>
  <si>
    <t>131201101</t>
  </si>
  <si>
    <t>Hloubení jam nezapažených v hornině tř. 3 objemu do 100 m3</t>
  </si>
  <si>
    <t>-1073127840</t>
  </si>
  <si>
    <t>Hloubení nezapažených jam a zářezů s urovnáním dna do předepsaného profilu a spádu v hornině tř. 3 do 100 m3</t>
  </si>
  <si>
    <t>(2,0-2*0,3)*2,07*(0,55+0,3)</t>
  </si>
  <si>
    <t>131201109</t>
  </si>
  <si>
    <t>Příplatek za lepivost u hloubení jam nezapažených v hornině tř. 3</t>
  </si>
  <si>
    <t>-1225004311</t>
  </si>
  <si>
    <t>Hloubení nezapažených jam a zářezů s urovnáním dna do předepsaného profilu a spádu Příplatek k cenám za lepivost horniny tř. 3</t>
  </si>
  <si>
    <t>132201101</t>
  </si>
  <si>
    <t>Hloubení rýh š do 600 mm v hornině tř. 3 objemu do 100 m3</t>
  </si>
  <si>
    <t>1354068290</t>
  </si>
  <si>
    <t>Hloubení zapažených i nezapažených rýh šířky do 600 mm s urovnáním dna do předepsaného profilu a spádu v hornině tř. 3 do 100 m3</t>
  </si>
  <si>
    <t>0,3*0,3*(6,318+2,07)</t>
  </si>
  <si>
    <t>0,3*0,55*(6,318+2,07)</t>
  </si>
  <si>
    <t>132201109</t>
  </si>
  <si>
    <t>Příplatek za lepivost k hloubení rýh š do 600 mm v hornině tř. 3</t>
  </si>
  <si>
    <t>1509644989</t>
  </si>
  <si>
    <t>Hloubení zapažených i nezapažených rýh šířky do 600 mm s urovnáním dna do předepsaného profilu a spádu v hornině tř. 3 Příplatek k cenám za lepivost horniny tř. 3</t>
  </si>
  <si>
    <t>162701105</t>
  </si>
  <si>
    <t>Vodorovné přemístění do 10000 m výkopku/sypaniny z horniny tř. 1 až 4</t>
  </si>
  <si>
    <t>-561299833</t>
  </si>
  <si>
    <t>Vodorovné přemístění výkopku nebo sypaniny po suchu na obvyklém dopravním prostředku, bez naložení výkopku, avšak se složením bez rozhrnutí z horniny tř. 1 až 4 na vzdálenost přes 9 000 do 10 000 m</t>
  </si>
  <si>
    <t>2,463+2,139</t>
  </si>
  <si>
    <t>162701109</t>
  </si>
  <si>
    <t>Příplatek k vodorovnému přemístění výkopku/sypaniny z horniny tř. 1 až 4 ZKD 1000 m přes 10000 m</t>
  </si>
  <si>
    <t>-1467131662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</si>
  <si>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</si>
  <si>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4,602*7 'Přepočtené koeficientem množství</t>
  </si>
  <si>
    <t>171201201</t>
  </si>
  <si>
    <t>Uložení sypaniny na skládky</t>
  </si>
  <si>
    <t>1380176677</t>
  </si>
  <si>
    <t>171201211</t>
  </si>
  <si>
    <t>Poplatek za uložení odpadu ze sypaniny na skládce (skládkovné)</t>
  </si>
  <si>
    <t>-1694123140</t>
  </si>
  <si>
    <t>Uložení sypaniny poplatek za uložení sypaniny na skládce (skládkovné)</t>
  </si>
  <si>
    <t>4,602*2 'Přepočtené koeficientem množství</t>
  </si>
  <si>
    <t>(2,0-2*0,3)*3,0*(0,55+0,3)/2</t>
  </si>
  <si>
    <t>1,6*3,118*0,2</t>
  </si>
  <si>
    <t>0,5*6,318*0,4</t>
  </si>
  <si>
    <t>274313611</t>
  </si>
  <si>
    <t>Základové pásy z betonu tř. C 16/20</t>
  </si>
  <si>
    <t>-1305658124</t>
  </si>
  <si>
    <t>Základy z betonu prostého pasy betonu kamenem neprokládaného tř. C 16/20</t>
  </si>
  <si>
    <t>274351121</t>
  </si>
  <si>
    <t>Zřízení bednění základových pasů rovného</t>
  </si>
  <si>
    <t>-1917757283</t>
  </si>
  <si>
    <t>Bednění základů pasů rovné zřízení</t>
  </si>
  <si>
    <t>2*0,3*(6,318+2,07)</t>
  </si>
  <si>
    <t>274351122</t>
  </si>
  <si>
    <t>Odstranění bednění základových pasů rovného</t>
  </si>
  <si>
    <t>254492142</t>
  </si>
  <si>
    <t>Bednění základů pasů rovné odstranění</t>
  </si>
  <si>
    <t>311113212</t>
  </si>
  <si>
    <t>Nosná zeď tl 200 mm ze štípaných tvárnic ztraceného bednění přírodních včetně výplně z betonu</t>
  </si>
  <si>
    <t>1054325902</t>
  </si>
  <si>
    <t>Nadzákladové zdi z tvárnic ztraceného bednění štípaných, včetně výplně z betonu třídy C 16/20 přírodních, tloušťky zdiva 200 mm</t>
  </si>
  <si>
    <t>0,8*(6,318+2,07)</t>
  </si>
  <si>
    <t>0,8/0,2*2*(6,318+2,07)*0,395*0,001*1,15</t>
  </si>
  <si>
    <t>0,8*(6,318+2,07)/0,25*0,888*0,001*1,15</t>
  </si>
  <si>
    <t>317168012</t>
  </si>
  <si>
    <t>Překlad keramický plochý š 115 mm dl 1250 mm</t>
  </si>
  <si>
    <t>138991632</t>
  </si>
  <si>
    <t>Překlady keramické ploché osazené do maltového lože, výšky překladu 71 mm šířky 115 mm, délky 1250 mm</t>
  </si>
  <si>
    <t>1941103273</t>
  </si>
  <si>
    <t>3,1*(2*(0,675+0,8)+0,902+1,79)-2*0,9*1,97</t>
  </si>
  <si>
    <t>2,1*2*0,65</t>
  </si>
  <si>
    <t>3,1*2+2,1*2</t>
  </si>
  <si>
    <t>Komunikace pozemní</t>
  </si>
  <si>
    <t>596211110</t>
  </si>
  <si>
    <t>Kladení zámkové dlažby komunikací pro pěší tl 60 mm skupiny A pl do 50 m2</t>
  </si>
  <si>
    <t>1567526698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</si>
  <si>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</si>
  <si>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1,6*(3,1+3,118)+0,5*6,318</t>
  </si>
  <si>
    <t>59245018</t>
  </si>
  <si>
    <t>dlažba tvar obdélník betonová 200x100x60mm přírodní</t>
  </si>
  <si>
    <t>1839084715</t>
  </si>
  <si>
    <t>13,108*1,08 'Přepočtené koeficientem množství</t>
  </si>
  <si>
    <t>2*2,0*(2*1,4+1,78+1,17+4,425)</t>
  </si>
  <si>
    <t>2,0*2*(2,375+1,79)-0,86*2,0</t>
  </si>
  <si>
    <t>(3,1-2,1)*(2*2*(4,425-(0,8+0,675)+1,4))</t>
  </si>
  <si>
    <t>(3,1-2,1)*((0,52+1,79+1,4)+2*(2,357+1,79))</t>
  </si>
  <si>
    <t>2*(3,1*(2*(0,675+0,8)+0,902+1,79)-2*0,9*1,97)</t>
  </si>
  <si>
    <t>2*(2,1*2*0,65)</t>
  </si>
  <si>
    <t>-1401283953</t>
  </si>
  <si>
    <t>-1800154532</t>
  </si>
  <si>
    <t>"tělocvična rampa"</t>
  </si>
  <si>
    <t>1,46*1,0*0,15/2</t>
  </si>
  <si>
    <t>55331363</t>
  </si>
  <si>
    <t>zárubeň ocelová pro běžné zdění a porobeton 115 levá/pravá 800</t>
  </si>
  <si>
    <t>-1188191358</t>
  </si>
  <si>
    <t>55331365</t>
  </si>
  <si>
    <t>zárubeň ocelová pro běžné zdění a porobeton 115 levá/pravá 900</t>
  </si>
  <si>
    <t>189814683</t>
  </si>
  <si>
    <t>55331361</t>
  </si>
  <si>
    <t>zárubeň ocelová pro běžné zdění a porobeton 115 levá/pravá 700</t>
  </si>
  <si>
    <t>1914681950</t>
  </si>
  <si>
    <t>4,425*(2,89+2*1,4+2,921+2,915)-0,902*1,89</t>
  </si>
  <si>
    <t>1,4*1,79+2,375*1,79</t>
  </si>
  <si>
    <t>2*4*3</t>
  </si>
  <si>
    <t>"rampa zábradlí"   4*2</t>
  </si>
  <si>
    <t>961031511</t>
  </si>
  <si>
    <t>Bourání základového zdiva z tvárnic ztraceného bednění včetně výplně z betonu</t>
  </si>
  <si>
    <t>2147048565</t>
  </si>
  <si>
    <t>Bourání základového zdiva z tvárnic ztraceného bednění včetně výplně z betonu a výztuže</t>
  </si>
  <si>
    <t>4,2*(0,25+0,56+0,25)*0,2</t>
  </si>
  <si>
    <t>3,2*2*(0,8+0,675)-2*0,8*1,97</t>
  </si>
  <si>
    <t>963042819</t>
  </si>
  <si>
    <t>Bourání schodišťových stupňů betonových zhotovených na místě</t>
  </si>
  <si>
    <t>1758415018</t>
  </si>
  <si>
    <t>"venkovní rampa"  3*1,32</t>
  </si>
  <si>
    <t>"rampa do tělocvičny"</t>
  </si>
  <si>
    <t>1,46*0,9*0,15</t>
  </si>
  <si>
    <t>967031132</t>
  </si>
  <si>
    <t>Přisekání rovných ostění v cihelném zdivu na MV nebo MVC</t>
  </si>
  <si>
    <t>-300339907</t>
  </si>
  <si>
    <t>Přisekání (špicování) plošné nebo rovných ostění zdiva z cihel pálených rovných ostění, bez odstupu, po hrubém vybourání otvorů, na maltu vápennou nebo vápenocementovou</t>
  </si>
  <si>
    <t>2,0*(2*2*0,05+0,2)</t>
  </si>
  <si>
    <t>4*0,8*1,97+0,6*1,97</t>
  </si>
  <si>
    <t>968082021</t>
  </si>
  <si>
    <t>Vybourání plastových zárubní dveří plochy do 2 m2</t>
  </si>
  <si>
    <t>-113903741</t>
  </si>
  <si>
    <t>Vybourání plastových rámů oken s křídly, dveřních zárubní, vrat dveřních zárubní, plochy do 2 m2</t>
  </si>
  <si>
    <t>1,0*2,0</t>
  </si>
  <si>
    <t>971033621</t>
  </si>
  <si>
    <t>Vybourání otvorů ve zdivu cihelném pl do 4 m2 na MVC nebo MV tl do 100 mm</t>
  </si>
  <si>
    <t>1985108715</t>
  </si>
  <si>
    <t>Vybourání otvorů ve zdivu základovém nebo nadzákladovém z cihel, tvárnic, příčkovek z cihel pálených na maltu vápennou nebo vápenocementovou plochy do 4 m2, tl. do 100 mm</t>
  </si>
  <si>
    <t>0,76*2,0</t>
  </si>
  <si>
    <t>974031666</t>
  </si>
  <si>
    <t>Vysekání rýh ve zdivu cihelném pro vtahování nosníků hl do 150 mm v do 250 mm</t>
  </si>
  <si>
    <t>1292926071</t>
  </si>
  <si>
    <t>Vysekání rýh ve zdivu cihelném na maltu vápennou nebo vápenocementovou pro vtahování nosníků do zdí, před vybouráním otvoru do hl. 150 mm, při v. nosníku do 250 mm</t>
  </si>
  <si>
    <t>"překlady"   6*1,25</t>
  </si>
  <si>
    <t>997013211</t>
  </si>
  <si>
    <t>Vnitrostaveništní doprava suti a vybouraných hmot pro budovy v do 6 m ručně</t>
  </si>
  <si>
    <t>-1465273235</t>
  </si>
  <si>
    <t>Vnitrostaveništní doprava suti a vybouraných hmot vodorovně do 50 m svisle ručně (nošením po schodech) pro budovy a haly výšky do 6 m</t>
  </si>
  <si>
    <t>21,957*16 'Přepočtené koeficientem množství</t>
  </si>
  <si>
    <t>998018001</t>
  </si>
  <si>
    <t>Přesun hmot ruční pro budovy v do 6 m</t>
  </si>
  <si>
    <t>-1880476691</t>
  </si>
  <si>
    <t>Přesun hmot pro budovy občanské výstavby, bydlení, výrobu a služby ruční - bez užití mechanizace vodorovná dopravní vzdálenost do 100 m pro budovy s jakoukoliv nosnou konstrukcí výšky do 6 m</t>
  </si>
  <si>
    <t>711193121</t>
  </si>
  <si>
    <t>Izolace proti zemní vlhkosti na vodorovné ploše těsnicí kaší AQUAFIN 2K</t>
  </si>
  <si>
    <t>1918621274</t>
  </si>
  <si>
    <t>Izolace proti zemní vlhkosti ostatní [SCHOMBURG] těsnicí kaší [AQUAFIN-2K] flexibilní minerální na ploše vodorovné V</t>
  </si>
  <si>
    <t>"umývárny" 2*1,4*4,425</t>
  </si>
  <si>
    <t>711193131</t>
  </si>
  <si>
    <t>Izolace proti zemní vlhkosti na svislé ploše těsnicí kaší AQUAFIN 2K</t>
  </si>
  <si>
    <t>1889800852</t>
  </si>
  <si>
    <t>Izolace proti zemní vlhkosti ostatní [SCHOMBURG] těsnicí kaší [AQUAFIN-2K] flexibilní minerální na ploše svislé S</t>
  </si>
  <si>
    <t>"umývárny" 2*2,1*(2*(1,4+4,425+0,65)-0,9)</t>
  </si>
  <si>
    <t>998711101</t>
  </si>
  <si>
    <t>Přesun hmot tonážní pro izolace proti vodě, vlhkosti a plynům v objektech výšky do 6 m</t>
  </si>
  <si>
    <t>-733012208</t>
  </si>
  <si>
    <t>Přesun hmot pro izolace proti vodě, vlhkosti a plynům stanovený z hmotnosti přesunovaného materiálu vodorovná dopravní vzdálenost do 50 m v objektech výšky do 6 m</t>
  </si>
  <si>
    <t>725240811</t>
  </si>
  <si>
    <t>Demontáž kabin sprchových bez výtokových armatur</t>
  </si>
  <si>
    <t>-1816921021</t>
  </si>
  <si>
    <t>Demontáž sprchových kabin a vaniček bez výtokových armatur kabin</t>
  </si>
  <si>
    <t>725240812</t>
  </si>
  <si>
    <t>Demontáž vaniček sprchových bez výtokových armatur</t>
  </si>
  <si>
    <t>-120059645</t>
  </si>
  <si>
    <t>Demontáž sprchových kabin a vaniček bez výtokových armatur vaniček</t>
  </si>
  <si>
    <t>-1053925640</t>
  </si>
  <si>
    <t>725820801</t>
  </si>
  <si>
    <t>Demontáž baterie nástěnné do G 3 / 4</t>
  </si>
  <si>
    <t>-1689253032</t>
  </si>
  <si>
    <t>Demontáž baterií nástěnných do G 3/4</t>
  </si>
  <si>
    <t>611601620</t>
  </si>
  <si>
    <t>dveře dřevěné vnitřní hladké plné 1křídlové bílé solo 70x197 cm KLASIK</t>
  </si>
  <si>
    <t>592168874</t>
  </si>
  <si>
    <t>dveře dřevěné vnitřní hladké plné 1křídlové bílé solo 70x197 cm</t>
  </si>
  <si>
    <t>766660002</t>
  </si>
  <si>
    <t>Montáž dveřních křídel otvíravých 1křídlových š přes 0,8 m do ocelové zárubně</t>
  </si>
  <si>
    <t>187743442</t>
  </si>
  <si>
    <t>Montáž dveřních křídel dřevěných nebo plastových otevíravých do ocelové zárubně povrchově upravených jednokřídlových, šířky přes 800 mm</t>
  </si>
  <si>
    <t>611602220</t>
  </si>
  <si>
    <t>dveře dřevěné vnitřní hladké plné 1křídlové 90x197 KLASIK</t>
  </si>
  <si>
    <t>1138936421</t>
  </si>
  <si>
    <t xml:space="preserve">dveře dřevěné vnitřní hladké plné 1křídlové 90x197 </t>
  </si>
  <si>
    <t>-756240015</t>
  </si>
  <si>
    <t>"dveře jednokřídlé"  6</t>
  </si>
  <si>
    <t>"dveře dvoukřídlé - panikový zámek"  2</t>
  </si>
  <si>
    <t>553910610R</t>
  </si>
  <si>
    <t>panikový zámek pro dvoukřídlé dveře</t>
  </si>
  <si>
    <t>-1885356357</t>
  </si>
  <si>
    <t>"vyvěšení a zpětné zavěšení - sklad"  1+1</t>
  </si>
  <si>
    <t>4*0,9+0,8+0,7</t>
  </si>
  <si>
    <t>5,1*1,05 'Přepočtené koeficientem množství</t>
  </si>
  <si>
    <t>998766101</t>
  </si>
  <si>
    <t>Přesun hmot tonážní pro konstrukce truhlářské v objektech v do 6 m</t>
  </si>
  <si>
    <t>699148293</t>
  </si>
  <si>
    <t>Přesun hmot pro konstrukce truhlářské stanovený z hmotnosti přesunovaného materiálu vodorovná dopravní vzdálenost do 50 m v objektech výšky do 6 m</t>
  </si>
  <si>
    <t>"rampa"   6,0</t>
  </si>
  <si>
    <t>553912130R</t>
  </si>
  <si>
    <t>zábradlí nerezové</t>
  </si>
  <si>
    <t>767165111</t>
  </si>
  <si>
    <t>Montáž zábradlí rovného madla z trubek nebo tenkostěnných profilů šroubovaného</t>
  </si>
  <si>
    <t>-1098830134</t>
  </si>
  <si>
    <t>Montáž zábradlí rovného madel z trubek nebo tenkostěnných profilů šroubováním</t>
  </si>
  <si>
    <t>"rampa"   2*3*3,5</t>
  </si>
  <si>
    <t>553911800</t>
  </si>
  <si>
    <t>madlo 3 980 - pozinkované</t>
  </si>
  <si>
    <t>-1974024233</t>
  </si>
  <si>
    <t>2*3</t>
  </si>
  <si>
    <t>767640221</t>
  </si>
  <si>
    <t>Montáž dveří ocelových vchodových dvoukřídlových bez nadsvětlíku</t>
  </si>
  <si>
    <t>-220850617</t>
  </si>
  <si>
    <t>Montáž dveří ocelových vchodových dvoukřídlové bez nadsvětlíku</t>
  </si>
  <si>
    <t>553413110R2</t>
  </si>
  <si>
    <t>dveře hliníkové vchodové dvoukřídlové 1500 x 2000 mm - EW 30DP3</t>
  </si>
  <si>
    <t>1644176132</t>
  </si>
  <si>
    <t>553413110R1</t>
  </si>
  <si>
    <t>dveře hliníkové vchodové dvoukřídlové 1400 x 2000 mm - EW 30DP3</t>
  </si>
  <si>
    <t>1392172016</t>
  </si>
  <si>
    <t>998767101</t>
  </si>
  <si>
    <t>Přesun hmot tonážní pro zámečnické konstrukce v objektech v do 6 m</t>
  </si>
  <si>
    <t>-645914159</t>
  </si>
  <si>
    <t>Přesun hmot pro zámečnické konstrukce stanovený z hmotnosti přesunovaného materiálu vodorovná dopravní vzdálenost do 50 m v objektech výšky do 6 m</t>
  </si>
  <si>
    <t>2*1,4*4,425+2,375*1,79</t>
  </si>
  <si>
    <t>2*(0,675+2*0,3)</t>
  </si>
  <si>
    <t>0,902+1,89+2*0,3</t>
  </si>
  <si>
    <t>"šatny"  2*(0,675+2*0,3)*0,3/0,2</t>
  </si>
  <si>
    <t>"sklad"  (0,902+1,89+2*0,3)*0,3/0,2</t>
  </si>
  <si>
    <t>"rampa tělocvična"  (1,46+2*0,3)*0,3/0,2</t>
  </si>
  <si>
    <t>"šatny"  2*(0,675+2*0,3)*0,3</t>
  </si>
  <si>
    <t>"sklad"  (0,902+1,89+2*0,3)*0,3</t>
  </si>
  <si>
    <t>"rampa tělocvična"  (1,46+2*0,3)*0,3</t>
  </si>
  <si>
    <t>2,401*1,15 'Přepočtené koeficientem množství</t>
  </si>
  <si>
    <t>2*1,4*4,425+1,4*1,79+2,357*1,79</t>
  </si>
  <si>
    <t>19,115*1,1 'Přepočtené koeficientem množství</t>
  </si>
  <si>
    <t>"nové podlahy"</t>
  </si>
  <si>
    <t>2*2*(4,425+1,4)</t>
  </si>
  <si>
    <t>2*(1,4+1,79)+2*(2,357+1,79)</t>
  </si>
  <si>
    <t>1786084366</t>
  </si>
  <si>
    <t>771591162</t>
  </si>
  <si>
    <t>Montáž profilu dilatační spáry koutové bez izolace dlažeb</t>
  </si>
  <si>
    <t>2008254905</t>
  </si>
  <si>
    <t>Podlahy - ostatní práce montáž profilu dilatační spáry koutové (při styku podlahy se stěnou)</t>
  </si>
  <si>
    <t>"umývárny" 2*(2*(1,4+4,425+0,65))</t>
  </si>
  <si>
    <t>283552000</t>
  </si>
  <si>
    <t>páska těsnící - ASO-Dichtband-2000D 120 mm x 10 m</t>
  </si>
  <si>
    <t>1657992284</t>
  </si>
  <si>
    <t>páska těsnící hydroizolačních stěrek pro vysoké zatížení 120 mm x 10 m</t>
  </si>
  <si>
    <t>25,9*1,1 'Přepočtené koeficientem množství</t>
  </si>
  <si>
    <t>998771101</t>
  </si>
  <si>
    <t>Přesun hmot tonážní pro podlahy z dlaždic v objektech v do 6 m</t>
  </si>
  <si>
    <t>2008679242</t>
  </si>
  <si>
    <t>Přesun hmot pro podlahy z dlaždic stanovený z hmotnosti přesunovaného materiálu vodorovná dopravní vzdálenost do 50 m v objektech výšky do 6 m</t>
  </si>
  <si>
    <t>775</t>
  </si>
  <si>
    <t>Podlahy skládané</t>
  </si>
  <si>
    <t>775510952</t>
  </si>
  <si>
    <t>Doplnění podlah vlysových, tl do 22 mm, plochy do 1 m2</t>
  </si>
  <si>
    <t>-2061940996</t>
  </si>
  <si>
    <t>Doplnění podlah vlysových bez broušení a olištování tl. do 22 mm, plochy přes 0,25 do 1 m2</t>
  </si>
  <si>
    <t>"rampa do tělocvičny"  3</t>
  </si>
  <si>
    <t>61192568</t>
  </si>
  <si>
    <t>vlysy parketové š 70mm do dl 300mm I třída dub</t>
  </si>
  <si>
    <t>981696059</t>
  </si>
  <si>
    <t>Poznámka k položce:_x000D_
tl.22mm</t>
  </si>
  <si>
    <t xml:space="preserve">"rampa do tělocvičny"  </t>
  </si>
  <si>
    <t>0,2*(2*0,7+1,46+2*0,2)</t>
  </si>
  <si>
    <t>775511800</t>
  </si>
  <si>
    <t>Demontáž podlah vlysových lepených s lištami lepenými</t>
  </si>
  <si>
    <t>-2000586760</t>
  </si>
  <si>
    <t>Demontáž podlah vlysových s lištami lepených</t>
  </si>
  <si>
    <t>1,46*0,9</t>
  </si>
  <si>
    <t>775591191</t>
  </si>
  <si>
    <t>Montáž podložky vyrovnávací a tlumící pro plovoucí podlahy</t>
  </si>
  <si>
    <t>1833233105</t>
  </si>
  <si>
    <t>Ostatní prvky pro plovoucí podlahy montáž podložky vyrovnávací a tlumící</t>
  </si>
  <si>
    <t>611553510</t>
  </si>
  <si>
    <t>podložka (Mirelon) pěnová 3 mm</t>
  </si>
  <si>
    <t>1557069590</t>
  </si>
  <si>
    <t>podložka izolační z pěnového PE 3 mm</t>
  </si>
  <si>
    <t>0,652*1,1 'Přepočtené koeficientem množství</t>
  </si>
  <si>
    <t>775591901</t>
  </si>
  <si>
    <t>Oprava podlah dřevěných - tmelení dílčích defektů vlysových, parketových podlah</t>
  </si>
  <si>
    <t>20032987</t>
  </si>
  <si>
    <t>Ostatní práce při opravách dřevěných podlah tmelení dílčích defektů, podlah vlysových, parketových</t>
  </si>
  <si>
    <t>"rampa do tělocvičny - napojení rampy"   10</t>
  </si>
  <si>
    <t>775591919</t>
  </si>
  <si>
    <t>Oprava podlah dřevěných - broušení celkové včetně tmelení</t>
  </si>
  <si>
    <t>533333027</t>
  </si>
  <si>
    <t>Ostatní práce při opravách dřevěných podlah broušení podlah vlysových, palubkových, parketových nebo mozaikových celkové včetně tmelení s broušením hrubým, středním a jemným</t>
  </si>
  <si>
    <t>775591920</t>
  </si>
  <si>
    <t>Oprava podlah dřevěných - vysátí povrchu</t>
  </si>
  <si>
    <t>-1002442773</t>
  </si>
  <si>
    <t>Ostatní práce při opravách dřevěných podlah dokončovací vysátí</t>
  </si>
  <si>
    <t>"rampa do tělocvičny"  10,0</t>
  </si>
  <si>
    <t>775591931</t>
  </si>
  <si>
    <t>Oprava podlah dřevěných - nátěr olejem a voskování</t>
  </si>
  <si>
    <t>-633560575</t>
  </si>
  <si>
    <t>Ostatní práce při opravách dřevěných podlah dokončovací nátěr olejem a voskování</t>
  </si>
  <si>
    <t>0,5*(2*0,7+1,46+2*0,5)</t>
  </si>
  <si>
    <t>998775101</t>
  </si>
  <si>
    <t>Přesun hmot tonážní pro podlahy dřevěné v objektech v do 6 m</t>
  </si>
  <si>
    <t>201976362</t>
  </si>
  <si>
    <t>Přesun hmot pro podlahy skládané stanovený z hmotnosti přesunovaného materiálu vodorovná dopravní vzdálenost do 50 m v objektech výšky do 6 m</t>
  </si>
  <si>
    <t>"sklad"  1,5*1,89</t>
  </si>
  <si>
    <t>"sklad"  1,5+1,79+0,52</t>
  </si>
  <si>
    <t>776201912</t>
  </si>
  <si>
    <t>Oprava podlah výměnou podlahového povlaku plochy do 1 m2</t>
  </si>
  <si>
    <t>1510885752</t>
  </si>
  <si>
    <t>Ostatní opravy výměna poškozené povlakové podlahoviny bez podložky, s vyříznutím a očistěním podkladu plochy přes 0,50 do 1,00 m2</t>
  </si>
  <si>
    <t>"sklad"  2</t>
  </si>
  <si>
    <t>284110170</t>
  </si>
  <si>
    <t>PVC heterogenní zátěžové, nášlapná vrstva 0,70 mm, R 10, zátěž 34/43, otlak do 0,02 mm, stálost do 0,10%,Bfl S1</t>
  </si>
  <si>
    <t>1145335489</t>
  </si>
  <si>
    <t>Poznámka k položce:_x000D_
nášlapná vrstva 0,70 mm, R 10, zátěž 34/43, otlak do 0,02 mm, stálost do 0,10%, hořlavost Bfl S1</t>
  </si>
  <si>
    <t>"sklad"  0,5*(0,902+0,5+1,89)</t>
  </si>
  <si>
    <t>831822441</t>
  </si>
  <si>
    <t>"sklad"  0,902+1,89</t>
  </si>
  <si>
    <t>284110100</t>
  </si>
  <si>
    <t>lišta speciální soklová PVC 10340 20 x 100 mm role 50 m</t>
  </si>
  <si>
    <t>74377885</t>
  </si>
  <si>
    <t>lišta speciální soklová PVC 20 x 100 mm role 50 m</t>
  </si>
  <si>
    <t>2,792*1,1 'Přepočtené koeficientem množství</t>
  </si>
  <si>
    <t>998776101</t>
  </si>
  <si>
    <t>Přesun hmot tonážní pro podlahy povlakové v objektech v do 6 m</t>
  </si>
  <si>
    <t>-956550590</t>
  </si>
  <si>
    <t>Přesun hmot pro podlahy povlakové stanovený z hmotnosti přesunovaného materiálu vodorovná dopravní vzdálenost do 50 m v objektech výšky do 6 m</t>
  </si>
  <si>
    <t>2,1*(2*2*(4,425+1,4+0,65)+2*0,1)-2*0,9*1,97</t>
  </si>
  <si>
    <t>2,1*(2*(1,4+1,79)+2*(2,357+1,79))-(0,7*1,97+0,8*1,97)</t>
  </si>
  <si>
    <t>"předstěna WC"  1,4</t>
  </si>
  <si>
    <t>"předstěna WC"  1,4*0,2</t>
  </si>
  <si>
    <t>79,404*1,1 'Přepočtené koeficientem množství</t>
  </si>
  <si>
    <t>479252770</t>
  </si>
  <si>
    <t>1138451748</t>
  </si>
  <si>
    <t>55,64*2 'Přepočtené koeficientem množství</t>
  </si>
  <si>
    <t>2,1*5</t>
  </si>
  <si>
    <t>2,1*(2*7+2*4)*2*1,2</t>
  </si>
  <si>
    <t>998781101</t>
  </si>
  <si>
    <t>Přesun hmot tonážní pro obklady keramické v objektech v do 6 m</t>
  </si>
  <si>
    <t>2077675313</t>
  </si>
  <si>
    <t>Přesun hmot pro obklady keramické stanovený z hmotnosti přesunovaného materiálu vodorovná dopravní vzdálenost do 50 m v objektech výšky do 6 m</t>
  </si>
  <si>
    <t>2*4*(2*0,05+0,1)*(2*2,02+0,9)</t>
  </si>
  <si>
    <t>2*(2*0,05+0,1)*(2*2,02+0,8)</t>
  </si>
  <si>
    <t>2*(2*0,05+0,1)*(2*2,02+0,7)</t>
  </si>
  <si>
    <t>"bezpečnostní nátěr rampy do tělocvičny"</t>
  </si>
  <si>
    <t>(2*0,9+1,46)*0,3</t>
  </si>
  <si>
    <t>783937161</t>
  </si>
  <si>
    <t>Krycí dvojnásobný epoxidový vodou ředitelný nátěr betonové podlahy</t>
  </si>
  <si>
    <t>-1214266852</t>
  </si>
  <si>
    <t>Krycí (uzavírací) nátěr betonových podlah dvojnásobný epoxidový vodou ředitelný</t>
  </si>
  <si>
    <t>1,46*1,0</t>
  </si>
  <si>
    <t>783997151</t>
  </si>
  <si>
    <t>Příplatek k cenám krycího nátěru betonové podlahy za protiskluznou úpravu</t>
  </si>
  <si>
    <t>559503037</t>
  </si>
  <si>
    <t>Krycí (uzavírací) nátěr betonových podlah Příplatek k cenám za provedení protiskluzné vrstvy prosypem křemičitým pískem nebo skleněnými kuličkami</t>
  </si>
  <si>
    <t>Poznámka k položce:_x000D_
+ 20% na opravy</t>
  </si>
  <si>
    <t>"stropy"</t>
  </si>
  <si>
    <t>"stěny"</t>
  </si>
  <si>
    <t>(3,1-2,1)*(2*2*(4,425+1,4))</t>
  </si>
  <si>
    <t>(3,1-2,1)*(2*2*0,65+2*0,1)</t>
  </si>
  <si>
    <t>(3,1-2,1)*(2*(1,4+1,79)+2*(2,357+1,79))</t>
  </si>
  <si>
    <t>(3,1-2,1)*(2*(4,425+2,89)+2*(4,425+2,921)+2*(4,425+2,915))</t>
  </si>
  <si>
    <t>140,831*1,2 'Přepočtené koeficientem množství</t>
  </si>
  <si>
    <t>2,1*2*(0,675+0,8+2*0,25)-2*0,9*1,97</t>
  </si>
  <si>
    <t>2,1*(0,902+1,89+2*0,25)</t>
  </si>
  <si>
    <t>2,1*2*2*0,25</t>
  </si>
  <si>
    <t>1,5*2*6*0,25</t>
  </si>
  <si>
    <t>D.1.4a - ZTI - budova C</t>
  </si>
  <si>
    <t>17,5+17,0</t>
  </si>
  <si>
    <t>721171914</t>
  </si>
  <si>
    <t>Potrubí z PP propojení potrubí DN 75</t>
  </si>
  <si>
    <t>130181896</t>
  </si>
  <si>
    <t>Opravy odpadního potrubí plastového propojení dosavadního potrubí DN 75</t>
  </si>
  <si>
    <t>0,5*2+0,3+0,7</t>
  </si>
  <si>
    <t>0,4*2+0,5+0,2</t>
  </si>
  <si>
    <t>721174024</t>
  </si>
  <si>
    <t>Potrubí kanalizační z PP odpadní systém HT DN 70</t>
  </si>
  <si>
    <t>-1396549456</t>
  </si>
  <si>
    <t>Potrubí z plastových trub polypropylenové [HT systém] odpadní (svislé) DN 70</t>
  </si>
  <si>
    <t>0,5+1+0,5</t>
  </si>
  <si>
    <t>721212114</t>
  </si>
  <si>
    <t>Odtokový sprchový žlab délky 1000 mm s krycím roštem a zápachovou uzávěrkou</t>
  </si>
  <si>
    <t>236589047</t>
  </si>
  <si>
    <t>Odtokové sprchové žlaby se zápachovou uzávěrkou a krycím roštem délky 1000 mm</t>
  </si>
  <si>
    <t>2+1,5+1+2</t>
  </si>
  <si>
    <t>722131931</t>
  </si>
  <si>
    <t>Potrubí pozinkované závitové propojení potrubí DN 15</t>
  </si>
  <si>
    <t>-2007435395</t>
  </si>
  <si>
    <t>Opravy vodovodního potrubí z ocelových trubek pozinkovaných závitových propojení dosavadního potrubí DN 15</t>
  </si>
  <si>
    <t>722220231</t>
  </si>
  <si>
    <t>Přechodka dGK PPR PN 20 D 20 x G 1/2 s kovovým vnitřním závitem</t>
  </si>
  <si>
    <t>-1027671910</t>
  </si>
  <si>
    <t>Armatury s jedním závitem přechodové tvarovky PPR, PN 20 (SDR 6) s kovovým závitem vnitřním přechodky dGK D 20 x G 1/2</t>
  </si>
  <si>
    <t xml:space="preserve">"studená"                                            </t>
  </si>
  <si>
    <t>0.5+1.5+0.4*2+0.5*4+1.4+1.5+0.3+0.4+1.5+0.2+2.7+1.5*2+0.2*2+0.5+0.8</t>
  </si>
  <si>
    <t xml:space="preserve">"teplá"                                                 </t>
  </si>
  <si>
    <t>0.5+1.5+0.4*2+0.8*2+0.8+0.5*2+0.5*2+1.6+1.5+0.3+2.8+1.5*2+0.3*2</t>
  </si>
  <si>
    <t xml:space="preserve">(3+3+2+2+1)*2+1 </t>
  </si>
  <si>
    <t>3+3+2+2+1</t>
  </si>
  <si>
    <t>3+3</t>
  </si>
  <si>
    <t>-568077888</t>
  </si>
  <si>
    <t>12+1</t>
  </si>
  <si>
    <t>24095819</t>
  </si>
  <si>
    <t>-461509127</t>
  </si>
  <si>
    <t>726131043</t>
  </si>
  <si>
    <t>Instalační předstěna - klozet závěsný v 1120 mm s ovládáním zepředu pro postižené do stěn s kov kcí</t>
  </si>
  <si>
    <t>-1257112495</t>
  </si>
  <si>
    <t>Předstěnové instalační systémy do lehkých stěn [GEBERIT] s kovovou konstrukcí pro závěsné klozety ovládání zepředu, stavební výšky 1120 mm pro tělesně postižené</t>
  </si>
  <si>
    <t>D - ZŠ Pionýrů 1614 - Budova D</t>
  </si>
  <si>
    <t>D.1.1 - Architektonicko stavební řešení - D</t>
  </si>
  <si>
    <t xml:space="preserve">    4 - Vodorovné konstrukce</t>
  </si>
  <si>
    <t>113107042</t>
  </si>
  <si>
    <t>Odstranění podkladu plochy do 15 m2 živičných tl 100 mm při překopech inž sítí</t>
  </si>
  <si>
    <t>1674549754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</si>
  <si>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</si>
  <si>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2,0*1,9</t>
  </si>
  <si>
    <t>-1704201057</t>
  </si>
  <si>
    <t>"pod nové vstupní schodiště - hl. 800 mm š. 400 mm"</t>
  </si>
  <si>
    <t>0,8*0,4*(2*1,9+1,4)</t>
  </si>
  <si>
    <t>-1544882241</t>
  </si>
  <si>
    <t>120722062</t>
  </si>
  <si>
    <t>1319197883</t>
  </si>
  <si>
    <t>1,664*7 'Přepočtené koeficientem množství</t>
  </si>
  <si>
    <t>-431425967</t>
  </si>
  <si>
    <t>1351273561</t>
  </si>
  <si>
    <t>1,664*2 'Přepočtené koeficientem množství</t>
  </si>
  <si>
    <t>0,15*1,912*2,15</t>
  </si>
  <si>
    <t>"nové vstupní schodiště"</t>
  </si>
  <si>
    <t>0,25*1,5*1,6</t>
  </si>
  <si>
    <t>273313711</t>
  </si>
  <si>
    <t>Základové desky z betonu tř. C 20/25</t>
  </si>
  <si>
    <t>-384362344</t>
  </si>
  <si>
    <t>Základy z betonu prostého desky z betonu kamenem neprokládaného tř. C 20/25</t>
  </si>
  <si>
    <t>"pod nové vstupní schodiště - tl. 150 mm"</t>
  </si>
  <si>
    <t>0,15*2,0*(0,4+1,6)</t>
  </si>
  <si>
    <t>0,29*1,912*2,15</t>
  </si>
  <si>
    <t>-2030950860</t>
  </si>
  <si>
    <t>0,29*(2*1,912+2,15)</t>
  </si>
  <si>
    <t>0,15*2*(0,4+1,6)</t>
  </si>
  <si>
    <t>1758116903</t>
  </si>
  <si>
    <t>2*1,912*2,15*5,398*0,001*1,2</t>
  </si>
  <si>
    <t>"pod nové vstupní schodiště - 1x Kari 150/150/8 mm"</t>
  </si>
  <si>
    <t>2,0*(0,4+1,6)*5,398*0,001*1,2</t>
  </si>
  <si>
    <t>-238966047</t>
  </si>
  <si>
    <t>1894949541</t>
  </si>
  <si>
    <t>2*0,8*(2*1,9+1,4)</t>
  </si>
  <si>
    <t>356784131</t>
  </si>
  <si>
    <t>"1.NP a 2.NP výtah - dveře"</t>
  </si>
  <si>
    <t>2*(1,662-1,15)*2,0</t>
  </si>
  <si>
    <t>"1.NP a 2.NP - výtahová šachta"</t>
  </si>
  <si>
    <t>(2*1,662+2,15)*(0,8+3,468+3,478)-2*1,662*2,0</t>
  </si>
  <si>
    <t>"nové vstupní schodiště - boční stěny"</t>
  </si>
  <si>
    <t>2*0,2*1,9</t>
  </si>
  <si>
    <t>2092910165</t>
  </si>
  <si>
    <t>"2.NP"   3</t>
  </si>
  <si>
    <t>2*((2*1,912+2,15)*(0,8+3,468+3,478)/0,2)*0,395*0,001*1,15</t>
  </si>
  <si>
    <t>-2*2*(1,15*2,0/0,2)*0,395*0,001*1,15</t>
  </si>
  <si>
    <t>((2*1,912+2,15)/0,25*(0,8+3,468+3,478))*0,888*0,001*1,15</t>
  </si>
  <si>
    <t>-2*(1,15/0,25*2,0)*0,888*0,001*1,15</t>
  </si>
  <si>
    <t>"nové vstupní schodiště - boční stěny - svisle R12 á 250 mm"</t>
  </si>
  <si>
    <t>2*1,9/0,25*0,5*0,888*0,001*1,15</t>
  </si>
  <si>
    <t>"výtah"  1+1</t>
  </si>
  <si>
    <t>342272248</t>
  </si>
  <si>
    <t>Příčky tl 75 mm z pórobetonových přesných hladkých příčkovek objemové hmotnosti 500 kg/m3</t>
  </si>
  <si>
    <t>-1626894080</t>
  </si>
  <si>
    <t>Příčky z pórobetonových přesných příčkovek [YTONG] hladkých, objemové hmotnosti 500 kg/m3 na tenké maltové lože, tloušťky příčky 75 mm</t>
  </si>
  <si>
    <t xml:space="preserve">"1.NP" </t>
  </si>
  <si>
    <t>2,3*(1,595+0,3)-0,7*1,97</t>
  </si>
  <si>
    <t>1971718033</t>
  </si>
  <si>
    <t>3,468*(2,9-1,912+1,2+2*1,6+1,36+0,56+0,1+1,7+0,1+2,37+0,1)-(2*0,8*1,97+2*0,7*1,97)</t>
  </si>
  <si>
    <t>3,478*(0,4+2,04+1,3)</t>
  </si>
  <si>
    <t>3,468*8+3,478*5</t>
  </si>
  <si>
    <t>2*(3,468+3,478)</t>
  </si>
  <si>
    <t>Vodorovné konstrukce</t>
  </si>
  <si>
    <t>434311115</t>
  </si>
  <si>
    <t>Schodišťové stupně dusané na terén z betonu tř. C 20/25 bez potěru</t>
  </si>
  <si>
    <t>1734504945</t>
  </si>
  <si>
    <t>Stupně dusané z betonu prostého nebo prokládaného kamenem na terén nebo na desku bez potěru, se zahlazením povrchu tř. C 20/25</t>
  </si>
  <si>
    <t>2*2,0*0,3*0,175/2</t>
  </si>
  <si>
    <t>434351141</t>
  </si>
  <si>
    <t>Zřízení bednění stupňů přímočarých schodišť</t>
  </si>
  <si>
    <t>188431537</t>
  </si>
  <si>
    <t>Bednění stupňů betonovaných na podstupňové desce nebo na terénu půdorysně přímočarých zřízení</t>
  </si>
  <si>
    <t>2*2,0*0,175</t>
  </si>
  <si>
    <t>434351142</t>
  </si>
  <si>
    <t>Odstranění bednění stupňů přímočarých schodišť</t>
  </si>
  <si>
    <t>1171068804</t>
  </si>
  <si>
    <t>Bednění stupňů betonovaných na podstupňové desce nebo na terénu půdorysně přímočarých odstranění</t>
  </si>
  <si>
    <t>622511111</t>
  </si>
  <si>
    <t>Tenkovrstvá akrylátová mozaiková střednězrnná omítka včetně penetrace vnějších stěn</t>
  </si>
  <si>
    <t>574764245</t>
  </si>
  <si>
    <t>Omítka tenkovrstvá akrylátová vnějších ploch probarvená, včetně penetrace podkladu mozaiková střednězrnná stěn</t>
  </si>
  <si>
    <t>2*(1,6*0,35+0,3*0,175)</t>
  </si>
  <si>
    <t>2,0*(2*2,45+0,4+0,2)</t>
  </si>
  <si>
    <t>2,0*(1,527+1,45+1,0+1,4+2,04)-0,6*1,97</t>
  </si>
  <si>
    <t>(3,468-2,3)*(2*2,45+0,4+0,2)</t>
  </si>
  <si>
    <t>(3,468-1,4)*(0,8+0,4+2,49+0,25+1,15+0,5-2,45-1,5)</t>
  </si>
  <si>
    <t>(3,478-2,3)*(1,527+1,45+1,0+1,4+2,04)-0,6*1,97</t>
  </si>
  <si>
    <t>(3,478-1,4)*0,5</t>
  </si>
  <si>
    <t>(2*1,912+2,15)*(3,468+3,478)-2*(2*0,125+0,9)*2,0</t>
  </si>
  <si>
    <t>2*0,25*(2*2,0+1,15)</t>
  </si>
  <si>
    <t>2*(3,468*(1,595+0,3)-0,7*1,97)</t>
  </si>
  <si>
    <t>2*(3,468*(2,9-1,912+1,2+2*1,6+1,36+0,56+0,1+1,7+0,1+2,37+0,1)-(2*0,8*1,97+2*0,7*1,97))</t>
  </si>
  <si>
    <t>2*3,478*(0,4+2,04+1,3)</t>
  </si>
  <si>
    <t>(3,468-2,3)*(2*(1,6+1,7)+2*(1,6+2,37)+2*(1,133+1,595)+2*(1,852+1,25+0,1+1,72+0,56))-(0,8*1,97+4*0,7*1,97)</t>
  </si>
  <si>
    <t>(3,478-2,3)*(2*(1,277+2,04)+2*(1,7+1,61))-(0,6*1,97+0,8*1,97)</t>
  </si>
  <si>
    <t>"1.NP - u výtahu a část chodby"</t>
  </si>
  <si>
    <t>(3,468-1,4)*2*(2,9-1,912-0,8)</t>
  </si>
  <si>
    <t>(3,468-1,4)*(0,5+0,8+2,03+0,4+1,15+2,49+1,36+2,75+1,45-(1,5+0,8+2*0,7))</t>
  </si>
  <si>
    <t>"2.NP - u výtahu a část chodby"</t>
  </si>
  <si>
    <t>(3,478-1,4)*(0,5+2*0,4+2*0,5)</t>
  </si>
  <si>
    <t>(2*1,912+2,15)*(3,468+3,478)-2*1,15*2,0</t>
  </si>
  <si>
    <t>-2*1,4*(2*1,97+2,15-1,15)</t>
  </si>
  <si>
    <t>-2*0,25*1,4</t>
  </si>
  <si>
    <t>1006743526</t>
  </si>
  <si>
    <t>1,5*1,42+2,215*2,15</t>
  </si>
  <si>
    <t>"1.NP"   2+3</t>
  </si>
  <si>
    <t>"2.NP"   1+1</t>
  </si>
  <si>
    <t>"1.NP"   2</t>
  </si>
  <si>
    <t>1419565054</t>
  </si>
  <si>
    <t>"2.NP"   1</t>
  </si>
  <si>
    <t>991224049</t>
  </si>
  <si>
    <t>553313480</t>
  </si>
  <si>
    <t>zárubeň ocelová pro porobeton YH 100 700 L/P</t>
  </si>
  <si>
    <t>994669591</t>
  </si>
  <si>
    <t>zárubeň ocelová pro porobeton 100 700 L/P</t>
  </si>
  <si>
    <t>553313350</t>
  </si>
  <si>
    <t>zárubeň ocelová pro porobeton YH 75 700 L/P</t>
  </si>
  <si>
    <t>-1325130186</t>
  </si>
  <si>
    <t>zárubeň ocelová pro porobeton 75 700 L/P</t>
  </si>
  <si>
    <t>"1.NP"   1</t>
  </si>
  <si>
    <t>919735112</t>
  </si>
  <si>
    <t>Řezání stávajícího živičného krytu hl do 100 mm</t>
  </si>
  <si>
    <t>-729073475</t>
  </si>
  <si>
    <t>Řezání stávajícího živičného krytu nebo podkladu hloubky přes 50 do 100 mm</t>
  </si>
  <si>
    <t>2*1,9+2,0</t>
  </si>
  <si>
    <t>6,8+3,8+2,7+7,1</t>
  </si>
  <si>
    <t>2,9*0,5+0,988*0,8</t>
  </si>
  <si>
    <t>(1,45+1,11)*0,85+(1,11+0,25)*2,75</t>
  </si>
  <si>
    <t>2,25+2,7</t>
  </si>
  <si>
    <t>1,2*(1,912+1,2+2,55+1,2)</t>
  </si>
  <si>
    <t>1,812*(0,5+0,2)+1,5*(0,43+0,2)</t>
  </si>
  <si>
    <t>-1652217048</t>
  </si>
  <si>
    <t>2*(1,912+2,15)</t>
  </si>
  <si>
    <t>2*2*4</t>
  </si>
  <si>
    <t>"1.NP - vstup zábradlí"   3*2</t>
  </si>
  <si>
    <t>3,468*(3,06+0,5+0,4)-0,6*1,97</t>
  </si>
  <si>
    <t>3,478*(1,969+0,45+0,4+2,04+1,45+0,5+0,15)-(0,9*1,97+0,6*1,97)</t>
  </si>
  <si>
    <t>3,468*(2,9+2,45+3,06-0,6)-3*0,6*1,97</t>
  </si>
  <si>
    <t>"1. a 2.NP - výtah"</t>
  </si>
  <si>
    <t>1,662*1,65*0,26</t>
  </si>
  <si>
    <t>-1682064162</t>
  </si>
  <si>
    <t>"venkovní schody"  2*2,0</t>
  </si>
  <si>
    <t>(0,1+0,15)*1,912*2,15</t>
  </si>
  <si>
    <t>"1.NP - výtah"  1,912*2,15*(1,25-0,25)</t>
  </si>
  <si>
    <t>"1.NP"   4*0,6*1,97</t>
  </si>
  <si>
    <t>"2.NP"   0,9*1,97+0,6*1,97</t>
  </si>
  <si>
    <t>968082022</t>
  </si>
  <si>
    <t>Vybourání plastových zárubní dveří plochy do 4 m2</t>
  </si>
  <si>
    <t>-846773750</t>
  </si>
  <si>
    <t>Vybourání plastových rámů oken s křídly, dveřních zárubní, vrat dveřních zárubní, plochy přes 2 do 4 m2</t>
  </si>
  <si>
    <t>"1.NP - chodba"  1,5*2,0</t>
  </si>
  <si>
    <t>-252543377</t>
  </si>
  <si>
    <t>"2.NP"  0,96*2,0</t>
  </si>
  <si>
    <t>971033641</t>
  </si>
  <si>
    <t>Vybourání otvorů ve zdivu cihelném pl do 4 m2 na MVC nebo MV tl do 300 mm</t>
  </si>
  <si>
    <t>2007186985</t>
  </si>
  <si>
    <t>Vybourání otvorů ve zdivu základovém nebo nadzákladovém z cihel, tvárnic, příčkovek z cihel pálených na maltu vápennou nebo vápenocementovou plochy do 4 m2, tl. do 300 mm</t>
  </si>
  <si>
    <t>"2.NP"  0,94*2,0*0,223</t>
  </si>
  <si>
    <t>-637678024</t>
  </si>
  <si>
    <t>"2.NP - překlady"   3*1,25</t>
  </si>
  <si>
    <t>"2.NP - za uyvadlem" 1,4*1,6</t>
  </si>
  <si>
    <t>-1463594203</t>
  </si>
  <si>
    <t>27,063*16 'Přepočtené koeficientem množství</t>
  </si>
  <si>
    <t>42993026</t>
  </si>
  <si>
    <t>1,912*2,15</t>
  </si>
  <si>
    <t>"2.NP"   2</t>
  </si>
  <si>
    <t>"1.NP"   6,8+2,7</t>
  </si>
  <si>
    <t>"2.NP"   2,7</t>
  </si>
  <si>
    <t>12,2*1,05 'Přepočtené koeficientem množství</t>
  </si>
  <si>
    <t>2*(1,6+1,7)+2*(1,133+1,595)+2*(1,852+1,25+0,1+1,72)</t>
  </si>
  <si>
    <t>2*(1,7+1,61)</t>
  </si>
  <si>
    <t>998763100</t>
  </si>
  <si>
    <t>Přesun hmot tonážní pro dřevostavby v objektech v do 6 m</t>
  </si>
  <si>
    <t>-1174582267</t>
  </si>
  <si>
    <t>Přesun hmot pro dřevostavby stanovený z hmotnosti přesunovaného materiálu vodorovná dopravní vzdálenost do 50 m v objektech výšky do 6 m</t>
  </si>
  <si>
    <t>2*4,2+1,55</t>
  </si>
  <si>
    <t>2*2*(4,2+2*0,15)</t>
  </si>
  <si>
    <t>-945828061</t>
  </si>
  <si>
    <t>"1.NP"   3</t>
  </si>
  <si>
    <t>-1827970938</t>
  </si>
  <si>
    <t>9087647</t>
  </si>
  <si>
    <t>479747374</t>
  </si>
  <si>
    <t>"2.NP"   2*2</t>
  </si>
  <si>
    <t>99428981</t>
  </si>
  <si>
    <t>"1.NP - 2.NP"   5+2</t>
  </si>
  <si>
    <t>766695232</t>
  </si>
  <si>
    <t>Montáž truhlářských prahů dveří 2křídlových šířky do 10 cm</t>
  </si>
  <si>
    <t>-1494039827</t>
  </si>
  <si>
    <t>Montáž ostatních truhlářských konstrukcí prahů dveří dvoukřídlových, šířky do 100 mm</t>
  </si>
  <si>
    <t>2087307850</t>
  </si>
  <si>
    <t>0,9+3*0,8+3*0,7+1,5</t>
  </si>
  <si>
    <t>6,9*1,05 'Přepočtené koeficientem množství</t>
  </si>
  <si>
    <t>696741615</t>
  </si>
  <si>
    <t>-128534856</t>
  </si>
  <si>
    <t>"1.NP - chodba"  1</t>
  </si>
  <si>
    <t>-1517585943</t>
  </si>
  <si>
    <t>"1.NP"   4</t>
  </si>
  <si>
    <t>"2.NP"   8</t>
  </si>
  <si>
    <t>(0,8*2*(1,662+1,65)+1,662*1,65)*80,0</t>
  </si>
  <si>
    <t>767995115</t>
  </si>
  <si>
    <t>Montáž atypických zámečnických konstrukcí hmotnosti do 100 kg</t>
  </si>
  <si>
    <t>942878521</t>
  </si>
  <si>
    <t>Montáž ostatních atypických zámečnických konstrukcí hmotnosti přes 50 do 100 kg</t>
  </si>
  <si>
    <t>Poznámka k položce:_x000D_
- odhad</t>
  </si>
  <si>
    <t>577187684</t>
  </si>
  <si>
    <t>Poznámka k položce:_x000D_
- konstrukce rampy vč. zábradlí mimo pororoštů</t>
  </si>
  <si>
    <t>767590120</t>
  </si>
  <si>
    <t>Montáž podlahového roštu šroubovaného</t>
  </si>
  <si>
    <t>1712204223</t>
  </si>
  <si>
    <t>Montáž podlahových konstrukcí podlahových roštů, podlah připevněných šroubováním</t>
  </si>
  <si>
    <t>"rampa"  1,5*(2,3+1,5+2,8)*28,847</t>
  </si>
  <si>
    <t>159521410R</t>
  </si>
  <si>
    <t>podlahové rošty PR-33/33-30/3 - ocel-zinkovaná - protiskluz S3 - 1500x1000</t>
  </si>
  <si>
    <t>1348517295</t>
  </si>
  <si>
    <t>Podlahové rošty PR-33/33-30/3 - ocel-zinkovaná - protiskluz S3 - 1500x1000</t>
  </si>
  <si>
    <t>1,5*(2,3+1,5+2,8)</t>
  </si>
  <si>
    <t>-1662380350</t>
  </si>
  <si>
    <t>"1.NP"   2,9*3,0+1,53*2,45+1,38*2,45</t>
  </si>
  <si>
    <t>"2.NP"   1,912*2,55+1,527*2,04+1,45*2,04</t>
  </si>
  <si>
    <t>771274123</t>
  </si>
  <si>
    <t>Montáž obkladů stupnic z dlaždic protiskluzných keramických flexibilní lepidlo š do 300 mm</t>
  </si>
  <si>
    <t>1460759359</t>
  </si>
  <si>
    <t>Montáž obkladů schodišť z dlaždic keramických lepených flexibilním lepidlem stupnic protiskluzných nebo reliefovaných šířky přes 250 do 300 mm</t>
  </si>
  <si>
    <t>"nové vstupní schodiště"  2,0</t>
  </si>
  <si>
    <t>771274242</t>
  </si>
  <si>
    <t>Montáž obkladů podstupnic z dlaždic protiskluzných keramických flexibilní lepidlo v do 200 mm</t>
  </si>
  <si>
    <t>2091446420</t>
  </si>
  <si>
    <t>Montáž obkladů schodišť z dlaždic keramických lepených flexibilním lepidlem podstupnic protiskluzných nebo reliefovaných výšky přes 150 do 200 mm</t>
  </si>
  <si>
    <t>"nové vstupní schodiště"  2,0*2</t>
  </si>
  <si>
    <t>771574131</t>
  </si>
  <si>
    <t>Montáž podlah keramických režných protiskluzných lepených flexibilním lepidlem do 50 ks/m2</t>
  </si>
  <si>
    <t>-1160956697</t>
  </si>
  <si>
    <t>Montáž podlah z dlaždic keramických lepených flexibilním lepidlem režných nebo glazovaných protiskluzných nebo reliefovaných do 50 ks/ m2</t>
  </si>
  <si>
    <t>"nové vstupní schodiště"  2,0*1,6</t>
  </si>
  <si>
    <t>597611100</t>
  </si>
  <si>
    <t>dlaždice keramické RAKO - koupelny ALLEGRO (bílé i barevné) 33,3 x 33,3 x 0,8 cm I. j.</t>
  </si>
  <si>
    <t>1236369519</t>
  </si>
  <si>
    <t>dlaždice keramické - koupelny (bílé i barevné) 33,3 x 33,3 x 0,8 cm I. j.</t>
  </si>
  <si>
    <t>2,0*0,3+2*2,0*0,175+2,0*1,6</t>
  </si>
  <si>
    <t>0,8+2,03-1,5+0,4+0,85+1,45-0,8+2,75+1,36+2,49+0,25+1,15+0,5+1,912-1,15+2*0,25+0,8+0,988-0,8-2*0,7</t>
  </si>
  <si>
    <t>2*0,5+1,812-1,15+2*0,25</t>
  </si>
  <si>
    <t>(2,9*(0,5+0,2)+0,988*0,8)/0,2</t>
  </si>
  <si>
    <t>((1,45+1,11)*(0,85+0,2)+(1,11+0,25)*2,75)/0,2</t>
  </si>
  <si>
    <t>(1,812*(0,5+0,2)+1,5*(0,43+0,2))/0,2</t>
  </si>
  <si>
    <t>2,9*(0,5+0,2)+0,988*0,8</t>
  </si>
  <si>
    <t>(1,45+1,11)*(0,85+0,2)+(1,11+0,25)*2,75</t>
  </si>
  <si>
    <t>"sokly"</t>
  </si>
  <si>
    <t>0,09*(0,8+2,03-1,5+0,4+0,85+1,45-0,8+2,75+1,36+2,49+0,25+1,15+0,5+1,912-1,15+2*0,25+0,8+0,988-0,8-2*0,7)</t>
  </si>
  <si>
    <t>0,09*(2*0,5+1,812-1,15+2*0,25)</t>
  </si>
  <si>
    <t>12,788*1,15 'Přepočtené koeficientem množství</t>
  </si>
  <si>
    <t>"1.NP"  6,8+3,8+2,7</t>
  </si>
  <si>
    <t>"2.NP"  2,25+2,7</t>
  </si>
  <si>
    <t>18,25*1,1 'Přepočtené koeficientem množství</t>
  </si>
  <si>
    <t>-512917828</t>
  </si>
  <si>
    <t>"1.NP"  3,8+2,7</t>
  </si>
  <si>
    <t>"nové místnosti"</t>
  </si>
  <si>
    <t>2*(1,6+1,7)+2*(1,6+2,37)+2*(1,133+1,595)+2*(1,852+1,25+0,1+1,72+0,56)</t>
  </si>
  <si>
    <t>2*(1,277+2,04)+2*(1,7+1,61)</t>
  </si>
  <si>
    <t>1746833063</t>
  </si>
  <si>
    <t>-954384045</t>
  </si>
  <si>
    <t>-1499144446</t>
  </si>
  <si>
    <t>"1.NP"   2,9*3,0+3,06*6,0</t>
  </si>
  <si>
    <t>"2.NP"   1,912*2,55</t>
  </si>
  <si>
    <t>776111311</t>
  </si>
  <si>
    <t>Vysátí podkladu povlakových podlah</t>
  </si>
  <si>
    <t>793747527</t>
  </si>
  <si>
    <t>Příprava podkladu vysátí podlah</t>
  </si>
  <si>
    <t>-647922232</t>
  </si>
  <si>
    <t>1812713891</t>
  </si>
  <si>
    <t>"1.NP - šatna - kolem výtahu"  2</t>
  </si>
  <si>
    <t>"2.NP - družina - kolem výtahu"  3</t>
  </si>
  <si>
    <t>-320074627</t>
  </si>
  <si>
    <t>"1.NP - šatna - kolem výtahu"</t>
  </si>
  <si>
    <t>0,5*(2,9+2,15+0,5-0,9)</t>
  </si>
  <si>
    <t>"2.NP - družina - kolem výtahu"</t>
  </si>
  <si>
    <t>0,5*(0,4+2,15+1,912+0,5)</t>
  </si>
  <si>
    <t>1862889747</t>
  </si>
  <si>
    <t>1,912+2,55</t>
  </si>
  <si>
    <t>2,9+2,15-0,9</t>
  </si>
  <si>
    <t>226911368</t>
  </si>
  <si>
    <t>8,612*1,1 'Přepočtené koeficientem množství</t>
  </si>
  <si>
    <t>452557247</t>
  </si>
  <si>
    <t>2,3*(2*(1,6+1,7)+2*(1,6+2,37)+2*(1,133+1,595)+2*(1,852+1,25+0,1+1,72+0,56))-(0,8*1,97+4*0,7*1,97)</t>
  </si>
  <si>
    <t>2,3*(2*(1,277+2,04)+2*(1,7+1,61))-(0,6*1,97+0,8*1,97)</t>
  </si>
  <si>
    <t>"2.NP - za umyvadlem"  1,4*1,2</t>
  </si>
  <si>
    <t>"1.NP - instalační předstěny"</t>
  </si>
  <si>
    <t>1,6+1,133+1,25+1,72</t>
  </si>
  <si>
    <t>"2.NP - instalační předstěny"</t>
  </si>
  <si>
    <t>1,61+1,0</t>
  </si>
  <si>
    <t>0,2*(1,6+1,133+1,25+1,72)</t>
  </si>
  <si>
    <t>0,2*(1,61+1,0)</t>
  </si>
  <si>
    <t>95,185*1,1 'Přepočtené koeficientem množství</t>
  </si>
  <si>
    <t>-365815461</t>
  </si>
  <si>
    <t>1433485532</t>
  </si>
  <si>
    <t>24,652*2 'Přepočtené koeficientem množství</t>
  </si>
  <si>
    <t>1,6+1,133+1,25+1,72+3*2,3</t>
  </si>
  <si>
    <t>1,61+1,0+2*2,3</t>
  </si>
  <si>
    <t>"1.NP"   2,3*18</t>
  </si>
  <si>
    <t>"2.NP"   2,3*10</t>
  </si>
  <si>
    <t>1364207141</t>
  </si>
  <si>
    <t>2*2*(2*0,05+0,1)*(2*2,02+0,8)</t>
  </si>
  <si>
    <t>2*3*(2*0,05+0,1)*(2*2,02+0,7)</t>
  </si>
  <si>
    <t>2*(2*0,05+0,1)*(2*2,02+0,9)</t>
  </si>
  <si>
    <t>2*2*1,5*0,3</t>
  </si>
  <si>
    <t>148</t>
  </si>
  <si>
    <t>149</t>
  </si>
  <si>
    <t>150</t>
  </si>
  <si>
    <t>1686195830</t>
  </si>
  <si>
    <t>Poznámka k položce:_x000D_
+20% na opravy</t>
  </si>
  <si>
    <t>151</t>
  </si>
  <si>
    <t>3,8+7,1+(1,45+1,11)*0,85+(1,11+0,25)*2,75</t>
  </si>
  <si>
    <t>113,273*1,2 'Přepočtené koeficientem množství</t>
  </si>
  <si>
    <t>152</t>
  </si>
  <si>
    <t>153</t>
  </si>
  <si>
    <t>2*1,4*(2*1,912+2,15-1,15)</t>
  </si>
  <si>
    <t>2*2*0,25*1,4</t>
  </si>
  <si>
    <t>1,4*2*(2,9-1,912-0,8)</t>
  </si>
  <si>
    <t>1,4*(0,5+0,8+2,03+0,4+1,15+2,49+1,36+2,75+1,45-(1,5+0,8+2*0,7))</t>
  </si>
  <si>
    <t>1,4*(0,5+2*0,4+2*0,5)</t>
  </si>
  <si>
    <t>"2.NP - oprava u dveří"</t>
  </si>
  <si>
    <t>1,4*(2*2+2)*0,3</t>
  </si>
  <si>
    <t>154</t>
  </si>
  <si>
    <t>-711695611</t>
  </si>
  <si>
    <t>155</t>
  </si>
  <si>
    <t>925722333</t>
  </si>
  <si>
    <t>156</t>
  </si>
  <si>
    <t>1137479661</t>
  </si>
  <si>
    <t>D.1.4a - ZTI - budova D</t>
  </si>
  <si>
    <t>"1.NP"  18+13+4+4</t>
  </si>
  <si>
    <t>"2.NP"  4+3,5</t>
  </si>
  <si>
    <t>18+4</t>
  </si>
  <si>
    <t>10+3,5</t>
  </si>
  <si>
    <t>283770450</t>
  </si>
  <si>
    <t>izolace potrubí Mirelon Pro 22 x 20 mm</t>
  </si>
  <si>
    <t>-1979596523</t>
  </si>
  <si>
    <t>izolace tepelná potrubí z pěnového polyetylenu 22 x 20 mm</t>
  </si>
  <si>
    <t>283771090</t>
  </si>
  <si>
    <t>izolace potrubí Mirelon Pro 28 x 6 mm</t>
  </si>
  <si>
    <t>1977811141</t>
  </si>
  <si>
    <t>izolace tepelná potrubí z pěnového polyetylenu 28 x 6 mm</t>
  </si>
  <si>
    <t>283770480</t>
  </si>
  <si>
    <t>izolace potrubí Mirelon Pro 28 x 20 mm</t>
  </si>
  <si>
    <t>-322750544</t>
  </si>
  <si>
    <t>izolace tepelná potrubí z pěnového polyetylenu 28 x 20 mm</t>
  </si>
  <si>
    <t>"1.NP"  1.3+0.3+0.3+1.4+0.3+0.4</t>
  </si>
  <si>
    <t xml:space="preserve">"2.NP"  0.5+0.8+0.5+0.2     </t>
  </si>
  <si>
    <t xml:space="preserve">"1.NP"  0.2+1.4+3.1+0.6+0.3+0.4                        </t>
  </si>
  <si>
    <t xml:space="preserve">"2.NP"  2,5+5                         </t>
  </si>
  <si>
    <t xml:space="preserve">"1.NP"  0.7+0.3+1.3+0.5+0.2          </t>
  </si>
  <si>
    <t>"2.NP"  1+0,5</t>
  </si>
  <si>
    <t>"1.NP"  4+6+3</t>
  </si>
  <si>
    <t>"2.NP"  2+7,5+1,5</t>
  </si>
  <si>
    <t>392760340</t>
  </si>
  <si>
    <t>-1720880781</t>
  </si>
  <si>
    <t xml:space="preserve">"studená"                                             </t>
  </si>
  <si>
    <t>3.9+0.3+1.3+0.3+3.1+2.2+4.2+0.6+0.3+0.4+0.4+0.4+0.3+0,3</t>
  </si>
  <si>
    <t xml:space="preserve">3.7+0.3+3.1+2.2+2.5+0.3*4 </t>
  </si>
  <si>
    <t xml:space="preserve">"studená"                                                           </t>
  </si>
  <si>
    <t>0.5+1.8+0.3+0.4+0.5+0.5</t>
  </si>
  <si>
    <t xml:space="preserve">"teplá"                                            </t>
  </si>
  <si>
    <t>0.5+1.8+0.3+0.5+0.4</t>
  </si>
  <si>
    <t>722174003</t>
  </si>
  <si>
    <t>Potrubí vodovodní plastové PPR svar polyfuze PN 16 D 25 x 3,5 mm</t>
  </si>
  <si>
    <t>-251583126</t>
  </si>
  <si>
    <t>Potrubí z plastových trubek z polypropylenu (PPR) svařovaných polyfuzně PN 16 (SDR 7,4) D 25 x 3,5</t>
  </si>
  <si>
    <t>1,8+2,2</t>
  </si>
  <si>
    <t>"1.NP"  (3+1)*2+2+1</t>
  </si>
  <si>
    <t xml:space="preserve">"2.NP"  2*2+1        </t>
  </si>
  <si>
    <t>722239102</t>
  </si>
  <si>
    <t>Montáž armatur vodovodních se dvěma závity G 3/4</t>
  </si>
  <si>
    <t>-477638030</t>
  </si>
  <si>
    <t>Armatury se dvěma závity montáž vodovodních armatur se dvěma závity ostatních typů G 3/4</t>
  </si>
  <si>
    <t>551142120</t>
  </si>
  <si>
    <t>kohout kulový s vypouštěním PN 42, T 185 C, chromovaný R250DS 3/4"</t>
  </si>
  <si>
    <t>-1383909915</t>
  </si>
  <si>
    <t>kulový kohout s vypouštěním PN 42, T 185 C, chromovaný R250DS 3/4"</t>
  </si>
  <si>
    <t>Poznámka k položce:_x000D_
Giacomini, kód: R250SX004</t>
  </si>
  <si>
    <t>"1.NP"  31+8</t>
  </si>
  <si>
    <t>"2.NP"  7,5</t>
  </si>
  <si>
    <t>642360410</t>
  </si>
  <si>
    <t>klozet keramický závěsný hluboké splachování (OLYMP 820611) bílý</t>
  </si>
  <si>
    <t>953699233</t>
  </si>
  <si>
    <t>klozet keramický závěsný hluboké splachováníbílý</t>
  </si>
  <si>
    <t>"1.NP"  2+1</t>
  </si>
  <si>
    <t>"2.NP"  1+1</t>
  </si>
  <si>
    <t>1002746331</t>
  </si>
  <si>
    <t>"1.NP"  6+2</t>
  </si>
  <si>
    <t>-922768553</t>
  </si>
  <si>
    <t>"1.NP"  5</t>
  </si>
  <si>
    <t>"2.NP"  5</t>
  </si>
  <si>
    <t>-329154317</t>
  </si>
  <si>
    <t>1126967000</t>
  </si>
  <si>
    <t>"1.NP"  30</t>
  </si>
  <si>
    <t>D.2 - Osobní výtah - budova D</t>
  </si>
  <si>
    <t>F - ZŠ Pionýrů 1614 - Hlavní vstup - A a D</t>
  </si>
  <si>
    <t>D.1.1 - Architektonicko stavební řešení - F</t>
  </si>
  <si>
    <t>612325302</t>
  </si>
  <si>
    <t>Vápenocementová štuková omítka ostění nebo nadpraží</t>
  </si>
  <si>
    <t>-1792644445</t>
  </si>
  <si>
    <t>Vápenocementová nebo vápenná omítka ostění nebo nadpraží štuková</t>
  </si>
  <si>
    <t>"opravy"</t>
  </si>
  <si>
    <t>0,25*((2*2,95+2,2)+2*(2*2,97+2,25))+0,4*(2*2,95+1,455)</t>
  </si>
  <si>
    <t>-1492618048</t>
  </si>
  <si>
    <t>2,0*0,15*0,13+2,0*1,5*0,13/2</t>
  </si>
  <si>
    <t>-1947440524</t>
  </si>
  <si>
    <t>1980095816</t>
  </si>
  <si>
    <t>-564072021</t>
  </si>
  <si>
    <t>2*0,13*2,15</t>
  </si>
  <si>
    <t>1340139032</t>
  </si>
  <si>
    <t>1,2*2*3*2,5</t>
  </si>
  <si>
    <t>40,55+24,04</t>
  </si>
  <si>
    <t>-987402216</t>
  </si>
  <si>
    <t>968062456</t>
  </si>
  <si>
    <t>Vybourání dřevěných dveřních zárubní pl přes 2 m2</t>
  </si>
  <si>
    <t>1587323508</t>
  </si>
  <si>
    <t>Vybourání dřevěných rámů oken s křídly, dveřních zárubní, vrat, stěn, ostění nebo obkladů dveřních zárubní, plochy přes 2 m2</t>
  </si>
  <si>
    <t>2,2*2,95</t>
  </si>
  <si>
    <t>911959128</t>
  </si>
  <si>
    <t>"vstupní sestava dveří"</t>
  </si>
  <si>
    <t>2*2,25*(2,33+0,64)</t>
  </si>
  <si>
    <t>1,67*16 'Přepočtené koeficientem množství</t>
  </si>
  <si>
    <t>-1599219589</t>
  </si>
  <si>
    <t>2110358697</t>
  </si>
  <si>
    <t>983572833</t>
  </si>
  <si>
    <t>dveře hliníkové vchodové dvoukřídlové 1600 x 1970 mm s bočním dílem a nadsvětlíkem 2200 x 2950 mm - EW30 DP3</t>
  </si>
  <si>
    <t>-227024309</t>
  </si>
  <si>
    <t>553413110R3</t>
  </si>
  <si>
    <t>dveře hliníkové vchodové dvoukřídlové 1900 x 1970 mm s bočním dílem a nadsvětlíkem 2250 x 2970 mm</t>
  </si>
  <si>
    <t>-1897799065</t>
  </si>
  <si>
    <t>2*2,15+2*0,3</t>
  </si>
  <si>
    <t>771571913</t>
  </si>
  <si>
    <t>Oprava podlah z keramických dlaždic režných do malty do 12 ks/m2</t>
  </si>
  <si>
    <t>527586426</t>
  </si>
  <si>
    <t>Opravy podlah z dlaždic keramických kladených do malty režných nebo glazovaných, při velikosti dlaždic přes 9 do 12 ks/ m2</t>
  </si>
  <si>
    <t>0,3*(2*2,15+0,3+1,5)/0,3</t>
  </si>
  <si>
    <t>2,15*1,5</t>
  </si>
  <si>
    <t>0,3*(2*2,15+0,3+1,5)</t>
  </si>
  <si>
    <t>0,1*(2*2,15+2*0,3)</t>
  </si>
  <si>
    <t>5,545*1,1 'Přepočtené koeficientem množství</t>
  </si>
  <si>
    <t>2*2,15+2*0,3+1,455</t>
  </si>
  <si>
    <t>-1941091538</t>
  </si>
  <si>
    <t>0,25*((2*1,5+2,2)+2*(2*1,5+2,25))+0,4*(2*1,5+1,455)</t>
  </si>
  <si>
    <t>5,707*1,2 'Přepočtené koeficientem množství</t>
  </si>
  <si>
    <t>6,848*1,2 'Přepočtené koeficientem množství</t>
  </si>
  <si>
    <t>1,4*0,25*6+1,4*0,4*2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</si>
</sst>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M117"/>
  <sheetViews>
    <sheetView showGridLines="0" tabSelected="1" workbookViewId="0">
      <selection activeCell="K20" sqref="K20"/>
    </sheetView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33" width="2.33203125" style="1" customWidth="1"/>
    <col min="34" max="34" width="2.83203125" style="1" customWidth="1"/>
    <col min="35" max="35" width="27.1640625" style="1" customWidth="1"/>
    <col min="36" max="37" width="2.1640625" style="1" customWidth="1"/>
    <col min="38" max="38" width="7.1640625" style="1" customWidth="1"/>
    <col min="39" max="39" width="2.83203125" style="1" customWidth="1"/>
    <col min="40" max="40" width="11.5" style="1" customWidth="1"/>
    <col min="41" max="41" width="6.5" style="1" customWidth="1"/>
    <col min="42" max="42" width="3.5" style="1" customWidth="1"/>
    <col min="43" max="43" width="13.5" style="1" hidden="1" customWidth="1"/>
    <col min="44" max="44" width="11.6640625" style="1" customWidth="1"/>
    <col min="45" max="47" width="22.1640625" style="1" hidden="1" customWidth="1"/>
    <col min="48" max="49" width="18.5" style="1" hidden="1" customWidth="1"/>
    <col min="50" max="51" width="21.5" style="1" hidden="1" customWidth="1"/>
    <col min="52" max="52" width="18.5" style="1" hidden="1" customWidth="1"/>
    <col min="53" max="53" width="16.5" style="1" hidden="1" customWidth="1"/>
    <col min="54" max="54" width="21.5" style="1" hidden="1" customWidth="1"/>
    <col min="55" max="55" width="18.5" style="1" hidden="1" customWidth="1"/>
    <col min="56" max="56" width="16.5" style="1" hidden="1" customWidth="1"/>
    <col min="57" max="57" width="57" style="1" customWidth="1"/>
    <col min="71" max="91" width="9.16406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5" t="s">
        <v>14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2"/>
      <c r="AQ5" s="22"/>
      <c r="AR5" s="20"/>
      <c r="BE5" s="315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7" t="s">
        <v>17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2"/>
      <c r="AQ6" s="22"/>
      <c r="AR6" s="20"/>
      <c r="BE6" s="316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16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16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6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6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6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6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16"/>
      <c r="BS13" s="17" t="s">
        <v>6</v>
      </c>
    </row>
    <row r="14" spans="1:74" ht="12.75">
      <c r="B14" s="21"/>
      <c r="C14" s="22"/>
      <c r="D14" s="22"/>
      <c r="E14" s="308" t="s">
        <v>29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16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6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6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6"/>
      <c r="BS17" s="17" t="s">
        <v>32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6"/>
      <c r="BS18" s="17" t="s">
        <v>6</v>
      </c>
    </row>
    <row r="19" spans="1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6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6"/>
      <c r="BS20" s="17" t="s">
        <v>32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6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6"/>
    </row>
    <row r="23" spans="1:71" s="1" customFormat="1" ht="156" customHeight="1">
      <c r="B23" s="21"/>
      <c r="C23" s="22"/>
      <c r="D23" s="22"/>
      <c r="E23" s="310" t="s">
        <v>36</v>
      </c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22"/>
      <c r="AP23" s="22"/>
      <c r="AQ23" s="22"/>
      <c r="AR23" s="20"/>
      <c r="BE23" s="316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6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6"/>
    </row>
    <row r="26" spans="1:71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8">
        <f>ROUND(AG94,2)</f>
        <v>0</v>
      </c>
      <c r="AL26" s="319"/>
      <c r="AM26" s="319"/>
      <c r="AN26" s="319"/>
      <c r="AO26" s="319"/>
      <c r="AP26" s="36"/>
      <c r="AQ26" s="36"/>
      <c r="AR26" s="39"/>
      <c r="BE26" s="316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6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1" t="s">
        <v>38</v>
      </c>
      <c r="M28" s="311"/>
      <c r="N28" s="311"/>
      <c r="O28" s="311"/>
      <c r="P28" s="311"/>
      <c r="Q28" s="36"/>
      <c r="R28" s="36"/>
      <c r="S28" s="36"/>
      <c r="T28" s="36"/>
      <c r="U28" s="36"/>
      <c r="V28" s="36"/>
      <c r="W28" s="311" t="s">
        <v>39</v>
      </c>
      <c r="X28" s="311"/>
      <c r="Y28" s="311"/>
      <c r="Z28" s="311"/>
      <c r="AA28" s="311"/>
      <c r="AB28" s="311"/>
      <c r="AC28" s="311"/>
      <c r="AD28" s="311"/>
      <c r="AE28" s="311"/>
      <c r="AF28" s="36"/>
      <c r="AG28" s="36"/>
      <c r="AH28" s="36"/>
      <c r="AI28" s="36"/>
      <c r="AJ28" s="36"/>
      <c r="AK28" s="311" t="s">
        <v>40</v>
      </c>
      <c r="AL28" s="311"/>
      <c r="AM28" s="311"/>
      <c r="AN28" s="311"/>
      <c r="AO28" s="311"/>
      <c r="AP28" s="36"/>
      <c r="AQ28" s="36"/>
      <c r="AR28" s="39"/>
      <c r="BE28" s="316"/>
    </row>
    <row r="29" spans="1:71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12">
        <v>0.21</v>
      </c>
      <c r="M29" s="313"/>
      <c r="N29" s="313"/>
      <c r="O29" s="313"/>
      <c r="P29" s="313"/>
      <c r="Q29" s="41"/>
      <c r="R29" s="41"/>
      <c r="S29" s="41"/>
      <c r="T29" s="41"/>
      <c r="U29" s="41"/>
      <c r="V29" s="41"/>
      <c r="W29" s="314">
        <f>ROUND(AZ94, 2)</f>
        <v>0</v>
      </c>
      <c r="X29" s="313"/>
      <c r="Y29" s="313"/>
      <c r="Z29" s="313"/>
      <c r="AA29" s="313"/>
      <c r="AB29" s="313"/>
      <c r="AC29" s="313"/>
      <c r="AD29" s="313"/>
      <c r="AE29" s="313"/>
      <c r="AF29" s="41"/>
      <c r="AG29" s="41"/>
      <c r="AH29" s="41"/>
      <c r="AI29" s="41"/>
      <c r="AJ29" s="41"/>
      <c r="AK29" s="314">
        <f>ROUND(AV94, 2)</f>
        <v>0</v>
      </c>
      <c r="AL29" s="313"/>
      <c r="AM29" s="313"/>
      <c r="AN29" s="313"/>
      <c r="AO29" s="313"/>
      <c r="AP29" s="41"/>
      <c r="AQ29" s="41"/>
      <c r="AR29" s="42"/>
      <c r="BE29" s="317"/>
    </row>
    <row r="30" spans="1:71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12">
        <v>0.15</v>
      </c>
      <c r="M30" s="313"/>
      <c r="N30" s="313"/>
      <c r="O30" s="313"/>
      <c r="P30" s="313"/>
      <c r="Q30" s="41"/>
      <c r="R30" s="41"/>
      <c r="S30" s="41"/>
      <c r="T30" s="41"/>
      <c r="U30" s="41"/>
      <c r="V30" s="41"/>
      <c r="W30" s="314">
        <f>ROUND(BA94, 2)</f>
        <v>0</v>
      </c>
      <c r="X30" s="313"/>
      <c r="Y30" s="313"/>
      <c r="Z30" s="313"/>
      <c r="AA30" s="313"/>
      <c r="AB30" s="313"/>
      <c r="AC30" s="313"/>
      <c r="AD30" s="313"/>
      <c r="AE30" s="313"/>
      <c r="AF30" s="41"/>
      <c r="AG30" s="41"/>
      <c r="AH30" s="41"/>
      <c r="AI30" s="41"/>
      <c r="AJ30" s="41"/>
      <c r="AK30" s="314">
        <f>ROUND(AW94, 2)</f>
        <v>0</v>
      </c>
      <c r="AL30" s="313"/>
      <c r="AM30" s="313"/>
      <c r="AN30" s="313"/>
      <c r="AO30" s="313"/>
      <c r="AP30" s="41"/>
      <c r="AQ30" s="41"/>
      <c r="AR30" s="42"/>
      <c r="BE30" s="317"/>
    </row>
    <row r="31" spans="1:71" s="3" customFormat="1" ht="14.45" hidden="1" customHeight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12">
        <v>0.21</v>
      </c>
      <c r="M31" s="313"/>
      <c r="N31" s="313"/>
      <c r="O31" s="313"/>
      <c r="P31" s="313"/>
      <c r="Q31" s="41"/>
      <c r="R31" s="41"/>
      <c r="S31" s="41"/>
      <c r="T31" s="41"/>
      <c r="U31" s="41"/>
      <c r="V31" s="41"/>
      <c r="W31" s="314">
        <f>ROUND(BB94, 2)</f>
        <v>0</v>
      </c>
      <c r="X31" s="313"/>
      <c r="Y31" s="313"/>
      <c r="Z31" s="313"/>
      <c r="AA31" s="313"/>
      <c r="AB31" s="313"/>
      <c r="AC31" s="313"/>
      <c r="AD31" s="313"/>
      <c r="AE31" s="313"/>
      <c r="AF31" s="41"/>
      <c r="AG31" s="41"/>
      <c r="AH31" s="41"/>
      <c r="AI31" s="41"/>
      <c r="AJ31" s="41"/>
      <c r="AK31" s="314">
        <v>0</v>
      </c>
      <c r="AL31" s="313"/>
      <c r="AM31" s="313"/>
      <c r="AN31" s="313"/>
      <c r="AO31" s="313"/>
      <c r="AP31" s="41"/>
      <c r="AQ31" s="41"/>
      <c r="AR31" s="42"/>
      <c r="BE31" s="317"/>
    </row>
    <row r="32" spans="1:71" s="3" customFormat="1" ht="14.45" hidden="1" customHeight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12">
        <v>0.15</v>
      </c>
      <c r="M32" s="313"/>
      <c r="N32" s="313"/>
      <c r="O32" s="313"/>
      <c r="P32" s="313"/>
      <c r="Q32" s="41"/>
      <c r="R32" s="41"/>
      <c r="S32" s="41"/>
      <c r="T32" s="41"/>
      <c r="U32" s="41"/>
      <c r="V32" s="41"/>
      <c r="W32" s="314">
        <f>ROUND(BC94, 2)</f>
        <v>0</v>
      </c>
      <c r="X32" s="313"/>
      <c r="Y32" s="313"/>
      <c r="Z32" s="313"/>
      <c r="AA32" s="313"/>
      <c r="AB32" s="313"/>
      <c r="AC32" s="313"/>
      <c r="AD32" s="313"/>
      <c r="AE32" s="313"/>
      <c r="AF32" s="41"/>
      <c r="AG32" s="41"/>
      <c r="AH32" s="41"/>
      <c r="AI32" s="41"/>
      <c r="AJ32" s="41"/>
      <c r="AK32" s="314">
        <v>0</v>
      </c>
      <c r="AL32" s="313"/>
      <c r="AM32" s="313"/>
      <c r="AN32" s="313"/>
      <c r="AO32" s="313"/>
      <c r="AP32" s="41"/>
      <c r="AQ32" s="41"/>
      <c r="AR32" s="42"/>
      <c r="BE32" s="317"/>
    </row>
    <row r="33" spans="1:57" s="3" customFormat="1" ht="14.45" hidden="1" customHeight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12">
        <v>0</v>
      </c>
      <c r="M33" s="313"/>
      <c r="N33" s="313"/>
      <c r="O33" s="313"/>
      <c r="P33" s="313"/>
      <c r="Q33" s="41"/>
      <c r="R33" s="41"/>
      <c r="S33" s="41"/>
      <c r="T33" s="41"/>
      <c r="U33" s="41"/>
      <c r="V33" s="41"/>
      <c r="W33" s="314">
        <f>ROUND(BD94, 2)</f>
        <v>0</v>
      </c>
      <c r="X33" s="313"/>
      <c r="Y33" s="313"/>
      <c r="Z33" s="313"/>
      <c r="AA33" s="313"/>
      <c r="AB33" s="313"/>
      <c r="AC33" s="313"/>
      <c r="AD33" s="313"/>
      <c r="AE33" s="313"/>
      <c r="AF33" s="41"/>
      <c r="AG33" s="41"/>
      <c r="AH33" s="41"/>
      <c r="AI33" s="41"/>
      <c r="AJ33" s="41"/>
      <c r="AK33" s="314">
        <v>0</v>
      </c>
      <c r="AL33" s="313"/>
      <c r="AM33" s="313"/>
      <c r="AN33" s="313"/>
      <c r="AO33" s="313"/>
      <c r="AP33" s="41"/>
      <c r="AQ33" s="41"/>
      <c r="AR33" s="42"/>
      <c r="BE33" s="31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16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89" t="s">
        <v>49</v>
      </c>
      <c r="Y35" s="290"/>
      <c r="Z35" s="290"/>
      <c r="AA35" s="290"/>
      <c r="AB35" s="290"/>
      <c r="AC35" s="45"/>
      <c r="AD35" s="45"/>
      <c r="AE35" s="45"/>
      <c r="AF35" s="45"/>
      <c r="AG35" s="45"/>
      <c r="AH35" s="45"/>
      <c r="AI35" s="45"/>
      <c r="AJ35" s="45"/>
      <c r="AK35" s="291">
        <f>SUM(AK26:AK33)</f>
        <v>0</v>
      </c>
      <c r="AL35" s="290"/>
      <c r="AM35" s="290"/>
      <c r="AN35" s="290"/>
      <c r="AO35" s="29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1:57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2017-43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02" t="str">
        <f>K6</f>
        <v>Odstranění bariér z vybraných škol Sokolov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Sokolov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04" t="str">
        <f>IF(AN8= "","",AN8)</f>
        <v>22. 6. 2017</v>
      </c>
      <c r="AN87" s="304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6.4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Město Sokolov, Rokycanova 1929, Sokolov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00" t="str">
        <f>IF(E17="","",E17)</f>
        <v>Petr Holan, Lidická 450/35, Karlovy Vary</v>
      </c>
      <c r="AN89" s="301"/>
      <c r="AO89" s="301"/>
      <c r="AP89" s="301"/>
      <c r="AQ89" s="36"/>
      <c r="AR89" s="39"/>
      <c r="AS89" s="294" t="s">
        <v>57</v>
      </c>
      <c r="AT89" s="29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6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300" t="str">
        <f>IF(E20="","",E20)</f>
        <v>ing. C. Janoušová</v>
      </c>
      <c r="AN90" s="301"/>
      <c r="AO90" s="301"/>
      <c r="AP90" s="301"/>
      <c r="AQ90" s="36"/>
      <c r="AR90" s="39"/>
      <c r="AS90" s="296"/>
      <c r="AT90" s="29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8"/>
      <c r="AT91" s="29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81" t="s">
        <v>58</v>
      </c>
      <c r="D92" s="282"/>
      <c r="E92" s="282"/>
      <c r="F92" s="282"/>
      <c r="G92" s="282"/>
      <c r="H92" s="73"/>
      <c r="I92" s="283" t="s">
        <v>59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5" t="s">
        <v>60</v>
      </c>
      <c r="AH92" s="282"/>
      <c r="AI92" s="282"/>
      <c r="AJ92" s="282"/>
      <c r="AK92" s="282"/>
      <c r="AL92" s="282"/>
      <c r="AM92" s="282"/>
      <c r="AN92" s="283" t="s">
        <v>61</v>
      </c>
      <c r="AO92" s="282"/>
      <c r="AP92" s="284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7">
        <f>ROUND(AG95+AG100+AG105+AG109+AG114,2)</f>
        <v>0</v>
      </c>
      <c r="AH94" s="287"/>
      <c r="AI94" s="287"/>
      <c r="AJ94" s="287"/>
      <c r="AK94" s="287"/>
      <c r="AL94" s="287"/>
      <c r="AM94" s="287"/>
      <c r="AN94" s="288">
        <f t="shared" ref="AN94:AN115" si="0">SUM(AG94,AT94)</f>
        <v>0</v>
      </c>
      <c r="AO94" s="288"/>
      <c r="AP94" s="288"/>
      <c r="AQ94" s="85" t="s">
        <v>1</v>
      </c>
      <c r="AR94" s="86"/>
      <c r="AS94" s="87">
        <f>ROUND(AS95+AS100+AS105+AS109+AS114,2)</f>
        <v>0</v>
      </c>
      <c r="AT94" s="88">
        <f t="shared" ref="AT94:AT115" si="1">ROUND(SUM(AV94:AW94),2)</f>
        <v>0</v>
      </c>
      <c r="AU94" s="89">
        <f>ROUND(AU95+AU100+AU105+AU109+AU114,5)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ROUND(AZ95+AZ100+AZ105+AZ109+AZ114,2)</f>
        <v>0</v>
      </c>
      <c r="BA94" s="88">
        <f>ROUND(BA95+BA100+BA105+BA109+BA114,2)</f>
        <v>0</v>
      </c>
      <c r="BB94" s="88">
        <f>ROUND(BB95+BB100+BB105+BB109+BB114,2)</f>
        <v>0</v>
      </c>
      <c r="BC94" s="88">
        <f>ROUND(BC95+BC100+BC105+BC109+BC114,2)</f>
        <v>0</v>
      </c>
      <c r="BD94" s="90">
        <f>ROUND(BD95+BD100+BD105+BD109+BD114,2)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66" customHeight="1">
      <c r="B95" s="93"/>
      <c r="C95" s="94"/>
      <c r="D95" s="276" t="s">
        <v>81</v>
      </c>
      <c r="E95" s="276"/>
      <c r="F95" s="276"/>
      <c r="G95" s="276"/>
      <c r="H95" s="276"/>
      <c r="I95" s="95"/>
      <c r="J95" s="276" t="s">
        <v>82</v>
      </c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86">
        <f>ROUND(SUM(AG96:AG99),2)</f>
        <v>0</v>
      </c>
      <c r="AH95" s="280"/>
      <c r="AI95" s="280"/>
      <c r="AJ95" s="280"/>
      <c r="AK95" s="280"/>
      <c r="AL95" s="280"/>
      <c r="AM95" s="280"/>
      <c r="AN95" s="279">
        <f t="shared" si="0"/>
        <v>0</v>
      </c>
      <c r="AO95" s="280"/>
      <c r="AP95" s="280"/>
      <c r="AQ95" s="96" t="s">
        <v>83</v>
      </c>
      <c r="AR95" s="97"/>
      <c r="AS95" s="98">
        <f>ROUND(SUM(AS96:AS99),2)</f>
        <v>0</v>
      </c>
      <c r="AT95" s="99">
        <f t="shared" si="1"/>
        <v>0</v>
      </c>
      <c r="AU95" s="100">
        <f>ROUND(SUM(AU96:AU99),5)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ROUND(SUM(AZ96:AZ99),2)</f>
        <v>0</v>
      </c>
      <c r="BA95" s="99">
        <f>ROUND(SUM(BA96:BA99),2)</f>
        <v>0</v>
      </c>
      <c r="BB95" s="99">
        <f>ROUND(SUM(BB96:BB99),2)</f>
        <v>0</v>
      </c>
      <c r="BC95" s="99">
        <f>ROUND(SUM(BC96:BC99),2)</f>
        <v>0</v>
      </c>
      <c r="BD95" s="101">
        <f>ROUND(SUM(BD96:BD99),2)</f>
        <v>0</v>
      </c>
      <c r="BS95" s="102" t="s">
        <v>76</v>
      </c>
      <c r="BT95" s="102" t="s">
        <v>84</v>
      </c>
      <c r="BU95" s="102" t="s">
        <v>78</v>
      </c>
      <c r="BV95" s="102" t="s">
        <v>79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91" s="4" customFormat="1" ht="24" customHeight="1">
      <c r="A96" s="103" t="s">
        <v>87</v>
      </c>
      <c r="B96" s="58"/>
      <c r="C96" s="104"/>
      <c r="D96" s="104"/>
      <c r="E96" s="275" t="s">
        <v>88</v>
      </c>
      <c r="F96" s="275"/>
      <c r="G96" s="275"/>
      <c r="H96" s="275"/>
      <c r="I96" s="275"/>
      <c r="J96" s="104"/>
      <c r="K96" s="275" t="s">
        <v>89</v>
      </c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7">
        <f>'D.1.1 - Architektonicko s...'!J32</f>
        <v>0</v>
      </c>
      <c r="AH96" s="278"/>
      <c r="AI96" s="278"/>
      <c r="AJ96" s="278"/>
      <c r="AK96" s="278"/>
      <c r="AL96" s="278"/>
      <c r="AM96" s="278"/>
      <c r="AN96" s="277">
        <f t="shared" si="0"/>
        <v>0</v>
      </c>
      <c r="AO96" s="278"/>
      <c r="AP96" s="278"/>
      <c r="AQ96" s="105" t="s">
        <v>90</v>
      </c>
      <c r="AR96" s="60"/>
      <c r="AS96" s="106">
        <v>0</v>
      </c>
      <c r="AT96" s="107">
        <f t="shared" si="1"/>
        <v>0</v>
      </c>
      <c r="AU96" s="108">
        <f>'D.1.1 - Architektonicko s...'!P151</f>
        <v>0</v>
      </c>
      <c r="AV96" s="107">
        <f>'D.1.1 - Architektonicko s...'!J35</f>
        <v>0</v>
      </c>
      <c r="AW96" s="107">
        <f>'D.1.1 - Architektonicko s...'!J36</f>
        <v>0</v>
      </c>
      <c r="AX96" s="107">
        <f>'D.1.1 - Architektonicko s...'!J37</f>
        <v>0</v>
      </c>
      <c r="AY96" s="107">
        <f>'D.1.1 - Architektonicko s...'!J38</f>
        <v>0</v>
      </c>
      <c r="AZ96" s="107">
        <f>'D.1.1 - Architektonicko s...'!F35</f>
        <v>0</v>
      </c>
      <c r="BA96" s="107">
        <f>'D.1.1 - Architektonicko s...'!F36</f>
        <v>0</v>
      </c>
      <c r="BB96" s="107">
        <f>'D.1.1 - Architektonicko s...'!F37</f>
        <v>0</v>
      </c>
      <c r="BC96" s="107">
        <f>'D.1.1 - Architektonicko s...'!F38</f>
        <v>0</v>
      </c>
      <c r="BD96" s="109">
        <f>'D.1.1 - Architektonicko s...'!F39</f>
        <v>0</v>
      </c>
      <c r="BT96" s="110" t="s">
        <v>86</v>
      </c>
      <c r="BV96" s="110" t="s">
        <v>79</v>
      </c>
      <c r="BW96" s="110" t="s">
        <v>91</v>
      </c>
      <c r="BX96" s="110" t="s">
        <v>85</v>
      </c>
      <c r="CL96" s="110" t="s">
        <v>1</v>
      </c>
    </row>
    <row r="97" spans="1:91" s="4" customFormat="1" ht="14.45" customHeight="1">
      <c r="A97" s="103" t="s">
        <v>87</v>
      </c>
      <c r="B97" s="58"/>
      <c r="C97" s="104"/>
      <c r="D97" s="104"/>
      <c r="E97" s="275" t="s">
        <v>92</v>
      </c>
      <c r="F97" s="275"/>
      <c r="G97" s="275"/>
      <c r="H97" s="275"/>
      <c r="I97" s="275"/>
      <c r="J97" s="104"/>
      <c r="K97" s="275" t="s">
        <v>93</v>
      </c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7">
        <f>'D.1.4a - ZTI - budova A'!J32</f>
        <v>0</v>
      </c>
      <c r="AH97" s="278"/>
      <c r="AI97" s="278"/>
      <c r="AJ97" s="278"/>
      <c r="AK97" s="278"/>
      <c r="AL97" s="278"/>
      <c r="AM97" s="278"/>
      <c r="AN97" s="277">
        <f t="shared" si="0"/>
        <v>0</v>
      </c>
      <c r="AO97" s="278"/>
      <c r="AP97" s="278"/>
      <c r="AQ97" s="105" t="s">
        <v>90</v>
      </c>
      <c r="AR97" s="60"/>
      <c r="AS97" s="106">
        <v>0</v>
      </c>
      <c r="AT97" s="107">
        <f t="shared" si="1"/>
        <v>0</v>
      </c>
      <c r="AU97" s="108">
        <f>'D.1.4a - ZTI - budova A'!P127</f>
        <v>0</v>
      </c>
      <c r="AV97" s="107">
        <f>'D.1.4a - ZTI - budova A'!J35</f>
        <v>0</v>
      </c>
      <c r="AW97" s="107">
        <f>'D.1.4a - ZTI - budova A'!J36</f>
        <v>0</v>
      </c>
      <c r="AX97" s="107">
        <f>'D.1.4a - ZTI - budova A'!J37</f>
        <v>0</v>
      </c>
      <c r="AY97" s="107">
        <f>'D.1.4a - ZTI - budova A'!J38</f>
        <v>0</v>
      </c>
      <c r="AZ97" s="107">
        <f>'D.1.4a - ZTI - budova A'!F35</f>
        <v>0</v>
      </c>
      <c r="BA97" s="107">
        <f>'D.1.4a - ZTI - budova A'!F36</f>
        <v>0</v>
      </c>
      <c r="BB97" s="107">
        <f>'D.1.4a - ZTI - budova A'!F37</f>
        <v>0</v>
      </c>
      <c r="BC97" s="107">
        <f>'D.1.4a - ZTI - budova A'!F38</f>
        <v>0</v>
      </c>
      <c r="BD97" s="109">
        <f>'D.1.4a - ZTI - budova A'!F39</f>
        <v>0</v>
      </c>
      <c r="BT97" s="110" t="s">
        <v>86</v>
      </c>
      <c r="BV97" s="110" t="s">
        <v>79</v>
      </c>
      <c r="BW97" s="110" t="s">
        <v>94</v>
      </c>
      <c r="BX97" s="110" t="s">
        <v>85</v>
      </c>
      <c r="CL97" s="110" t="s">
        <v>1</v>
      </c>
    </row>
    <row r="98" spans="1:91" s="4" customFormat="1" ht="14.45" customHeight="1">
      <c r="A98" s="103" t="s">
        <v>87</v>
      </c>
      <c r="B98" s="58"/>
      <c r="C98" s="104"/>
      <c r="D98" s="104"/>
      <c r="E98" s="275" t="s">
        <v>95</v>
      </c>
      <c r="F98" s="275"/>
      <c r="G98" s="275"/>
      <c r="H98" s="275"/>
      <c r="I98" s="275"/>
      <c r="J98" s="104"/>
      <c r="K98" s="275" t="s">
        <v>96</v>
      </c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7">
        <f>'D.2 - Osobní výtah - budo...'!J32</f>
        <v>0</v>
      </c>
      <c r="AH98" s="278"/>
      <c r="AI98" s="278"/>
      <c r="AJ98" s="278"/>
      <c r="AK98" s="278"/>
      <c r="AL98" s="278"/>
      <c r="AM98" s="278"/>
      <c r="AN98" s="277">
        <f t="shared" si="0"/>
        <v>0</v>
      </c>
      <c r="AO98" s="278"/>
      <c r="AP98" s="278"/>
      <c r="AQ98" s="105" t="s">
        <v>90</v>
      </c>
      <c r="AR98" s="60"/>
      <c r="AS98" s="106">
        <v>0</v>
      </c>
      <c r="AT98" s="107">
        <f t="shared" si="1"/>
        <v>0</v>
      </c>
      <c r="AU98" s="108">
        <f>'D.2 - Osobní výtah - budo...'!P123</f>
        <v>0</v>
      </c>
      <c r="AV98" s="107">
        <f>'D.2 - Osobní výtah - budo...'!J35</f>
        <v>0</v>
      </c>
      <c r="AW98" s="107">
        <f>'D.2 - Osobní výtah - budo...'!J36</f>
        <v>0</v>
      </c>
      <c r="AX98" s="107">
        <f>'D.2 - Osobní výtah - budo...'!J37</f>
        <v>0</v>
      </c>
      <c r="AY98" s="107">
        <f>'D.2 - Osobní výtah - budo...'!J38</f>
        <v>0</v>
      </c>
      <c r="AZ98" s="107">
        <f>'D.2 - Osobní výtah - budo...'!F35</f>
        <v>0</v>
      </c>
      <c r="BA98" s="107">
        <f>'D.2 - Osobní výtah - budo...'!F36</f>
        <v>0</v>
      </c>
      <c r="BB98" s="107">
        <f>'D.2 - Osobní výtah - budo...'!F37</f>
        <v>0</v>
      </c>
      <c r="BC98" s="107">
        <f>'D.2 - Osobní výtah - budo...'!F38</f>
        <v>0</v>
      </c>
      <c r="BD98" s="109">
        <f>'D.2 - Osobní výtah - budo...'!F39</f>
        <v>0</v>
      </c>
      <c r="BT98" s="110" t="s">
        <v>86</v>
      </c>
      <c r="BV98" s="110" t="s">
        <v>79</v>
      </c>
      <c r="BW98" s="110" t="s">
        <v>97</v>
      </c>
      <c r="BX98" s="110" t="s">
        <v>85</v>
      </c>
      <c r="CL98" s="110" t="s">
        <v>1</v>
      </c>
    </row>
    <row r="99" spans="1:91" s="4" customFormat="1" ht="14.45" customHeight="1">
      <c r="A99" s="103" t="s">
        <v>87</v>
      </c>
      <c r="B99" s="58"/>
      <c r="C99" s="104"/>
      <c r="D99" s="104"/>
      <c r="E99" s="275" t="s">
        <v>98</v>
      </c>
      <c r="F99" s="275"/>
      <c r="G99" s="275"/>
      <c r="H99" s="275"/>
      <c r="I99" s="275"/>
      <c r="J99" s="104"/>
      <c r="K99" s="275" t="s">
        <v>99</v>
      </c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7">
        <f>'EL - Elektroinstalace'!J32</f>
        <v>0</v>
      </c>
      <c r="AH99" s="278"/>
      <c r="AI99" s="278"/>
      <c r="AJ99" s="278"/>
      <c r="AK99" s="278"/>
      <c r="AL99" s="278"/>
      <c r="AM99" s="278"/>
      <c r="AN99" s="277">
        <f t="shared" si="0"/>
        <v>0</v>
      </c>
      <c r="AO99" s="278"/>
      <c r="AP99" s="278"/>
      <c r="AQ99" s="105" t="s">
        <v>90</v>
      </c>
      <c r="AR99" s="60"/>
      <c r="AS99" s="106">
        <v>0</v>
      </c>
      <c r="AT99" s="107">
        <f t="shared" si="1"/>
        <v>0</v>
      </c>
      <c r="AU99" s="108">
        <f>'EL - Elektroinstalace'!P122</f>
        <v>0</v>
      </c>
      <c r="AV99" s="107">
        <f>'EL - Elektroinstalace'!J35</f>
        <v>0</v>
      </c>
      <c r="AW99" s="107">
        <f>'EL - Elektroinstalace'!J36</f>
        <v>0</v>
      </c>
      <c r="AX99" s="107">
        <f>'EL - Elektroinstalace'!J37</f>
        <v>0</v>
      </c>
      <c r="AY99" s="107">
        <f>'EL - Elektroinstalace'!J38</f>
        <v>0</v>
      </c>
      <c r="AZ99" s="107">
        <f>'EL - Elektroinstalace'!F35</f>
        <v>0</v>
      </c>
      <c r="BA99" s="107">
        <f>'EL - Elektroinstalace'!F36</f>
        <v>0</v>
      </c>
      <c r="BB99" s="107">
        <f>'EL - Elektroinstalace'!F37</f>
        <v>0</v>
      </c>
      <c r="BC99" s="107">
        <f>'EL - Elektroinstalace'!F38</f>
        <v>0</v>
      </c>
      <c r="BD99" s="109">
        <f>'EL - Elektroinstalace'!F39</f>
        <v>0</v>
      </c>
      <c r="BT99" s="110" t="s">
        <v>86</v>
      </c>
      <c r="BV99" s="110" t="s">
        <v>79</v>
      </c>
      <c r="BW99" s="110" t="s">
        <v>100</v>
      </c>
      <c r="BX99" s="110" t="s">
        <v>85</v>
      </c>
      <c r="CL99" s="110" t="s">
        <v>1</v>
      </c>
    </row>
    <row r="100" spans="1:91" s="7" customFormat="1" ht="66" customHeight="1">
      <c r="B100" s="93"/>
      <c r="C100" s="94"/>
      <c r="D100" s="276" t="s">
        <v>101</v>
      </c>
      <c r="E100" s="276"/>
      <c r="F100" s="276"/>
      <c r="G100" s="276"/>
      <c r="H100" s="276"/>
      <c r="I100" s="95"/>
      <c r="J100" s="276" t="s">
        <v>102</v>
      </c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86">
        <f>ROUND(SUM(AG101:AG104),2)</f>
        <v>0</v>
      </c>
      <c r="AH100" s="280"/>
      <c r="AI100" s="280"/>
      <c r="AJ100" s="280"/>
      <c r="AK100" s="280"/>
      <c r="AL100" s="280"/>
      <c r="AM100" s="280"/>
      <c r="AN100" s="279">
        <f t="shared" si="0"/>
        <v>0</v>
      </c>
      <c r="AO100" s="280"/>
      <c r="AP100" s="280"/>
      <c r="AQ100" s="96" t="s">
        <v>83</v>
      </c>
      <c r="AR100" s="97"/>
      <c r="AS100" s="98">
        <f>ROUND(SUM(AS101:AS104),2)</f>
        <v>0</v>
      </c>
      <c r="AT100" s="99">
        <f t="shared" si="1"/>
        <v>0</v>
      </c>
      <c r="AU100" s="100">
        <f>ROUND(SUM(AU101:AU104),5)</f>
        <v>0</v>
      </c>
      <c r="AV100" s="99">
        <f>ROUND(AZ100*L29,2)</f>
        <v>0</v>
      </c>
      <c r="AW100" s="99">
        <f>ROUND(BA100*L30,2)</f>
        <v>0</v>
      </c>
      <c r="AX100" s="99">
        <f>ROUND(BB100*L29,2)</f>
        <v>0</v>
      </c>
      <c r="AY100" s="99">
        <f>ROUND(BC100*L30,2)</f>
        <v>0</v>
      </c>
      <c r="AZ100" s="99">
        <f>ROUND(SUM(AZ101:AZ104),2)</f>
        <v>0</v>
      </c>
      <c r="BA100" s="99">
        <f>ROUND(SUM(BA101:BA104),2)</f>
        <v>0</v>
      </c>
      <c r="BB100" s="99">
        <f>ROUND(SUM(BB101:BB104),2)</f>
        <v>0</v>
      </c>
      <c r="BC100" s="99">
        <f>ROUND(SUM(BC101:BC104),2)</f>
        <v>0</v>
      </c>
      <c r="BD100" s="101">
        <f>ROUND(SUM(BD101:BD104),2)</f>
        <v>0</v>
      </c>
      <c r="BS100" s="102" t="s">
        <v>76</v>
      </c>
      <c r="BT100" s="102" t="s">
        <v>84</v>
      </c>
      <c r="BU100" s="102" t="s">
        <v>78</v>
      </c>
      <c r="BV100" s="102" t="s">
        <v>79</v>
      </c>
      <c r="BW100" s="102" t="s">
        <v>103</v>
      </c>
      <c r="BX100" s="102" t="s">
        <v>5</v>
      </c>
      <c r="CL100" s="102" t="s">
        <v>1</v>
      </c>
      <c r="CM100" s="102" t="s">
        <v>86</v>
      </c>
    </row>
    <row r="101" spans="1:91" s="4" customFormat="1" ht="24" customHeight="1">
      <c r="A101" s="103" t="s">
        <v>87</v>
      </c>
      <c r="B101" s="58"/>
      <c r="C101" s="104"/>
      <c r="D101" s="104"/>
      <c r="E101" s="275" t="s">
        <v>88</v>
      </c>
      <c r="F101" s="275"/>
      <c r="G101" s="275"/>
      <c r="H101" s="275"/>
      <c r="I101" s="275"/>
      <c r="J101" s="104"/>
      <c r="K101" s="275" t="s">
        <v>104</v>
      </c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7">
        <f>'D.1.1 - Architektonicko s..._01'!J32</f>
        <v>0</v>
      </c>
      <c r="AH101" s="278"/>
      <c r="AI101" s="278"/>
      <c r="AJ101" s="278"/>
      <c r="AK101" s="278"/>
      <c r="AL101" s="278"/>
      <c r="AM101" s="278"/>
      <c r="AN101" s="277">
        <f t="shared" si="0"/>
        <v>0</v>
      </c>
      <c r="AO101" s="278"/>
      <c r="AP101" s="278"/>
      <c r="AQ101" s="105" t="s">
        <v>90</v>
      </c>
      <c r="AR101" s="60"/>
      <c r="AS101" s="106">
        <v>0</v>
      </c>
      <c r="AT101" s="107">
        <f t="shared" si="1"/>
        <v>0</v>
      </c>
      <c r="AU101" s="108">
        <f>'D.1.1 - Architektonicko s..._01'!P149</f>
        <v>0</v>
      </c>
      <c r="AV101" s="107">
        <f>'D.1.1 - Architektonicko s..._01'!J35</f>
        <v>0</v>
      </c>
      <c r="AW101" s="107">
        <f>'D.1.1 - Architektonicko s..._01'!J36</f>
        <v>0</v>
      </c>
      <c r="AX101" s="107">
        <f>'D.1.1 - Architektonicko s..._01'!J37</f>
        <v>0</v>
      </c>
      <c r="AY101" s="107">
        <f>'D.1.1 - Architektonicko s..._01'!J38</f>
        <v>0</v>
      </c>
      <c r="AZ101" s="107">
        <f>'D.1.1 - Architektonicko s..._01'!F35</f>
        <v>0</v>
      </c>
      <c r="BA101" s="107">
        <f>'D.1.1 - Architektonicko s..._01'!F36</f>
        <v>0</v>
      </c>
      <c r="BB101" s="107">
        <f>'D.1.1 - Architektonicko s..._01'!F37</f>
        <v>0</v>
      </c>
      <c r="BC101" s="107">
        <f>'D.1.1 - Architektonicko s..._01'!F38</f>
        <v>0</v>
      </c>
      <c r="BD101" s="109">
        <f>'D.1.1 - Architektonicko s..._01'!F39</f>
        <v>0</v>
      </c>
      <c r="BT101" s="110" t="s">
        <v>86</v>
      </c>
      <c r="BV101" s="110" t="s">
        <v>79</v>
      </c>
      <c r="BW101" s="110" t="s">
        <v>105</v>
      </c>
      <c r="BX101" s="110" t="s">
        <v>103</v>
      </c>
      <c r="CL101" s="110" t="s">
        <v>1</v>
      </c>
    </row>
    <row r="102" spans="1:91" s="4" customFormat="1" ht="14.45" customHeight="1">
      <c r="A102" s="103" t="s">
        <v>87</v>
      </c>
      <c r="B102" s="58"/>
      <c r="C102" s="104"/>
      <c r="D102" s="104"/>
      <c r="E102" s="275" t="s">
        <v>92</v>
      </c>
      <c r="F102" s="275"/>
      <c r="G102" s="275"/>
      <c r="H102" s="275"/>
      <c r="I102" s="275"/>
      <c r="J102" s="104"/>
      <c r="K102" s="275" t="s">
        <v>106</v>
      </c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7">
        <f>'D.1.4a - ZTI - budova B'!J32</f>
        <v>0</v>
      </c>
      <c r="AH102" s="278"/>
      <c r="AI102" s="278"/>
      <c r="AJ102" s="278"/>
      <c r="AK102" s="278"/>
      <c r="AL102" s="278"/>
      <c r="AM102" s="278"/>
      <c r="AN102" s="277">
        <f t="shared" si="0"/>
        <v>0</v>
      </c>
      <c r="AO102" s="278"/>
      <c r="AP102" s="278"/>
      <c r="AQ102" s="105" t="s">
        <v>90</v>
      </c>
      <c r="AR102" s="60"/>
      <c r="AS102" s="106">
        <v>0</v>
      </c>
      <c r="AT102" s="107">
        <f t="shared" si="1"/>
        <v>0</v>
      </c>
      <c r="AU102" s="108">
        <f>'D.1.4a - ZTI - budova B'!P127</f>
        <v>0</v>
      </c>
      <c r="AV102" s="107">
        <f>'D.1.4a - ZTI - budova B'!J35</f>
        <v>0</v>
      </c>
      <c r="AW102" s="107">
        <f>'D.1.4a - ZTI - budova B'!J36</f>
        <v>0</v>
      </c>
      <c r="AX102" s="107">
        <f>'D.1.4a - ZTI - budova B'!J37</f>
        <v>0</v>
      </c>
      <c r="AY102" s="107">
        <f>'D.1.4a - ZTI - budova B'!J38</f>
        <v>0</v>
      </c>
      <c r="AZ102" s="107">
        <f>'D.1.4a - ZTI - budova B'!F35</f>
        <v>0</v>
      </c>
      <c r="BA102" s="107">
        <f>'D.1.4a - ZTI - budova B'!F36</f>
        <v>0</v>
      </c>
      <c r="BB102" s="107">
        <f>'D.1.4a - ZTI - budova B'!F37</f>
        <v>0</v>
      </c>
      <c r="BC102" s="107">
        <f>'D.1.4a - ZTI - budova B'!F38</f>
        <v>0</v>
      </c>
      <c r="BD102" s="109">
        <f>'D.1.4a - ZTI - budova B'!F39</f>
        <v>0</v>
      </c>
      <c r="BT102" s="110" t="s">
        <v>86</v>
      </c>
      <c r="BV102" s="110" t="s">
        <v>79</v>
      </c>
      <c r="BW102" s="110" t="s">
        <v>107</v>
      </c>
      <c r="BX102" s="110" t="s">
        <v>103</v>
      </c>
      <c r="CL102" s="110" t="s">
        <v>1</v>
      </c>
    </row>
    <row r="103" spans="1:91" s="4" customFormat="1" ht="14.45" customHeight="1">
      <c r="A103" s="103" t="s">
        <v>87</v>
      </c>
      <c r="B103" s="58"/>
      <c r="C103" s="104"/>
      <c r="D103" s="104"/>
      <c r="E103" s="275" t="s">
        <v>95</v>
      </c>
      <c r="F103" s="275"/>
      <c r="G103" s="275"/>
      <c r="H103" s="275"/>
      <c r="I103" s="275"/>
      <c r="J103" s="104"/>
      <c r="K103" s="275" t="s">
        <v>108</v>
      </c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7">
        <f>'D.2 - Osobní výtah - budo..._01'!J32</f>
        <v>0</v>
      </c>
      <c r="AH103" s="278"/>
      <c r="AI103" s="278"/>
      <c r="AJ103" s="278"/>
      <c r="AK103" s="278"/>
      <c r="AL103" s="278"/>
      <c r="AM103" s="278"/>
      <c r="AN103" s="277">
        <f t="shared" si="0"/>
        <v>0</v>
      </c>
      <c r="AO103" s="278"/>
      <c r="AP103" s="278"/>
      <c r="AQ103" s="105" t="s">
        <v>90</v>
      </c>
      <c r="AR103" s="60"/>
      <c r="AS103" s="106">
        <v>0</v>
      </c>
      <c r="AT103" s="107">
        <f t="shared" si="1"/>
        <v>0</v>
      </c>
      <c r="AU103" s="108">
        <f>'D.2 - Osobní výtah - budo..._01'!P123</f>
        <v>0</v>
      </c>
      <c r="AV103" s="107">
        <f>'D.2 - Osobní výtah - budo..._01'!J35</f>
        <v>0</v>
      </c>
      <c r="AW103" s="107">
        <f>'D.2 - Osobní výtah - budo..._01'!J36</f>
        <v>0</v>
      </c>
      <c r="AX103" s="107">
        <f>'D.2 - Osobní výtah - budo..._01'!J37</f>
        <v>0</v>
      </c>
      <c r="AY103" s="107">
        <f>'D.2 - Osobní výtah - budo..._01'!J38</f>
        <v>0</v>
      </c>
      <c r="AZ103" s="107">
        <f>'D.2 - Osobní výtah - budo..._01'!F35</f>
        <v>0</v>
      </c>
      <c r="BA103" s="107">
        <f>'D.2 - Osobní výtah - budo..._01'!F36</f>
        <v>0</v>
      </c>
      <c r="BB103" s="107">
        <f>'D.2 - Osobní výtah - budo..._01'!F37</f>
        <v>0</v>
      </c>
      <c r="BC103" s="107">
        <f>'D.2 - Osobní výtah - budo..._01'!F38</f>
        <v>0</v>
      </c>
      <c r="BD103" s="109">
        <f>'D.2 - Osobní výtah - budo..._01'!F39</f>
        <v>0</v>
      </c>
      <c r="BT103" s="110" t="s">
        <v>86</v>
      </c>
      <c r="BV103" s="110" t="s">
        <v>79</v>
      </c>
      <c r="BW103" s="110" t="s">
        <v>109</v>
      </c>
      <c r="BX103" s="110" t="s">
        <v>103</v>
      </c>
      <c r="CL103" s="110" t="s">
        <v>1</v>
      </c>
    </row>
    <row r="104" spans="1:91" s="4" customFormat="1" ht="14.45" customHeight="1">
      <c r="A104" s="103" t="s">
        <v>87</v>
      </c>
      <c r="B104" s="58"/>
      <c r="C104" s="104"/>
      <c r="D104" s="104"/>
      <c r="E104" s="275" t="s">
        <v>98</v>
      </c>
      <c r="F104" s="275"/>
      <c r="G104" s="275"/>
      <c r="H104" s="275"/>
      <c r="I104" s="275"/>
      <c r="J104" s="104"/>
      <c r="K104" s="275" t="s">
        <v>99</v>
      </c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7">
        <f>'EL - Elektroinstalace_01'!J32</f>
        <v>0</v>
      </c>
      <c r="AH104" s="278"/>
      <c r="AI104" s="278"/>
      <c r="AJ104" s="278"/>
      <c r="AK104" s="278"/>
      <c r="AL104" s="278"/>
      <c r="AM104" s="278"/>
      <c r="AN104" s="277">
        <f t="shared" si="0"/>
        <v>0</v>
      </c>
      <c r="AO104" s="278"/>
      <c r="AP104" s="278"/>
      <c r="AQ104" s="105" t="s">
        <v>90</v>
      </c>
      <c r="AR104" s="60"/>
      <c r="AS104" s="106">
        <v>0</v>
      </c>
      <c r="AT104" s="107">
        <f t="shared" si="1"/>
        <v>0</v>
      </c>
      <c r="AU104" s="108">
        <f>'EL - Elektroinstalace_01'!P122</f>
        <v>0</v>
      </c>
      <c r="AV104" s="107">
        <f>'EL - Elektroinstalace_01'!J35</f>
        <v>0</v>
      </c>
      <c r="AW104" s="107">
        <f>'EL - Elektroinstalace_01'!J36</f>
        <v>0</v>
      </c>
      <c r="AX104" s="107">
        <f>'EL - Elektroinstalace_01'!J37</f>
        <v>0</v>
      </c>
      <c r="AY104" s="107">
        <f>'EL - Elektroinstalace_01'!J38</f>
        <v>0</v>
      </c>
      <c r="AZ104" s="107">
        <f>'EL - Elektroinstalace_01'!F35</f>
        <v>0</v>
      </c>
      <c r="BA104" s="107">
        <f>'EL - Elektroinstalace_01'!F36</f>
        <v>0</v>
      </c>
      <c r="BB104" s="107">
        <f>'EL - Elektroinstalace_01'!F37</f>
        <v>0</v>
      </c>
      <c r="BC104" s="107">
        <f>'EL - Elektroinstalace_01'!F38</f>
        <v>0</v>
      </c>
      <c r="BD104" s="109">
        <f>'EL - Elektroinstalace_01'!F39</f>
        <v>0</v>
      </c>
      <c r="BT104" s="110" t="s">
        <v>86</v>
      </c>
      <c r="BV104" s="110" t="s">
        <v>79</v>
      </c>
      <c r="BW104" s="110" t="s">
        <v>110</v>
      </c>
      <c r="BX104" s="110" t="s">
        <v>103</v>
      </c>
      <c r="CL104" s="110" t="s">
        <v>1</v>
      </c>
    </row>
    <row r="105" spans="1:91" s="7" customFormat="1" ht="66" customHeight="1">
      <c r="B105" s="93"/>
      <c r="C105" s="94"/>
      <c r="D105" s="276" t="s">
        <v>111</v>
      </c>
      <c r="E105" s="276"/>
      <c r="F105" s="276"/>
      <c r="G105" s="276"/>
      <c r="H105" s="276"/>
      <c r="I105" s="95"/>
      <c r="J105" s="276" t="s">
        <v>112</v>
      </c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86">
        <f>ROUND(SUM(AG106:AG108),2)</f>
        <v>0</v>
      </c>
      <c r="AH105" s="280"/>
      <c r="AI105" s="280"/>
      <c r="AJ105" s="280"/>
      <c r="AK105" s="280"/>
      <c r="AL105" s="280"/>
      <c r="AM105" s="280"/>
      <c r="AN105" s="279">
        <f t="shared" si="0"/>
        <v>0</v>
      </c>
      <c r="AO105" s="280"/>
      <c r="AP105" s="280"/>
      <c r="AQ105" s="96" t="s">
        <v>83</v>
      </c>
      <c r="AR105" s="97"/>
      <c r="AS105" s="98">
        <f>ROUND(SUM(AS106:AS108),2)</f>
        <v>0</v>
      </c>
      <c r="AT105" s="99">
        <f t="shared" si="1"/>
        <v>0</v>
      </c>
      <c r="AU105" s="100">
        <f>ROUND(SUM(AU106:AU108),5)</f>
        <v>0</v>
      </c>
      <c r="AV105" s="99">
        <f>ROUND(AZ105*L29,2)</f>
        <v>0</v>
      </c>
      <c r="AW105" s="99">
        <f>ROUND(BA105*L30,2)</f>
        <v>0</v>
      </c>
      <c r="AX105" s="99">
        <f>ROUND(BB105*L29,2)</f>
        <v>0</v>
      </c>
      <c r="AY105" s="99">
        <f>ROUND(BC105*L30,2)</f>
        <v>0</v>
      </c>
      <c r="AZ105" s="99">
        <f>ROUND(SUM(AZ106:AZ108),2)</f>
        <v>0</v>
      </c>
      <c r="BA105" s="99">
        <f>ROUND(SUM(BA106:BA108),2)</f>
        <v>0</v>
      </c>
      <c r="BB105" s="99">
        <f>ROUND(SUM(BB106:BB108),2)</f>
        <v>0</v>
      </c>
      <c r="BC105" s="99">
        <f>ROUND(SUM(BC106:BC108),2)</f>
        <v>0</v>
      </c>
      <c r="BD105" s="101">
        <f>ROUND(SUM(BD106:BD108),2)</f>
        <v>0</v>
      </c>
      <c r="BS105" s="102" t="s">
        <v>76</v>
      </c>
      <c r="BT105" s="102" t="s">
        <v>84</v>
      </c>
      <c r="BU105" s="102" t="s">
        <v>78</v>
      </c>
      <c r="BV105" s="102" t="s">
        <v>79</v>
      </c>
      <c r="BW105" s="102" t="s">
        <v>113</v>
      </c>
      <c r="BX105" s="102" t="s">
        <v>5</v>
      </c>
      <c r="CL105" s="102" t="s">
        <v>1</v>
      </c>
      <c r="CM105" s="102" t="s">
        <v>86</v>
      </c>
    </row>
    <row r="106" spans="1:91" s="4" customFormat="1" ht="24" customHeight="1">
      <c r="A106" s="103" t="s">
        <v>87</v>
      </c>
      <c r="B106" s="58"/>
      <c r="C106" s="104"/>
      <c r="D106" s="104"/>
      <c r="E106" s="275" t="s">
        <v>88</v>
      </c>
      <c r="F106" s="275"/>
      <c r="G106" s="275"/>
      <c r="H106" s="275"/>
      <c r="I106" s="275"/>
      <c r="J106" s="104"/>
      <c r="K106" s="275" t="s">
        <v>114</v>
      </c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7">
        <f>'D.1.1 - Architektonicko s..._02'!J32</f>
        <v>0</v>
      </c>
      <c r="AH106" s="278"/>
      <c r="AI106" s="278"/>
      <c r="AJ106" s="278"/>
      <c r="AK106" s="278"/>
      <c r="AL106" s="278"/>
      <c r="AM106" s="278"/>
      <c r="AN106" s="277">
        <f t="shared" si="0"/>
        <v>0</v>
      </c>
      <c r="AO106" s="278"/>
      <c r="AP106" s="278"/>
      <c r="AQ106" s="105" t="s">
        <v>90</v>
      </c>
      <c r="AR106" s="60"/>
      <c r="AS106" s="106">
        <v>0</v>
      </c>
      <c r="AT106" s="107">
        <f t="shared" si="1"/>
        <v>0</v>
      </c>
      <c r="AU106" s="108">
        <f>'D.1.1 - Architektonicko s..._02'!P151</f>
        <v>0</v>
      </c>
      <c r="AV106" s="107">
        <f>'D.1.1 - Architektonicko s..._02'!J35</f>
        <v>0</v>
      </c>
      <c r="AW106" s="107">
        <f>'D.1.1 - Architektonicko s..._02'!J36</f>
        <v>0</v>
      </c>
      <c r="AX106" s="107">
        <f>'D.1.1 - Architektonicko s..._02'!J37</f>
        <v>0</v>
      </c>
      <c r="AY106" s="107">
        <f>'D.1.1 - Architektonicko s..._02'!J38</f>
        <v>0</v>
      </c>
      <c r="AZ106" s="107">
        <f>'D.1.1 - Architektonicko s..._02'!F35</f>
        <v>0</v>
      </c>
      <c r="BA106" s="107">
        <f>'D.1.1 - Architektonicko s..._02'!F36</f>
        <v>0</v>
      </c>
      <c r="BB106" s="107">
        <f>'D.1.1 - Architektonicko s..._02'!F37</f>
        <v>0</v>
      </c>
      <c r="BC106" s="107">
        <f>'D.1.1 - Architektonicko s..._02'!F38</f>
        <v>0</v>
      </c>
      <c r="BD106" s="109">
        <f>'D.1.1 - Architektonicko s..._02'!F39</f>
        <v>0</v>
      </c>
      <c r="BT106" s="110" t="s">
        <v>86</v>
      </c>
      <c r="BV106" s="110" t="s">
        <v>79</v>
      </c>
      <c r="BW106" s="110" t="s">
        <v>115</v>
      </c>
      <c r="BX106" s="110" t="s">
        <v>113</v>
      </c>
      <c r="CL106" s="110" t="s">
        <v>1</v>
      </c>
    </row>
    <row r="107" spans="1:91" s="4" customFormat="1" ht="14.45" customHeight="1">
      <c r="A107" s="103" t="s">
        <v>87</v>
      </c>
      <c r="B107" s="58"/>
      <c r="C107" s="104"/>
      <c r="D107" s="104"/>
      <c r="E107" s="275" t="s">
        <v>92</v>
      </c>
      <c r="F107" s="275"/>
      <c r="G107" s="275"/>
      <c r="H107" s="275"/>
      <c r="I107" s="275"/>
      <c r="J107" s="104"/>
      <c r="K107" s="275" t="s">
        <v>116</v>
      </c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7">
        <f>'D.1.4a - ZTI - budova C'!J32</f>
        <v>0</v>
      </c>
      <c r="AH107" s="278"/>
      <c r="AI107" s="278"/>
      <c r="AJ107" s="278"/>
      <c r="AK107" s="278"/>
      <c r="AL107" s="278"/>
      <c r="AM107" s="278"/>
      <c r="AN107" s="277">
        <f t="shared" si="0"/>
        <v>0</v>
      </c>
      <c r="AO107" s="278"/>
      <c r="AP107" s="278"/>
      <c r="AQ107" s="105" t="s">
        <v>90</v>
      </c>
      <c r="AR107" s="60"/>
      <c r="AS107" s="106">
        <v>0</v>
      </c>
      <c r="AT107" s="107">
        <f t="shared" si="1"/>
        <v>0</v>
      </c>
      <c r="AU107" s="108">
        <f>'D.1.4a - ZTI - budova C'!P127</f>
        <v>0</v>
      </c>
      <c r="AV107" s="107">
        <f>'D.1.4a - ZTI - budova C'!J35</f>
        <v>0</v>
      </c>
      <c r="AW107" s="107">
        <f>'D.1.4a - ZTI - budova C'!J36</f>
        <v>0</v>
      </c>
      <c r="AX107" s="107">
        <f>'D.1.4a - ZTI - budova C'!J37</f>
        <v>0</v>
      </c>
      <c r="AY107" s="107">
        <f>'D.1.4a - ZTI - budova C'!J38</f>
        <v>0</v>
      </c>
      <c r="AZ107" s="107">
        <f>'D.1.4a - ZTI - budova C'!F35</f>
        <v>0</v>
      </c>
      <c r="BA107" s="107">
        <f>'D.1.4a - ZTI - budova C'!F36</f>
        <v>0</v>
      </c>
      <c r="BB107" s="107">
        <f>'D.1.4a - ZTI - budova C'!F37</f>
        <v>0</v>
      </c>
      <c r="BC107" s="107">
        <f>'D.1.4a - ZTI - budova C'!F38</f>
        <v>0</v>
      </c>
      <c r="BD107" s="109">
        <f>'D.1.4a - ZTI - budova C'!F39</f>
        <v>0</v>
      </c>
      <c r="BT107" s="110" t="s">
        <v>86</v>
      </c>
      <c r="BV107" s="110" t="s">
        <v>79</v>
      </c>
      <c r="BW107" s="110" t="s">
        <v>117</v>
      </c>
      <c r="BX107" s="110" t="s">
        <v>113</v>
      </c>
      <c r="CL107" s="110" t="s">
        <v>1</v>
      </c>
    </row>
    <row r="108" spans="1:91" s="4" customFormat="1" ht="14.45" customHeight="1">
      <c r="A108" s="103" t="s">
        <v>87</v>
      </c>
      <c r="B108" s="58"/>
      <c r="C108" s="104"/>
      <c r="D108" s="104"/>
      <c r="E108" s="275" t="s">
        <v>98</v>
      </c>
      <c r="F108" s="275"/>
      <c r="G108" s="275"/>
      <c r="H108" s="275"/>
      <c r="I108" s="275"/>
      <c r="J108" s="104"/>
      <c r="K108" s="275" t="s">
        <v>99</v>
      </c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7">
        <f>'EL - Elektroinstalace_02'!J32</f>
        <v>0</v>
      </c>
      <c r="AH108" s="278"/>
      <c r="AI108" s="278"/>
      <c r="AJ108" s="278"/>
      <c r="AK108" s="278"/>
      <c r="AL108" s="278"/>
      <c r="AM108" s="278"/>
      <c r="AN108" s="277">
        <f t="shared" si="0"/>
        <v>0</v>
      </c>
      <c r="AO108" s="278"/>
      <c r="AP108" s="278"/>
      <c r="AQ108" s="105" t="s">
        <v>90</v>
      </c>
      <c r="AR108" s="60"/>
      <c r="AS108" s="106">
        <v>0</v>
      </c>
      <c r="AT108" s="107">
        <f t="shared" si="1"/>
        <v>0</v>
      </c>
      <c r="AU108" s="108">
        <f>'EL - Elektroinstalace_02'!P122</f>
        <v>0</v>
      </c>
      <c r="AV108" s="107">
        <f>'EL - Elektroinstalace_02'!J35</f>
        <v>0</v>
      </c>
      <c r="AW108" s="107">
        <f>'EL - Elektroinstalace_02'!J36</f>
        <v>0</v>
      </c>
      <c r="AX108" s="107">
        <f>'EL - Elektroinstalace_02'!J37</f>
        <v>0</v>
      </c>
      <c r="AY108" s="107">
        <f>'EL - Elektroinstalace_02'!J38</f>
        <v>0</v>
      </c>
      <c r="AZ108" s="107">
        <f>'EL - Elektroinstalace_02'!F35</f>
        <v>0</v>
      </c>
      <c r="BA108" s="107">
        <f>'EL - Elektroinstalace_02'!F36</f>
        <v>0</v>
      </c>
      <c r="BB108" s="107">
        <f>'EL - Elektroinstalace_02'!F37</f>
        <v>0</v>
      </c>
      <c r="BC108" s="107">
        <f>'EL - Elektroinstalace_02'!F38</f>
        <v>0</v>
      </c>
      <c r="BD108" s="109">
        <f>'EL - Elektroinstalace_02'!F39</f>
        <v>0</v>
      </c>
      <c r="BT108" s="110" t="s">
        <v>86</v>
      </c>
      <c r="BV108" s="110" t="s">
        <v>79</v>
      </c>
      <c r="BW108" s="110" t="s">
        <v>118</v>
      </c>
      <c r="BX108" s="110" t="s">
        <v>113</v>
      </c>
      <c r="CL108" s="110" t="s">
        <v>1</v>
      </c>
    </row>
    <row r="109" spans="1:91" s="7" customFormat="1" ht="66" customHeight="1">
      <c r="B109" s="93"/>
      <c r="C109" s="94"/>
      <c r="D109" s="276" t="s">
        <v>119</v>
      </c>
      <c r="E109" s="276"/>
      <c r="F109" s="276"/>
      <c r="G109" s="276"/>
      <c r="H109" s="276"/>
      <c r="I109" s="95"/>
      <c r="J109" s="276" t="s">
        <v>120</v>
      </c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86">
        <f>ROUND(SUM(AG110:AG113),2)</f>
        <v>0</v>
      </c>
      <c r="AH109" s="280"/>
      <c r="AI109" s="280"/>
      <c r="AJ109" s="280"/>
      <c r="AK109" s="280"/>
      <c r="AL109" s="280"/>
      <c r="AM109" s="280"/>
      <c r="AN109" s="279">
        <f t="shared" si="0"/>
        <v>0</v>
      </c>
      <c r="AO109" s="280"/>
      <c r="AP109" s="280"/>
      <c r="AQ109" s="96" t="s">
        <v>83</v>
      </c>
      <c r="AR109" s="97"/>
      <c r="AS109" s="98">
        <f>ROUND(SUM(AS110:AS113),2)</f>
        <v>0</v>
      </c>
      <c r="AT109" s="99">
        <f t="shared" si="1"/>
        <v>0</v>
      </c>
      <c r="AU109" s="100">
        <f>ROUND(SUM(AU110:AU113),5)</f>
        <v>0</v>
      </c>
      <c r="AV109" s="99">
        <f>ROUND(AZ109*L29,2)</f>
        <v>0</v>
      </c>
      <c r="AW109" s="99">
        <f>ROUND(BA109*L30,2)</f>
        <v>0</v>
      </c>
      <c r="AX109" s="99">
        <f>ROUND(BB109*L29,2)</f>
        <v>0</v>
      </c>
      <c r="AY109" s="99">
        <f>ROUND(BC109*L30,2)</f>
        <v>0</v>
      </c>
      <c r="AZ109" s="99">
        <f>ROUND(SUM(AZ110:AZ113),2)</f>
        <v>0</v>
      </c>
      <c r="BA109" s="99">
        <f>ROUND(SUM(BA110:BA113),2)</f>
        <v>0</v>
      </c>
      <c r="BB109" s="99">
        <f>ROUND(SUM(BB110:BB113),2)</f>
        <v>0</v>
      </c>
      <c r="BC109" s="99">
        <f>ROUND(SUM(BC110:BC113),2)</f>
        <v>0</v>
      </c>
      <c r="BD109" s="101">
        <f>ROUND(SUM(BD110:BD113),2)</f>
        <v>0</v>
      </c>
      <c r="BS109" s="102" t="s">
        <v>76</v>
      </c>
      <c r="BT109" s="102" t="s">
        <v>84</v>
      </c>
      <c r="BU109" s="102" t="s">
        <v>78</v>
      </c>
      <c r="BV109" s="102" t="s">
        <v>79</v>
      </c>
      <c r="BW109" s="102" t="s">
        <v>121</v>
      </c>
      <c r="BX109" s="102" t="s">
        <v>5</v>
      </c>
      <c r="CL109" s="102" t="s">
        <v>1</v>
      </c>
      <c r="CM109" s="102" t="s">
        <v>86</v>
      </c>
    </row>
    <row r="110" spans="1:91" s="4" customFormat="1" ht="24" customHeight="1">
      <c r="A110" s="103" t="s">
        <v>87</v>
      </c>
      <c r="B110" s="58"/>
      <c r="C110" s="104"/>
      <c r="D110" s="104"/>
      <c r="E110" s="275" t="s">
        <v>88</v>
      </c>
      <c r="F110" s="275"/>
      <c r="G110" s="275"/>
      <c r="H110" s="275"/>
      <c r="I110" s="275"/>
      <c r="J110" s="104"/>
      <c r="K110" s="275" t="s">
        <v>122</v>
      </c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7">
        <f>'D.1.1 - Architektonicko s..._03'!J32</f>
        <v>0</v>
      </c>
      <c r="AH110" s="278"/>
      <c r="AI110" s="278"/>
      <c r="AJ110" s="278"/>
      <c r="AK110" s="278"/>
      <c r="AL110" s="278"/>
      <c r="AM110" s="278"/>
      <c r="AN110" s="277">
        <f t="shared" si="0"/>
        <v>0</v>
      </c>
      <c r="AO110" s="278"/>
      <c r="AP110" s="278"/>
      <c r="AQ110" s="105" t="s">
        <v>90</v>
      </c>
      <c r="AR110" s="60"/>
      <c r="AS110" s="106">
        <v>0</v>
      </c>
      <c r="AT110" s="107">
        <f t="shared" si="1"/>
        <v>0</v>
      </c>
      <c r="AU110" s="108">
        <f>'D.1.1 - Architektonicko s..._03'!P152</f>
        <v>0</v>
      </c>
      <c r="AV110" s="107">
        <f>'D.1.1 - Architektonicko s..._03'!J35</f>
        <v>0</v>
      </c>
      <c r="AW110" s="107">
        <f>'D.1.1 - Architektonicko s..._03'!J36</f>
        <v>0</v>
      </c>
      <c r="AX110" s="107">
        <f>'D.1.1 - Architektonicko s..._03'!J37</f>
        <v>0</v>
      </c>
      <c r="AY110" s="107">
        <f>'D.1.1 - Architektonicko s..._03'!J38</f>
        <v>0</v>
      </c>
      <c r="AZ110" s="107">
        <f>'D.1.1 - Architektonicko s..._03'!F35</f>
        <v>0</v>
      </c>
      <c r="BA110" s="107">
        <f>'D.1.1 - Architektonicko s..._03'!F36</f>
        <v>0</v>
      </c>
      <c r="BB110" s="107">
        <f>'D.1.1 - Architektonicko s..._03'!F37</f>
        <v>0</v>
      </c>
      <c r="BC110" s="107">
        <f>'D.1.1 - Architektonicko s..._03'!F38</f>
        <v>0</v>
      </c>
      <c r="BD110" s="109">
        <f>'D.1.1 - Architektonicko s..._03'!F39</f>
        <v>0</v>
      </c>
      <c r="BT110" s="110" t="s">
        <v>86</v>
      </c>
      <c r="BV110" s="110" t="s">
        <v>79</v>
      </c>
      <c r="BW110" s="110" t="s">
        <v>123</v>
      </c>
      <c r="BX110" s="110" t="s">
        <v>121</v>
      </c>
      <c r="CL110" s="110" t="s">
        <v>1</v>
      </c>
    </row>
    <row r="111" spans="1:91" s="4" customFormat="1" ht="14.45" customHeight="1">
      <c r="A111" s="103" t="s">
        <v>87</v>
      </c>
      <c r="B111" s="58"/>
      <c r="C111" s="104"/>
      <c r="D111" s="104"/>
      <c r="E111" s="275" t="s">
        <v>92</v>
      </c>
      <c r="F111" s="275"/>
      <c r="G111" s="275"/>
      <c r="H111" s="275"/>
      <c r="I111" s="275"/>
      <c r="J111" s="104"/>
      <c r="K111" s="275" t="s">
        <v>124</v>
      </c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7">
        <f>'D.1.4a - ZTI - budova D'!J32</f>
        <v>0</v>
      </c>
      <c r="AH111" s="278"/>
      <c r="AI111" s="278"/>
      <c r="AJ111" s="278"/>
      <c r="AK111" s="278"/>
      <c r="AL111" s="278"/>
      <c r="AM111" s="278"/>
      <c r="AN111" s="277">
        <f t="shared" si="0"/>
        <v>0</v>
      </c>
      <c r="AO111" s="278"/>
      <c r="AP111" s="278"/>
      <c r="AQ111" s="105" t="s">
        <v>90</v>
      </c>
      <c r="AR111" s="60"/>
      <c r="AS111" s="106">
        <v>0</v>
      </c>
      <c r="AT111" s="107">
        <f t="shared" si="1"/>
        <v>0</v>
      </c>
      <c r="AU111" s="108">
        <f>'D.1.4a - ZTI - budova D'!P127</f>
        <v>0</v>
      </c>
      <c r="AV111" s="107">
        <f>'D.1.4a - ZTI - budova D'!J35</f>
        <v>0</v>
      </c>
      <c r="AW111" s="107">
        <f>'D.1.4a - ZTI - budova D'!J36</f>
        <v>0</v>
      </c>
      <c r="AX111" s="107">
        <f>'D.1.4a - ZTI - budova D'!J37</f>
        <v>0</v>
      </c>
      <c r="AY111" s="107">
        <f>'D.1.4a - ZTI - budova D'!J38</f>
        <v>0</v>
      </c>
      <c r="AZ111" s="107">
        <f>'D.1.4a - ZTI - budova D'!F35</f>
        <v>0</v>
      </c>
      <c r="BA111" s="107">
        <f>'D.1.4a - ZTI - budova D'!F36</f>
        <v>0</v>
      </c>
      <c r="BB111" s="107">
        <f>'D.1.4a - ZTI - budova D'!F37</f>
        <v>0</v>
      </c>
      <c r="BC111" s="107">
        <f>'D.1.4a - ZTI - budova D'!F38</f>
        <v>0</v>
      </c>
      <c r="BD111" s="109">
        <f>'D.1.4a - ZTI - budova D'!F39</f>
        <v>0</v>
      </c>
      <c r="BT111" s="110" t="s">
        <v>86</v>
      </c>
      <c r="BV111" s="110" t="s">
        <v>79</v>
      </c>
      <c r="BW111" s="110" t="s">
        <v>125</v>
      </c>
      <c r="BX111" s="110" t="s">
        <v>121</v>
      </c>
      <c r="CL111" s="110" t="s">
        <v>1</v>
      </c>
    </row>
    <row r="112" spans="1:91" s="4" customFormat="1" ht="14.45" customHeight="1">
      <c r="A112" s="103" t="s">
        <v>87</v>
      </c>
      <c r="B112" s="58"/>
      <c r="C112" s="104"/>
      <c r="D112" s="104"/>
      <c r="E112" s="275" t="s">
        <v>95</v>
      </c>
      <c r="F112" s="275"/>
      <c r="G112" s="275"/>
      <c r="H112" s="275"/>
      <c r="I112" s="275"/>
      <c r="J112" s="104"/>
      <c r="K112" s="275" t="s">
        <v>126</v>
      </c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7">
        <f>'D.2 - Osobní výtah - budo..._02'!J32</f>
        <v>0</v>
      </c>
      <c r="AH112" s="278"/>
      <c r="AI112" s="278"/>
      <c r="AJ112" s="278"/>
      <c r="AK112" s="278"/>
      <c r="AL112" s="278"/>
      <c r="AM112" s="278"/>
      <c r="AN112" s="277">
        <f t="shared" si="0"/>
        <v>0</v>
      </c>
      <c r="AO112" s="278"/>
      <c r="AP112" s="278"/>
      <c r="AQ112" s="105" t="s">
        <v>90</v>
      </c>
      <c r="AR112" s="60"/>
      <c r="AS112" s="106">
        <v>0</v>
      </c>
      <c r="AT112" s="107">
        <f t="shared" si="1"/>
        <v>0</v>
      </c>
      <c r="AU112" s="108">
        <f>'D.2 - Osobní výtah - budo..._02'!P123</f>
        <v>0</v>
      </c>
      <c r="AV112" s="107">
        <f>'D.2 - Osobní výtah - budo..._02'!J35</f>
        <v>0</v>
      </c>
      <c r="AW112" s="107">
        <f>'D.2 - Osobní výtah - budo..._02'!J36</f>
        <v>0</v>
      </c>
      <c r="AX112" s="107">
        <f>'D.2 - Osobní výtah - budo..._02'!J37</f>
        <v>0</v>
      </c>
      <c r="AY112" s="107">
        <f>'D.2 - Osobní výtah - budo..._02'!J38</f>
        <v>0</v>
      </c>
      <c r="AZ112" s="107">
        <f>'D.2 - Osobní výtah - budo..._02'!F35</f>
        <v>0</v>
      </c>
      <c r="BA112" s="107">
        <f>'D.2 - Osobní výtah - budo..._02'!F36</f>
        <v>0</v>
      </c>
      <c r="BB112" s="107">
        <f>'D.2 - Osobní výtah - budo..._02'!F37</f>
        <v>0</v>
      </c>
      <c r="BC112" s="107">
        <f>'D.2 - Osobní výtah - budo..._02'!F38</f>
        <v>0</v>
      </c>
      <c r="BD112" s="109">
        <f>'D.2 - Osobní výtah - budo..._02'!F39</f>
        <v>0</v>
      </c>
      <c r="BT112" s="110" t="s">
        <v>86</v>
      </c>
      <c r="BV112" s="110" t="s">
        <v>79</v>
      </c>
      <c r="BW112" s="110" t="s">
        <v>127</v>
      </c>
      <c r="BX112" s="110" t="s">
        <v>121</v>
      </c>
      <c r="CL112" s="110" t="s">
        <v>1</v>
      </c>
    </row>
    <row r="113" spans="1:91" s="4" customFormat="1" ht="14.45" customHeight="1">
      <c r="A113" s="103" t="s">
        <v>87</v>
      </c>
      <c r="B113" s="58"/>
      <c r="C113" s="104"/>
      <c r="D113" s="104"/>
      <c r="E113" s="275" t="s">
        <v>98</v>
      </c>
      <c r="F113" s="275"/>
      <c r="G113" s="275"/>
      <c r="H113" s="275"/>
      <c r="I113" s="275"/>
      <c r="J113" s="104"/>
      <c r="K113" s="275" t="s">
        <v>99</v>
      </c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7">
        <f>'EL - Elektroinstalace_03'!J32</f>
        <v>0</v>
      </c>
      <c r="AH113" s="278"/>
      <c r="AI113" s="278"/>
      <c r="AJ113" s="278"/>
      <c r="AK113" s="278"/>
      <c r="AL113" s="278"/>
      <c r="AM113" s="278"/>
      <c r="AN113" s="277">
        <f t="shared" si="0"/>
        <v>0</v>
      </c>
      <c r="AO113" s="278"/>
      <c r="AP113" s="278"/>
      <c r="AQ113" s="105" t="s">
        <v>90</v>
      </c>
      <c r="AR113" s="60"/>
      <c r="AS113" s="106">
        <v>0</v>
      </c>
      <c r="AT113" s="107">
        <f t="shared" si="1"/>
        <v>0</v>
      </c>
      <c r="AU113" s="108">
        <f>'EL - Elektroinstalace_03'!P122</f>
        <v>0</v>
      </c>
      <c r="AV113" s="107">
        <f>'EL - Elektroinstalace_03'!J35</f>
        <v>0</v>
      </c>
      <c r="AW113" s="107">
        <f>'EL - Elektroinstalace_03'!J36</f>
        <v>0</v>
      </c>
      <c r="AX113" s="107">
        <f>'EL - Elektroinstalace_03'!J37</f>
        <v>0</v>
      </c>
      <c r="AY113" s="107">
        <f>'EL - Elektroinstalace_03'!J38</f>
        <v>0</v>
      </c>
      <c r="AZ113" s="107">
        <f>'EL - Elektroinstalace_03'!F35</f>
        <v>0</v>
      </c>
      <c r="BA113" s="107">
        <f>'EL - Elektroinstalace_03'!F36</f>
        <v>0</v>
      </c>
      <c r="BB113" s="107">
        <f>'EL - Elektroinstalace_03'!F37</f>
        <v>0</v>
      </c>
      <c r="BC113" s="107">
        <f>'EL - Elektroinstalace_03'!F38</f>
        <v>0</v>
      </c>
      <c r="BD113" s="109">
        <f>'EL - Elektroinstalace_03'!F39</f>
        <v>0</v>
      </c>
      <c r="BT113" s="110" t="s">
        <v>86</v>
      </c>
      <c r="BV113" s="110" t="s">
        <v>79</v>
      </c>
      <c r="BW113" s="110" t="s">
        <v>128</v>
      </c>
      <c r="BX113" s="110" t="s">
        <v>121</v>
      </c>
      <c r="CL113" s="110" t="s">
        <v>1</v>
      </c>
    </row>
    <row r="114" spans="1:91" s="7" customFormat="1" ht="66" customHeight="1">
      <c r="B114" s="93"/>
      <c r="C114" s="94"/>
      <c r="D114" s="276" t="s">
        <v>129</v>
      </c>
      <c r="E114" s="276"/>
      <c r="F114" s="276"/>
      <c r="G114" s="276"/>
      <c r="H114" s="276"/>
      <c r="I114" s="95"/>
      <c r="J114" s="276" t="s">
        <v>130</v>
      </c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86">
        <f>ROUND(AG115,2)</f>
        <v>0</v>
      </c>
      <c r="AH114" s="280"/>
      <c r="AI114" s="280"/>
      <c r="AJ114" s="280"/>
      <c r="AK114" s="280"/>
      <c r="AL114" s="280"/>
      <c r="AM114" s="280"/>
      <c r="AN114" s="279">
        <f t="shared" si="0"/>
        <v>0</v>
      </c>
      <c r="AO114" s="280"/>
      <c r="AP114" s="280"/>
      <c r="AQ114" s="96" t="s">
        <v>83</v>
      </c>
      <c r="AR114" s="97"/>
      <c r="AS114" s="98">
        <f>ROUND(AS115,2)</f>
        <v>0</v>
      </c>
      <c r="AT114" s="99">
        <f t="shared" si="1"/>
        <v>0</v>
      </c>
      <c r="AU114" s="100">
        <f>ROUND(AU115,5)</f>
        <v>0</v>
      </c>
      <c r="AV114" s="99">
        <f>ROUND(AZ114*L29,2)</f>
        <v>0</v>
      </c>
      <c r="AW114" s="99">
        <f>ROUND(BA114*L30,2)</f>
        <v>0</v>
      </c>
      <c r="AX114" s="99">
        <f>ROUND(BB114*L29,2)</f>
        <v>0</v>
      </c>
      <c r="AY114" s="99">
        <f>ROUND(BC114*L30,2)</f>
        <v>0</v>
      </c>
      <c r="AZ114" s="99">
        <f>ROUND(AZ115,2)</f>
        <v>0</v>
      </c>
      <c r="BA114" s="99">
        <f>ROUND(BA115,2)</f>
        <v>0</v>
      </c>
      <c r="BB114" s="99">
        <f>ROUND(BB115,2)</f>
        <v>0</v>
      </c>
      <c r="BC114" s="99">
        <f>ROUND(BC115,2)</f>
        <v>0</v>
      </c>
      <c r="BD114" s="101">
        <f>ROUND(BD115,2)</f>
        <v>0</v>
      </c>
      <c r="BS114" s="102" t="s">
        <v>76</v>
      </c>
      <c r="BT114" s="102" t="s">
        <v>84</v>
      </c>
      <c r="BU114" s="102" t="s">
        <v>78</v>
      </c>
      <c r="BV114" s="102" t="s">
        <v>79</v>
      </c>
      <c r="BW114" s="102" t="s">
        <v>131</v>
      </c>
      <c r="BX114" s="102" t="s">
        <v>5</v>
      </c>
      <c r="CL114" s="102" t="s">
        <v>1</v>
      </c>
      <c r="CM114" s="102" t="s">
        <v>86</v>
      </c>
    </row>
    <row r="115" spans="1:91" s="4" customFormat="1" ht="24" customHeight="1">
      <c r="A115" s="103" t="s">
        <v>87</v>
      </c>
      <c r="B115" s="58"/>
      <c r="C115" s="104"/>
      <c r="D115" s="104"/>
      <c r="E115" s="275" t="s">
        <v>88</v>
      </c>
      <c r="F115" s="275"/>
      <c r="G115" s="275"/>
      <c r="H115" s="275"/>
      <c r="I115" s="275"/>
      <c r="J115" s="104"/>
      <c r="K115" s="275" t="s">
        <v>132</v>
      </c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7">
        <f>'D.1.1 - Architektonicko s..._04'!J32</f>
        <v>0</v>
      </c>
      <c r="AH115" s="278"/>
      <c r="AI115" s="278"/>
      <c r="AJ115" s="278"/>
      <c r="AK115" s="278"/>
      <c r="AL115" s="278"/>
      <c r="AM115" s="278"/>
      <c r="AN115" s="277">
        <f t="shared" si="0"/>
        <v>0</v>
      </c>
      <c r="AO115" s="278"/>
      <c r="AP115" s="278"/>
      <c r="AQ115" s="105" t="s">
        <v>90</v>
      </c>
      <c r="AR115" s="60"/>
      <c r="AS115" s="111">
        <v>0</v>
      </c>
      <c r="AT115" s="112">
        <f t="shared" si="1"/>
        <v>0</v>
      </c>
      <c r="AU115" s="113">
        <f>'D.1.1 - Architektonicko s..._04'!P138</f>
        <v>0</v>
      </c>
      <c r="AV115" s="112">
        <f>'D.1.1 - Architektonicko s..._04'!J35</f>
        <v>0</v>
      </c>
      <c r="AW115" s="112">
        <f>'D.1.1 - Architektonicko s..._04'!J36</f>
        <v>0</v>
      </c>
      <c r="AX115" s="112">
        <f>'D.1.1 - Architektonicko s..._04'!J37</f>
        <v>0</v>
      </c>
      <c r="AY115" s="112">
        <f>'D.1.1 - Architektonicko s..._04'!J38</f>
        <v>0</v>
      </c>
      <c r="AZ115" s="112">
        <f>'D.1.1 - Architektonicko s..._04'!F35</f>
        <v>0</v>
      </c>
      <c r="BA115" s="112">
        <f>'D.1.1 - Architektonicko s..._04'!F36</f>
        <v>0</v>
      </c>
      <c r="BB115" s="112">
        <f>'D.1.1 - Architektonicko s..._04'!F37</f>
        <v>0</v>
      </c>
      <c r="BC115" s="112">
        <f>'D.1.1 - Architektonicko s..._04'!F38</f>
        <v>0</v>
      </c>
      <c r="BD115" s="114">
        <f>'D.1.1 - Architektonicko s..._04'!F39</f>
        <v>0</v>
      </c>
      <c r="BT115" s="110" t="s">
        <v>86</v>
      </c>
      <c r="BV115" s="110" t="s">
        <v>79</v>
      </c>
      <c r="BW115" s="110" t="s">
        <v>133</v>
      </c>
      <c r="BX115" s="110" t="s">
        <v>131</v>
      </c>
      <c r="CL115" s="110" t="s">
        <v>1</v>
      </c>
    </row>
    <row r="116" spans="1:91" s="2" customFormat="1" ht="30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9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91" s="2" customFormat="1" ht="6.95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39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</sheetData>
  <sheetProtection algorithmName="SHA-512" hashValue="MVy6+Y40wHs1IQ4Fm2nO8amInVax9yFDpuIJ3UKvEUVMSfRlESziOnvNV/dMA6OIdJzVzRVq6MXz4YsgVRf6uw==" saltValue="2ctGw5PUdhIsuYoMELJQ9kj91msDRCqjtx3zguK55ufGKBNcvU+fsau5QBvZu8WxxVZVNfNz47RI3VXJWYSwwA==" spinCount="100000" sheet="1" objects="1" scenarios="1" formatColumns="0" formatRows="0"/>
  <mergeCells count="122"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N115:AP115"/>
    <mergeCell ref="E111:I111"/>
    <mergeCell ref="E110:I110"/>
    <mergeCell ref="E112:I112"/>
    <mergeCell ref="E113:I113"/>
    <mergeCell ref="D114:H114"/>
    <mergeCell ref="E115:I115"/>
    <mergeCell ref="AG112:AM112"/>
    <mergeCell ref="AG113:AM113"/>
    <mergeCell ref="AG114:AM114"/>
    <mergeCell ref="AG115:AM115"/>
    <mergeCell ref="AN110:AP110"/>
    <mergeCell ref="AN111:AP111"/>
    <mergeCell ref="AN112:AP112"/>
    <mergeCell ref="AG103:AM103"/>
    <mergeCell ref="AG105:AM105"/>
    <mergeCell ref="AG106:AM106"/>
    <mergeCell ref="AG107:AM107"/>
    <mergeCell ref="AG108:AM108"/>
    <mergeCell ref="AG109:AM109"/>
    <mergeCell ref="AG110:AM110"/>
    <mergeCell ref="AG111:AM111"/>
    <mergeCell ref="AN114:AP114"/>
    <mergeCell ref="AN113:AP113"/>
    <mergeCell ref="K108:AF108"/>
    <mergeCell ref="K110:AF110"/>
    <mergeCell ref="K111:AF111"/>
    <mergeCell ref="K112:AF112"/>
    <mergeCell ref="K113:AF113"/>
    <mergeCell ref="J114:AF114"/>
    <mergeCell ref="K115:AF115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K102:AF102"/>
    <mergeCell ref="AG104:AM104"/>
    <mergeCell ref="C92:G92"/>
    <mergeCell ref="I92:AF92"/>
    <mergeCell ref="J95:AF95"/>
    <mergeCell ref="K96:AF96"/>
    <mergeCell ref="K97:AF97"/>
    <mergeCell ref="K98:AF98"/>
    <mergeCell ref="K99:AF99"/>
    <mergeCell ref="J100:AF100"/>
    <mergeCell ref="K101:AF101"/>
    <mergeCell ref="D95:H95"/>
    <mergeCell ref="E102:I102"/>
    <mergeCell ref="E96:I96"/>
    <mergeCell ref="E97:I97"/>
    <mergeCell ref="E98:I98"/>
    <mergeCell ref="E99:I99"/>
    <mergeCell ref="D100:H100"/>
    <mergeCell ref="E101:I101"/>
    <mergeCell ref="E103:I103"/>
    <mergeCell ref="E108:I108"/>
    <mergeCell ref="D109:H109"/>
    <mergeCell ref="AN98:AP98"/>
    <mergeCell ref="AN101:AP101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K103:AF103"/>
    <mergeCell ref="K104:AF104"/>
    <mergeCell ref="J105:AF105"/>
    <mergeCell ref="K106:AF106"/>
    <mergeCell ref="K107:AF107"/>
    <mergeCell ref="E104:I104"/>
    <mergeCell ref="D105:H105"/>
    <mergeCell ref="E106:I106"/>
    <mergeCell ref="E107:I107"/>
    <mergeCell ref="J109:AF109"/>
  </mergeCells>
  <hyperlinks>
    <hyperlink ref="A96" location="'D.1.1 - Architektonicko s...'!C2" display="/"/>
    <hyperlink ref="A97" location="'D.1.4a - ZTI - budova A'!C2" display="/"/>
    <hyperlink ref="A98" location="'D.2 - Osobní výtah - budo...'!C2" display="/"/>
    <hyperlink ref="A99" location="'EL - Elektroinstalace'!C2" display="/"/>
    <hyperlink ref="A101" location="'D.1.1 - Architektonicko s..._01'!C2" display="/"/>
    <hyperlink ref="A102" location="'D.1.4a - ZTI - budova B'!C2" display="/"/>
    <hyperlink ref="A103" location="'D.2 - Osobní výtah - budo..._01'!C2" display="/"/>
    <hyperlink ref="A104" location="'EL - Elektroinstalace_01'!C2" display="/"/>
    <hyperlink ref="A106" location="'D.1.1 - Architektonicko s..._02'!C2" display="/"/>
    <hyperlink ref="A107" location="'D.1.4a - ZTI - budova C'!C2" display="/"/>
    <hyperlink ref="A108" location="'EL - Elektroinstalace_02'!C2" display="/"/>
    <hyperlink ref="A110" location="'D.1.1 - Architektonicko s..._03'!C2" display="/"/>
    <hyperlink ref="A111" location="'D.1.4a - ZTI - budova D'!C2" display="/"/>
    <hyperlink ref="A112" location="'D.2 - Osobní výtah - budo..._02'!C2" display="/"/>
    <hyperlink ref="A113" location="'EL - Elektroinstalace_03'!C2" display="/"/>
    <hyperlink ref="A115" location="'D.1.1 - Architektonicko s..._04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43"/>
  <sheetViews>
    <sheetView showGridLines="0" topLeftCell="A73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115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1571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1572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ROUND(J151,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ROUND((SUM(BE151:BE642)),  2)</f>
        <v>0</v>
      </c>
      <c r="G35" s="34"/>
      <c r="H35" s="34"/>
      <c r="I35" s="137">
        <v>0.21</v>
      </c>
      <c r="J35" s="136">
        <f>ROUND(((SUM(BE151:BE642))*I35),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ROUND((SUM(BF151:BF642)),  2)</f>
        <v>0</v>
      </c>
      <c r="G36" s="34"/>
      <c r="H36" s="34"/>
      <c r="I36" s="137">
        <v>0.15</v>
      </c>
      <c r="J36" s="136">
        <f>ROUND(((SUM(BF151:BF642))*I36),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ROUND((SUM(BG151:BG642)),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ROUND((SUM(BH151:BH642)),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ROUND((SUM(BI151:BI642)),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1571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D.1.1 - Architektonicko stavební řešení - C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J151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145</v>
      </c>
      <c r="E99" s="170"/>
      <c r="F99" s="170"/>
      <c r="G99" s="170"/>
      <c r="H99" s="170"/>
      <c r="I99" s="171"/>
      <c r="J99" s="172">
        <f>J152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146</v>
      </c>
      <c r="E100" s="176"/>
      <c r="F100" s="176"/>
      <c r="G100" s="176"/>
      <c r="H100" s="176"/>
      <c r="I100" s="177"/>
      <c r="J100" s="178">
        <f>J153</f>
        <v>0</v>
      </c>
      <c r="K100" s="104"/>
      <c r="L100" s="179"/>
    </row>
    <row r="101" spans="1:47" s="10" customFormat="1" ht="19.899999999999999" customHeight="1">
      <c r="B101" s="174"/>
      <c r="C101" s="104"/>
      <c r="D101" s="175" t="s">
        <v>147</v>
      </c>
      <c r="E101" s="176"/>
      <c r="F101" s="176"/>
      <c r="G101" s="176"/>
      <c r="H101" s="176"/>
      <c r="I101" s="177"/>
      <c r="J101" s="178">
        <f>J185</f>
        <v>0</v>
      </c>
      <c r="K101" s="104"/>
      <c r="L101" s="179"/>
    </row>
    <row r="102" spans="1:47" s="10" customFormat="1" ht="19.899999999999999" customHeight="1">
      <c r="B102" s="174"/>
      <c r="C102" s="104"/>
      <c r="D102" s="175" t="s">
        <v>148</v>
      </c>
      <c r="E102" s="176"/>
      <c r="F102" s="176"/>
      <c r="G102" s="176"/>
      <c r="H102" s="176"/>
      <c r="I102" s="177"/>
      <c r="J102" s="178">
        <f>J199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1573</v>
      </c>
      <c r="E103" s="176"/>
      <c r="F103" s="176"/>
      <c r="G103" s="176"/>
      <c r="H103" s="176"/>
      <c r="I103" s="177"/>
      <c r="J103" s="178">
        <f>J219</f>
        <v>0</v>
      </c>
      <c r="K103" s="104"/>
      <c r="L103" s="179"/>
    </row>
    <row r="104" spans="1:47" s="10" customFormat="1" ht="19.899999999999999" customHeight="1">
      <c r="B104" s="174"/>
      <c r="C104" s="104"/>
      <c r="D104" s="175" t="s">
        <v>149</v>
      </c>
      <c r="E104" s="176"/>
      <c r="F104" s="176"/>
      <c r="G104" s="176"/>
      <c r="H104" s="176"/>
      <c r="I104" s="177"/>
      <c r="J104" s="178">
        <f>J226</f>
        <v>0</v>
      </c>
      <c r="K104" s="104"/>
      <c r="L104" s="179"/>
    </row>
    <row r="105" spans="1:47" s="10" customFormat="1" ht="14.85" customHeight="1">
      <c r="B105" s="174"/>
      <c r="C105" s="104"/>
      <c r="D105" s="175" t="s">
        <v>150</v>
      </c>
      <c r="E105" s="176"/>
      <c r="F105" s="176"/>
      <c r="G105" s="176"/>
      <c r="H105" s="176"/>
      <c r="I105" s="177"/>
      <c r="J105" s="178">
        <f>J227</f>
        <v>0</v>
      </c>
      <c r="K105" s="104"/>
      <c r="L105" s="179"/>
    </row>
    <row r="106" spans="1:47" s="10" customFormat="1" ht="14.85" customHeight="1">
      <c r="B106" s="174"/>
      <c r="C106" s="104"/>
      <c r="D106" s="175" t="s">
        <v>151</v>
      </c>
      <c r="E106" s="176"/>
      <c r="F106" s="176"/>
      <c r="G106" s="176"/>
      <c r="H106" s="176"/>
      <c r="I106" s="177"/>
      <c r="J106" s="178">
        <f>J245</f>
        <v>0</v>
      </c>
      <c r="K106" s="104"/>
      <c r="L106" s="179"/>
    </row>
    <row r="107" spans="1:47" s="10" customFormat="1" ht="14.85" customHeight="1">
      <c r="B107" s="174"/>
      <c r="C107" s="104"/>
      <c r="D107" s="175" t="s">
        <v>152</v>
      </c>
      <c r="E107" s="176"/>
      <c r="F107" s="176"/>
      <c r="G107" s="176"/>
      <c r="H107" s="176"/>
      <c r="I107" s="177"/>
      <c r="J107" s="178">
        <f>J254</f>
        <v>0</v>
      </c>
      <c r="K107" s="104"/>
      <c r="L107" s="179"/>
    </row>
    <row r="108" spans="1:47" s="10" customFormat="1" ht="19.899999999999999" customHeight="1">
      <c r="B108" s="174"/>
      <c r="C108" s="104"/>
      <c r="D108" s="175" t="s">
        <v>153</v>
      </c>
      <c r="E108" s="176"/>
      <c r="F108" s="176"/>
      <c r="G108" s="176"/>
      <c r="H108" s="176"/>
      <c r="I108" s="177"/>
      <c r="J108" s="178">
        <f>J263</f>
        <v>0</v>
      </c>
      <c r="K108" s="104"/>
      <c r="L108" s="179"/>
    </row>
    <row r="109" spans="1:47" s="10" customFormat="1" ht="14.85" customHeight="1">
      <c r="B109" s="174"/>
      <c r="C109" s="104"/>
      <c r="D109" s="175" t="s">
        <v>154</v>
      </c>
      <c r="E109" s="176"/>
      <c r="F109" s="176"/>
      <c r="G109" s="176"/>
      <c r="H109" s="176"/>
      <c r="I109" s="177"/>
      <c r="J109" s="178">
        <f>J264</f>
        <v>0</v>
      </c>
      <c r="K109" s="104"/>
      <c r="L109" s="179"/>
    </row>
    <row r="110" spans="1:47" s="10" customFormat="1" ht="14.85" customHeight="1">
      <c r="B110" s="174"/>
      <c r="C110" s="104"/>
      <c r="D110" s="175" t="s">
        <v>155</v>
      </c>
      <c r="E110" s="176"/>
      <c r="F110" s="176"/>
      <c r="G110" s="176"/>
      <c r="H110" s="176"/>
      <c r="I110" s="177"/>
      <c r="J110" s="178">
        <f>J269</f>
        <v>0</v>
      </c>
      <c r="K110" s="104"/>
      <c r="L110" s="179"/>
    </row>
    <row r="111" spans="1:47" s="10" customFormat="1" ht="14.85" customHeight="1">
      <c r="B111" s="174"/>
      <c r="C111" s="104"/>
      <c r="D111" s="175" t="s">
        <v>156</v>
      </c>
      <c r="E111" s="176"/>
      <c r="F111" s="176"/>
      <c r="G111" s="176"/>
      <c r="H111" s="176"/>
      <c r="I111" s="177"/>
      <c r="J111" s="178">
        <f>J285</f>
        <v>0</v>
      </c>
      <c r="K111" s="104"/>
      <c r="L111" s="179"/>
    </row>
    <row r="112" spans="1:47" s="10" customFormat="1" ht="14.85" customHeight="1">
      <c r="B112" s="174"/>
      <c r="C112" s="104"/>
      <c r="D112" s="175" t="s">
        <v>157</v>
      </c>
      <c r="E112" s="176"/>
      <c r="F112" s="176"/>
      <c r="G112" s="176"/>
      <c r="H112" s="176"/>
      <c r="I112" s="177"/>
      <c r="J112" s="178">
        <f>J309</f>
        <v>0</v>
      </c>
      <c r="K112" s="104"/>
      <c r="L112" s="179"/>
    </row>
    <row r="113" spans="2:12" s="10" customFormat="1" ht="19.899999999999999" customHeight="1">
      <c r="B113" s="174"/>
      <c r="C113" s="104"/>
      <c r="D113" s="175" t="s">
        <v>158</v>
      </c>
      <c r="E113" s="176"/>
      <c r="F113" s="176"/>
      <c r="G113" s="176"/>
      <c r="H113" s="176"/>
      <c r="I113" s="177"/>
      <c r="J113" s="178">
        <f>J320</f>
        <v>0</v>
      </c>
      <c r="K113" s="104"/>
      <c r="L113" s="179"/>
    </row>
    <row r="114" spans="2:12" s="10" customFormat="1" ht="19.899999999999999" customHeight="1">
      <c r="B114" s="174"/>
      <c r="C114" s="104"/>
      <c r="D114" s="175" t="s">
        <v>159</v>
      </c>
      <c r="E114" s="176"/>
      <c r="F114" s="176"/>
      <c r="G114" s="176"/>
      <c r="H114" s="176"/>
      <c r="I114" s="177"/>
      <c r="J114" s="178">
        <f>J331</f>
        <v>0</v>
      </c>
      <c r="K114" s="104"/>
      <c r="L114" s="179"/>
    </row>
    <row r="115" spans="2:12" s="9" customFormat="1" ht="24.95" customHeight="1">
      <c r="B115" s="167"/>
      <c r="C115" s="168"/>
      <c r="D115" s="169" t="s">
        <v>160</v>
      </c>
      <c r="E115" s="170"/>
      <c r="F115" s="170"/>
      <c r="G115" s="170"/>
      <c r="H115" s="170"/>
      <c r="I115" s="171"/>
      <c r="J115" s="172">
        <f>J334</f>
        <v>0</v>
      </c>
      <c r="K115" s="168"/>
      <c r="L115" s="173"/>
    </row>
    <row r="116" spans="2:12" s="10" customFormat="1" ht="19.899999999999999" customHeight="1">
      <c r="B116" s="174"/>
      <c r="C116" s="104"/>
      <c r="D116" s="175" t="s">
        <v>161</v>
      </c>
      <c r="E116" s="176"/>
      <c r="F116" s="176"/>
      <c r="G116" s="176"/>
      <c r="H116" s="176"/>
      <c r="I116" s="177"/>
      <c r="J116" s="178">
        <f>J335</f>
        <v>0</v>
      </c>
      <c r="K116" s="104"/>
      <c r="L116" s="179"/>
    </row>
    <row r="117" spans="2:12" s="10" customFormat="1" ht="19.899999999999999" customHeight="1">
      <c r="B117" s="174"/>
      <c r="C117" s="104"/>
      <c r="D117" s="175" t="s">
        <v>162</v>
      </c>
      <c r="E117" s="176"/>
      <c r="F117" s="176"/>
      <c r="G117" s="176"/>
      <c r="H117" s="176"/>
      <c r="I117" s="177"/>
      <c r="J117" s="178">
        <f>J344</f>
        <v>0</v>
      </c>
      <c r="K117" s="104"/>
      <c r="L117" s="179"/>
    </row>
    <row r="118" spans="2:12" s="10" customFormat="1" ht="19.899999999999999" customHeight="1">
      <c r="B118" s="174"/>
      <c r="C118" s="104"/>
      <c r="D118" s="175" t="s">
        <v>165</v>
      </c>
      <c r="E118" s="176"/>
      <c r="F118" s="176"/>
      <c r="G118" s="176"/>
      <c r="H118" s="176"/>
      <c r="I118" s="177"/>
      <c r="J118" s="178">
        <f>J359</f>
        <v>0</v>
      </c>
      <c r="K118" s="104"/>
      <c r="L118" s="179"/>
    </row>
    <row r="119" spans="2:12" s="10" customFormat="1" ht="19.899999999999999" customHeight="1">
      <c r="B119" s="174"/>
      <c r="C119" s="104"/>
      <c r="D119" s="175" t="s">
        <v>166</v>
      </c>
      <c r="E119" s="176"/>
      <c r="F119" s="176"/>
      <c r="G119" s="176"/>
      <c r="H119" s="176"/>
      <c r="I119" s="177"/>
      <c r="J119" s="178">
        <f>J393</f>
        <v>0</v>
      </c>
      <c r="K119" s="104"/>
      <c r="L119" s="179"/>
    </row>
    <row r="120" spans="2:12" s="10" customFormat="1" ht="19.899999999999999" customHeight="1">
      <c r="B120" s="174"/>
      <c r="C120" s="104"/>
      <c r="D120" s="175" t="s">
        <v>167</v>
      </c>
      <c r="E120" s="176"/>
      <c r="F120" s="176"/>
      <c r="G120" s="176"/>
      <c r="H120" s="176"/>
      <c r="I120" s="177"/>
      <c r="J120" s="178">
        <f>J426</f>
        <v>0</v>
      </c>
      <c r="K120" s="104"/>
      <c r="L120" s="179"/>
    </row>
    <row r="121" spans="2:12" s="10" customFormat="1" ht="19.899999999999999" customHeight="1">
      <c r="B121" s="174"/>
      <c r="C121" s="104"/>
      <c r="D121" s="175" t="s">
        <v>1574</v>
      </c>
      <c r="E121" s="176"/>
      <c r="F121" s="176"/>
      <c r="G121" s="176"/>
      <c r="H121" s="176"/>
      <c r="I121" s="177"/>
      <c r="J121" s="178">
        <f>J485</f>
        <v>0</v>
      </c>
      <c r="K121" s="104"/>
      <c r="L121" s="179"/>
    </row>
    <row r="122" spans="2:12" s="10" customFormat="1" ht="19.899999999999999" customHeight="1">
      <c r="B122" s="174"/>
      <c r="C122" s="104"/>
      <c r="D122" s="175" t="s">
        <v>168</v>
      </c>
      <c r="E122" s="176"/>
      <c r="F122" s="176"/>
      <c r="G122" s="176"/>
      <c r="H122" s="176"/>
      <c r="I122" s="177"/>
      <c r="J122" s="178">
        <f>J521</f>
        <v>0</v>
      </c>
      <c r="K122" s="104"/>
      <c r="L122" s="179"/>
    </row>
    <row r="123" spans="2:12" s="10" customFormat="1" ht="19.899999999999999" customHeight="1">
      <c r="B123" s="174"/>
      <c r="C123" s="104"/>
      <c r="D123" s="175" t="s">
        <v>169</v>
      </c>
      <c r="E123" s="176"/>
      <c r="F123" s="176"/>
      <c r="G123" s="176"/>
      <c r="H123" s="176"/>
      <c r="I123" s="177"/>
      <c r="J123" s="178">
        <f>J549</f>
        <v>0</v>
      </c>
      <c r="K123" s="104"/>
      <c r="L123" s="179"/>
    </row>
    <row r="124" spans="2:12" s="10" customFormat="1" ht="19.899999999999999" customHeight="1">
      <c r="B124" s="174"/>
      <c r="C124" s="104"/>
      <c r="D124" s="175" t="s">
        <v>170</v>
      </c>
      <c r="E124" s="176"/>
      <c r="F124" s="176"/>
      <c r="G124" s="176"/>
      <c r="H124" s="176"/>
      <c r="I124" s="177"/>
      <c r="J124" s="178">
        <f>J582</f>
        <v>0</v>
      </c>
      <c r="K124" s="104"/>
      <c r="L124" s="179"/>
    </row>
    <row r="125" spans="2:12" s="10" customFormat="1" ht="19.899999999999999" customHeight="1">
      <c r="B125" s="174"/>
      <c r="C125" s="104"/>
      <c r="D125" s="175" t="s">
        <v>171</v>
      </c>
      <c r="E125" s="176"/>
      <c r="F125" s="176"/>
      <c r="G125" s="176"/>
      <c r="H125" s="176"/>
      <c r="I125" s="177"/>
      <c r="J125" s="178">
        <f>J599</f>
        <v>0</v>
      </c>
      <c r="K125" s="104"/>
      <c r="L125" s="179"/>
    </row>
    <row r="126" spans="2:12" s="9" customFormat="1" ht="24.95" customHeight="1">
      <c r="B126" s="167"/>
      <c r="C126" s="168"/>
      <c r="D126" s="169" t="s">
        <v>172</v>
      </c>
      <c r="E126" s="170"/>
      <c r="F126" s="170"/>
      <c r="G126" s="170"/>
      <c r="H126" s="170"/>
      <c r="I126" s="171"/>
      <c r="J126" s="172">
        <f>J633</f>
        <v>0</v>
      </c>
      <c r="K126" s="168"/>
      <c r="L126" s="173"/>
    </row>
    <row r="127" spans="2:12" s="9" customFormat="1" ht="24.95" customHeight="1">
      <c r="B127" s="167"/>
      <c r="C127" s="168"/>
      <c r="D127" s="169" t="s">
        <v>173</v>
      </c>
      <c r="E127" s="170"/>
      <c r="F127" s="170"/>
      <c r="G127" s="170"/>
      <c r="H127" s="170"/>
      <c r="I127" s="171"/>
      <c r="J127" s="172">
        <f>J636</f>
        <v>0</v>
      </c>
      <c r="K127" s="168"/>
      <c r="L127" s="173"/>
    </row>
    <row r="128" spans="2:12" s="10" customFormat="1" ht="19.899999999999999" customHeight="1">
      <c r="B128" s="174"/>
      <c r="C128" s="104"/>
      <c r="D128" s="175" t="s">
        <v>174</v>
      </c>
      <c r="E128" s="176"/>
      <c r="F128" s="176"/>
      <c r="G128" s="176"/>
      <c r="H128" s="176"/>
      <c r="I128" s="177"/>
      <c r="J128" s="178">
        <f>J637</f>
        <v>0</v>
      </c>
      <c r="K128" s="104"/>
      <c r="L128" s="179"/>
    </row>
    <row r="129" spans="1:31" s="10" customFormat="1" ht="19.899999999999999" customHeight="1">
      <c r="B129" s="174"/>
      <c r="C129" s="104"/>
      <c r="D129" s="175" t="s">
        <v>175</v>
      </c>
      <c r="E129" s="176"/>
      <c r="F129" s="176"/>
      <c r="G129" s="176"/>
      <c r="H129" s="176"/>
      <c r="I129" s="177"/>
      <c r="J129" s="178">
        <f>J640</f>
        <v>0</v>
      </c>
      <c r="K129" s="104"/>
      <c r="L129" s="179"/>
    </row>
    <row r="130" spans="1:31" s="2" customFormat="1" ht="21.75" customHeight="1">
      <c r="A130" s="34"/>
      <c r="B130" s="35"/>
      <c r="C130" s="36"/>
      <c r="D130" s="36"/>
      <c r="E130" s="36"/>
      <c r="F130" s="36"/>
      <c r="G130" s="36"/>
      <c r="H130" s="36"/>
      <c r="I130" s="122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54"/>
      <c r="C131" s="55"/>
      <c r="D131" s="55"/>
      <c r="E131" s="55"/>
      <c r="F131" s="55"/>
      <c r="G131" s="55"/>
      <c r="H131" s="55"/>
      <c r="I131" s="158"/>
      <c r="J131" s="55"/>
      <c r="K131" s="55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5" spans="1:31" s="2" customFormat="1" ht="6.95" customHeight="1">
      <c r="A135" s="34"/>
      <c r="B135" s="56"/>
      <c r="C135" s="57"/>
      <c r="D135" s="57"/>
      <c r="E135" s="57"/>
      <c r="F135" s="57"/>
      <c r="G135" s="57"/>
      <c r="H135" s="57"/>
      <c r="I135" s="161"/>
      <c r="J135" s="57"/>
      <c r="K135" s="57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24.95" customHeight="1">
      <c r="A136" s="34"/>
      <c r="B136" s="35"/>
      <c r="C136" s="23" t="s">
        <v>176</v>
      </c>
      <c r="D136" s="36"/>
      <c r="E136" s="36"/>
      <c r="F136" s="36"/>
      <c r="G136" s="36"/>
      <c r="H136" s="36"/>
      <c r="I136" s="122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6.95" customHeight="1">
      <c r="A137" s="34"/>
      <c r="B137" s="35"/>
      <c r="C137" s="36"/>
      <c r="D137" s="36"/>
      <c r="E137" s="36"/>
      <c r="F137" s="36"/>
      <c r="G137" s="36"/>
      <c r="H137" s="36"/>
      <c r="I137" s="122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2" customHeight="1">
      <c r="A138" s="34"/>
      <c r="B138" s="35"/>
      <c r="C138" s="29" t="s">
        <v>16</v>
      </c>
      <c r="D138" s="36"/>
      <c r="E138" s="36"/>
      <c r="F138" s="36"/>
      <c r="G138" s="36"/>
      <c r="H138" s="36"/>
      <c r="I138" s="122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4.45" customHeight="1">
      <c r="A139" s="34"/>
      <c r="B139" s="35"/>
      <c r="C139" s="36"/>
      <c r="D139" s="36"/>
      <c r="E139" s="321" t="str">
        <f>E7</f>
        <v>Odstranění bariér z vybraných škol Sokolov</v>
      </c>
      <c r="F139" s="322"/>
      <c r="G139" s="322"/>
      <c r="H139" s="322"/>
      <c r="I139" s="122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1" customFormat="1" ht="12" customHeight="1">
      <c r="B140" s="21"/>
      <c r="C140" s="29" t="s">
        <v>135</v>
      </c>
      <c r="D140" s="22"/>
      <c r="E140" s="22"/>
      <c r="F140" s="22"/>
      <c r="G140" s="22"/>
      <c r="H140" s="22"/>
      <c r="I140" s="115"/>
      <c r="J140" s="22"/>
      <c r="K140" s="22"/>
      <c r="L140" s="20"/>
    </row>
    <row r="141" spans="1:31" s="2" customFormat="1" ht="14.45" customHeight="1">
      <c r="A141" s="34"/>
      <c r="B141" s="35"/>
      <c r="C141" s="36"/>
      <c r="D141" s="36"/>
      <c r="E141" s="321" t="s">
        <v>1571</v>
      </c>
      <c r="F141" s="320"/>
      <c r="G141" s="320"/>
      <c r="H141" s="320"/>
      <c r="I141" s="122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12" customHeight="1">
      <c r="A142" s="34"/>
      <c r="B142" s="35"/>
      <c r="C142" s="29" t="s">
        <v>137</v>
      </c>
      <c r="D142" s="36"/>
      <c r="E142" s="36"/>
      <c r="F142" s="36"/>
      <c r="G142" s="36"/>
      <c r="H142" s="36"/>
      <c r="I142" s="122"/>
      <c r="J142" s="36"/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4.45" customHeight="1">
      <c r="A143" s="34"/>
      <c r="B143" s="35"/>
      <c r="C143" s="36"/>
      <c r="D143" s="36"/>
      <c r="E143" s="302" t="str">
        <f>E11</f>
        <v>D.1.1 - Architektonicko stavební řešení - C</v>
      </c>
      <c r="F143" s="320"/>
      <c r="G143" s="320"/>
      <c r="H143" s="320"/>
      <c r="I143" s="122"/>
      <c r="J143" s="36"/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6.95" customHeight="1">
      <c r="A144" s="34"/>
      <c r="B144" s="35"/>
      <c r="C144" s="36"/>
      <c r="D144" s="36"/>
      <c r="E144" s="36"/>
      <c r="F144" s="36"/>
      <c r="G144" s="36"/>
      <c r="H144" s="36"/>
      <c r="I144" s="122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65" s="2" customFormat="1" ht="12" customHeight="1">
      <c r="A145" s="34"/>
      <c r="B145" s="35"/>
      <c r="C145" s="29" t="s">
        <v>20</v>
      </c>
      <c r="D145" s="36"/>
      <c r="E145" s="36"/>
      <c r="F145" s="27" t="str">
        <f>F14</f>
        <v>Sokolov</v>
      </c>
      <c r="G145" s="36"/>
      <c r="H145" s="36"/>
      <c r="I145" s="123" t="s">
        <v>22</v>
      </c>
      <c r="J145" s="66" t="str">
        <f>IF(J14="","",J14)</f>
        <v>22. 6. 2017</v>
      </c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65" s="2" customFormat="1" ht="6.95" customHeight="1">
      <c r="A146" s="34"/>
      <c r="B146" s="35"/>
      <c r="C146" s="36"/>
      <c r="D146" s="36"/>
      <c r="E146" s="36"/>
      <c r="F146" s="36"/>
      <c r="G146" s="36"/>
      <c r="H146" s="36"/>
      <c r="I146" s="122"/>
      <c r="J146" s="36"/>
      <c r="K146" s="36"/>
      <c r="L146" s="51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65" s="2" customFormat="1" ht="40.9" customHeight="1">
      <c r="A147" s="34"/>
      <c r="B147" s="35"/>
      <c r="C147" s="29" t="s">
        <v>24</v>
      </c>
      <c r="D147" s="36"/>
      <c r="E147" s="36"/>
      <c r="F147" s="27" t="str">
        <f>E17</f>
        <v>Město Sokolov, Rokycanova 1929, Sokolov</v>
      </c>
      <c r="G147" s="36"/>
      <c r="H147" s="36"/>
      <c r="I147" s="123" t="s">
        <v>30</v>
      </c>
      <c r="J147" s="32" t="str">
        <f>E23</f>
        <v>Petr Holan, Lidická 450/35, Karlovy Vary</v>
      </c>
      <c r="K147" s="36"/>
      <c r="L147" s="51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pans="1:65" s="2" customFormat="1" ht="26.45" customHeight="1">
      <c r="A148" s="34"/>
      <c r="B148" s="35"/>
      <c r="C148" s="29" t="s">
        <v>28</v>
      </c>
      <c r="D148" s="36"/>
      <c r="E148" s="36"/>
      <c r="F148" s="27" t="str">
        <f>IF(E20="","",E20)</f>
        <v>Vyplň údaj</v>
      </c>
      <c r="G148" s="36"/>
      <c r="H148" s="36"/>
      <c r="I148" s="123" t="s">
        <v>33</v>
      </c>
      <c r="J148" s="32" t="str">
        <f>E26</f>
        <v>ing. C. Janoušová</v>
      </c>
      <c r="K148" s="36"/>
      <c r="L148" s="51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pans="1:65" s="2" customFormat="1" ht="10.35" customHeight="1">
      <c r="A149" s="34"/>
      <c r="B149" s="35"/>
      <c r="C149" s="36"/>
      <c r="D149" s="36"/>
      <c r="E149" s="36"/>
      <c r="F149" s="36"/>
      <c r="G149" s="36"/>
      <c r="H149" s="36"/>
      <c r="I149" s="122"/>
      <c r="J149" s="36"/>
      <c r="K149" s="36"/>
      <c r="L149" s="51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pans="1:65" s="11" customFormat="1" ht="29.25" customHeight="1">
      <c r="A150" s="180"/>
      <c r="B150" s="181"/>
      <c r="C150" s="182" t="s">
        <v>177</v>
      </c>
      <c r="D150" s="183" t="s">
        <v>62</v>
      </c>
      <c r="E150" s="183" t="s">
        <v>58</v>
      </c>
      <c r="F150" s="183" t="s">
        <v>59</v>
      </c>
      <c r="G150" s="183" t="s">
        <v>178</v>
      </c>
      <c r="H150" s="183" t="s">
        <v>179</v>
      </c>
      <c r="I150" s="184" t="s">
        <v>180</v>
      </c>
      <c r="J150" s="183" t="s">
        <v>142</v>
      </c>
      <c r="K150" s="185" t="s">
        <v>181</v>
      </c>
      <c r="L150" s="186"/>
      <c r="M150" s="75" t="s">
        <v>1</v>
      </c>
      <c r="N150" s="76" t="s">
        <v>41</v>
      </c>
      <c r="O150" s="76" t="s">
        <v>182</v>
      </c>
      <c r="P150" s="76" t="s">
        <v>183</v>
      </c>
      <c r="Q150" s="76" t="s">
        <v>184</v>
      </c>
      <c r="R150" s="76" t="s">
        <v>185</v>
      </c>
      <c r="S150" s="76" t="s">
        <v>186</v>
      </c>
      <c r="T150" s="77" t="s">
        <v>187</v>
      </c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</row>
    <row r="151" spans="1:65" s="2" customFormat="1" ht="22.9" customHeight="1">
      <c r="A151" s="34"/>
      <c r="B151" s="35"/>
      <c r="C151" s="82" t="s">
        <v>188</v>
      </c>
      <c r="D151" s="36"/>
      <c r="E151" s="36"/>
      <c r="F151" s="36"/>
      <c r="G151" s="36"/>
      <c r="H151" s="36"/>
      <c r="I151" s="122"/>
      <c r="J151" s="187">
        <f>BK151</f>
        <v>0</v>
      </c>
      <c r="K151" s="36"/>
      <c r="L151" s="39"/>
      <c r="M151" s="78"/>
      <c r="N151" s="188"/>
      <c r="O151" s="79"/>
      <c r="P151" s="189">
        <f>P152+P334+P633+P636</f>
        <v>0</v>
      </c>
      <c r="Q151" s="79"/>
      <c r="R151" s="189">
        <f>R152+R334+R633+R636</f>
        <v>22.702886659999997</v>
      </c>
      <c r="S151" s="79"/>
      <c r="T151" s="190">
        <f>T152+T334+T633+T636</f>
        <v>21.957337000000003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76</v>
      </c>
      <c r="AU151" s="17" t="s">
        <v>144</v>
      </c>
      <c r="BK151" s="191">
        <f>BK152+BK334+BK633+BK636</f>
        <v>0</v>
      </c>
    </row>
    <row r="152" spans="1:65" s="12" customFormat="1" ht="25.9" customHeight="1">
      <c r="B152" s="192"/>
      <c r="C152" s="193"/>
      <c r="D152" s="194" t="s">
        <v>76</v>
      </c>
      <c r="E152" s="195" t="s">
        <v>189</v>
      </c>
      <c r="F152" s="195" t="s">
        <v>190</v>
      </c>
      <c r="G152" s="193"/>
      <c r="H152" s="193"/>
      <c r="I152" s="196"/>
      <c r="J152" s="197">
        <f>BK152</f>
        <v>0</v>
      </c>
      <c r="K152" s="193"/>
      <c r="L152" s="198"/>
      <c r="M152" s="199"/>
      <c r="N152" s="200"/>
      <c r="O152" s="200"/>
      <c r="P152" s="201">
        <f>P153+P185+P199+P219+P226+P263+P320+P331</f>
        <v>0</v>
      </c>
      <c r="Q152" s="200"/>
      <c r="R152" s="201">
        <f>R153+R185+R199+R219+R226+R263+R320+R331</f>
        <v>18.770707859999998</v>
      </c>
      <c r="S152" s="200"/>
      <c r="T152" s="202">
        <f>T153+T185+T199+T219+T226+T263+T320+T331</f>
        <v>20.620964000000001</v>
      </c>
      <c r="AR152" s="203" t="s">
        <v>84</v>
      </c>
      <c r="AT152" s="204" t="s">
        <v>76</v>
      </c>
      <c r="AU152" s="204" t="s">
        <v>77</v>
      </c>
      <c r="AY152" s="203" t="s">
        <v>191</v>
      </c>
      <c r="BK152" s="205">
        <f>BK153+BK185+BK199+BK219+BK226+BK263+BK320+BK331</f>
        <v>0</v>
      </c>
    </row>
    <row r="153" spans="1:65" s="12" customFormat="1" ht="22.9" customHeight="1">
      <c r="B153" s="192"/>
      <c r="C153" s="193"/>
      <c r="D153" s="194" t="s">
        <v>76</v>
      </c>
      <c r="E153" s="206" t="s">
        <v>84</v>
      </c>
      <c r="F153" s="206" t="s">
        <v>192</v>
      </c>
      <c r="G153" s="193"/>
      <c r="H153" s="193"/>
      <c r="I153" s="196"/>
      <c r="J153" s="207">
        <f>BK153</f>
        <v>0</v>
      </c>
      <c r="K153" s="193"/>
      <c r="L153" s="198"/>
      <c r="M153" s="199"/>
      <c r="N153" s="200"/>
      <c r="O153" s="200"/>
      <c r="P153" s="201">
        <f>SUM(P154:P184)</f>
        <v>0</v>
      </c>
      <c r="Q153" s="200"/>
      <c r="R153" s="201">
        <f>SUM(R154:R184)</f>
        <v>0</v>
      </c>
      <c r="S153" s="200"/>
      <c r="T153" s="202">
        <f>SUM(T154:T184)</f>
        <v>11.894080000000001</v>
      </c>
      <c r="AR153" s="203" t="s">
        <v>84</v>
      </c>
      <c r="AT153" s="204" t="s">
        <v>76</v>
      </c>
      <c r="AU153" s="204" t="s">
        <v>84</v>
      </c>
      <c r="AY153" s="203" t="s">
        <v>191</v>
      </c>
      <c r="BK153" s="205">
        <f>SUM(BK154:BK184)</f>
        <v>0</v>
      </c>
    </row>
    <row r="154" spans="1:65" s="2" customFormat="1" ht="32.450000000000003" customHeight="1">
      <c r="A154" s="34"/>
      <c r="B154" s="35"/>
      <c r="C154" s="208" t="s">
        <v>84</v>
      </c>
      <c r="D154" s="208" t="s">
        <v>193</v>
      </c>
      <c r="E154" s="209" t="s">
        <v>1575</v>
      </c>
      <c r="F154" s="210" t="s">
        <v>1576</v>
      </c>
      <c r="G154" s="211" t="s">
        <v>223</v>
      </c>
      <c r="H154" s="212">
        <v>13.516</v>
      </c>
      <c r="I154" s="213"/>
      <c r="J154" s="214">
        <f>ROUND(I154*H154,2)</f>
        <v>0</v>
      </c>
      <c r="K154" s="210" t="s">
        <v>197</v>
      </c>
      <c r="L154" s="39"/>
      <c r="M154" s="215" t="s">
        <v>1</v>
      </c>
      <c r="N154" s="216" t="s">
        <v>42</v>
      </c>
      <c r="O154" s="71"/>
      <c r="P154" s="217">
        <f>O154*H154</f>
        <v>0</v>
      </c>
      <c r="Q154" s="217">
        <v>0</v>
      </c>
      <c r="R154" s="217">
        <f>Q154*H154</f>
        <v>0</v>
      </c>
      <c r="S154" s="217">
        <v>0.26</v>
      </c>
      <c r="T154" s="218">
        <f>S154*H154</f>
        <v>3.51416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9" t="s">
        <v>198</v>
      </c>
      <c r="AT154" s="219" t="s">
        <v>193</v>
      </c>
      <c r="AU154" s="219" t="s">
        <v>86</v>
      </c>
      <c r="AY154" s="17" t="s">
        <v>191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7" t="s">
        <v>84</v>
      </c>
      <c r="BK154" s="220">
        <f>ROUND(I154*H154,2)</f>
        <v>0</v>
      </c>
      <c r="BL154" s="17" t="s">
        <v>198</v>
      </c>
      <c r="BM154" s="219" t="s">
        <v>1577</v>
      </c>
    </row>
    <row r="155" spans="1:65" s="2" customFormat="1" ht="48.75">
      <c r="A155" s="34"/>
      <c r="B155" s="35"/>
      <c r="C155" s="36"/>
      <c r="D155" s="221" t="s">
        <v>200</v>
      </c>
      <c r="E155" s="36"/>
      <c r="F155" s="222" t="s">
        <v>1578</v>
      </c>
      <c r="G155" s="36"/>
      <c r="H155" s="36"/>
      <c r="I155" s="122"/>
      <c r="J155" s="36"/>
      <c r="K155" s="36"/>
      <c r="L155" s="39"/>
      <c r="M155" s="223"/>
      <c r="N155" s="224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200</v>
      </c>
      <c r="AU155" s="17" t="s">
        <v>86</v>
      </c>
    </row>
    <row r="156" spans="1:65" s="13" customFormat="1">
      <c r="B156" s="225"/>
      <c r="C156" s="226"/>
      <c r="D156" s="221" t="s">
        <v>202</v>
      </c>
      <c r="E156" s="227" t="s">
        <v>1</v>
      </c>
      <c r="F156" s="228" t="s">
        <v>1579</v>
      </c>
      <c r="G156" s="226"/>
      <c r="H156" s="227" t="s">
        <v>1</v>
      </c>
      <c r="I156" s="229"/>
      <c r="J156" s="226"/>
      <c r="K156" s="226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202</v>
      </c>
      <c r="AU156" s="234" t="s">
        <v>86</v>
      </c>
      <c r="AV156" s="13" t="s">
        <v>84</v>
      </c>
      <c r="AW156" s="13" t="s">
        <v>32</v>
      </c>
      <c r="AX156" s="13" t="s">
        <v>77</v>
      </c>
      <c r="AY156" s="234" t="s">
        <v>191</v>
      </c>
    </row>
    <row r="157" spans="1:65" s="14" customFormat="1" ht="22.5">
      <c r="B157" s="235"/>
      <c r="C157" s="236"/>
      <c r="D157" s="221" t="s">
        <v>202</v>
      </c>
      <c r="E157" s="237" t="s">
        <v>1</v>
      </c>
      <c r="F157" s="238" t="s">
        <v>1580</v>
      </c>
      <c r="G157" s="236"/>
      <c r="H157" s="239">
        <v>13.516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202</v>
      </c>
      <c r="AU157" s="245" t="s">
        <v>86</v>
      </c>
      <c r="AV157" s="14" t="s">
        <v>86</v>
      </c>
      <c r="AW157" s="14" t="s">
        <v>32</v>
      </c>
      <c r="AX157" s="14" t="s">
        <v>77</v>
      </c>
      <c r="AY157" s="245" t="s">
        <v>191</v>
      </c>
    </row>
    <row r="158" spans="1:65" s="2" customFormat="1" ht="32.450000000000003" customHeight="1">
      <c r="A158" s="34"/>
      <c r="B158" s="35"/>
      <c r="C158" s="208" t="s">
        <v>86</v>
      </c>
      <c r="D158" s="208" t="s">
        <v>193</v>
      </c>
      <c r="E158" s="209" t="s">
        <v>1581</v>
      </c>
      <c r="F158" s="210" t="s">
        <v>1582</v>
      </c>
      <c r="G158" s="211" t="s">
        <v>223</v>
      </c>
      <c r="H158" s="212">
        <v>13.516</v>
      </c>
      <c r="I158" s="213"/>
      <c r="J158" s="214">
        <f>ROUND(I158*H158,2)</f>
        <v>0</v>
      </c>
      <c r="K158" s="210" t="s">
        <v>197</v>
      </c>
      <c r="L158" s="39"/>
      <c r="M158" s="215" t="s">
        <v>1</v>
      </c>
      <c r="N158" s="216" t="s">
        <v>42</v>
      </c>
      <c r="O158" s="71"/>
      <c r="P158" s="217">
        <f>O158*H158</f>
        <v>0</v>
      </c>
      <c r="Q158" s="217">
        <v>0</v>
      </c>
      <c r="R158" s="217">
        <f>Q158*H158</f>
        <v>0</v>
      </c>
      <c r="S158" s="217">
        <v>0.62</v>
      </c>
      <c r="T158" s="218">
        <f>S158*H158</f>
        <v>8.3799200000000003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9" t="s">
        <v>198</v>
      </c>
      <c r="AT158" s="219" t="s">
        <v>193</v>
      </c>
      <c r="AU158" s="219" t="s">
        <v>86</v>
      </c>
      <c r="AY158" s="17" t="s">
        <v>191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7" t="s">
        <v>84</v>
      </c>
      <c r="BK158" s="220">
        <f>ROUND(I158*H158,2)</f>
        <v>0</v>
      </c>
      <c r="BL158" s="17" t="s">
        <v>198</v>
      </c>
      <c r="BM158" s="219" t="s">
        <v>1583</v>
      </c>
    </row>
    <row r="159" spans="1:65" s="2" customFormat="1" ht="48.75">
      <c r="A159" s="34"/>
      <c r="B159" s="35"/>
      <c r="C159" s="36"/>
      <c r="D159" s="221" t="s">
        <v>200</v>
      </c>
      <c r="E159" s="36"/>
      <c r="F159" s="222" t="s">
        <v>1584</v>
      </c>
      <c r="G159" s="36"/>
      <c r="H159" s="36"/>
      <c r="I159" s="122"/>
      <c r="J159" s="36"/>
      <c r="K159" s="36"/>
      <c r="L159" s="39"/>
      <c r="M159" s="223"/>
      <c r="N159" s="224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200</v>
      </c>
      <c r="AU159" s="17" t="s">
        <v>86</v>
      </c>
    </row>
    <row r="160" spans="1:65" s="13" customFormat="1">
      <c r="B160" s="225"/>
      <c r="C160" s="226"/>
      <c r="D160" s="221" t="s">
        <v>202</v>
      </c>
      <c r="E160" s="227" t="s">
        <v>1</v>
      </c>
      <c r="F160" s="228" t="s">
        <v>1579</v>
      </c>
      <c r="G160" s="226"/>
      <c r="H160" s="227" t="s">
        <v>1</v>
      </c>
      <c r="I160" s="229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202</v>
      </c>
      <c r="AU160" s="234" t="s">
        <v>86</v>
      </c>
      <c r="AV160" s="13" t="s">
        <v>84</v>
      </c>
      <c r="AW160" s="13" t="s">
        <v>32</v>
      </c>
      <c r="AX160" s="13" t="s">
        <v>77</v>
      </c>
      <c r="AY160" s="234" t="s">
        <v>191</v>
      </c>
    </row>
    <row r="161" spans="1:65" s="14" customFormat="1" ht="22.5">
      <c r="B161" s="235"/>
      <c r="C161" s="236"/>
      <c r="D161" s="221" t="s">
        <v>202</v>
      </c>
      <c r="E161" s="237" t="s">
        <v>1</v>
      </c>
      <c r="F161" s="238" t="s">
        <v>1580</v>
      </c>
      <c r="G161" s="236"/>
      <c r="H161" s="239">
        <v>13.516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202</v>
      </c>
      <c r="AU161" s="245" t="s">
        <v>86</v>
      </c>
      <c r="AV161" s="14" t="s">
        <v>86</v>
      </c>
      <c r="AW161" s="14" t="s">
        <v>32</v>
      </c>
      <c r="AX161" s="14" t="s">
        <v>77</v>
      </c>
      <c r="AY161" s="245" t="s">
        <v>191</v>
      </c>
    </row>
    <row r="162" spans="1:65" s="2" customFormat="1" ht="21.6" customHeight="1">
      <c r="A162" s="34"/>
      <c r="B162" s="35"/>
      <c r="C162" s="208" t="s">
        <v>213</v>
      </c>
      <c r="D162" s="208" t="s">
        <v>193</v>
      </c>
      <c r="E162" s="209" t="s">
        <v>1585</v>
      </c>
      <c r="F162" s="210" t="s">
        <v>1586</v>
      </c>
      <c r="G162" s="211" t="s">
        <v>208</v>
      </c>
      <c r="H162" s="212">
        <v>2.4630000000000001</v>
      </c>
      <c r="I162" s="213"/>
      <c r="J162" s="214">
        <f>ROUND(I162*H162,2)</f>
        <v>0</v>
      </c>
      <c r="K162" s="210" t="s">
        <v>197</v>
      </c>
      <c r="L162" s="39"/>
      <c r="M162" s="215" t="s">
        <v>1</v>
      </c>
      <c r="N162" s="216" t="s">
        <v>42</v>
      </c>
      <c r="O162" s="71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9" t="s">
        <v>198</v>
      </c>
      <c r="AT162" s="219" t="s">
        <v>193</v>
      </c>
      <c r="AU162" s="219" t="s">
        <v>86</v>
      </c>
      <c r="AY162" s="17" t="s">
        <v>191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7" t="s">
        <v>84</v>
      </c>
      <c r="BK162" s="220">
        <f>ROUND(I162*H162,2)</f>
        <v>0</v>
      </c>
      <c r="BL162" s="17" t="s">
        <v>198</v>
      </c>
      <c r="BM162" s="219" t="s">
        <v>1587</v>
      </c>
    </row>
    <row r="163" spans="1:65" s="2" customFormat="1" ht="19.5">
      <c r="A163" s="34"/>
      <c r="B163" s="35"/>
      <c r="C163" s="36"/>
      <c r="D163" s="221" t="s">
        <v>200</v>
      </c>
      <c r="E163" s="36"/>
      <c r="F163" s="222" t="s">
        <v>1588</v>
      </c>
      <c r="G163" s="36"/>
      <c r="H163" s="36"/>
      <c r="I163" s="122"/>
      <c r="J163" s="36"/>
      <c r="K163" s="36"/>
      <c r="L163" s="39"/>
      <c r="M163" s="223"/>
      <c r="N163" s="224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200</v>
      </c>
      <c r="AU163" s="17" t="s">
        <v>86</v>
      </c>
    </row>
    <row r="164" spans="1:65" s="14" customFormat="1">
      <c r="B164" s="235"/>
      <c r="C164" s="236"/>
      <c r="D164" s="221" t="s">
        <v>202</v>
      </c>
      <c r="E164" s="237" t="s">
        <v>1</v>
      </c>
      <c r="F164" s="238" t="s">
        <v>1589</v>
      </c>
      <c r="G164" s="236"/>
      <c r="H164" s="239">
        <v>2.4630000000000001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202</v>
      </c>
      <c r="AU164" s="245" t="s">
        <v>86</v>
      </c>
      <c r="AV164" s="14" t="s">
        <v>86</v>
      </c>
      <c r="AW164" s="14" t="s">
        <v>32</v>
      </c>
      <c r="AX164" s="14" t="s">
        <v>77</v>
      </c>
      <c r="AY164" s="245" t="s">
        <v>191</v>
      </c>
    </row>
    <row r="165" spans="1:65" s="2" customFormat="1" ht="21.6" customHeight="1">
      <c r="A165" s="34"/>
      <c r="B165" s="35"/>
      <c r="C165" s="208" t="s">
        <v>198</v>
      </c>
      <c r="D165" s="208" t="s">
        <v>193</v>
      </c>
      <c r="E165" s="209" t="s">
        <v>1590</v>
      </c>
      <c r="F165" s="210" t="s">
        <v>1591</v>
      </c>
      <c r="G165" s="211" t="s">
        <v>208</v>
      </c>
      <c r="H165" s="212">
        <v>2.4630000000000001</v>
      </c>
      <c r="I165" s="213"/>
      <c r="J165" s="214">
        <f>ROUND(I165*H165,2)</f>
        <v>0</v>
      </c>
      <c r="K165" s="210" t="s">
        <v>197</v>
      </c>
      <c r="L165" s="39"/>
      <c r="M165" s="215" t="s">
        <v>1</v>
      </c>
      <c r="N165" s="216" t="s">
        <v>42</v>
      </c>
      <c r="O165" s="71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9" t="s">
        <v>198</v>
      </c>
      <c r="AT165" s="219" t="s">
        <v>193</v>
      </c>
      <c r="AU165" s="219" t="s">
        <v>86</v>
      </c>
      <c r="AY165" s="17" t="s">
        <v>191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7" t="s">
        <v>84</v>
      </c>
      <c r="BK165" s="220">
        <f>ROUND(I165*H165,2)</f>
        <v>0</v>
      </c>
      <c r="BL165" s="17" t="s">
        <v>198</v>
      </c>
      <c r="BM165" s="219" t="s">
        <v>1592</v>
      </c>
    </row>
    <row r="166" spans="1:65" s="2" customFormat="1" ht="29.25">
      <c r="A166" s="34"/>
      <c r="B166" s="35"/>
      <c r="C166" s="36"/>
      <c r="D166" s="221" t="s">
        <v>200</v>
      </c>
      <c r="E166" s="36"/>
      <c r="F166" s="222" t="s">
        <v>1593</v>
      </c>
      <c r="G166" s="36"/>
      <c r="H166" s="36"/>
      <c r="I166" s="122"/>
      <c r="J166" s="36"/>
      <c r="K166" s="36"/>
      <c r="L166" s="39"/>
      <c r="M166" s="223"/>
      <c r="N166" s="224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200</v>
      </c>
      <c r="AU166" s="17" t="s">
        <v>86</v>
      </c>
    </row>
    <row r="167" spans="1:65" s="2" customFormat="1" ht="21.6" customHeight="1">
      <c r="A167" s="34"/>
      <c r="B167" s="35"/>
      <c r="C167" s="208" t="s">
        <v>227</v>
      </c>
      <c r="D167" s="208" t="s">
        <v>193</v>
      </c>
      <c r="E167" s="209" t="s">
        <v>1594</v>
      </c>
      <c r="F167" s="210" t="s">
        <v>1595</v>
      </c>
      <c r="G167" s="211" t="s">
        <v>208</v>
      </c>
      <c r="H167" s="212">
        <v>2.1389999999999998</v>
      </c>
      <c r="I167" s="213"/>
      <c r="J167" s="214">
        <f>ROUND(I167*H167,2)</f>
        <v>0</v>
      </c>
      <c r="K167" s="210" t="s">
        <v>197</v>
      </c>
      <c r="L167" s="39"/>
      <c r="M167" s="215" t="s">
        <v>1</v>
      </c>
      <c r="N167" s="216" t="s">
        <v>42</v>
      </c>
      <c r="O167" s="71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9" t="s">
        <v>198</v>
      </c>
      <c r="AT167" s="219" t="s">
        <v>193</v>
      </c>
      <c r="AU167" s="219" t="s">
        <v>86</v>
      </c>
      <c r="AY167" s="17" t="s">
        <v>191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7" t="s">
        <v>84</v>
      </c>
      <c r="BK167" s="220">
        <f>ROUND(I167*H167,2)</f>
        <v>0</v>
      </c>
      <c r="BL167" s="17" t="s">
        <v>198</v>
      </c>
      <c r="BM167" s="219" t="s">
        <v>1596</v>
      </c>
    </row>
    <row r="168" spans="1:65" s="2" customFormat="1" ht="29.25">
      <c r="A168" s="34"/>
      <c r="B168" s="35"/>
      <c r="C168" s="36"/>
      <c r="D168" s="221" t="s">
        <v>200</v>
      </c>
      <c r="E168" s="36"/>
      <c r="F168" s="222" t="s">
        <v>1597</v>
      </c>
      <c r="G168" s="36"/>
      <c r="H168" s="36"/>
      <c r="I168" s="122"/>
      <c r="J168" s="36"/>
      <c r="K168" s="36"/>
      <c r="L168" s="39"/>
      <c r="M168" s="223"/>
      <c r="N168" s="224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200</v>
      </c>
      <c r="AU168" s="17" t="s">
        <v>86</v>
      </c>
    </row>
    <row r="169" spans="1:65" s="14" customFormat="1">
      <c r="B169" s="235"/>
      <c r="C169" s="236"/>
      <c r="D169" s="221" t="s">
        <v>202</v>
      </c>
      <c r="E169" s="237" t="s">
        <v>1</v>
      </c>
      <c r="F169" s="238" t="s">
        <v>1598</v>
      </c>
      <c r="G169" s="236"/>
      <c r="H169" s="239">
        <v>0.755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202</v>
      </c>
      <c r="AU169" s="245" t="s">
        <v>86</v>
      </c>
      <c r="AV169" s="14" t="s">
        <v>86</v>
      </c>
      <c r="AW169" s="14" t="s">
        <v>32</v>
      </c>
      <c r="AX169" s="14" t="s">
        <v>77</v>
      </c>
      <c r="AY169" s="245" t="s">
        <v>191</v>
      </c>
    </row>
    <row r="170" spans="1:65" s="14" customFormat="1">
      <c r="B170" s="235"/>
      <c r="C170" s="236"/>
      <c r="D170" s="221" t="s">
        <v>202</v>
      </c>
      <c r="E170" s="237" t="s">
        <v>1</v>
      </c>
      <c r="F170" s="238" t="s">
        <v>1599</v>
      </c>
      <c r="G170" s="236"/>
      <c r="H170" s="239">
        <v>1.3839999999999999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202</v>
      </c>
      <c r="AU170" s="245" t="s">
        <v>86</v>
      </c>
      <c r="AV170" s="14" t="s">
        <v>86</v>
      </c>
      <c r="AW170" s="14" t="s">
        <v>32</v>
      </c>
      <c r="AX170" s="14" t="s">
        <v>77</v>
      </c>
      <c r="AY170" s="245" t="s">
        <v>191</v>
      </c>
    </row>
    <row r="171" spans="1:65" s="2" customFormat="1" ht="21.6" customHeight="1">
      <c r="A171" s="34"/>
      <c r="B171" s="35"/>
      <c r="C171" s="208" t="s">
        <v>232</v>
      </c>
      <c r="D171" s="208" t="s">
        <v>193</v>
      </c>
      <c r="E171" s="209" t="s">
        <v>1600</v>
      </c>
      <c r="F171" s="210" t="s">
        <v>1601</v>
      </c>
      <c r="G171" s="211" t="s">
        <v>208</v>
      </c>
      <c r="H171" s="212">
        <v>2.1389999999999998</v>
      </c>
      <c r="I171" s="213"/>
      <c r="J171" s="214">
        <f>ROUND(I171*H171,2)</f>
        <v>0</v>
      </c>
      <c r="K171" s="210" t="s">
        <v>197</v>
      </c>
      <c r="L171" s="39"/>
      <c r="M171" s="215" t="s">
        <v>1</v>
      </c>
      <c r="N171" s="216" t="s">
        <v>42</v>
      </c>
      <c r="O171" s="71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9" t="s">
        <v>198</v>
      </c>
      <c r="AT171" s="219" t="s">
        <v>193</v>
      </c>
      <c r="AU171" s="219" t="s">
        <v>86</v>
      </c>
      <c r="AY171" s="17" t="s">
        <v>191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7" t="s">
        <v>84</v>
      </c>
      <c r="BK171" s="220">
        <f>ROUND(I171*H171,2)</f>
        <v>0</v>
      </c>
      <c r="BL171" s="17" t="s">
        <v>198</v>
      </c>
      <c r="BM171" s="219" t="s">
        <v>1602</v>
      </c>
    </row>
    <row r="172" spans="1:65" s="2" customFormat="1" ht="29.25">
      <c r="A172" s="34"/>
      <c r="B172" s="35"/>
      <c r="C172" s="36"/>
      <c r="D172" s="221" t="s">
        <v>200</v>
      </c>
      <c r="E172" s="36"/>
      <c r="F172" s="222" t="s">
        <v>1603</v>
      </c>
      <c r="G172" s="36"/>
      <c r="H172" s="36"/>
      <c r="I172" s="122"/>
      <c r="J172" s="36"/>
      <c r="K172" s="36"/>
      <c r="L172" s="39"/>
      <c r="M172" s="223"/>
      <c r="N172" s="224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200</v>
      </c>
      <c r="AU172" s="17" t="s">
        <v>86</v>
      </c>
    </row>
    <row r="173" spans="1:65" s="2" customFormat="1" ht="21.6" customHeight="1">
      <c r="A173" s="34"/>
      <c r="B173" s="35"/>
      <c r="C173" s="208" t="s">
        <v>241</v>
      </c>
      <c r="D173" s="208" t="s">
        <v>193</v>
      </c>
      <c r="E173" s="209" t="s">
        <v>1604</v>
      </c>
      <c r="F173" s="210" t="s">
        <v>1605</v>
      </c>
      <c r="G173" s="211" t="s">
        <v>208</v>
      </c>
      <c r="H173" s="212">
        <v>4.6020000000000003</v>
      </c>
      <c r="I173" s="213"/>
      <c r="J173" s="214">
        <f>ROUND(I173*H173,2)</f>
        <v>0</v>
      </c>
      <c r="K173" s="210" t="s">
        <v>197</v>
      </c>
      <c r="L173" s="39"/>
      <c r="M173" s="215" t="s">
        <v>1</v>
      </c>
      <c r="N173" s="216" t="s">
        <v>42</v>
      </c>
      <c r="O173" s="71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9" t="s">
        <v>198</v>
      </c>
      <c r="AT173" s="219" t="s">
        <v>193</v>
      </c>
      <c r="AU173" s="219" t="s">
        <v>86</v>
      </c>
      <c r="AY173" s="17" t="s">
        <v>191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7" t="s">
        <v>84</v>
      </c>
      <c r="BK173" s="220">
        <f>ROUND(I173*H173,2)</f>
        <v>0</v>
      </c>
      <c r="BL173" s="17" t="s">
        <v>198</v>
      </c>
      <c r="BM173" s="219" t="s">
        <v>1606</v>
      </c>
    </row>
    <row r="174" spans="1:65" s="2" customFormat="1" ht="39">
      <c r="A174" s="34"/>
      <c r="B174" s="35"/>
      <c r="C174" s="36"/>
      <c r="D174" s="221" t="s">
        <v>200</v>
      </c>
      <c r="E174" s="36"/>
      <c r="F174" s="222" t="s">
        <v>1607</v>
      </c>
      <c r="G174" s="36"/>
      <c r="H174" s="36"/>
      <c r="I174" s="122"/>
      <c r="J174" s="36"/>
      <c r="K174" s="36"/>
      <c r="L174" s="39"/>
      <c r="M174" s="223"/>
      <c r="N174" s="224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200</v>
      </c>
      <c r="AU174" s="17" t="s">
        <v>86</v>
      </c>
    </row>
    <row r="175" spans="1:65" s="14" customFormat="1">
      <c r="B175" s="235"/>
      <c r="C175" s="236"/>
      <c r="D175" s="221" t="s">
        <v>202</v>
      </c>
      <c r="E175" s="237" t="s">
        <v>1</v>
      </c>
      <c r="F175" s="238" t="s">
        <v>1608</v>
      </c>
      <c r="G175" s="236"/>
      <c r="H175" s="239">
        <v>4.6020000000000003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202</v>
      </c>
      <c r="AU175" s="245" t="s">
        <v>86</v>
      </c>
      <c r="AV175" s="14" t="s">
        <v>86</v>
      </c>
      <c r="AW175" s="14" t="s">
        <v>32</v>
      </c>
      <c r="AX175" s="14" t="s">
        <v>77</v>
      </c>
      <c r="AY175" s="245" t="s">
        <v>191</v>
      </c>
    </row>
    <row r="176" spans="1:65" s="2" customFormat="1" ht="32.450000000000003" customHeight="1">
      <c r="A176" s="34"/>
      <c r="B176" s="35"/>
      <c r="C176" s="208" t="s">
        <v>248</v>
      </c>
      <c r="D176" s="208" t="s">
        <v>193</v>
      </c>
      <c r="E176" s="209" t="s">
        <v>1609</v>
      </c>
      <c r="F176" s="210" t="s">
        <v>1610</v>
      </c>
      <c r="G176" s="211" t="s">
        <v>208</v>
      </c>
      <c r="H176" s="212">
        <v>32.213999999999999</v>
      </c>
      <c r="I176" s="213"/>
      <c r="J176" s="214">
        <f>ROUND(I176*H176,2)</f>
        <v>0</v>
      </c>
      <c r="K176" s="210" t="s">
        <v>197</v>
      </c>
      <c r="L176" s="39"/>
      <c r="M176" s="215" t="s">
        <v>1</v>
      </c>
      <c r="N176" s="216" t="s">
        <v>42</v>
      </c>
      <c r="O176" s="71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9" t="s">
        <v>198</v>
      </c>
      <c r="AT176" s="219" t="s">
        <v>193</v>
      </c>
      <c r="AU176" s="219" t="s">
        <v>86</v>
      </c>
      <c r="AY176" s="17" t="s">
        <v>191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7" t="s">
        <v>84</v>
      </c>
      <c r="BK176" s="220">
        <f>ROUND(I176*H176,2)</f>
        <v>0</v>
      </c>
      <c r="BL176" s="17" t="s">
        <v>198</v>
      </c>
      <c r="BM176" s="219" t="s">
        <v>1611</v>
      </c>
    </row>
    <row r="177" spans="1:65" s="2" customFormat="1" ht="48.75">
      <c r="A177" s="34"/>
      <c r="B177" s="35"/>
      <c r="C177" s="36"/>
      <c r="D177" s="221" t="s">
        <v>200</v>
      </c>
      <c r="E177" s="36"/>
      <c r="F177" s="222" t="s">
        <v>1612</v>
      </c>
      <c r="G177" s="36"/>
      <c r="H177" s="36"/>
      <c r="I177" s="122"/>
      <c r="J177" s="36"/>
      <c r="K177" s="36"/>
      <c r="L177" s="39"/>
      <c r="M177" s="223"/>
      <c r="N177" s="224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200</v>
      </c>
      <c r="AU177" s="17" t="s">
        <v>86</v>
      </c>
    </row>
    <row r="178" spans="1:65" s="2" customFormat="1" ht="19.5">
      <c r="A178" s="34"/>
      <c r="B178" s="35"/>
      <c r="C178" s="36"/>
      <c r="D178" s="221" t="s">
        <v>218</v>
      </c>
      <c r="E178" s="36"/>
      <c r="F178" s="246" t="s">
        <v>619</v>
      </c>
      <c r="G178" s="36"/>
      <c r="H178" s="36"/>
      <c r="I178" s="122"/>
      <c r="J178" s="36"/>
      <c r="K178" s="36"/>
      <c r="L178" s="39"/>
      <c r="M178" s="223"/>
      <c r="N178" s="224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218</v>
      </c>
      <c r="AU178" s="17" t="s">
        <v>86</v>
      </c>
    </row>
    <row r="179" spans="1:65" s="14" customFormat="1">
      <c r="B179" s="235"/>
      <c r="C179" s="236"/>
      <c r="D179" s="221" t="s">
        <v>202</v>
      </c>
      <c r="E179" s="236"/>
      <c r="F179" s="238" t="s">
        <v>1613</v>
      </c>
      <c r="G179" s="236"/>
      <c r="H179" s="239">
        <v>32.213999999999999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202</v>
      </c>
      <c r="AU179" s="245" t="s">
        <v>86</v>
      </c>
      <c r="AV179" s="14" t="s">
        <v>86</v>
      </c>
      <c r="AW179" s="14" t="s">
        <v>4</v>
      </c>
      <c r="AX179" s="14" t="s">
        <v>84</v>
      </c>
      <c r="AY179" s="245" t="s">
        <v>191</v>
      </c>
    </row>
    <row r="180" spans="1:65" s="2" customFormat="1" ht="14.45" customHeight="1">
      <c r="A180" s="34"/>
      <c r="B180" s="35"/>
      <c r="C180" s="208" t="s">
        <v>255</v>
      </c>
      <c r="D180" s="208" t="s">
        <v>193</v>
      </c>
      <c r="E180" s="209" t="s">
        <v>1614</v>
      </c>
      <c r="F180" s="210" t="s">
        <v>1615</v>
      </c>
      <c r="G180" s="211" t="s">
        <v>208</v>
      </c>
      <c r="H180" s="212">
        <v>4.6020000000000003</v>
      </c>
      <c r="I180" s="213"/>
      <c r="J180" s="214">
        <f>ROUND(I180*H180,2)</f>
        <v>0</v>
      </c>
      <c r="K180" s="210" t="s">
        <v>197</v>
      </c>
      <c r="L180" s="39"/>
      <c r="M180" s="215" t="s">
        <v>1</v>
      </c>
      <c r="N180" s="216" t="s">
        <v>42</v>
      </c>
      <c r="O180" s="71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9" t="s">
        <v>198</v>
      </c>
      <c r="AT180" s="219" t="s">
        <v>193</v>
      </c>
      <c r="AU180" s="219" t="s">
        <v>86</v>
      </c>
      <c r="AY180" s="17" t="s">
        <v>191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7" t="s">
        <v>84</v>
      </c>
      <c r="BK180" s="220">
        <f>ROUND(I180*H180,2)</f>
        <v>0</v>
      </c>
      <c r="BL180" s="17" t="s">
        <v>198</v>
      </c>
      <c r="BM180" s="219" t="s">
        <v>1616</v>
      </c>
    </row>
    <row r="181" spans="1:65" s="2" customFormat="1">
      <c r="A181" s="34"/>
      <c r="B181" s="35"/>
      <c r="C181" s="36"/>
      <c r="D181" s="221" t="s">
        <v>200</v>
      </c>
      <c r="E181" s="36"/>
      <c r="F181" s="222" t="s">
        <v>1615</v>
      </c>
      <c r="G181" s="36"/>
      <c r="H181" s="36"/>
      <c r="I181" s="122"/>
      <c r="J181" s="36"/>
      <c r="K181" s="36"/>
      <c r="L181" s="39"/>
      <c r="M181" s="223"/>
      <c r="N181" s="224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200</v>
      </c>
      <c r="AU181" s="17" t="s">
        <v>86</v>
      </c>
    </row>
    <row r="182" spans="1:65" s="2" customFormat="1" ht="21.6" customHeight="1">
      <c r="A182" s="34"/>
      <c r="B182" s="35"/>
      <c r="C182" s="208" t="s">
        <v>266</v>
      </c>
      <c r="D182" s="208" t="s">
        <v>193</v>
      </c>
      <c r="E182" s="209" t="s">
        <v>1617</v>
      </c>
      <c r="F182" s="210" t="s">
        <v>1618</v>
      </c>
      <c r="G182" s="211" t="s">
        <v>235</v>
      </c>
      <c r="H182" s="212">
        <v>9.2040000000000006</v>
      </c>
      <c r="I182" s="213"/>
      <c r="J182" s="214">
        <f>ROUND(I182*H182,2)</f>
        <v>0</v>
      </c>
      <c r="K182" s="210" t="s">
        <v>197</v>
      </c>
      <c r="L182" s="39"/>
      <c r="M182" s="215" t="s">
        <v>1</v>
      </c>
      <c r="N182" s="216" t="s">
        <v>42</v>
      </c>
      <c r="O182" s="71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9" t="s">
        <v>198</v>
      </c>
      <c r="AT182" s="219" t="s">
        <v>193</v>
      </c>
      <c r="AU182" s="219" t="s">
        <v>86</v>
      </c>
      <c r="AY182" s="17" t="s">
        <v>191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7" t="s">
        <v>84</v>
      </c>
      <c r="BK182" s="220">
        <f>ROUND(I182*H182,2)</f>
        <v>0</v>
      </c>
      <c r="BL182" s="17" t="s">
        <v>198</v>
      </c>
      <c r="BM182" s="219" t="s">
        <v>1619</v>
      </c>
    </row>
    <row r="183" spans="1:65" s="2" customFormat="1" ht="19.5">
      <c r="A183" s="34"/>
      <c r="B183" s="35"/>
      <c r="C183" s="36"/>
      <c r="D183" s="221" t="s">
        <v>200</v>
      </c>
      <c r="E183" s="36"/>
      <c r="F183" s="222" t="s">
        <v>1620</v>
      </c>
      <c r="G183" s="36"/>
      <c r="H183" s="36"/>
      <c r="I183" s="122"/>
      <c r="J183" s="36"/>
      <c r="K183" s="36"/>
      <c r="L183" s="39"/>
      <c r="M183" s="223"/>
      <c r="N183" s="224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200</v>
      </c>
      <c r="AU183" s="17" t="s">
        <v>86</v>
      </c>
    </row>
    <row r="184" spans="1:65" s="14" customFormat="1">
      <c r="B184" s="235"/>
      <c r="C184" s="236"/>
      <c r="D184" s="221" t="s">
        <v>202</v>
      </c>
      <c r="E184" s="236"/>
      <c r="F184" s="238" t="s">
        <v>1621</v>
      </c>
      <c r="G184" s="236"/>
      <c r="H184" s="239">
        <v>9.2040000000000006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202</v>
      </c>
      <c r="AU184" s="245" t="s">
        <v>86</v>
      </c>
      <c r="AV184" s="14" t="s">
        <v>86</v>
      </c>
      <c r="AW184" s="14" t="s">
        <v>4</v>
      </c>
      <c r="AX184" s="14" t="s">
        <v>84</v>
      </c>
      <c r="AY184" s="245" t="s">
        <v>191</v>
      </c>
    </row>
    <row r="185" spans="1:65" s="12" customFormat="1" ht="22.9" customHeight="1">
      <c r="B185" s="192"/>
      <c r="C185" s="193"/>
      <c r="D185" s="194" t="s">
        <v>76</v>
      </c>
      <c r="E185" s="206" t="s">
        <v>86</v>
      </c>
      <c r="F185" s="206" t="s">
        <v>205</v>
      </c>
      <c r="G185" s="193"/>
      <c r="H185" s="193"/>
      <c r="I185" s="196"/>
      <c r="J185" s="207">
        <f>BK185</f>
        <v>0</v>
      </c>
      <c r="K185" s="193"/>
      <c r="L185" s="198"/>
      <c r="M185" s="199"/>
      <c r="N185" s="200"/>
      <c r="O185" s="200"/>
      <c r="P185" s="201">
        <f>SUM(P186:P198)</f>
        <v>0</v>
      </c>
      <c r="Q185" s="200"/>
      <c r="R185" s="201">
        <f>SUM(R186:R198)</f>
        <v>10.458595469999999</v>
      </c>
      <c r="S185" s="200"/>
      <c r="T185" s="202">
        <f>SUM(T186:T198)</f>
        <v>0</v>
      </c>
      <c r="AR185" s="203" t="s">
        <v>84</v>
      </c>
      <c r="AT185" s="204" t="s">
        <v>76</v>
      </c>
      <c r="AU185" s="204" t="s">
        <v>84</v>
      </c>
      <c r="AY185" s="203" t="s">
        <v>191</v>
      </c>
      <c r="BK185" s="205">
        <f>SUM(BK186:BK198)</f>
        <v>0</v>
      </c>
    </row>
    <row r="186" spans="1:65" s="2" customFormat="1" ht="32.450000000000003" customHeight="1">
      <c r="A186" s="34"/>
      <c r="B186" s="35"/>
      <c r="C186" s="208" t="s">
        <v>274</v>
      </c>
      <c r="D186" s="208" t="s">
        <v>193</v>
      </c>
      <c r="E186" s="209" t="s">
        <v>206</v>
      </c>
      <c r="F186" s="210" t="s">
        <v>207</v>
      </c>
      <c r="G186" s="211" t="s">
        <v>208</v>
      </c>
      <c r="H186" s="212">
        <v>4.0469999999999997</v>
      </c>
      <c r="I186" s="213"/>
      <c r="J186" s="214">
        <f>ROUND(I186*H186,2)</f>
        <v>0</v>
      </c>
      <c r="K186" s="210" t="s">
        <v>197</v>
      </c>
      <c r="L186" s="39"/>
      <c r="M186" s="215" t="s">
        <v>1</v>
      </c>
      <c r="N186" s="216" t="s">
        <v>42</v>
      </c>
      <c r="O186" s="71"/>
      <c r="P186" s="217">
        <f>O186*H186</f>
        <v>0</v>
      </c>
      <c r="Q186" s="217">
        <v>2.16</v>
      </c>
      <c r="R186" s="217">
        <f>Q186*H186</f>
        <v>8.7415199999999995</v>
      </c>
      <c r="S186" s="217">
        <v>0</v>
      </c>
      <c r="T186" s="21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9" t="s">
        <v>198</v>
      </c>
      <c r="AT186" s="219" t="s">
        <v>193</v>
      </c>
      <c r="AU186" s="219" t="s">
        <v>86</v>
      </c>
      <c r="AY186" s="17" t="s">
        <v>191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7" t="s">
        <v>84</v>
      </c>
      <c r="BK186" s="220">
        <f>ROUND(I186*H186,2)</f>
        <v>0</v>
      </c>
      <c r="BL186" s="17" t="s">
        <v>198</v>
      </c>
      <c r="BM186" s="219" t="s">
        <v>209</v>
      </c>
    </row>
    <row r="187" spans="1:65" s="2" customFormat="1" ht="29.25">
      <c r="A187" s="34"/>
      <c r="B187" s="35"/>
      <c r="C187" s="36"/>
      <c r="D187" s="221" t="s">
        <v>200</v>
      </c>
      <c r="E187" s="36"/>
      <c r="F187" s="222" t="s">
        <v>210</v>
      </c>
      <c r="G187" s="36"/>
      <c r="H187" s="36"/>
      <c r="I187" s="122"/>
      <c r="J187" s="36"/>
      <c r="K187" s="36"/>
      <c r="L187" s="39"/>
      <c r="M187" s="223"/>
      <c r="N187" s="224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200</v>
      </c>
      <c r="AU187" s="17" t="s">
        <v>86</v>
      </c>
    </row>
    <row r="188" spans="1:65" s="14" customFormat="1">
      <c r="B188" s="235"/>
      <c r="C188" s="236"/>
      <c r="D188" s="221" t="s">
        <v>202</v>
      </c>
      <c r="E188" s="237" t="s">
        <v>1</v>
      </c>
      <c r="F188" s="238" t="s">
        <v>1622</v>
      </c>
      <c r="G188" s="236"/>
      <c r="H188" s="239">
        <v>1.7849999999999999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202</v>
      </c>
      <c r="AU188" s="245" t="s">
        <v>86</v>
      </c>
      <c r="AV188" s="14" t="s">
        <v>86</v>
      </c>
      <c r="AW188" s="14" t="s">
        <v>32</v>
      </c>
      <c r="AX188" s="14" t="s">
        <v>77</v>
      </c>
      <c r="AY188" s="245" t="s">
        <v>191</v>
      </c>
    </row>
    <row r="189" spans="1:65" s="14" customFormat="1">
      <c r="B189" s="235"/>
      <c r="C189" s="236"/>
      <c r="D189" s="221" t="s">
        <v>202</v>
      </c>
      <c r="E189" s="237" t="s">
        <v>1</v>
      </c>
      <c r="F189" s="238" t="s">
        <v>1623</v>
      </c>
      <c r="G189" s="236"/>
      <c r="H189" s="239">
        <v>0.998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202</v>
      </c>
      <c r="AU189" s="245" t="s">
        <v>86</v>
      </c>
      <c r="AV189" s="14" t="s">
        <v>86</v>
      </c>
      <c r="AW189" s="14" t="s">
        <v>32</v>
      </c>
      <c r="AX189" s="14" t="s">
        <v>77</v>
      </c>
      <c r="AY189" s="245" t="s">
        <v>191</v>
      </c>
    </row>
    <row r="190" spans="1:65" s="14" customFormat="1">
      <c r="B190" s="235"/>
      <c r="C190" s="236"/>
      <c r="D190" s="221" t="s">
        <v>202</v>
      </c>
      <c r="E190" s="237" t="s">
        <v>1</v>
      </c>
      <c r="F190" s="238" t="s">
        <v>1624</v>
      </c>
      <c r="G190" s="236"/>
      <c r="H190" s="239">
        <v>1.264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202</v>
      </c>
      <c r="AU190" s="245" t="s">
        <v>86</v>
      </c>
      <c r="AV190" s="14" t="s">
        <v>86</v>
      </c>
      <c r="AW190" s="14" t="s">
        <v>32</v>
      </c>
      <c r="AX190" s="14" t="s">
        <v>77</v>
      </c>
      <c r="AY190" s="245" t="s">
        <v>191</v>
      </c>
    </row>
    <row r="191" spans="1:65" s="2" customFormat="1" ht="14.45" customHeight="1">
      <c r="A191" s="34"/>
      <c r="B191" s="35"/>
      <c r="C191" s="208" t="s">
        <v>280</v>
      </c>
      <c r="D191" s="208" t="s">
        <v>193</v>
      </c>
      <c r="E191" s="209" t="s">
        <v>1625</v>
      </c>
      <c r="F191" s="210" t="s">
        <v>1626</v>
      </c>
      <c r="G191" s="211" t="s">
        <v>208</v>
      </c>
      <c r="H191" s="212">
        <v>0.755</v>
      </c>
      <c r="I191" s="213"/>
      <c r="J191" s="214">
        <f>ROUND(I191*H191,2)</f>
        <v>0</v>
      </c>
      <c r="K191" s="210" t="s">
        <v>197</v>
      </c>
      <c r="L191" s="39"/>
      <c r="M191" s="215" t="s">
        <v>1</v>
      </c>
      <c r="N191" s="216" t="s">
        <v>42</v>
      </c>
      <c r="O191" s="71"/>
      <c r="P191" s="217">
        <f>O191*H191</f>
        <v>0</v>
      </c>
      <c r="Q191" s="217">
        <v>2.2563399999999998</v>
      </c>
      <c r="R191" s="217">
        <f>Q191*H191</f>
        <v>1.7035366999999999</v>
      </c>
      <c r="S191" s="217">
        <v>0</v>
      </c>
      <c r="T191" s="21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9" t="s">
        <v>198</v>
      </c>
      <c r="AT191" s="219" t="s">
        <v>193</v>
      </c>
      <c r="AU191" s="219" t="s">
        <v>86</v>
      </c>
      <c r="AY191" s="17" t="s">
        <v>191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7" t="s">
        <v>84</v>
      </c>
      <c r="BK191" s="220">
        <f>ROUND(I191*H191,2)</f>
        <v>0</v>
      </c>
      <c r="BL191" s="17" t="s">
        <v>198</v>
      </c>
      <c r="BM191" s="219" t="s">
        <v>1627</v>
      </c>
    </row>
    <row r="192" spans="1:65" s="2" customFormat="1" ht="19.5">
      <c r="A192" s="34"/>
      <c r="B192" s="35"/>
      <c r="C192" s="36"/>
      <c r="D192" s="221" t="s">
        <v>200</v>
      </c>
      <c r="E192" s="36"/>
      <c r="F192" s="222" t="s">
        <v>1628</v>
      </c>
      <c r="G192" s="36"/>
      <c r="H192" s="36"/>
      <c r="I192" s="122"/>
      <c r="J192" s="36"/>
      <c r="K192" s="36"/>
      <c r="L192" s="39"/>
      <c r="M192" s="223"/>
      <c r="N192" s="224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200</v>
      </c>
      <c r="AU192" s="17" t="s">
        <v>86</v>
      </c>
    </row>
    <row r="193" spans="1:65" s="14" customFormat="1">
      <c r="B193" s="235"/>
      <c r="C193" s="236"/>
      <c r="D193" s="221" t="s">
        <v>202</v>
      </c>
      <c r="E193" s="237" t="s">
        <v>1</v>
      </c>
      <c r="F193" s="238" t="s">
        <v>1598</v>
      </c>
      <c r="G193" s="236"/>
      <c r="H193" s="239">
        <v>0.755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202</v>
      </c>
      <c r="AU193" s="245" t="s">
        <v>86</v>
      </c>
      <c r="AV193" s="14" t="s">
        <v>86</v>
      </c>
      <c r="AW193" s="14" t="s">
        <v>32</v>
      </c>
      <c r="AX193" s="14" t="s">
        <v>77</v>
      </c>
      <c r="AY193" s="245" t="s">
        <v>191</v>
      </c>
    </row>
    <row r="194" spans="1:65" s="2" customFormat="1" ht="14.45" customHeight="1">
      <c r="A194" s="34"/>
      <c r="B194" s="35"/>
      <c r="C194" s="208" t="s">
        <v>294</v>
      </c>
      <c r="D194" s="208" t="s">
        <v>193</v>
      </c>
      <c r="E194" s="209" t="s">
        <v>1629</v>
      </c>
      <c r="F194" s="210" t="s">
        <v>1630</v>
      </c>
      <c r="G194" s="211" t="s">
        <v>223</v>
      </c>
      <c r="H194" s="212">
        <v>5.0330000000000004</v>
      </c>
      <c r="I194" s="213"/>
      <c r="J194" s="214">
        <f>ROUND(I194*H194,2)</f>
        <v>0</v>
      </c>
      <c r="K194" s="210" t="s">
        <v>197</v>
      </c>
      <c r="L194" s="39"/>
      <c r="M194" s="215" t="s">
        <v>1</v>
      </c>
      <c r="N194" s="216" t="s">
        <v>42</v>
      </c>
      <c r="O194" s="71"/>
      <c r="P194" s="217">
        <f>O194*H194</f>
        <v>0</v>
      </c>
      <c r="Q194" s="217">
        <v>2.6900000000000001E-3</v>
      </c>
      <c r="R194" s="217">
        <f>Q194*H194</f>
        <v>1.3538770000000002E-2</v>
      </c>
      <c r="S194" s="217">
        <v>0</v>
      </c>
      <c r="T194" s="21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9" t="s">
        <v>198</v>
      </c>
      <c r="AT194" s="219" t="s">
        <v>193</v>
      </c>
      <c r="AU194" s="219" t="s">
        <v>86</v>
      </c>
      <c r="AY194" s="17" t="s">
        <v>191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7" t="s">
        <v>84</v>
      </c>
      <c r="BK194" s="220">
        <f>ROUND(I194*H194,2)</f>
        <v>0</v>
      </c>
      <c r="BL194" s="17" t="s">
        <v>198</v>
      </c>
      <c r="BM194" s="219" t="s">
        <v>1631</v>
      </c>
    </row>
    <row r="195" spans="1:65" s="2" customFormat="1">
      <c r="A195" s="34"/>
      <c r="B195" s="35"/>
      <c r="C195" s="36"/>
      <c r="D195" s="221" t="s">
        <v>200</v>
      </c>
      <c r="E195" s="36"/>
      <c r="F195" s="222" t="s">
        <v>1632</v>
      </c>
      <c r="G195" s="36"/>
      <c r="H195" s="36"/>
      <c r="I195" s="122"/>
      <c r="J195" s="36"/>
      <c r="K195" s="36"/>
      <c r="L195" s="39"/>
      <c r="M195" s="223"/>
      <c r="N195" s="22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200</v>
      </c>
      <c r="AU195" s="17" t="s">
        <v>86</v>
      </c>
    </row>
    <row r="196" spans="1:65" s="14" customFormat="1">
      <c r="B196" s="235"/>
      <c r="C196" s="236"/>
      <c r="D196" s="221" t="s">
        <v>202</v>
      </c>
      <c r="E196" s="237" t="s">
        <v>1</v>
      </c>
      <c r="F196" s="238" t="s">
        <v>1633</v>
      </c>
      <c r="G196" s="236"/>
      <c r="H196" s="239">
        <v>5.0330000000000004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202</v>
      </c>
      <c r="AU196" s="245" t="s">
        <v>86</v>
      </c>
      <c r="AV196" s="14" t="s">
        <v>86</v>
      </c>
      <c r="AW196" s="14" t="s">
        <v>32</v>
      </c>
      <c r="AX196" s="14" t="s">
        <v>77</v>
      </c>
      <c r="AY196" s="245" t="s">
        <v>191</v>
      </c>
    </row>
    <row r="197" spans="1:65" s="2" customFormat="1" ht="21.6" customHeight="1">
      <c r="A197" s="34"/>
      <c r="B197" s="35"/>
      <c r="C197" s="208" t="s">
        <v>303</v>
      </c>
      <c r="D197" s="208" t="s">
        <v>193</v>
      </c>
      <c r="E197" s="209" t="s">
        <v>1634</v>
      </c>
      <c r="F197" s="210" t="s">
        <v>1635</v>
      </c>
      <c r="G197" s="211" t="s">
        <v>223</v>
      </c>
      <c r="H197" s="212">
        <v>5.0330000000000004</v>
      </c>
      <c r="I197" s="213"/>
      <c r="J197" s="214">
        <f>ROUND(I197*H197,2)</f>
        <v>0</v>
      </c>
      <c r="K197" s="210" t="s">
        <v>197</v>
      </c>
      <c r="L197" s="39"/>
      <c r="M197" s="215" t="s">
        <v>1</v>
      </c>
      <c r="N197" s="216" t="s">
        <v>42</v>
      </c>
      <c r="O197" s="71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9" t="s">
        <v>198</v>
      </c>
      <c r="AT197" s="219" t="s">
        <v>193</v>
      </c>
      <c r="AU197" s="219" t="s">
        <v>86</v>
      </c>
      <c r="AY197" s="17" t="s">
        <v>191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7" t="s">
        <v>84</v>
      </c>
      <c r="BK197" s="220">
        <f>ROUND(I197*H197,2)</f>
        <v>0</v>
      </c>
      <c r="BL197" s="17" t="s">
        <v>198</v>
      </c>
      <c r="BM197" s="219" t="s">
        <v>1636</v>
      </c>
    </row>
    <row r="198" spans="1:65" s="2" customFormat="1">
      <c r="A198" s="34"/>
      <c r="B198" s="35"/>
      <c r="C198" s="36"/>
      <c r="D198" s="221" t="s">
        <v>200</v>
      </c>
      <c r="E198" s="36"/>
      <c r="F198" s="222" t="s">
        <v>1637</v>
      </c>
      <c r="G198" s="36"/>
      <c r="H198" s="36"/>
      <c r="I198" s="122"/>
      <c r="J198" s="36"/>
      <c r="K198" s="36"/>
      <c r="L198" s="39"/>
      <c r="M198" s="223"/>
      <c r="N198" s="224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200</v>
      </c>
      <c r="AU198" s="17" t="s">
        <v>86</v>
      </c>
    </row>
    <row r="199" spans="1:65" s="12" customFormat="1" ht="22.9" customHeight="1">
      <c r="B199" s="192"/>
      <c r="C199" s="193"/>
      <c r="D199" s="194" t="s">
        <v>76</v>
      </c>
      <c r="E199" s="206" t="s">
        <v>213</v>
      </c>
      <c r="F199" s="206" t="s">
        <v>240</v>
      </c>
      <c r="G199" s="193"/>
      <c r="H199" s="193"/>
      <c r="I199" s="196"/>
      <c r="J199" s="207">
        <f>BK199</f>
        <v>0</v>
      </c>
      <c r="K199" s="193"/>
      <c r="L199" s="198"/>
      <c r="M199" s="199"/>
      <c r="N199" s="200"/>
      <c r="O199" s="200"/>
      <c r="P199" s="201">
        <f>SUM(P200:P218)</f>
        <v>0</v>
      </c>
      <c r="Q199" s="200"/>
      <c r="R199" s="201">
        <f>SUM(R200:R218)</f>
        <v>4.2992054600000005</v>
      </c>
      <c r="S199" s="200"/>
      <c r="T199" s="202">
        <f>SUM(T200:T218)</f>
        <v>0</v>
      </c>
      <c r="AR199" s="203" t="s">
        <v>84</v>
      </c>
      <c r="AT199" s="204" t="s">
        <v>76</v>
      </c>
      <c r="AU199" s="204" t="s">
        <v>84</v>
      </c>
      <c r="AY199" s="203" t="s">
        <v>191</v>
      </c>
      <c r="BK199" s="205">
        <f>SUM(BK200:BK218)</f>
        <v>0</v>
      </c>
    </row>
    <row r="200" spans="1:65" s="2" customFormat="1" ht="32.450000000000003" customHeight="1">
      <c r="A200" s="34"/>
      <c r="B200" s="35"/>
      <c r="C200" s="208" t="s">
        <v>8</v>
      </c>
      <c r="D200" s="208" t="s">
        <v>193</v>
      </c>
      <c r="E200" s="209" t="s">
        <v>1638</v>
      </c>
      <c r="F200" s="210" t="s">
        <v>1639</v>
      </c>
      <c r="G200" s="211" t="s">
        <v>223</v>
      </c>
      <c r="H200" s="212">
        <v>6.71</v>
      </c>
      <c r="I200" s="213"/>
      <c r="J200" s="214">
        <f>ROUND(I200*H200,2)</f>
        <v>0</v>
      </c>
      <c r="K200" s="210" t="s">
        <v>197</v>
      </c>
      <c r="L200" s="39"/>
      <c r="M200" s="215" t="s">
        <v>1</v>
      </c>
      <c r="N200" s="216" t="s">
        <v>42</v>
      </c>
      <c r="O200" s="71"/>
      <c r="P200" s="217">
        <f>O200*H200</f>
        <v>0</v>
      </c>
      <c r="Q200" s="217">
        <v>0.43939</v>
      </c>
      <c r="R200" s="217">
        <f>Q200*H200</f>
        <v>2.9483069</v>
      </c>
      <c r="S200" s="217">
        <v>0</v>
      </c>
      <c r="T200" s="21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9" t="s">
        <v>198</v>
      </c>
      <c r="AT200" s="219" t="s">
        <v>193</v>
      </c>
      <c r="AU200" s="219" t="s">
        <v>86</v>
      </c>
      <c r="AY200" s="17" t="s">
        <v>191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7" t="s">
        <v>84</v>
      </c>
      <c r="BK200" s="220">
        <f>ROUND(I200*H200,2)</f>
        <v>0</v>
      </c>
      <c r="BL200" s="17" t="s">
        <v>198</v>
      </c>
      <c r="BM200" s="219" t="s">
        <v>1640</v>
      </c>
    </row>
    <row r="201" spans="1:65" s="2" customFormat="1" ht="29.25">
      <c r="A201" s="34"/>
      <c r="B201" s="35"/>
      <c r="C201" s="36"/>
      <c r="D201" s="221" t="s">
        <v>200</v>
      </c>
      <c r="E201" s="36"/>
      <c r="F201" s="222" t="s">
        <v>1641</v>
      </c>
      <c r="G201" s="36"/>
      <c r="H201" s="36"/>
      <c r="I201" s="122"/>
      <c r="J201" s="36"/>
      <c r="K201" s="36"/>
      <c r="L201" s="39"/>
      <c r="M201" s="223"/>
      <c r="N201" s="224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200</v>
      </c>
      <c r="AU201" s="17" t="s">
        <v>86</v>
      </c>
    </row>
    <row r="202" spans="1:65" s="14" customFormat="1">
      <c r="B202" s="235"/>
      <c r="C202" s="236"/>
      <c r="D202" s="221" t="s">
        <v>202</v>
      </c>
      <c r="E202" s="237" t="s">
        <v>1</v>
      </c>
      <c r="F202" s="238" t="s">
        <v>1642</v>
      </c>
      <c r="G202" s="236"/>
      <c r="H202" s="239">
        <v>6.71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202</v>
      </c>
      <c r="AU202" s="245" t="s">
        <v>86</v>
      </c>
      <c r="AV202" s="14" t="s">
        <v>86</v>
      </c>
      <c r="AW202" s="14" t="s">
        <v>32</v>
      </c>
      <c r="AX202" s="14" t="s">
        <v>77</v>
      </c>
      <c r="AY202" s="245" t="s">
        <v>191</v>
      </c>
    </row>
    <row r="203" spans="1:65" s="2" customFormat="1" ht="14.45" customHeight="1">
      <c r="A203" s="34"/>
      <c r="B203" s="35"/>
      <c r="C203" s="208" t="s">
        <v>321</v>
      </c>
      <c r="D203" s="208" t="s">
        <v>193</v>
      </c>
      <c r="E203" s="209" t="s">
        <v>256</v>
      </c>
      <c r="F203" s="210" t="s">
        <v>257</v>
      </c>
      <c r="G203" s="211" t="s">
        <v>235</v>
      </c>
      <c r="H203" s="212">
        <v>5.7000000000000002E-2</v>
      </c>
      <c r="I203" s="213"/>
      <c r="J203" s="214">
        <f>ROUND(I203*H203,2)</f>
        <v>0</v>
      </c>
      <c r="K203" s="210" t="s">
        <v>197</v>
      </c>
      <c r="L203" s="39"/>
      <c r="M203" s="215" t="s">
        <v>1</v>
      </c>
      <c r="N203" s="216" t="s">
        <v>42</v>
      </c>
      <c r="O203" s="71"/>
      <c r="P203" s="217">
        <f>O203*H203</f>
        <v>0</v>
      </c>
      <c r="Q203" s="217">
        <v>1.0461400000000001</v>
      </c>
      <c r="R203" s="217">
        <f>Q203*H203</f>
        <v>5.9629980000000006E-2</v>
      </c>
      <c r="S203" s="217">
        <v>0</v>
      </c>
      <c r="T203" s="21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9" t="s">
        <v>198</v>
      </c>
      <c r="AT203" s="219" t="s">
        <v>193</v>
      </c>
      <c r="AU203" s="219" t="s">
        <v>86</v>
      </c>
      <c r="AY203" s="17" t="s">
        <v>191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7" t="s">
        <v>84</v>
      </c>
      <c r="BK203" s="220">
        <f>ROUND(I203*H203,2)</f>
        <v>0</v>
      </c>
      <c r="BL203" s="17" t="s">
        <v>198</v>
      </c>
      <c r="BM203" s="219" t="s">
        <v>258</v>
      </c>
    </row>
    <row r="204" spans="1:65" s="2" customFormat="1" ht="29.25">
      <c r="A204" s="34"/>
      <c r="B204" s="35"/>
      <c r="C204" s="36"/>
      <c r="D204" s="221" t="s">
        <v>200</v>
      </c>
      <c r="E204" s="36"/>
      <c r="F204" s="222" t="s">
        <v>259</v>
      </c>
      <c r="G204" s="36"/>
      <c r="H204" s="36"/>
      <c r="I204" s="122"/>
      <c r="J204" s="36"/>
      <c r="K204" s="36"/>
      <c r="L204" s="39"/>
      <c r="M204" s="223"/>
      <c r="N204" s="224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200</v>
      </c>
      <c r="AU204" s="17" t="s">
        <v>86</v>
      </c>
    </row>
    <row r="205" spans="1:65" s="13" customFormat="1">
      <c r="B205" s="225"/>
      <c r="C205" s="226"/>
      <c r="D205" s="221" t="s">
        <v>202</v>
      </c>
      <c r="E205" s="227" t="s">
        <v>1</v>
      </c>
      <c r="F205" s="228" t="s">
        <v>1579</v>
      </c>
      <c r="G205" s="226"/>
      <c r="H205" s="227" t="s">
        <v>1</v>
      </c>
      <c r="I205" s="229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202</v>
      </c>
      <c r="AU205" s="234" t="s">
        <v>86</v>
      </c>
      <c r="AV205" s="13" t="s">
        <v>84</v>
      </c>
      <c r="AW205" s="13" t="s">
        <v>32</v>
      </c>
      <c r="AX205" s="13" t="s">
        <v>77</v>
      </c>
      <c r="AY205" s="234" t="s">
        <v>191</v>
      </c>
    </row>
    <row r="206" spans="1:65" s="13" customFormat="1">
      <c r="B206" s="225"/>
      <c r="C206" s="226"/>
      <c r="D206" s="221" t="s">
        <v>202</v>
      </c>
      <c r="E206" s="227" t="s">
        <v>1</v>
      </c>
      <c r="F206" s="228" t="s">
        <v>260</v>
      </c>
      <c r="G206" s="226"/>
      <c r="H206" s="227" t="s">
        <v>1</v>
      </c>
      <c r="I206" s="229"/>
      <c r="J206" s="226"/>
      <c r="K206" s="226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202</v>
      </c>
      <c r="AU206" s="234" t="s">
        <v>86</v>
      </c>
      <c r="AV206" s="13" t="s">
        <v>84</v>
      </c>
      <c r="AW206" s="13" t="s">
        <v>32</v>
      </c>
      <c r="AX206" s="13" t="s">
        <v>77</v>
      </c>
      <c r="AY206" s="234" t="s">
        <v>191</v>
      </c>
    </row>
    <row r="207" spans="1:65" s="14" customFormat="1">
      <c r="B207" s="235"/>
      <c r="C207" s="236"/>
      <c r="D207" s="221" t="s">
        <v>202</v>
      </c>
      <c r="E207" s="237" t="s">
        <v>1</v>
      </c>
      <c r="F207" s="238" t="s">
        <v>1643</v>
      </c>
      <c r="G207" s="236"/>
      <c r="H207" s="239">
        <v>0.03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202</v>
      </c>
      <c r="AU207" s="245" t="s">
        <v>86</v>
      </c>
      <c r="AV207" s="14" t="s">
        <v>86</v>
      </c>
      <c r="AW207" s="14" t="s">
        <v>32</v>
      </c>
      <c r="AX207" s="14" t="s">
        <v>77</v>
      </c>
      <c r="AY207" s="245" t="s">
        <v>191</v>
      </c>
    </row>
    <row r="208" spans="1:65" s="13" customFormat="1">
      <c r="B208" s="225"/>
      <c r="C208" s="226"/>
      <c r="D208" s="221" t="s">
        <v>202</v>
      </c>
      <c r="E208" s="227" t="s">
        <v>1</v>
      </c>
      <c r="F208" s="228" t="s">
        <v>263</v>
      </c>
      <c r="G208" s="226"/>
      <c r="H208" s="227" t="s">
        <v>1</v>
      </c>
      <c r="I208" s="229"/>
      <c r="J208" s="226"/>
      <c r="K208" s="226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202</v>
      </c>
      <c r="AU208" s="234" t="s">
        <v>86</v>
      </c>
      <c r="AV208" s="13" t="s">
        <v>84</v>
      </c>
      <c r="AW208" s="13" t="s">
        <v>32</v>
      </c>
      <c r="AX208" s="13" t="s">
        <v>77</v>
      </c>
      <c r="AY208" s="234" t="s">
        <v>191</v>
      </c>
    </row>
    <row r="209" spans="1:65" s="14" customFormat="1">
      <c r="B209" s="235"/>
      <c r="C209" s="236"/>
      <c r="D209" s="221" t="s">
        <v>202</v>
      </c>
      <c r="E209" s="237" t="s">
        <v>1</v>
      </c>
      <c r="F209" s="238" t="s">
        <v>1644</v>
      </c>
      <c r="G209" s="236"/>
      <c r="H209" s="239">
        <v>2.7E-2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202</v>
      </c>
      <c r="AU209" s="245" t="s">
        <v>86</v>
      </c>
      <c r="AV209" s="14" t="s">
        <v>86</v>
      </c>
      <c r="AW209" s="14" t="s">
        <v>32</v>
      </c>
      <c r="AX209" s="14" t="s">
        <v>77</v>
      </c>
      <c r="AY209" s="245" t="s">
        <v>191</v>
      </c>
    </row>
    <row r="210" spans="1:65" s="2" customFormat="1" ht="21.6" customHeight="1">
      <c r="A210" s="34"/>
      <c r="B210" s="35"/>
      <c r="C210" s="208" t="s">
        <v>342</v>
      </c>
      <c r="D210" s="208" t="s">
        <v>193</v>
      </c>
      <c r="E210" s="209" t="s">
        <v>1645</v>
      </c>
      <c r="F210" s="210" t="s">
        <v>1646</v>
      </c>
      <c r="G210" s="211" t="s">
        <v>196</v>
      </c>
      <c r="H210" s="212">
        <v>6</v>
      </c>
      <c r="I210" s="213"/>
      <c r="J210" s="214">
        <f>ROUND(I210*H210,2)</f>
        <v>0</v>
      </c>
      <c r="K210" s="210" t="s">
        <v>197</v>
      </c>
      <c r="L210" s="39"/>
      <c r="M210" s="215" t="s">
        <v>1</v>
      </c>
      <c r="N210" s="216" t="s">
        <v>42</v>
      </c>
      <c r="O210" s="71"/>
      <c r="P210" s="217">
        <f>O210*H210</f>
        <v>0</v>
      </c>
      <c r="Q210" s="217">
        <v>2.2780000000000002E-2</v>
      </c>
      <c r="R210" s="217">
        <f>Q210*H210</f>
        <v>0.13668000000000002</v>
      </c>
      <c r="S210" s="217">
        <v>0</v>
      </c>
      <c r="T210" s="21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9" t="s">
        <v>198</v>
      </c>
      <c r="AT210" s="219" t="s">
        <v>193</v>
      </c>
      <c r="AU210" s="219" t="s">
        <v>86</v>
      </c>
      <c r="AY210" s="17" t="s">
        <v>191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7" t="s">
        <v>84</v>
      </c>
      <c r="BK210" s="220">
        <f>ROUND(I210*H210,2)</f>
        <v>0</v>
      </c>
      <c r="BL210" s="17" t="s">
        <v>198</v>
      </c>
      <c r="BM210" s="219" t="s">
        <v>1647</v>
      </c>
    </row>
    <row r="211" spans="1:65" s="2" customFormat="1" ht="19.5">
      <c r="A211" s="34"/>
      <c r="B211" s="35"/>
      <c r="C211" s="36"/>
      <c r="D211" s="221" t="s">
        <v>200</v>
      </c>
      <c r="E211" s="36"/>
      <c r="F211" s="222" t="s">
        <v>1648</v>
      </c>
      <c r="G211" s="36"/>
      <c r="H211" s="36"/>
      <c r="I211" s="122"/>
      <c r="J211" s="36"/>
      <c r="K211" s="36"/>
      <c r="L211" s="39"/>
      <c r="M211" s="223"/>
      <c r="N211" s="224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200</v>
      </c>
      <c r="AU211" s="17" t="s">
        <v>86</v>
      </c>
    </row>
    <row r="212" spans="1:65" s="2" customFormat="1" ht="21.6" customHeight="1">
      <c r="A212" s="34"/>
      <c r="B212" s="35"/>
      <c r="C212" s="208" t="s">
        <v>354</v>
      </c>
      <c r="D212" s="208" t="s">
        <v>193</v>
      </c>
      <c r="E212" s="209" t="s">
        <v>281</v>
      </c>
      <c r="F212" s="210" t="s">
        <v>282</v>
      </c>
      <c r="G212" s="211" t="s">
        <v>223</v>
      </c>
      <c r="H212" s="212">
        <v>16.673999999999999</v>
      </c>
      <c r="I212" s="213"/>
      <c r="J212" s="214">
        <f>ROUND(I212*H212,2)</f>
        <v>0</v>
      </c>
      <c r="K212" s="210" t="s">
        <v>197</v>
      </c>
      <c r="L212" s="39"/>
      <c r="M212" s="215" t="s">
        <v>1</v>
      </c>
      <c r="N212" s="216" t="s">
        <v>42</v>
      </c>
      <c r="O212" s="71"/>
      <c r="P212" s="217">
        <f>O212*H212</f>
        <v>0</v>
      </c>
      <c r="Q212" s="217">
        <v>6.9169999999999995E-2</v>
      </c>
      <c r="R212" s="217">
        <f>Q212*H212</f>
        <v>1.1533405799999998</v>
      </c>
      <c r="S212" s="217">
        <v>0</v>
      </c>
      <c r="T212" s="21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9" t="s">
        <v>198</v>
      </c>
      <c r="AT212" s="219" t="s">
        <v>193</v>
      </c>
      <c r="AU212" s="219" t="s">
        <v>86</v>
      </c>
      <c r="AY212" s="17" t="s">
        <v>191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7" t="s">
        <v>84</v>
      </c>
      <c r="BK212" s="220">
        <f>ROUND(I212*H212,2)</f>
        <v>0</v>
      </c>
      <c r="BL212" s="17" t="s">
        <v>198</v>
      </c>
      <c r="BM212" s="219" t="s">
        <v>1649</v>
      </c>
    </row>
    <row r="213" spans="1:65" s="2" customFormat="1" ht="29.25">
      <c r="A213" s="34"/>
      <c r="B213" s="35"/>
      <c r="C213" s="36"/>
      <c r="D213" s="221" t="s">
        <v>200</v>
      </c>
      <c r="E213" s="36"/>
      <c r="F213" s="222" t="s">
        <v>284</v>
      </c>
      <c r="G213" s="36"/>
      <c r="H213" s="36"/>
      <c r="I213" s="122"/>
      <c r="J213" s="36"/>
      <c r="K213" s="36"/>
      <c r="L213" s="39"/>
      <c r="M213" s="223"/>
      <c r="N213" s="22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200</v>
      </c>
      <c r="AU213" s="17" t="s">
        <v>86</v>
      </c>
    </row>
    <row r="214" spans="1:65" s="14" customFormat="1">
      <c r="B214" s="235"/>
      <c r="C214" s="236"/>
      <c r="D214" s="221" t="s">
        <v>202</v>
      </c>
      <c r="E214" s="237" t="s">
        <v>1</v>
      </c>
      <c r="F214" s="238" t="s">
        <v>1650</v>
      </c>
      <c r="G214" s="236"/>
      <c r="H214" s="239">
        <v>13.944000000000001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202</v>
      </c>
      <c r="AU214" s="245" t="s">
        <v>86</v>
      </c>
      <c r="AV214" s="14" t="s">
        <v>86</v>
      </c>
      <c r="AW214" s="14" t="s">
        <v>32</v>
      </c>
      <c r="AX214" s="14" t="s">
        <v>77</v>
      </c>
      <c r="AY214" s="245" t="s">
        <v>191</v>
      </c>
    </row>
    <row r="215" spans="1:65" s="14" customFormat="1">
      <c r="B215" s="235"/>
      <c r="C215" s="236"/>
      <c r="D215" s="221" t="s">
        <v>202</v>
      </c>
      <c r="E215" s="237" t="s">
        <v>1</v>
      </c>
      <c r="F215" s="238" t="s">
        <v>1651</v>
      </c>
      <c r="G215" s="236"/>
      <c r="H215" s="239">
        <v>2.73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202</v>
      </c>
      <c r="AU215" s="245" t="s">
        <v>86</v>
      </c>
      <c r="AV215" s="14" t="s">
        <v>86</v>
      </c>
      <c r="AW215" s="14" t="s">
        <v>32</v>
      </c>
      <c r="AX215" s="14" t="s">
        <v>77</v>
      </c>
      <c r="AY215" s="245" t="s">
        <v>191</v>
      </c>
    </row>
    <row r="216" spans="1:65" s="2" customFormat="1" ht="21.6" customHeight="1">
      <c r="A216" s="34"/>
      <c r="B216" s="35"/>
      <c r="C216" s="208" t="s">
        <v>362</v>
      </c>
      <c r="D216" s="208" t="s">
        <v>193</v>
      </c>
      <c r="E216" s="209" t="s">
        <v>295</v>
      </c>
      <c r="F216" s="210" t="s">
        <v>296</v>
      </c>
      <c r="G216" s="211" t="s">
        <v>297</v>
      </c>
      <c r="H216" s="212">
        <v>10.4</v>
      </c>
      <c r="I216" s="213"/>
      <c r="J216" s="214">
        <f>ROUND(I216*H216,2)</f>
        <v>0</v>
      </c>
      <c r="K216" s="210" t="s">
        <v>197</v>
      </c>
      <c r="L216" s="39"/>
      <c r="M216" s="215" t="s">
        <v>1</v>
      </c>
      <c r="N216" s="216" t="s">
        <v>42</v>
      </c>
      <c r="O216" s="71"/>
      <c r="P216" s="217">
        <f>O216*H216</f>
        <v>0</v>
      </c>
      <c r="Q216" s="217">
        <v>1.2E-4</v>
      </c>
      <c r="R216" s="217">
        <f>Q216*H216</f>
        <v>1.248E-3</v>
      </c>
      <c r="S216" s="217">
        <v>0</v>
      </c>
      <c r="T216" s="21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9" t="s">
        <v>198</v>
      </c>
      <c r="AT216" s="219" t="s">
        <v>193</v>
      </c>
      <c r="AU216" s="219" t="s">
        <v>86</v>
      </c>
      <c r="AY216" s="17" t="s">
        <v>191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7" t="s">
        <v>84</v>
      </c>
      <c r="BK216" s="220">
        <f>ROUND(I216*H216,2)</f>
        <v>0</v>
      </c>
      <c r="BL216" s="17" t="s">
        <v>198</v>
      </c>
      <c r="BM216" s="219" t="s">
        <v>298</v>
      </c>
    </row>
    <row r="217" spans="1:65" s="2" customFormat="1">
      <c r="A217" s="34"/>
      <c r="B217" s="35"/>
      <c r="C217" s="36"/>
      <c r="D217" s="221" t="s">
        <v>200</v>
      </c>
      <c r="E217" s="36"/>
      <c r="F217" s="222" t="s">
        <v>299</v>
      </c>
      <c r="G217" s="36"/>
      <c r="H217" s="36"/>
      <c r="I217" s="122"/>
      <c r="J217" s="36"/>
      <c r="K217" s="36"/>
      <c r="L217" s="39"/>
      <c r="M217" s="223"/>
      <c r="N217" s="224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200</v>
      </c>
      <c r="AU217" s="17" t="s">
        <v>86</v>
      </c>
    </row>
    <row r="218" spans="1:65" s="14" customFormat="1">
      <c r="B218" s="235"/>
      <c r="C218" s="236"/>
      <c r="D218" s="221" t="s">
        <v>202</v>
      </c>
      <c r="E218" s="237" t="s">
        <v>1</v>
      </c>
      <c r="F218" s="238" t="s">
        <v>1652</v>
      </c>
      <c r="G218" s="236"/>
      <c r="H218" s="239">
        <v>10.4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202</v>
      </c>
      <c r="AU218" s="245" t="s">
        <v>86</v>
      </c>
      <c r="AV218" s="14" t="s">
        <v>86</v>
      </c>
      <c r="AW218" s="14" t="s">
        <v>32</v>
      </c>
      <c r="AX218" s="14" t="s">
        <v>77</v>
      </c>
      <c r="AY218" s="245" t="s">
        <v>191</v>
      </c>
    </row>
    <row r="219" spans="1:65" s="12" customFormat="1" ht="22.9" customHeight="1">
      <c r="B219" s="192"/>
      <c r="C219" s="193"/>
      <c r="D219" s="194" t="s">
        <v>76</v>
      </c>
      <c r="E219" s="206" t="s">
        <v>227</v>
      </c>
      <c r="F219" s="206" t="s">
        <v>1653</v>
      </c>
      <c r="G219" s="193"/>
      <c r="H219" s="193"/>
      <c r="I219" s="196"/>
      <c r="J219" s="207">
        <f>BK219</f>
        <v>0</v>
      </c>
      <c r="K219" s="193"/>
      <c r="L219" s="198"/>
      <c r="M219" s="199"/>
      <c r="N219" s="200"/>
      <c r="O219" s="200"/>
      <c r="P219" s="201">
        <f>SUM(P220:P225)</f>
        <v>0</v>
      </c>
      <c r="Q219" s="200"/>
      <c r="R219" s="201">
        <f>SUM(R220:R225)</f>
        <v>2.9589160000000003</v>
      </c>
      <c r="S219" s="200"/>
      <c r="T219" s="202">
        <f>SUM(T220:T225)</f>
        <v>0</v>
      </c>
      <c r="AR219" s="203" t="s">
        <v>84</v>
      </c>
      <c r="AT219" s="204" t="s">
        <v>76</v>
      </c>
      <c r="AU219" s="204" t="s">
        <v>84</v>
      </c>
      <c r="AY219" s="203" t="s">
        <v>191</v>
      </c>
      <c r="BK219" s="205">
        <f>SUM(BK220:BK225)</f>
        <v>0</v>
      </c>
    </row>
    <row r="220" spans="1:65" s="2" customFormat="1" ht="21.6" customHeight="1">
      <c r="A220" s="34"/>
      <c r="B220" s="35"/>
      <c r="C220" s="208" t="s">
        <v>370</v>
      </c>
      <c r="D220" s="208" t="s">
        <v>193</v>
      </c>
      <c r="E220" s="209" t="s">
        <v>1654</v>
      </c>
      <c r="F220" s="210" t="s">
        <v>1655</v>
      </c>
      <c r="G220" s="211" t="s">
        <v>223</v>
      </c>
      <c r="H220" s="212">
        <v>13.108000000000001</v>
      </c>
      <c r="I220" s="213"/>
      <c r="J220" s="214">
        <f>ROUND(I220*H220,2)</f>
        <v>0</v>
      </c>
      <c r="K220" s="210" t="s">
        <v>197</v>
      </c>
      <c r="L220" s="39"/>
      <c r="M220" s="215" t="s">
        <v>1</v>
      </c>
      <c r="N220" s="216" t="s">
        <v>42</v>
      </c>
      <c r="O220" s="71"/>
      <c r="P220" s="217">
        <f>O220*H220</f>
        <v>0</v>
      </c>
      <c r="Q220" s="217">
        <v>8.4250000000000005E-2</v>
      </c>
      <c r="R220" s="217">
        <f>Q220*H220</f>
        <v>1.104349</v>
      </c>
      <c r="S220" s="217">
        <v>0</v>
      </c>
      <c r="T220" s="21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9" t="s">
        <v>198</v>
      </c>
      <c r="AT220" s="219" t="s">
        <v>193</v>
      </c>
      <c r="AU220" s="219" t="s">
        <v>86</v>
      </c>
      <c r="AY220" s="17" t="s">
        <v>191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7" t="s">
        <v>84</v>
      </c>
      <c r="BK220" s="220">
        <f>ROUND(I220*H220,2)</f>
        <v>0</v>
      </c>
      <c r="BL220" s="17" t="s">
        <v>198</v>
      </c>
      <c r="BM220" s="219" t="s">
        <v>1656</v>
      </c>
    </row>
    <row r="221" spans="1:65" s="2" customFormat="1" ht="58.5">
      <c r="A221" s="34"/>
      <c r="B221" s="35"/>
      <c r="C221" s="36"/>
      <c r="D221" s="221" t="s">
        <v>200</v>
      </c>
      <c r="E221" s="36"/>
      <c r="F221" s="222" t="s">
        <v>1657</v>
      </c>
      <c r="G221" s="36"/>
      <c r="H221" s="36"/>
      <c r="I221" s="122"/>
      <c r="J221" s="36"/>
      <c r="K221" s="36"/>
      <c r="L221" s="39"/>
      <c r="M221" s="223"/>
      <c r="N221" s="224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200</v>
      </c>
      <c r="AU221" s="17" t="s">
        <v>86</v>
      </c>
    </row>
    <row r="222" spans="1:65" s="14" customFormat="1">
      <c r="B222" s="235"/>
      <c r="C222" s="236"/>
      <c r="D222" s="221" t="s">
        <v>202</v>
      </c>
      <c r="E222" s="237" t="s">
        <v>1</v>
      </c>
      <c r="F222" s="238" t="s">
        <v>1658</v>
      </c>
      <c r="G222" s="236"/>
      <c r="H222" s="239">
        <v>13.108000000000001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202</v>
      </c>
      <c r="AU222" s="245" t="s">
        <v>86</v>
      </c>
      <c r="AV222" s="14" t="s">
        <v>86</v>
      </c>
      <c r="AW222" s="14" t="s">
        <v>32</v>
      </c>
      <c r="AX222" s="14" t="s">
        <v>77</v>
      </c>
      <c r="AY222" s="245" t="s">
        <v>191</v>
      </c>
    </row>
    <row r="223" spans="1:65" s="2" customFormat="1" ht="21.6" customHeight="1">
      <c r="A223" s="34"/>
      <c r="B223" s="35"/>
      <c r="C223" s="247" t="s">
        <v>7</v>
      </c>
      <c r="D223" s="247" t="s">
        <v>275</v>
      </c>
      <c r="E223" s="248" t="s">
        <v>1659</v>
      </c>
      <c r="F223" s="249" t="s">
        <v>1660</v>
      </c>
      <c r="G223" s="250" t="s">
        <v>223</v>
      </c>
      <c r="H223" s="251">
        <v>14.157</v>
      </c>
      <c r="I223" s="252"/>
      <c r="J223" s="253">
        <f>ROUND(I223*H223,2)</f>
        <v>0</v>
      </c>
      <c r="K223" s="249" t="s">
        <v>197</v>
      </c>
      <c r="L223" s="254"/>
      <c r="M223" s="255" t="s">
        <v>1</v>
      </c>
      <c r="N223" s="256" t="s">
        <v>42</v>
      </c>
      <c r="O223" s="71"/>
      <c r="P223" s="217">
        <f>O223*H223</f>
        <v>0</v>
      </c>
      <c r="Q223" s="217">
        <v>0.13100000000000001</v>
      </c>
      <c r="R223" s="217">
        <f>Q223*H223</f>
        <v>1.8545670000000001</v>
      </c>
      <c r="S223" s="217">
        <v>0</v>
      </c>
      <c r="T223" s="21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9" t="s">
        <v>248</v>
      </c>
      <c r="AT223" s="219" t="s">
        <v>275</v>
      </c>
      <c r="AU223" s="219" t="s">
        <v>86</v>
      </c>
      <c r="AY223" s="17" t="s">
        <v>191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7" t="s">
        <v>84</v>
      </c>
      <c r="BK223" s="220">
        <f>ROUND(I223*H223,2)</f>
        <v>0</v>
      </c>
      <c r="BL223" s="17" t="s">
        <v>198</v>
      </c>
      <c r="BM223" s="219" t="s">
        <v>1661</v>
      </c>
    </row>
    <row r="224" spans="1:65" s="2" customFormat="1">
      <c r="A224" s="34"/>
      <c r="B224" s="35"/>
      <c r="C224" s="36"/>
      <c r="D224" s="221" t="s">
        <v>200</v>
      </c>
      <c r="E224" s="36"/>
      <c r="F224" s="222" t="s">
        <v>1660</v>
      </c>
      <c r="G224" s="36"/>
      <c r="H224" s="36"/>
      <c r="I224" s="122"/>
      <c r="J224" s="36"/>
      <c r="K224" s="36"/>
      <c r="L224" s="39"/>
      <c r="M224" s="223"/>
      <c r="N224" s="224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200</v>
      </c>
      <c r="AU224" s="17" t="s">
        <v>86</v>
      </c>
    </row>
    <row r="225" spans="1:65" s="14" customFormat="1">
      <c r="B225" s="235"/>
      <c r="C225" s="236"/>
      <c r="D225" s="221" t="s">
        <v>202</v>
      </c>
      <c r="E225" s="236"/>
      <c r="F225" s="238" t="s">
        <v>1662</v>
      </c>
      <c r="G225" s="236"/>
      <c r="H225" s="239">
        <v>14.157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202</v>
      </c>
      <c r="AU225" s="245" t="s">
        <v>86</v>
      </c>
      <c r="AV225" s="14" t="s">
        <v>86</v>
      </c>
      <c r="AW225" s="14" t="s">
        <v>4</v>
      </c>
      <c r="AX225" s="14" t="s">
        <v>84</v>
      </c>
      <c r="AY225" s="245" t="s">
        <v>191</v>
      </c>
    </row>
    <row r="226" spans="1:65" s="12" customFormat="1" ht="22.9" customHeight="1">
      <c r="B226" s="192"/>
      <c r="C226" s="193"/>
      <c r="D226" s="194" t="s">
        <v>76</v>
      </c>
      <c r="E226" s="206" t="s">
        <v>232</v>
      </c>
      <c r="F226" s="206" t="s">
        <v>318</v>
      </c>
      <c r="G226" s="193"/>
      <c r="H226" s="193"/>
      <c r="I226" s="196"/>
      <c r="J226" s="207">
        <f>BK226</f>
        <v>0</v>
      </c>
      <c r="K226" s="193"/>
      <c r="L226" s="198"/>
      <c r="M226" s="199"/>
      <c r="N226" s="200"/>
      <c r="O226" s="200"/>
      <c r="P226" s="201">
        <f>P227+P245+P254</f>
        <v>0</v>
      </c>
      <c r="Q226" s="200"/>
      <c r="R226" s="201">
        <f>R227+R245+R254</f>
        <v>0.97310158000000002</v>
      </c>
      <c r="S226" s="200"/>
      <c r="T226" s="202">
        <f>T227+T245+T254</f>
        <v>0</v>
      </c>
      <c r="AR226" s="203" t="s">
        <v>84</v>
      </c>
      <c r="AT226" s="204" t="s">
        <v>76</v>
      </c>
      <c r="AU226" s="204" t="s">
        <v>84</v>
      </c>
      <c r="AY226" s="203" t="s">
        <v>191</v>
      </c>
      <c r="BK226" s="205">
        <f>BK227+BK245+BK254</f>
        <v>0</v>
      </c>
    </row>
    <row r="227" spans="1:65" s="12" customFormat="1" ht="20.85" customHeight="1">
      <c r="B227" s="192"/>
      <c r="C227" s="193"/>
      <c r="D227" s="194" t="s">
        <v>76</v>
      </c>
      <c r="E227" s="206" t="s">
        <v>319</v>
      </c>
      <c r="F227" s="206" t="s">
        <v>320</v>
      </c>
      <c r="G227" s="193"/>
      <c r="H227" s="193"/>
      <c r="I227" s="196"/>
      <c r="J227" s="207">
        <f>BK227</f>
        <v>0</v>
      </c>
      <c r="K227" s="193"/>
      <c r="L227" s="198"/>
      <c r="M227" s="199"/>
      <c r="N227" s="200"/>
      <c r="O227" s="200"/>
      <c r="P227" s="201">
        <f>SUM(P228:P244)</f>
        <v>0</v>
      </c>
      <c r="Q227" s="200"/>
      <c r="R227" s="201">
        <f>SUM(R228:R244)</f>
        <v>0.51721967999999996</v>
      </c>
      <c r="S227" s="200"/>
      <c r="T227" s="202">
        <f>SUM(T228:T244)</f>
        <v>0</v>
      </c>
      <c r="AR227" s="203" t="s">
        <v>84</v>
      </c>
      <c r="AT227" s="204" t="s">
        <v>76</v>
      </c>
      <c r="AU227" s="204" t="s">
        <v>86</v>
      </c>
      <c r="AY227" s="203" t="s">
        <v>191</v>
      </c>
      <c r="BK227" s="205">
        <f>SUM(BK228:BK244)</f>
        <v>0</v>
      </c>
    </row>
    <row r="228" spans="1:65" s="2" customFormat="1" ht="21.6" customHeight="1">
      <c r="A228" s="34"/>
      <c r="B228" s="35"/>
      <c r="C228" s="208" t="s">
        <v>380</v>
      </c>
      <c r="D228" s="208" t="s">
        <v>193</v>
      </c>
      <c r="E228" s="209" t="s">
        <v>322</v>
      </c>
      <c r="F228" s="210" t="s">
        <v>323</v>
      </c>
      <c r="G228" s="211" t="s">
        <v>223</v>
      </c>
      <c r="H228" s="212">
        <v>85.043999999999997</v>
      </c>
      <c r="I228" s="213"/>
      <c r="J228" s="214">
        <f>ROUND(I228*H228,2)</f>
        <v>0</v>
      </c>
      <c r="K228" s="210" t="s">
        <v>197</v>
      </c>
      <c r="L228" s="39"/>
      <c r="M228" s="215" t="s">
        <v>1</v>
      </c>
      <c r="N228" s="216" t="s">
        <v>42</v>
      </c>
      <c r="O228" s="71"/>
      <c r="P228" s="217">
        <f>O228*H228</f>
        <v>0</v>
      </c>
      <c r="Q228" s="217">
        <v>2.5999999999999998E-4</v>
      </c>
      <c r="R228" s="217">
        <f>Q228*H228</f>
        <v>2.2111439999999996E-2</v>
      </c>
      <c r="S228" s="217">
        <v>0</v>
      </c>
      <c r="T228" s="21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9" t="s">
        <v>198</v>
      </c>
      <c r="AT228" s="219" t="s">
        <v>193</v>
      </c>
      <c r="AU228" s="219" t="s">
        <v>213</v>
      </c>
      <c r="AY228" s="17" t="s">
        <v>191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7" t="s">
        <v>84</v>
      </c>
      <c r="BK228" s="220">
        <f>ROUND(I228*H228,2)</f>
        <v>0</v>
      </c>
      <c r="BL228" s="17" t="s">
        <v>198</v>
      </c>
      <c r="BM228" s="219" t="s">
        <v>324</v>
      </c>
    </row>
    <row r="229" spans="1:65" s="2" customFormat="1" ht="19.5">
      <c r="A229" s="34"/>
      <c r="B229" s="35"/>
      <c r="C229" s="36"/>
      <c r="D229" s="221" t="s">
        <v>200</v>
      </c>
      <c r="E229" s="36"/>
      <c r="F229" s="222" t="s">
        <v>325</v>
      </c>
      <c r="G229" s="36"/>
      <c r="H229" s="36"/>
      <c r="I229" s="122"/>
      <c r="J229" s="36"/>
      <c r="K229" s="36"/>
      <c r="L229" s="39"/>
      <c r="M229" s="223"/>
      <c r="N229" s="224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200</v>
      </c>
      <c r="AU229" s="17" t="s">
        <v>213</v>
      </c>
    </row>
    <row r="230" spans="1:65" s="13" customFormat="1">
      <c r="B230" s="225"/>
      <c r="C230" s="226"/>
      <c r="D230" s="221" t="s">
        <v>202</v>
      </c>
      <c r="E230" s="227" t="s">
        <v>1</v>
      </c>
      <c r="F230" s="228" t="s">
        <v>326</v>
      </c>
      <c r="G230" s="226"/>
      <c r="H230" s="227" t="s">
        <v>1</v>
      </c>
      <c r="I230" s="229"/>
      <c r="J230" s="226"/>
      <c r="K230" s="226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202</v>
      </c>
      <c r="AU230" s="234" t="s">
        <v>213</v>
      </c>
      <c r="AV230" s="13" t="s">
        <v>84</v>
      </c>
      <c r="AW230" s="13" t="s">
        <v>32</v>
      </c>
      <c r="AX230" s="13" t="s">
        <v>77</v>
      </c>
      <c r="AY230" s="234" t="s">
        <v>191</v>
      </c>
    </row>
    <row r="231" spans="1:65" s="14" customFormat="1">
      <c r="B231" s="235"/>
      <c r="C231" s="236"/>
      <c r="D231" s="221" t="s">
        <v>202</v>
      </c>
      <c r="E231" s="237" t="s">
        <v>1</v>
      </c>
      <c r="F231" s="238" t="s">
        <v>1663</v>
      </c>
      <c r="G231" s="236"/>
      <c r="H231" s="239">
        <v>40.700000000000003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202</v>
      </c>
      <c r="AU231" s="245" t="s">
        <v>213</v>
      </c>
      <c r="AV231" s="14" t="s">
        <v>86</v>
      </c>
      <c r="AW231" s="14" t="s">
        <v>32</v>
      </c>
      <c r="AX231" s="14" t="s">
        <v>77</v>
      </c>
      <c r="AY231" s="245" t="s">
        <v>191</v>
      </c>
    </row>
    <row r="232" spans="1:65" s="14" customFormat="1">
      <c r="B232" s="235"/>
      <c r="C232" s="236"/>
      <c r="D232" s="221" t="s">
        <v>202</v>
      </c>
      <c r="E232" s="237" t="s">
        <v>1</v>
      </c>
      <c r="F232" s="238" t="s">
        <v>1664</v>
      </c>
      <c r="G232" s="236"/>
      <c r="H232" s="239">
        <v>14.94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202</v>
      </c>
      <c r="AU232" s="245" t="s">
        <v>213</v>
      </c>
      <c r="AV232" s="14" t="s">
        <v>86</v>
      </c>
      <c r="AW232" s="14" t="s">
        <v>32</v>
      </c>
      <c r="AX232" s="14" t="s">
        <v>77</v>
      </c>
      <c r="AY232" s="245" t="s">
        <v>191</v>
      </c>
    </row>
    <row r="233" spans="1:65" s="13" customFormat="1">
      <c r="B233" s="225"/>
      <c r="C233" s="226"/>
      <c r="D233" s="221" t="s">
        <v>202</v>
      </c>
      <c r="E233" s="227" t="s">
        <v>1</v>
      </c>
      <c r="F233" s="228" t="s">
        <v>333</v>
      </c>
      <c r="G233" s="226"/>
      <c r="H233" s="227" t="s">
        <v>1</v>
      </c>
      <c r="I233" s="229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AT233" s="234" t="s">
        <v>202</v>
      </c>
      <c r="AU233" s="234" t="s">
        <v>213</v>
      </c>
      <c r="AV233" s="13" t="s">
        <v>84</v>
      </c>
      <c r="AW233" s="13" t="s">
        <v>32</v>
      </c>
      <c r="AX233" s="13" t="s">
        <v>77</v>
      </c>
      <c r="AY233" s="234" t="s">
        <v>191</v>
      </c>
    </row>
    <row r="234" spans="1:65" s="14" customFormat="1">
      <c r="B234" s="235"/>
      <c r="C234" s="236"/>
      <c r="D234" s="221" t="s">
        <v>202</v>
      </c>
      <c r="E234" s="237" t="s">
        <v>1</v>
      </c>
      <c r="F234" s="238" t="s">
        <v>1665</v>
      </c>
      <c r="G234" s="236"/>
      <c r="H234" s="239">
        <v>17.399999999999999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202</v>
      </c>
      <c r="AU234" s="245" t="s">
        <v>213</v>
      </c>
      <c r="AV234" s="14" t="s">
        <v>86</v>
      </c>
      <c r="AW234" s="14" t="s">
        <v>32</v>
      </c>
      <c r="AX234" s="14" t="s">
        <v>77</v>
      </c>
      <c r="AY234" s="245" t="s">
        <v>191</v>
      </c>
    </row>
    <row r="235" spans="1:65" s="14" customFormat="1">
      <c r="B235" s="235"/>
      <c r="C235" s="236"/>
      <c r="D235" s="221" t="s">
        <v>202</v>
      </c>
      <c r="E235" s="237" t="s">
        <v>1</v>
      </c>
      <c r="F235" s="238" t="s">
        <v>1666</v>
      </c>
      <c r="G235" s="236"/>
      <c r="H235" s="239">
        <v>12.004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202</v>
      </c>
      <c r="AU235" s="245" t="s">
        <v>213</v>
      </c>
      <c r="AV235" s="14" t="s">
        <v>86</v>
      </c>
      <c r="AW235" s="14" t="s">
        <v>32</v>
      </c>
      <c r="AX235" s="14" t="s">
        <v>77</v>
      </c>
      <c r="AY235" s="245" t="s">
        <v>191</v>
      </c>
    </row>
    <row r="236" spans="1:65" s="2" customFormat="1" ht="21.6" customHeight="1">
      <c r="A236" s="34"/>
      <c r="B236" s="35"/>
      <c r="C236" s="208" t="s">
        <v>389</v>
      </c>
      <c r="D236" s="208" t="s">
        <v>193</v>
      </c>
      <c r="E236" s="209" t="s">
        <v>343</v>
      </c>
      <c r="F236" s="210" t="s">
        <v>344</v>
      </c>
      <c r="G236" s="211" t="s">
        <v>223</v>
      </c>
      <c r="H236" s="212">
        <v>33.347999999999999</v>
      </c>
      <c r="I236" s="213"/>
      <c r="J236" s="214">
        <f>ROUND(I236*H236,2)</f>
        <v>0</v>
      </c>
      <c r="K236" s="210" t="s">
        <v>197</v>
      </c>
      <c r="L236" s="39"/>
      <c r="M236" s="215" t="s">
        <v>1</v>
      </c>
      <c r="N236" s="216" t="s">
        <v>42</v>
      </c>
      <c r="O236" s="71"/>
      <c r="P236" s="217">
        <f>O236*H236</f>
        <v>0</v>
      </c>
      <c r="Q236" s="217">
        <v>4.3800000000000002E-3</v>
      </c>
      <c r="R236" s="217">
        <f>Q236*H236</f>
        <v>0.14606424000000001</v>
      </c>
      <c r="S236" s="217">
        <v>0</v>
      </c>
      <c r="T236" s="21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9" t="s">
        <v>198</v>
      </c>
      <c r="AT236" s="219" t="s">
        <v>193</v>
      </c>
      <c r="AU236" s="219" t="s">
        <v>213</v>
      </c>
      <c r="AY236" s="17" t="s">
        <v>191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7" t="s">
        <v>84</v>
      </c>
      <c r="BK236" s="220">
        <f>ROUND(I236*H236,2)</f>
        <v>0</v>
      </c>
      <c r="BL236" s="17" t="s">
        <v>198</v>
      </c>
      <c r="BM236" s="219" t="s">
        <v>345</v>
      </c>
    </row>
    <row r="237" spans="1:65" s="2" customFormat="1" ht="19.5">
      <c r="A237" s="34"/>
      <c r="B237" s="35"/>
      <c r="C237" s="36"/>
      <c r="D237" s="221" t="s">
        <v>200</v>
      </c>
      <c r="E237" s="36"/>
      <c r="F237" s="222" t="s">
        <v>346</v>
      </c>
      <c r="G237" s="36"/>
      <c r="H237" s="36"/>
      <c r="I237" s="122"/>
      <c r="J237" s="36"/>
      <c r="K237" s="36"/>
      <c r="L237" s="39"/>
      <c r="M237" s="223"/>
      <c r="N237" s="224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200</v>
      </c>
      <c r="AU237" s="17" t="s">
        <v>213</v>
      </c>
    </row>
    <row r="238" spans="1:65" s="14" customFormat="1">
      <c r="B238" s="235"/>
      <c r="C238" s="236"/>
      <c r="D238" s="221" t="s">
        <v>202</v>
      </c>
      <c r="E238" s="237" t="s">
        <v>1</v>
      </c>
      <c r="F238" s="238" t="s">
        <v>1667</v>
      </c>
      <c r="G238" s="236"/>
      <c r="H238" s="239">
        <v>27.888000000000002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202</v>
      </c>
      <c r="AU238" s="245" t="s">
        <v>213</v>
      </c>
      <c r="AV238" s="14" t="s">
        <v>86</v>
      </c>
      <c r="AW238" s="14" t="s">
        <v>32</v>
      </c>
      <c r="AX238" s="14" t="s">
        <v>77</v>
      </c>
      <c r="AY238" s="245" t="s">
        <v>191</v>
      </c>
    </row>
    <row r="239" spans="1:65" s="14" customFormat="1">
      <c r="B239" s="235"/>
      <c r="C239" s="236"/>
      <c r="D239" s="221" t="s">
        <v>202</v>
      </c>
      <c r="E239" s="237" t="s">
        <v>1</v>
      </c>
      <c r="F239" s="238" t="s">
        <v>1668</v>
      </c>
      <c r="G239" s="236"/>
      <c r="H239" s="239">
        <v>5.46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202</v>
      </c>
      <c r="AU239" s="245" t="s">
        <v>213</v>
      </c>
      <c r="AV239" s="14" t="s">
        <v>86</v>
      </c>
      <c r="AW239" s="14" t="s">
        <v>32</v>
      </c>
      <c r="AX239" s="14" t="s">
        <v>77</v>
      </c>
      <c r="AY239" s="245" t="s">
        <v>191</v>
      </c>
    </row>
    <row r="240" spans="1:65" s="2" customFormat="1" ht="21.6" customHeight="1">
      <c r="A240" s="34"/>
      <c r="B240" s="35"/>
      <c r="C240" s="208" t="s">
        <v>396</v>
      </c>
      <c r="D240" s="208" t="s">
        <v>193</v>
      </c>
      <c r="E240" s="209" t="s">
        <v>363</v>
      </c>
      <c r="F240" s="210" t="s">
        <v>364</v>
      </c>
      <c r="G240" s="211" t="s">
        <v>223</v>
      </c>
      <c r="H240" s="212">
        <v>33.347999999999999</v>
      </c>
      <c r="I240" s="213"/>
      <c r="J240" s="214">
        <f>ROUND(I240*H240,2)</f>
        <v>0</v>
      </c>
      <c r="K240" s="210" t="s">
        <v>197</v>
      </c>
      <c r="L240" s="39"/>
      <c r="M240" s="215" t="s">
        <v>1</v>
      </c>
      <c r="N240" s="216" t="s">
        <v>42</v>
      </c>
      <c r="O240" s="71"/>
      <c r="P240" s="217">
        <f>O240*H240</f>
        <v>0</v>
      </c>
      <c r="Q240" s="217">
        <v>3.0000000000000001E-3</v>
      </c>
      <c r="R240" s="217">
        <f>Q240*H240</f>
        <v>0.10004399999999999</v>
      </c>
      <c r="S240" s="217">
        <v>0</v>
      </c>
      <c r="T240" s="21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9" t="s">
        <v>198</v>
      </c>
      <c r="AT240" s="219" t="s">
        <v>193</v>
      </c>
      <c r="AU240" s="219" t="s">
        <v>213</v>
      </c>
      <c r="AY240" s="17" t="s">
        <v>191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7" t="s">
        <v>84</v>
      </c>
      <c r="BK240" s="220">
        <f>ROUND(I240*H240,2)</f>
        <v>0</v>
      </c>
      <c r="BL240" s="17" t="s">
        <v>198</v>
      </c>
      <c r="BM240" s="219" t="s">
        <v>365</v>
      </c>
    </row>
    <row r="241" spans="1:65" s="2" customFormat="1" ht="19.5">
      <c r="A241" s="34"/>
      <c r="B241" s="35"/>
      <c r="C241" s="36"/>
      <c r="D241" s="221" t="s">
        <v>200</v>
      </c>
      <c r="E241" s="36"/>
      <c r="F241" s="222" t="s">
        <v>366</v>
      </c>
      <c r="G241" s="36"/>
      <c r="H241" s="36"/>
      <c r="I241" s="122"/>
      <c r="J241" s="36"/>
      <c r="K241" s="36"/>
      <c r="L241" s="39"/>
      <c r="M241" s="223"/>
      <c r="N241" s="224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200</v>
      </c>
      <c r="AU241" s="17" t="s">
        <v>213</v>
      </c>
    </row>
    <row r="242" spans="1:65" s="2" customFormat="1" ht="21.6" customHeight="1">
      <c r="A242" s="34"/>
      <c r="B242" s="35"/>
      <c r="C242" s="208" t="s">
        <v>401</v>
      </c>
      <c r="D242" s="208" t="s">
        <v>193</v>
      </c>
      <c r="E242" s="209" t="s">
        <v>1490</v>
      </c>
      <c r="F242" s="210" t="s">
        <v>1491</v>
      </c>
      <c r="G242" s="211" t="s">
        <v>196</v>
      </c>
      <c r="H242" s="212">
        <v>6</v>
      </c>
      <c r="I242" s="213"/>
      <c r="J242" s="214">
        <f>ROUND(I242*H242,2)</f>
        <v>0</v>
      </c>
      <c r="K242" s="210" t="s">
        <v>197</v>
      </c>
      <c r="L242" s="39"/>
      <c r="M242" s="215" t="s">
        <v>1</v>
      </c>
      <c r="N242" s="216" t="s">
        <v>42</v>
      </c>
      <c r="O242" s="71"/>
      <c r="P242" s="217">
        <f>O242*H242</f>
        <v>0</v>
      </c>
      <c r="Q242" s="217">
        <v>4.1500000000000002E-2</v>
      </c>
      <c r="R242" s="217">
        <f>Q242*H242</f>
        <v>0.249</v>
      </c>
      <c r="S242" s="217">
        <v>0</v>
      </c>
      <c r="T242" s="21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9" t="s">
        <v>198</v>
      </c>
      <c r="AT242" s="219" t="s">
        <v>193</v>
      </c>
      <c r="AU242" s="219" t="s">
        <v>213</v>
      </c>
      <c r="AY242" s="17" t="s">
        <v>191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7" t="s">
        <v>84</v>
      </c>
      <c r="BK242" s="220">
        <f>ROUND(I242*H242,2)</f>
        <v>0</v>
      </c>
      <c r="BL242" s="17" t="s">
        <v>198</v>
      </c>
      <c r="BM242" s="219" t="s">
        <v>1669</v>
      </c>
    </row>
    <row r="243" spans="1:65" s="2" customFormat="1" ht="29.25">
      <c r="A243" s="34"/>
      <c r="B243" s="35"/>
      <c r="C243" s="36"/>
      <c r="D243" s="221" t="s">
        <v>200</v>
      </c>
      <c r="E243" s="36"/>
      <c r="F243" s="222" t="s">
        <v>1493</v>
      </c>
      <c r="G243" s="36"/>
      <c r="H243" s="36"/>
      <c r="I243" s="122"/>
      <c r="J243" s="36"/>
      <c r="K243" s="36"/>
      <c r="L243" s="39"/>
      <c r="M243" s="223"/>
      <c r="N243" s="224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200</v>
      </c>
      <c r="AU243" s="17" t="s">
        <v>213</v>
      </c>
    </row>
    <row r="244" spans="1:65" s="2" customFormat="1" ht="19.5">
      <c r="A244" s="34"/>
      <c r="B244" s="35"/>
      <c r="C244" s="36"/>
      <c r="D244" s="221" t="s">
        <v>218</v>
      </c>
      <c r="E244" s="36"/>
      <c r="F244" s="246" t="s">
        <v>1494</v>
      </c>
      <c r="G244" s="36"/>
      <c r="H244" s="36"/>
      <c r="I244" s="122"/>
      <c r="J244" s="36"/>
      <c r="K244" s="36"/>
      <c r="L244" s="39"/>
      <c r="M244" s="223"/>
      <c r="N244" s="224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218</v>
      </c>
      <c r="AU244" s="17" t="s">
        <v>213</v>
      </c>
    </row>
    <row r="245" spans="1:65" s="12" customFormat="1" ht="20.85" customHeight="1">
      <c r="B245" s="192"/>
      <c r="C245" s="193"/>
      <c r="D245" s="194" t="s">
        <v>76</v>
      </c>
      <c r="E245" s="206" t="s">
        <v>387</v>
      </c>
      <c r="F245" s="206" t="s">
        <v>388</v>
      </c>
      <c r="G245" s="193"/>
      <c r="H245" s="193"/>
      <c r="I245" s="196"/>
      <c r="J245" s="207">
        <f>BK245</f>
        <v>0</v>
      </c>
      <c r="K245" s="193"/>
      <c r="L245" s="198"/>
      <c r="M245" s="199"/>
      <c r="N245" s="200"/>
      <c r="O245" s="200"/>
      <c r="P245" s="201">
        <f>SUM(P246:P253)</f>
        <v>0</v>
      </c>
      <c r="Q245" s="200"/>
      <c r="R245" s="201">
        <f>SUM(R246:R253)</f>
        <v>0.26986189999999999</v>
      </c>
      <c r="S245" s="200"/>
      <c r="T245" s="202">
        <f>SUM(T246:T253)</f>
        <v>0</v>
      </c>
      <c r="AR245" s="203" t="s">
        <v>84</v>
      </c>
      <c r="AT245" s="204" t="s">
        <v>76</v>
      </c>
      <c r="AU245" s="204" t="s">
        <v>86</v>
      </c>
      <c r="AY245" s="203" t="s">
        <v>191</v>
      </c>
      <c r="BK245" s="205">
        <f>SUM(BK246:BK253)</f>
        <v>0</v>
      </c>
    </row>
    <row r="246" spans="1:65" s="2" customFormat="1" ht="21.6" customHeight="1">
      <c r="A246" s="34"/>
      <c r="B246" s="35"/>
      <c r="C246" s="208" t="s">
        <v>406</v>
      </c>
      <c r="D246" s="208" t="s">
        <v>193</v>
      </c>
      <c r="E246" s="209" t="s">
        <v>390</v>
      </c>
      <c r="F246" s="210" t="s">
        <v>391</v>
      </c>
      <c r="G246" s="211" t="s">
        <v>208</v>
      </c>
      <c r="H246" s="212">
        <v>0.11</v>
      </c>
      <c r="I246" s="213"/>
      <c r="J246" s="214">
        <f>ROUND(I246*H246,2)</f>
        <v>0</v>
      </c>
      <c r="K246" s="210" t="s">
        <v>197</v>
      </c>
      <c r="L246" s="39"/>
      <c r="M246" s="215" t="s">
        <v>1</v>
      </c>
      <c r="N246" s="216" t="s">
        <v>42</v>
      </c>
      <c r="O246" s="71"/>
      <c r="P246" s="217">
        <f>O246*H246</f>
        <v>0</v>
      </c>
      <c r="Q246" s="217">
        <v>2.45329</v>
      </c>
      <c r="R246" s="217">
        <f>Q246*H246</f>
        <v>0.26986189999999999</v>
      </c>
      <c r="S246" s="217">
        <v>0</v>
      </c>
      <c r="T246" s="21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9" t="s">
        <v>198</v>
      </c>
      <c r="AT246" s="219" t="s">
        <v>193</v>
      </c>
      <c r="AU246" s="219" t="s">
        <v>213</v>
      </c>
      <c r="AY246" s="17" t="s">
        <v>191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7" t="s">
        <v>84</v>
      </c>
      <c r="BK246" s="220">
        <f>ROUND(I246*H246,2)</f>
        <v>0</v>
      </c>
      <c r="BL246" s="17" t="s">
        <v>198</v>
      </c>
      <c r="BM246" s="219" t="s">
        <v>1670</v>
      </c>
    </row>
    <row r="247" spans="1:65" s="2" customFormat="1" ht="19.5">
      <c r="A247" s="34"/>
      <c r="B247" s="35"/>
      <c r="C247" s="36"/>
      <c r="D247" s="221" t="s">
        <v>200</v>
      </c>
      <c r="E247" s="36"/>
      <c r="F247" s="222" t="s">
        <v>393</v>
      </c>
      <c r="G247" s="36"/>
      <c r="H247" s="36"/>
      <c r="I247" s="122"/>
      <c r="J247" s="36"/>
      <c r="K247" s="36"/>
      <c r="L247" s="39"/>
      <c r="M247" s="223"/>
      <c r="N247" s="224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200</v>
      </c>
      <c r="AU247" s="17" t="s">
        <v>213</v>
      </c>
    </row>
    <row r="248" spans="1:65" s="13" customFormat="1">
      <c r="B248" s="225"/>
      <c r="C248" s="226"/>
      <c r="D248" s="221" t="s">
        <v>202</v>
      </c>
      <c r="E248" s="227" t="s">
        <v>1</v>
      </c>
      <c r="F248" s="228" t="s">
        <v>1671</v>
      </c>
      <c r="G248" s="226"/>
      <c r="H248" s="227" t="s">
        <v>1</v>
      </c>
      <c r="I248" s="229"/>
      <c r="J248" s="226"/>
      <c r="K248" s="226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202</v>
      </c>
      <c r="AU248" s="234" t="s">
        <v>213</v>
      </c>
      <c r="AV248" s="13" t="s">
        <v>84</v>
      </c>
      <c r="AW248" s="13" t="s">
        <v>32</v>
      </c>
      <c r="AX248" s="13" t="s">
        <v>77</v>
      </c>
      <c r="AY248" s="234" t="s">
        <v>191</v>
      </c>
    </row>
    <row r="249" spans="1:65" s="14" customFormat="1">
      <c r="B249" s="235"/>
      <c r="C249" s="236"/>
      <c r="D249" s="221" t="s">
        <v>202</v>
      </c>
      <c r="E249" s="237" t="s">
        <v>1</v>
      </c>
      <c r="F249" s="238" t="s">
        <v>1672</v>
      </c>
      <c r="G249" s="236"/>
      <c r="H249" s="239">
        <v>0.11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202</v>
      </c>
      <c r="AU249" s="245" t="s">
        <v>213</v>
      </c>
      <c r="AV249" s="14" t="s">
        <v>86</v>
      </c>
      <c r="AW249" s="14" t="s">
        <v>32</v>
      </c>
      <c r="AX249" s="14" t="s">
        <v>77</v>
      </c>
      <c r="AY249" s="245" t="s">
        <v>191</v>
      </c>
    </row>
    <row r="250" spans="1:65" s="2" customFormat="1" ht="21.6" customHeight="1">
      <c r="A250" s="34"/>
      <c r="B250" s="35"/>
      <c r="C250" s="208" t="s">
        <v>412</v>
      </c>
      <c r="D250" s="208" t="s">
        <v>193</v>
      </c>
      <c r="E250" s="209" t="s">
        <v>397</v>
      </c>
      <c r="F250" s="210" t="s">
        <v>398</v>
      </c>
      <c r="G250" s="211" t="s">
        <v>208</v>
      </c>
      <c r="H250" s="212">
        <v>0.11</v>
      </c>
      <c r="I250" s="213"/>
      <c r="J250" s="214">
        <f>ROUND(I250*H250,2)</f>
        <v>0</v>
      </c>
      <c r="K250" s="210" t="s">
        <v>197</v>
      </c>
      <c r="L250" s="39"/>
      <c r="M250" s="215" t="s">
        <v>1</v>
      </c>
      <c r="N250" s="216" t="s">
        <v>42</v>
      </c>
      <c r="O250" s="71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9" t="s">
        <v>198</v>
      </c>
      <c r="AT250" s="219" t="s">
        <v>193</v>
      </c>
      <c r="AU250" s="219" t="s">
        <v>213</v>
      </c>
      <c r="AY250" s="17" t="s">
        <v>191</v>
      </c>
      <c r="BE250" s="220">
        <f>IF(N250="základní",J250,0)</f>
        <v>0</v>
      </c>
      <c r="BF250" s="220">
        <f>IF(N250="snížená",J250,0)</f>
        <v>0</v>
      </c>
      <c r="BG250" s="220">
        <f>IF(N250="zákl. přenesená",J250,0)</f>
        <v>0</v>
      </c>
      <c r="BH250" s="220">
        <f>IF(N250="sníž. přenesená",J250,0)</f>
        <v>0</v>
      </c>
      <c r="BI250" s="220">
        <f>IF(N250="nulová",J250,0)</f>
        <v>0</v>
      </c>
      <c r="BJ250" s="17" t="s">
        <v>84</v>
      </c>
      <c r="BK250" s="220">
        <f>ROUND(I250*H250,2)</f>
        <v>0</v>
      </c>
      <c r="BL250" s="17" t="s">
        <v>198</v>
      </c>
      <c r="BM250" s="219" t="s">
        <v>399</v>
      </c>
    </row>
    <row r="251" spans="1:65" s="2" customFormat="1" ht="19.5">
      <c r="A251" s="34"/>
      <c r="B251" s="35"/>
      <c r="C251" s="36"/>
      <c r="D251" s="221" t="s">
        <v>200</v>
      </c>
      <c r="E251" s="36"/>
      <c r="F251" s="222" t="s">
        <v>400</v>
      </c>
      <c r="G251" s="36"/>
      <c r="H251" s="36"/>
      <c r="I251" s="122"/>
      <c r="J251" s="36"/>
      <c r="K251" s="36"/>
      <c r="L251" s="39"/>
      <c r="M251" s="223"/>
      <c r="N251" s="224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200</v>
      </c>
      <c r="AU251" s="17" t="s">
        <v>213</v>
      </c>
    </row>
    <row r="252" spans="1:65" s="2" customFormat="1" ht="21.6" customHeight="1">
      <c r="A252" s="34"/>
      <c r="B252" s="35"/>
      <c r="C252" s="208" t="s">
        <v>419</v>
      </c>
      <c r="D252" s="208" t="s">
        <v>193</v>
      </c>
      <c r="E252" s="209" t="s">
        <v>402</v>
      </c>
      <c r="F252" s="210" t="s">
        <v>403</v>
      </c>
      <c r="G252" s="211" t="s">
        <v>208</v>
      </c>
      <c r="H252" s="212">
        <v>0.11</v>
      </c>
      <c r="I252" s="213"/>
      <c r="J252" s="214">
        <f>ROUND(I252*H252,2)</f>
        <v>0</v>
      </c>
      <c r="K252" s="210" t="s">
        <v>197</v>
      </c>
      <c r="L252" s="39"/>
      <c r="M252" s="215" t="s">
        <v>1</v>
      </c>
      <c r="N252" s="216" t="s">
        <v>42</v>
      </c>
      <c r="O252" s="71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9" t="s">
        <v>198</v>
      </c>
      <c r="AT252" s="219" t="s">
        <v>193</v>
      </c>
      <c r="AU252" s="219" t="s">
        <v>213</v>
      </c>
      <c r="AY252" s="17" t="s">
        <v>191</v>
      </c>
      <c r="BE252" s="220">
        <f>IF(N252="základní",J252,0)</f>
        <v>0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17" t="s">
        <v>84</v>
      </c>
      <c r="BK252" s="220">
        <f>ROUND(I252*H252,2)</f>
        <v>0</v>
      </c>
      <c r="BL252" s="17" t="s">
        <v>198</v>
      </c>
      <c r="BM252" s="219" t="s">
        <v>404</v>
      </c>
    </row>
    <row r="253" spans="1:65" s="2" customFormat="1" ht="19.5">
      <c r="A253" s="34"/>
      <c r="B253" s="35"/>
      <c r="C253" s="36"/>
      <c r="D253" s="221" t="s">
        <v>200</v>
      </c>
      <c r="E253" s="36"/>
      <c r="F253" s="222" t="s">
        <v>405</v>
      </c>
      <c r="G253" s="36"/>
      <c r="H253" s="36"/>
      <c r="I253" s="122"/>
      <c r="J253" s="36"/>
      <c r="K253" s="36"/>
      <c r="L253" s="39"/>
      <c r="M253" s="223"/>
      <c r="N253" s="224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200</v>
      </c>
      <c r="AU253" s="17" t="s">
        <v>213</v>
      </c>
    </row>
    <row r="254" spans="1:65" s="12" customFormat="1" ht="20.85" customHeight="1">
      <c r="B254" s="192"/>
      <c r="C254" s="193"/>
      <c r="D254" s="194" t="s">
        <v>76</v>
      </c>
      <c r="E254" s="206" t="s">
        <v>417</v>
      </c>
      <c r="F254" s="206" t="s">
        <v>418</v>
      </c>
      <c r="G254" s="193"/>
      <c r="H254" s="193"/>
      <c r="I254" s="196"/>
      <c r="J254" s="207">
        <f>BK254</f>
        <v>0</v>
      </c>
      <c r="K254" s="193"/>
      <c r="L254" s="198"/>
      <c r="M254" s="199"/>
      <c r="N254" s="200"/>
      <c r="O254" s="200"/>
      <c r="P254" s="201">
        <f>SUM(P255:P262)</f>
        <v>0</v>
      </c>
      <c r="Q254" s="200"/>
      <c r="R254" s="201">
        <f>SUM(R255:R262)</f>
        <v>0.18602000000000002</v>
      </c>
      <c r="S254" s="200"/>
      <c r="T254" s="202">
        <f>SUM(T255:T262)</f>
        <v>0</v>
      </c>
      <c r="AR254" s="203" t="s">
        <v>84</v>
      </c>
      <c r="AT254" s="204" t="s">
        <v>76</v>
      </c>
      <c r="AU254" s="204" t="s">
        <v>86</v>
      </c>
      <c r="AY254" s="203" t="s">
        <v>191</v>
      </c>
      <c r="BK254" s="205">
        <f>SUM(BK255:BK262)</f>
        <v>0</v>
      </c>
    </row>
    <row r="255" spans="1:65" s="2" customFormat="1" ht="21.6" customHeight="1">
      <c r="A255" s="34"/>
      <c r="B255" s="35"/>
      <c r="C255" s="208" t="s">
        <v>425</v>
      </c>
      <c r="D255" s="208" t="s">
        <v>193</v>
      </c>
      <c r="E255" s="209" t="s">
        <v>420</v>
      </c>
      <c r="F255" s="210" t="s">
        <v>421</v>
      </c>
      <c r="G255" s="211" t="s">
        <v>196</v>
      </c>
      <c r="H255" s="212">
        <v>6</v>
      </c>
      <c r="I255" s="213"/>
      <c r="J255" s="214">
        <f>ROUND(I255*H255,2)</f>
        <v>0</v>
      </c>
      <c r="K255" s="210" t="s">
        <v>197</v>
      </c>
      <c r="L255" s="39"/>
      <c r="M255" s="215" t="s">
        <v>1</v>
      </c>
      <c r="N255" s="216" t="s">
        <v>42</v>
      </c>
      <c r="O255" s="71"/>
      <c r="P255" s="217">
        <f>O255*H255</f>
        <v>0</v>
      </c>
      <c r="Q255" s="217">
        <v>1.7770000000000001E-2</v>
      </c>
      <c r="R255" s="217">
        <f>Q255*H255</f>
        <v>0.10662000000000001</v>
      </c>
      <c r="S255" s="217">
        <v>0</v>
      </c>
      <c r="T255" s="21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9" t="s">
        <v>198</v>
      </c>
      <c r="AT255" s="219" t="s">
        <v>193</v>
      </c>
      <c r="AU255" s="219" t="s">
        <v>213</v>
      </c>
      <c r="AY255" s="17" t="s">
        <v>191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7" t="s">
        <v>84</v>
      </c>
      <c r="BK255" s="220">
        <f>ROUND(I255*H255,2)</f>
        <v>0</v>
      </c>
      <c r="BL255" s="17" t="s">
        <v>198</v>
      </c>
      <c r="BM255" s="219" t="s">
        <v>422</v>
      </c>
    </row>
    <row r="256" spans="1:65" s="2" customFormat="1" ht="29.25">
      <c r="A256" s="34"/>
      <c r="B256" s="35"/>
      <c r="C256" s="36"/>
      <c r="D256" s="221" t="s">
        <v>200</v>
      </c>
      <c r="E256" s="36"/>
      <c r="F256" s="222" t="s">
        <v>423</v>
      </c>
      <c r="G256" s="36"/>
      <c r="H256" s="36"/>
      <c r="I256" s="122"/>
      <c r="J256" s="36"/>
      <c r="K256" s="36"/>
      <c r="L256" s="39"/>
      <c r="M256" s="223"/>
      <c r="N256" s="224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200</v>
      </c>
      <c r="AU256" s="17" t="s">
        <v>213</v>
      </c>
    </row>
    <row r="257" spans="1:65" s="2" customFormat="1" ht="21.6" customHeight="1">
      <c r="A257" s="34"/>
      <c r="B257" s="35"/>
      <c r="C257" s="247" t="s">
        <v>433</v>
      </c>
      <c r="D257" s="247" t="s">
        <v>275</v>
      </c>
      <c r="E257" s="248" t="s">
        <v>1673</v>
      </c>
      <c r="F257" s="249" t="s">
        <v>1674</v>
      </c>
      <c r="G257" s="250" t="s">
        <v>196</v>
      </c>
      <c r="H257" s="251">
        <v>1</v>
      </c>
      <c r="I257" s="252"/>
      <c r="J257" s="253">
        <f>ROUND(I257*H257,2)</f>
        <v>0</v>
      </c>
      <c r="K257" s="249" t="s">
        <v>197</v>
      </c>
      <c r="L257" s="254"/>
      <c r="M257" s="255" t="s">
        <v>1</v>
      </c>
      <c r="N257" s="256" t="s">
        <v>42</v>
      </c>
      <c r="O257" s="71"/>
      <c r="P257" s="217">
        <f>O257*H257</f>
        <v>0</v>
      </c>
      <c r="Q257" s="217">
        <v>1.3100000000000001E-2</v>
      </c>
      <c r="R257" s="217">
        <f>Q257*H257</f>
        <v>1.3100000000000001E-2</v>
      </c>
      <c r="S257" s="217">
        <v>0</v>
      </c>
      <c r="T257" s="21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9" t="s">
        <v>248</v>
      </c>
      <c r="AT257" s="219" t="s">
        <v>275</v>
      </c>
      <c r="AU257" s="219" t="s">
        <v>213</v>
      </c>
      <c r="AY257" s="17" t="s">
        <v>191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7" t="s">
        <v>84</v>
      </c>
      <c r="BK257" s="220">
        <f>ROUND(I257*H257,2)</f>
        <v>0</v>
      </c>
      <c r="BL257" s="17" t="s">
        <v>198</v>
      </c>
      <c r="BM257" s="219" t="s">
        <v>1675</v>
      </c>
    </row>
    <row r="258" spans="1:65" s="2" customFormat="1" ht="19.5">
      <c r="A258" s="34"/>
      <c r="B258" s="35"/>
      <c r="C258" s="36"/>
      <c r="D258" s="221" t="s">
        <v>200</v>
      </c>
      <c r="E258" s="36"/>
      <c r="F258" s="222" t="s">
        <v>1674</v>
      </c>
      <c r="G258" s="36"/>
      <c r="H258" s="36"/>
      <c r="I258" s="122"/>
      <c r="J258" s="36"/>
      <c r="K258" s="36"/>
      <c r="L258" s="39"/>
      <c r="M258" s="223"/>
      <c r="N258" s="224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200</v>
      </c>
      <c r="AU258" s="17" t="s">
        <v>213</v>
      </c>
    </row>
    <row r="259" spans="1:65" s="2" customFormat="1" ht="21.6" customHeight="1">
      <c r="A259" s="34"/>
      <c r="B259" s="35"/>
      <c r="C259" s="247" t="s">
        <v>444</v>
      </c>
      <c r="D259" s="247" t="s">
        <v>275</v>
      </c>
      <c r="E259" s="248" t="s">
        <v>1676</v>
      </c>
      <c r="F259" s="249" t="s">
        <v>1677</v>
      </c>
      <c r="G259" s="250" t="s">
        <v>196</v>
      </c>
      <c r="H259" s="251">
        <v>4</v>
      </c>
      <c r="I259" s="252"/>
      <c r="J259" s="253">
        <f>ROUND(I259*H259,2)</f>
        <v>0</v>
      </c>
      <c r="K259" s="249" t="s">
        <v>197</v>
      </c>
      <c r="L259" s="254"/>
      <c r="M259" s="255" t="s">
        <v>1</v>
      </c>
      <c r="N259" s="256" t="s">
        <v>42</v>
      </c>
      <c r="O259" s="71"/>
      <c r="P259" s="217">
        <f>O259*H259</f>
        <v>0</v>
      </c>
      <c r="Q259" s="217">
        <v>1.336E-2</v>
      </c>
      <c r="R259" s="217">
        <f>Q259*H259</f>
        <v>5.3440000000000001E-2</v>
      </c>
      <c r="S259" s="217">
        <v>0</v>
      </c>
      <c r="T259" s="21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9" t="s">
        <v>248</v>
      </c>
      <c r="AT259" s="219" t="s">
        <v>275</v>
      </c>
      <c r="AU259" s="219" t="s">
        <v>213</v>
      </c>
      <c r="AY259" s="17" t="s">
        <v>191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7" t="s">
        <v>84</v>
      </c>
      <c r="BK259" s="220">
        <f>ROUND(I259*H259,2)</f>
        <v>0</v>
      </c>
      <c r="BL259" s="17" t="s">
        <v>198</v>
      </c>
      <c r="BM259" s="219" t="s">
        <v>1678</v>
      </c>
    </row>
    <row r="260" spans="1:65" s="2" customFormat="1" ht="19.5">
      <c r="A260" s="34"/>
      <c r="B260" s="35"/>
      <c r="C260" s="36"/>
      <c r="D260" s="221" t="s">
        <v>200</v>
      </c>
      <c r="E260" s="36"/>
      <c r="F260" s="222" t="s">
        <v>1677</v>
      </c>
      <c r="G260" s="36"/>
      <c r="H260" s="36"/>
      <c r="I260" s="122"/>
      <c r="J260" s="36"/>
      <c r="K260" s="36"/>
      <c r="L260" s="39"/>
      <c r="M260" s="223"/>
      <c r="N260" s="224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200</v>
      </c>
      <c r="AU260" s="17" t="s">
        <v>213</v>
      </c>
    </row>
    <row r="261" spans="1:65" s="2" customFormat="1" ht="21.6" customHeight="1">
      <c r="A261" s="34"/>
      <c r="B261" s="35"/>
      <c r="C261" s="247" t="s">
        <v>451</v>
      </c>
      <c r="D261" s="247" t="s">
        <v>275</v>
      </c>
      <c r="E261" s="248" t="s">
        <v>1679</v>
      </c>
      <c r="F261" s="249" t="s">
        <v>1680</v>
      </c>
      <c r="G261" s="250" t="s">
        <v>196</v>
      </c>
      <c r="H261" s="251">
        <v>1</v>
      </c>
      <c r="I261" s="252"/>
      <c r="J261" s="253">
        <f>ROUND(I261*H261,2)</f>
        <v>0</v>
      </c>
      <c r="K261" s="249" t="s">
        <v>197</v>
      </c>
      <c r="L261" s="254"/>
      <c r="M261" s="255" t="s">
        <v>1</v>
      </c>
      <c r="N261" s="256" t="s">
        <v>42</v>
      </c>
      <c r="O261" s="71"/>
      <c r="P261" s="217">
        <f>O261*H261</f>
        <v>0</v>
      </c>
      <c r="Q261" s="217">
        <v>1.286E-2</v>
      </c>
      <c r="R261" s="217">
        <f>Q261*H261</f>
        <v>1.286E-2</v>
      </c>
      <c r="S261" s="217">
        <v>0</v>
      </c>
      <c r="T261" s="21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9" t="s">
        <v>248</v>
      </c>
      <c r="AT261" s="219" t="s">
        <v>275</v>
      </c>
      <c r="AU261" s="219" t="s">
        <v>213</v>
      </c>
      <c r="AY261" s="17" t="s">
        <v>191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17" t="s">
        <v>84</v>
      </c>
      <c r="BK261" s="220">
        <f>ROUND(I261*H261,2)</f>
        <v>0</v>
      </c>
      <c r="BL261" s="17" t="s">
        <v>198</v>
      </c>
      <c r="BM261" s="219" t="s">
        <v>1681</v>
      </c>
    </row>
    <row r="262" spans="1:65" s="2" customFormat="1" ht="19.5">
      <c r="A262" s="34"/>
      <c r="B262" s="35"/>
      <c r="C262" s="36"/>
      <c r="D262" s="221" t="s">
        <v>200</v>
      </c>
      <c r="E262" s="36"/>
      <c r="F262" s="222" t="s">
        <v>1680</v>
      </c>
      <c r="G262" s="36"/>
      <c r="H262" s="36"/>
      <c r="I262" s="122"/>
      <c r="J262" s="36"/>
      <c r="K262" s="36"/>
      <c r="L262" s="39"/>
      <c r="M262" s="223"/>
      <c r="N262" s="224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200</v>
      </c>
      <c r="AU262" s="17" t="s">
        <v>213</v>
      </c>
    </row>
    <row r="263" spans="1:65" s="12" customFormat="1" ht="22.9" customHeight="1">
      <c r="B263" s="192"/>
      <c r="C263" s="193"/>
      <c r="D263" s="194" t="s">
        <v>76</v>
      </c>
      <c r="E263" s="206" t="s">
        <v>255</v>
      </c>
      <c r="F263" s="206" t="s">
        <v>430</v>
      </c>
      <c r="G263" s="193"/>
      <c r="H263" s="193"/>
      <c r="I263" s="196"/>
      <c r="J263" s="207">
        <f>BK263</f>
        <v>0</v>
      </c>
      <c r="K263" s="193"/>
      <c r="L263" s="198"/>
      <c r="M263" s="199"/>
      <c r="N263" s="200"/>
      <c r="O263" s="200"/>
      <c r="P263" s="201">
        <f>P264+P269+P285+P309</f>
        <v>0</v>
      </c>
      <c r="Q263" s="200"/>
      <c r="R263" s="201">
        <f>R264+R269+R285+R309</f>
        <v>8.0889349999999999E-2</v>
      </c>
      <c r="S263" s="200"/>
      <c r="T263" s="202">
        <f>T264+T269+T285+T309</f>
        <v>8.7268840000000019</v>
      </c>
      <c r="AR263" s="203" t="s">
        <v>84</v>
      </c>
      <c r="AT263" s="204" t="s">
        <v>76</v>
      </c>
      <c r="AU263" s="204" t="s">
        <v>84</v>
      </c>
      <c r="AY263" s="203" t="s">
        <v>191</v>
      </c>
      <c r="BK263" s="205">
        <f>BK264+BK269+BK285+BK309</f>
        <v>0</v>
      </c>
    </row>
    <row r="264" spans="1:65" s="12" customFormat="1" ht="20.85" customHeight="1">
      <c r="B264" s="192"/>
      <c r="C264" s="193"/>
      <c r="D264" s="194" t="s">
        <v>76</v>
      </c>
      <c r="E264" s="206" t="s">
        <v>431</v>
      </c>
      <c r="F264" s="206" t="s">
        <v>432</v>
      </c>
      <c r="G264" s="193"/>
      <c r="H264" s="193"/>
      <c r="I264" s="196"/>
      <c r="J264" s="207">
        <f>BK264</f>
        <v>0</v>
      </c>
      <c r="K264" s="193"/>
      <c r="L264" s="198"/>
      <c r="M264" s="199"/>
      <c r="N264" s="200"/>
      <c r="O264" s="200"/>
      <c r="P264" s="201">
        <f>SUM(P265:P268)</f>
        <v>0</v>
      </c>
      <c r="Q264" s="200"/>
      <c r="R264" s="201">
        <f>SUM(R265:R268)</f>
        <v>7.2871499999999992E-3</v>
      </c>
      <c r="S264" s="200"/>
      <c r="T264" s="202">
        <f>SUM(T265:T268)</f>
        <v>0</v>
      </c>
      <c r="AR264" s="203" t="s">
        <v>84</v>
      </c>
      <c r="AT264" s="204" t="s">
        <v>76</v>
      </c>
      <c r="AU264" s="204" t="s">
        <v>86</v>
      </c>
      <c r="AY264" s="203" t="s">
        <v>191</v>
      </c>
      <c r="BK264" s="205">
        <f>SUM(BK265:BK268)</f>
        <v>0</v>
      </c>
    </row>
    <row r="265" spans="1:65" s="2" customFormat="1" ht="32.450000000000003" customHeight="1">
      <c r="A265" s="34"/>
      <c r="B265" s="35"/>
      <c r="C265" s="208" t="s">
        <v>456</v>
      </c>
      <c r="D265" s="208" t="s">
        <v>193</v>
      </c>
      <c r="E265" s="209" t="s">
        <v>434</v>
      </c>
      <c r="F265" s="210" t="s">
        <v>435</v>
      </c>
      <c r="G265" s="211" t="s">
        <v>223</v>
      </c>
      <c r="H265" s="212">
        <v>56.055</v>
      </c>
      <c r="I265" s="213"/>
      <c r="J265" s="214">
        <f>ROUND(I265*H265,2)</f>
        <v>0</v>
      </c>
      <c r="K265" s="210" t="s">
        <v>197</v>
      </c>
      <c r="L265" s="39"/>
      <c r="M265" s="215" t="s">
        <v>1</v>
      </c>
      <c r="N265" s="216" t="s">
        <v>42</v>
      </c>
      <c r="O265" s="71"/>
      <c r="P265" s="217">
        <f>O265*H265</f>
        <v>0</v>
      </c>
      <c r="Q265" s="217">
        <v>1.2999999999999999E-4</v>
      </c>
      <c r="R265" s="217">
        <f>Q265*H265</f>
        <v>7.2871499999999992E-3</v>
      </c>
      <c r="S265" s="217">
        <v>0</v>
      </c>
      <c r="T265" s="21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9" t="s">
        <v>198</v>
      </c>
      <c r="AT265" s="219" t="s">
        <v>193</v>
      </c>
      <c r="AU265" s="219" t="s">
        <v>213</v>
      </c>
      <c r="AY265" s="17" t="s">
        <v>191</v>
      </c>
      <c r="BE265" s="220">
        <f>IF(N265="základní",J265,0)</f>
        <v>0</v>
      </c>
      <c r="BF265" s="220">
        <f>IF(N265="snížená",J265,0)</f>
        <v>0</v>
      </c>
      <c r="BG265" s="220">
        <f>IF(N265="zákl. přenesená",J265,0)</f>
        <v>0</v>
      </c>
      <c r="BH265" s="220">
        <f>IF(N265="sníž. přenesená",J265,0)</f>
        <v>0</v>
      </c>
      <c r="BI265" s="220">
        <f>IF(N265="nulová",J265,0)</f>
        <v>0</v>
      </c>
      <c r="BJ265" s="17" t="s">
        <v>84</v>
      </c>
      <c r="BK265" s="220">
        <f>ROUND(I265*H265,2)</f>
        <v>0</v>
      </c>
      <c r="BL265" s="17" t="s">
        <v>198</v>
      </c>
      <c r="BM265" s="219" t="s">
        <v>436</v>
      </c>
    </row>
    <row r="266" spans="1:65" s="2" customFormat="1" ht="29.25">
      <c r="A266" s="34"/>
      <c r="B266" s="35"/>
      <c r="C266" s="36"/>
      <c r="D266" s="221" t="s">
        <v>200</v>
      </c>
      <c r="E266" s="36"/>
      <c r="F266" s="222" t="s">
        <v>437</v>
      </c>
      <c r="G266" s="36"/>
      <c r="H266" s="36"/>
      <c r="I266" s="122"/>
      <c r="J266" s="36"/>
      <c r="K266" s="36"/>
      <c r="L266" s="39"/>
      <c r="M266" s="223"/>
      <c r="N266" s="224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200</v>
      </c>
      <c r="AU266" s="17" t="s">
        <v>213</v>
      </c>
    </row>
    <row r="267" spans="1:65" s="14" customFormat="1">
      <c r="B267" s="235"/>
      <c r="C267" s="236"/>
      <c r="D267" s="221" t="s">
        <v>202</v>
      </c>
      <c r="E267" s="237" t="s">
        <v>1</v>
      </c>
      <c r="F267" s="238" t="s">
        <v>1682</v>
      </c>
      <c r="G267" s="236"/>
      <c r="H267" s="239">
        <v>49.298000000000002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202</v>
      </c>
      <c r="AU267" s="245" t="s">
        <v>213</v>
      </c>
      <c r="AV267" s="14" t="s">
        <v>86</v>
      </c>
      <c r="AW267" s="14" t="s">
        <v>32</v>
      </c>
      <c r="AX267" s="14" t="s">
        <v>77</v>
      </c>
      <c r="AY267" s="245" t="s">
        <v>191</v>
      </c>
    </row>
    <row r="268" spans="1:65" s="14" customFormat="1">
      <c r="B268" s="235"/>
      <c r="C268" s="236"/>
      <c r="D268" s="221" t="s">
        <v>202</v>
      </c>
      <c r="E268" s="237" t="s">
        <v>1</v>
      </c>
      <c r="F268" s="238" t="s">
        <v>1683</v>
      </c>
      <c r="G268" s="236"/>
      <c r="H268" s="239">
        <v>6.7569999999999997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202</v>
      </c>
      <c r="AU268" s="245" t="s">
        <v>213</v>
      </c>
      <c r="AV268" s="14" t="s">
        <v>86</v>
      </c>
      <c r="AW268" s="14" t="s">
        <v>32</v>
      </c>
      <c r="AX268" s="14" t="s">
        <v>77</v>
      </c>
      <c r="AY268" s="245" t="s">
        <v>191</v>
      </c>
    </row>
    <row r="269" spans="1:65" s="12" customFormat="1" ht="20.85" customHeight="1">
      <c r="B269" s="192"/>
      <c r="C269" s="193"/>
      <c r="D269" s="194" t="s">
        <v>76</v>
      </c>
      <c r="E269" s="206" t="s">
        <v>442</v>
      </c>
      <c r="F269" s="206" t="s">
        <v>443</v>
      </c>
      <c r="G269" s="193"/>
      <c r="H269" s="193"/>
      <c r="I269" s="196"/>
      <c r="J269" s="207">
        <f>BK269</f>
        <v>0</v>
      </c>
      <c r="K269" s="193"/>
      <c r="L269" s="198"/>
      <c r="M269" s="199"/>
      <c r="N269" s="200"/>
      <c r="O269" s="200"/>
      <c r="P269" s="201">
        <f>SUM(P270:P284)</f>
        <v>0</v>
      </c>
      <c r="Q269" s="200"/>
      <c r="R269" s="201">
        <f>SUM(R270:R284)</f>
        <v>7.3602200000000007E-2</v>
      </c>
      <c r="S269" s="200"/>
      <c r="T269" s="202">
        <f>SUM(T270:T284)</f>
        <v>0</v>
      </c>
      <c r="AR269" s="203" t="s">
        <v>84</v>
      </c>
      <c r="AT269" s="204" t="s">
        <v>76</v>
      </c>
      <c r="AU269" s="204" t="s">
        <v>86</v>
      </c>
      <c r="AY269" s="203" t="s">
        <v>191</v>
      </c>
      <c r="BK269" s="205">
        <f>SUM(BK270:BK284)</f>
        <v>0</v>
      </c>
    </row>
    <row r="270" spans="1:65" s="2" customFormat="1" ht="21.6" customHeight="1">
      <c r="A270" s="34"/>
      <c r="B270" s="35"/>
      <c r="C270" s="208" t="s">
        <v>461</v>
      </c>
      <c r="D270" s="208" t="s">
        <v>193</v>
      </c>
      <c r="E270" s="209" t="s">
        <v>478</v>
      </c>
      <c r="F270" s="210" t="s">
        <v>479</v>
      </c>
      <c r="G270" s="211" t="s">
        <v>223</v>
      </c>
      <c r="H270" s="212">
        <v>56.055</v>
      </c>
      <c r="I270" s="213"/>
      <c r="J270" s="214">
        <f>ROUND(I270*H270,2)</f>
        <v>0</v>
      </c>
      <c r="K270" s="210" t="s">
        <v>197</v>
      </c>
      <c r="L270" s="39"/>
      <c r="M270" s="215" t="s">
        <v>1</v>
      </c>
      <c r="N270" s="216" t="s">
        <v>42</v>
      </c>
      <c r="O270" s="71"/>
      <c r="P270" s="217">
        <f>O270*H270</f>
        <v>0</v>
      </c>
      <c r="Q270" s="217">
        <v>4.0000000000000003E-5</v>
      </c>
      <c r="R270" s="217">
        <f>Q270*H270</f>
        <v>2.2422000000000002E-3</v>
      </c>
      <c r="S270" s="217">
        <v>0</v>
      </c>
      <c r="T270" s="21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9" t="s">
        <v>198</v>
      </c>
      <c r="AT270" s="219" t="s">
        <v>193</v>
      </c>
      <c r="AU270" s="219" t="s">
        <v>213</v>
      </c>
      <c r="AY270" s="17" t="s">
        <v>191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7" t="s">
        <v>84</v>
      </c>
      <c r="BK270" s="220">
        <f>ROUND(I270*H270,2)</f>
        <v>0</v>
      </c>
      <c r="BL270" s="17" t="s">
        <v>198</v>
      </c>
      <c r="BM270" s="219" t="s">
        <v>480</v>
      </c>
    </row>
    <row r="271" spans="1:65" s="2" customFormat="1" ht="68.25">
      <c r="A271" s="34"/>
      <c r="B271" s="35"/>
      <c r="C271" s="36"/>
      <c r="D271" s="221" t="s">
        <v>200</v>
      </c>
      <c r="E271" s="36"/>
      <c r="F271" s="222" t="s">
        <v>481</v>
      </c>
      <c r="G271" s="36"/>
      <c r="H271" s="36"/>
      <c r="I271" s="122"/>
      <c r="J271" s="36"/>
      <c r="K271" s="36"/>
      <c r="L271" s="39"/>
      <c r="M271" s="223"/>
      <c r="N271" s="224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200</v>
      </c>
      <c r="AU271" s="17" t="s">
        <v>213</v>
      </c>
    </row>
    <row r="272" spans="1:65" s="14" customFormat="1">
      <c r="B272" s="235"/>
      <c r="C272" s="236"/>
      <c r="D272" s="221" t="s">
        <v>202</v>
      </c>
      <c r="E272" s="237" t="s">
        <v>1</v>
      </c>
      <c r="F272" s="238" t="s">
        <v>1682</v>
      </c>
      <c r="G272" s="236"/>
      <c r="H272" s="239">
        <v>49.298000000000002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202</v>
      </c>
      <c r="AU272" s="245" t="s">
        <v>213</v>
      </c>
      <c r="AV272" s="14" t="s">
        <v>86</v>
      </c>
      <c r="AW272" s="14" t="s">
        <v>32</v>
      </c>
      <c r="AX272" s="14" t="s">
        <v>77</v>
      </c>
      <c r="AY272" s="245" t="s">
        <v>191</v>
      </c>
    </row>
    <row r="273" spans="1:65" s="14" customFormat="1">
      <c r="B273" s="235"/>
      <c r="C273" s="236"/>
      <c r="D273" s="221" t="s">
        <v>202</v>
      </c>
      <c r="E273" s="237" t="s">
        <v>1</v>
      </c>
      <c r="F273" s="238" t="s">
        <v>1683</v>
      </c>
      <c r="G273" s="236"/>
      <c r="H273" s="239">
        <v>6.7569999999999997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202</v>
      </c>
      <c r="AU273" s="245" t="s">
        <v>213</v>
      </c>
      <c r="AV273" s="14" t="s">
        <v>86</v>
      </c>
      <c r="AW273" s="14" t="s">
        <v>32</v>
      </c>
      <c r="AX273" s="14" t="s">
        <v>77</v>
      </c>
      <c r="AY273" s="245" t="s">
        <v>191</v>
      </c>
    </row>
    <row r="274" spans="1:65" s="2" customFormat="1" ht="21.6" customHeight="1">
      <c r="A274" s="34"/>
      <c r="B274" s="35"/>
      <c r="C274" s="208" t="s">
        <v>467</v>
      </c>
      <c r="D274" s="208" t="s">
        <v>193</v>
      </c>
      <c r="E274" s="209" t="s">
        <v>489</v>
      </c>
      <c r="F274" s="210" t="s">
        <v>490</v>
      </c>
      <c r="G274" s="211" t="s">
        <v>196</v>
      </c>
      <c r="H274" s="212">
        <v>24</v>
      </c>
      <c r="I274" s="213"/>
      <c r="J274" s="214">
        <f>ROUND(I274*H274,2)</f>
        <v>0</v>
      </c>
      <c r="K274" s="210" t="s">
        <v>197</v>
      </c>
      <c r="L274" s="39"/>
      <c r="M274" s="215" t="s">
        <v>1</v>
      </c>
      <c r="N274" s="216" t="s">
        <v>42</v>
      </c>
      <c r="O274" s="71"/>
      <c r="P274" s="217">
        <f>O274*H274</f>
        <v>0</v>
      </c>
      <c r="Q274" s="217">
        <v>2.3400000000000001E-3</v>
      </c>
      <c r="R274" s="217">
        <f>Q274*H274</f>
        <v>5.6160000000000002E-2</v>
      </c>
      <c r="S274" s="217">
        <v>0</v>
      </c>
      <c r="T274" s="21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9" t="s">
        <v>198</v>
      </c>
      <c r="AT274" s="219" t="s">
        <v>193</v>
      </c>
      <c r="AU274" s="219" t="s">
        <v>213</v>
      </c>
      <c r="AY274" s="17" t="s">
        <v>191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17" t="s">
        <v>84</v>
      </c>
      <c r="BK274" s="220">
        <f>ROUND(I274*H274,2)</f>
        <v>0</v>
      </c>
      <c r="BL274" s="17" t="s">
        <v>198</v>
      </c>
      <c r="BM274" s="219" t="s">
        <v>491</v>
      </c>
    </row>
    <row r="275" spans="1:65" s="2" customFormat="1" ht="39">
      <c r="A275" s="34"/>
      <c r="B275" s="35"/>
      <c r="C275" s="36"/>
      <c r="D275" s="221" t="s">
        <v>200</v>
      </c>
      <c r="E275" s="36"/>
      <c r="F275" s="222" t="s">
        <v>492</v>
      </c>
      <c r="G275" s="36"/>
      <c r="H275" s="36"/>
      <c r="I275" s="122"/>
      <c r="J275" s="36"/>
      <c r="K275" s="36"/>
      <c r="L275" s="39"/>
      <c r="M275" s="223"/>
      <c r="N275" s="224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200</v>
      </c>
      <c r="AU275" s="17" t="s">
        <v>213</v>
      </c>
    </row>
    <row r="276" spans="1:65" s="13" customFormat="1">
      <c r="B276" s="225"/>
      <c r="C276" s="226"/>
      <c r="D276" s="221" t="s">
        <v>202</v>
      </c>
      <c r="E276" s="227" t="s">
        <v>1</v>
      </c>
      <c r="F276" s="228" t="s">
        <v>493</v>
      </c>
      <c r="G276" s="226"/>
      <c r="H276" s="227" t="s">
        <v>1</v>
      </c>
      <c r="I276" s="229"/>
      <c r="J276" s="226"/>
      <c r="K276" s="226"/>
      <c r="L276" s="230"/>
      <c r="M276" s="231"/>
      <c r="N276" s="232"/>
      <c r="O276" s="232"/>
      <c r="P276" s="232"/>
      <c r="Q276" s="232"/>
      <c r="R276" s="232"/>
      <c r="S276" s="232"/>
      <c r="T276" s="233"/>
      <c r="AT276" s="234" t="s">
        <v>202</v>
      </c>
      <c r="AU276" s="234" t="s">
        <v>213</v>
      </c>
      <c r="AV276" s="13" t="s">
        <v>84</v>
      </c>
      <c r="AW276" s="13" t="s">
        <v>32</v>
      </c>
      <c r="AX276" s="13" t="s">
        <v>77</v>
      </c>
      <c r="AY276" s="234" t="s">
        <v>191</v>
      </c>
    </row>
    <row r="277" spans="1:65" s="14" customFormat="1">
      <c r="B277" s="235"/>
      <c r="C277" s="236"/>
      <c r="D277" s="221" t="s">
        <v>202</v>
      </c>
      <c r="E277" s="237" t="s">
        <v>1</v>
      </c>
      <c r="F277" s="238" t="s">
        <v>1684</v>
      </c>
      <c r="G277" s="236"/>
      <c r="H277" s="239">
        <v>24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202</v>
      </c>
      <c r="AU277" s="245" t="s">
        <v>213</v>
      </c>
      <c r="AV277" s="14" t="s">
        <v>86</v>
      </c>
      <c r="AW277" s="14" t="s">
        <v>32</v>
      </c>
      <c r="AX277" s="14" t="s">
        <v>77</v>
      </c>
      <c r="AY277" s="245" t="s">
        <v>191</v>
      </c>
    </row>
    <row r="278" spans="1:65" s="2" customFormat="1" ht="14.45" customHeight="1">
      <c r="A278" s="34"/>
      <c r="B278" s="35"/>
      <c r="C278" s="247" t="s">
        <v>472</v>
      </c>
      <c r="D278" s="247" t="s">
        <v>275</v>
      </c>
      <c r="E278" s="248" t="s">
        <v>496</v>
      </c>
      <c r="F278" s="249" t="s">
        <v>497</v>
      </c>
      <c r="G278" s="250" t="s">
        <v>196</v>
      </c>
      <c r="H278" s="251">
        <v>24</v>
      </c>
      <c r="I278" s="252"/>
      <c r="J278" s="253">
        <f>ROUND(I278*H278,2)</f>
        <v>0</v>
      </c>
      <c r="K278" s="249" t="s">
        <v>197</v>
      </c>
      <c r="L278" s="254"/>
      <c r="M278" s="255" t="s">
        <v>1</v>
      </c>
      <c r="N278" s="256" t="s">
        <v>42</v>
      </c>
      <c r="O278" s="71"/>
      <c r="P278" s="217">
        <f>O278*H278</f>
        <v>0</v>
      </c>
      <c r="Q278" s="217">
        <v>5.8E-4</v>
      </c>
      <c r="R278" s="217">
        <f>Q278*H278</f>
        <v>1.392E-2</v>
      </c>
      <c r="S278" s="217">
        <v>0</v>
      </c>
      <c r="T278" s="21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9" t="s">
        <v>248</v>
      </c>
      <c r="AT278" s="219" t="s">
        <v>275</v>
      </c>
      <c r="AU278" s="219" t="s">
        <v>213</v>
      </c>
      <c r="AY278" s="17" t="s">
        <v>191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7" t="s">
        <v>84</v>
      </c>
      <c r="BK278" s="220">
        <f>ROUND(I278*H278,2)</f>
        <v>0</v>
      </c>
      <c r="BL278" s="17" t="s">
        <v>198</v>
      </c>
      <c r="BM278" s="219" t="s">
        <v>498</v>
      </c>
    </row>
    <row r="279" spans="1:65" s="2" customFormat="1">
      <c r="A279" s="34"/>
      <c r="B279" s="35"/>
      <c r="C279" s="36"/>
      <c r="D279" s="221" t="s">
        <v>200</v>
      </c>
      <c r="E279" s="36"/>
      <c r="F279" s="222" t="s">
        <v>497</v>
      </c>
      <c r="G279" s="36"/>
      <c r="H279" s="36"/>
      <c r="I279" s="122"/>
      <c r="J279" s="36"/>
      <c r="K279" s="36"/>
      <c r="L279" s="39"/>
      <c r="M279" s="223"/>
      <c r="N279" s="224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200</v>
      </c>
      <c r="AU279" s="17" t="s">
        <v>213</v>
      </c>
    </row>
    <row r="280" spans="1:65" s="2" customFormat="1" ht="21.6" customHeight="1">
      <c r="A280" s="34"/>
      <c r="B280" s="35"/>
      <c r="C280" s="208" t="s">
        <v>477</v>
      </c>
      <c r="D280" s="208" t="s">
        <v>193</v>
      </c>
      <c r="E280" s="209" t="s">
        <v>500</v>
      </c>
      <c r="F280" s="210" t="s">
        <v>501</v>
      </c>
      <c r="G280" s="211" t="s">
        <v>196</v>
      </c>
      <c r="H280" s="212">
        <v>8</v>
      </c>
      <c r="I280" s="213"/>
      <c r="J280" s="214">
        <f>ROUND(I280*H280,2)</f>
        <v>0</v>
      </c>
      <c r="K280" s="210" t="s">
        <v>197</v>
      </c>
      <c r="L280" s="39"/>
      <c r="M280" s="215" t="s">
        <v>1</v>
      </c>
      <c r="N280" s="216" t="s">
        <v>42</v>
      </c>
      <c r="O280" s="71"/>
      <c r="P280" s="217">
        <f>O280*H280</f>
        <v>0</v>
      </c>
      <c r="Q280" s="217">
        <v>1.0000000000000001E-5</v>
      </c>
      <c r="R280" s="217">
        <f>Q280*H280</f>
        <v>8.0000000000000007E-5</v>
      </c>
      <c r="S280" s="217">
        <v>0</v>
      </c>
      <c r="T280" s="21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9" t="s">
        <v>198</v>
      </c>
      <c r="AT280" s="219" t="s">
        <v>193</v>
      </c>
      <c r="AU280" s="219" t="s">
        <v>213</v>
      </c>
      <c r="AY280" s="17" t="s">
        <v>191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17" t="s">
        <v>84</v>
      </c>
      <c r="BK280" s="220">
        <f>ROUND(I280*H280,2)</f>
        <v>0</v>
      </c>
      <c r="BL280" s="17" t="s">
        <v>198</v>
      </c>
      <c r="BM280" s="219" t="s">
        <v>502</v>
      </c>
    </row>
    <row r="281" spans="1:65" s="2" customFormat="1" ht="29.25">
      <c r="A281" s="34"/>
      <c r="B281" s="35"/>
      <c r="C281" s="36"/>
      <c r="D281" s="221" t="s">
        <v>200</v>
      </c>
      <c r="E281" s="36"/>
      <c r="F281" s="222" t="s">
        <v>503</v>
      </c>
      <c r="G281" s="36"/>
      <c r="H281" s="36"/>
      <c r="I281" s="122"/>
      <c r="J281" s="36"/>
      <c r="K281" s="36"/>
      <c r="L281" s="39"/>
      <c r="M281" s="223"/>
      <c r="N281" s="224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200</v>
      </c>
      <c r="AU281" s="17" t="s">
        <v>213</v>
      </c>
    </row>
    <row r="282" spans="1:65" s="14" customFormat="1">
      <c r="B282" s="235"/>
      <c r="C282" s="236"/>
      <c r="D282" s="221" t="s">
        <v>202</v>
      </c>
      <c r="E282" s="237" t="s">
        <v>1</v>
      </c>
      <c r="F282" s="238" t="s">
        <v>1685</v>
      </c>
      <c r="G282" s="236"/>
      <c r="H282" s="239">
        <v>8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202</v>
      </c>
      <c r="AU282" s="245" t="s">
        <v>213</v>
      </c>
      <c r="AV282" s="14" t="s">
        <v>86</v>
      </c>
      <c r="AW282" s="14" t="s">
        <v>32</v>
      </c>
      <c r="AX282" s="14" t="s">
        <v>77</v>
      </c>
      <c r="AY282" s="245" t="s">
        <v>191</v>
      </c>
    </row>
    <row r="283" spans="1:65" s="2" customFormat="1" ht="21.6" customHeight="1">
      <c r="A283" s="34"/>
      <c r="B283" s="35"/>
      <c r="C283" s="208" t="s">
        <v>482</v>
      </c>
      <c r="D283" s="208" t="s">
        <v>193</v>
      </c>
      <c r="E283" s="209" t="s">
        <v>506</v>
      </c>
      <c r="F283" s="210" t="s">
        <v>507</v>
      </c>
      <c r="G283" s="211" t="s">
        <v>196</v>
      </c>
      <c r="H283" s="212">
        <v>8</v>
      </c>
      <c r="I283" s="213"/>
      <c r="J283" s="214">
        <f>ROUND(I283*H283,2)</f>
        <v>0</v>
      </c>
      <c r="K283" s="210" t="s">
        <v>197</v>
      </c>
      <c r="L283" s="39"/>
      <c r="M283" s="215" t="s">
        <v>1</v>
      </c>
      <c r="N283" s="216" t="s">
        <v>42</v>
      </c>
      <c r="O283" s="71"/>
      <c r="P283" s="217">
        <f>O283*H283</f>
        <v>0</v>
      </c>
      <c r="Q283" s="217">
        <v>1.4999999999999999E-4</v>
      </c>
      <c r="R283" s="217">
        <f>Q283*H283</f>
        <v>1.1999999999999999E-3</v>
      </c>
      <c r="S283" s="217">
        <v>0</v>
      </c>
      <c r="T283" s="21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9" t="s">
        <v>198</v>
      </c>
      <c r="AT283" s="219" t="s">
        <v>193</v>
      </c>
      <c r="AU283" s="219" t="s">
        <v>213</v>
      </c>
      <c r="AY283" s="17" t="s">
        <v>191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7" t="s">
        <v>84</v>
      </c>
      <c r="BK283" s="220">
        <f>ROUND(I283*H283,2)</f>
        <v>0</v>
      </c>
      <c r="BL283" s="17" t="s">
        <v>198</v>
      </c>
      <c r="BM283" s="219" t="s">
        <v>508</v>
      </c>
    </row>
    <row r="284" spans="1:65" s="2" customFormat="1" ht="19.5">
      <c r="A284" s="34"/>
      <c r="B284" s="35"/>
      <c r="C284" s="36"/>
      <c r="D284" s="221" t="s">
        <v>200</v>
      </c>
      <c r="E284" s="36"/>
      <c r="F284" s="222" t="s">
        <v>509</v>
      </c>
      <c r="G284" s="36"/>
      <c r="H284" s="36"/>
      <c r="I284" s="122"/>
      <c r="J284" s="36"/>
      <c r="K284" s="36"/>
      <c r="L284" s="39"/>
      <c r="M284" s="223"/>
      <c r="N284" s="224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200</v>
      </c>
      <c r="AU284" s="17" t="s">
        <v>213</v>
      </c>
    </row>
    <row r="285" spans="1:65" s="12" customFormat="1" ht="20.85" customHeight="1">
      <c r="B285" s="192"/>
      <c r="C285" s="193"/>
      <c r="D285" s="194" t="s">
        <v>76</v>
      </c>
      <c r="E285" s="206" t="s">
        <v>510</v>
      </c>
      <c r="F285" s="206" t="s">
        <v>511</v>
      </c>
      <c r="G285" s="193"/>
      <c r="H285" s="193"/>
      <c r="I285" s="196"/>
      <c r="J285" s="207">
        <f>BK285</f>
        <v>0</v>
      </c>
      <c r="K285" s="193"/>
      <c r="L285" s="198"/>
      <c r="M285" s="199"/>
      <c r="N285" s="200"/>
      <c r="O285" s="200"/>
      <c r="P285" s="201">
        <f>SUM(P286:P308)</f>
        <v>0</v>
      </c>
      <c r="Q285" s="200"/>
      <c r="R285" s="201">
        <f>SUM(R286:R308)</f>
        <v>0</v>
      </c>
      <c r="S285" s="200"/>
      <c r="T285" s="202">
        <f>SUM(T286:T308)</f>
        <v>4.1822640000000009</v>
      </c>
      <c r="AR285" s="203" t="s">
        <v>84</v>
      </c>
      <c r="AT285" s="204" t="s">
        <v>76</v>
      </c>
      <c r="AU285" s="204" t="s">
        <v>86</v>
      </c>
      <c r="AY285" s="203" t="s">
        <v>191</v>
      </c>
      <c r="BK285" s="205">
        <f>SUM(BK286:BK308)</f>
        <v>0</v>
      </c>
    </row>
    <row r="286" spans="1:65" s="2" customFormat="1" ht="21.6" customHeight="1">
      <c r="A286" s="34"/>
      <c r="B286" s="35"/>
      <c r="C286" s="208" t="s">
        <v>488</v>
      </c>
      <c r="D286" s="208" t="s">
        <v>193</v>
      </c>
      <c r="E286" s="209" t="s">
        <v>1686</v>
      </c>
      <c r="F286" s="210" t="s">
        <v>1687</v>
      </c>
      <c r="G286" s="211" t="s">
        <v>208</v>
      </c>
      <c r="H286" s="212">
        <v>0.89</v>
      </c>
      <c r="I286" s="213"/>
      <c r="J286" s="214">
        <f>ROUND(I286*H286,2)</f>
        <v>0</v>
      </c>
      <c r="K286" s="210" t="s">
        <v>197</v>
      </c>
      <c r="L286" s="39"/>
      <c r="M286" s="215" t="s">
        <v>1</v>
      </c>
      <c r="N286" s="216" t="s">
        <v>42</v>
      </c>
      <c r="O286" s="71"/>
      <c r="P286" s="217">
        <f>O286*H286</f>
        <v>0</v>
      </c>
      <c r="Q286" s="217">
        <v>0</v>
      </c>
      <c r="R286" s="217">
        <f>Q286*H286</f>
        <v>0</v>
      </c>
      <c r="S286" s="217">
        <v>2.1</v>
      </c>
      <c r="T286" s="218">
        <f>S286*H286</f>
        <v>1.8690000000000002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9" t="s">
        <v>198</v>
      </c>
      <c r="AT286" s="219" t="s">
        <v>193</v>
      </c>
      <c r="AU286" s="219" t="s">
        <v>213</v>
      </c>
      <c r="AY286" s="17" t="s">
        <v>191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7" t="s">
        <v>84</v>
      </c>
      <c r="BK286" s="220">
        <f>ROUND(I286*H286,2)</f>
        <v>0</v>
      </c>
      <c r="BL286" s="17" t="s">
        <v>198</v>
      </c>
      <c r="BM286" s="219" t="s">
        <v>1688</v>
      </c>
    </row>
    <row r="287" spans="1:65" s="2" customFormat="1" ht="19.5">
      <c r="A287" s="34"/>
      <c r="B287" s="35"/>
      <c r="C287" s="36"/>
      <c r="D287" s="221" t="s">
        <v>200</v>
      </c>
      <c r="E287" s="36"/>
      <c r="F287" s="222" t="s">
        <v>1689</v>
      </c>
      <c r="G287" s="36"/>
      <c r="H287" s="36"/>
      <c r="I287" s="122"/>
      <c r="J287" s="36"/>
      <c r="K287" s="36"/>
      <c r="L287" s="39"/>
      <c r="M287" s="223"/>
      <c r="N287" s="224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200</v>
      </c>
      <c r="AU287" s="17" t="s">
        <v>213</v>
      </c>
    </row>
    <row r="288" spans="1:65" s="13" customFormat="1">
      <c r="B288" s="225"/>
      <c r="C288" s="226"/>
      <c r="D288" s="221" t="s">
        <v>202</v>
      </c>
      <c r="E288" s="227" t="s">
        <v>1</v>
      </c>
      <c r="F288" s="228" t="s">
        <v>1579</v>
      </c>
      <c r="G288" s="226"/>
      <c r="H288" s="227" t="s">
        <v>1</v>
      </c>
      <c r="I288" s="229"/>
      <c r="J288" s="226"/>
      <c r="K288" s="226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202</v>
      </c>
      <c r="AU288" s="234" t="s">
        <v>213</v>
      </c>
      <c r="AV288" s="13" t="s">
        <v>84</v>
      </c>
      <c r="AW288" s="13" t="s">
        <v>32</v>
      </c>
      <c r="AX288" s="13" t="s">
        <v>77</v>
      </c>
      <c r="AY288" s="234" t="s">
        <v>191</v>
      </c>
    </row>
    <row r="289" spans="1:65" s="14" customFormat="1">
      <c r="B289" s="235"/>
      <c r="C289" s="236"/>
      <c r="D289" s="221" t="s">
        <v>202</v>
      </c>
      <c r="E289" s="237" t="s">
        <v>1</v>
      </c>
      <c r="F289" s="238" t="s">
        <v>1690</v>
      </c>
      <c r="G289" s="236"/>
      <c r="H289" s="239">
        <v>0.89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202</v>
      </c>
      <c r="AU289" s="245" t="s">
        <v>213</v>
      </c>
      <c r="AV289" s="14" t="s">
        <v>86</v>
      </c>
      <c r="AW289" s="14" t="s">
        <v>32</v>
      </c>
      <c r="AX289" s="14" t="s">
        <v>77</v>
      </c>
      <c r="AY289" s="245" t="s">
        <v>191</v>
      </c>
    </row>
    <row r="290" spans="1:65" s="2" customFormat="1" ht="21.6" customHeight="1">
      <c r="A290" s="34"/>
      <c r="B290" s="35"/>
      <c r="C290" s="208" t="s">
        <v>495</v>
      </c>
      <c r="D290" s="208" t="s">
        <v>193</v>
      </c>
      <c r="E290" s="209" t="s">
        <v>513</v>
      </c>
      <c r="F290" s="210" t="s">
        <v>514</v>
      </c>
      <c r="G290" s="211" t="s">
        <v>223</v>
      </c>
      <c r="H290" s="212">
        <v>6.2880000000000003</v>
      </c>
      <c r="I290" s="213"/>
      <c r="J290" s="214">
        <f>ROUND(I290*H290,2)</f>
        <v>0</v>
      </c>
      <c r="K290" s="210" t="s">
        <v>197</v>
      </c>
      <c r="L290" s="39"/>
      <c r="M290" s="215" t="s">
        <v>1</v>
      </c>
      <c r="N290" s="216" t="s">
        <v>42</v>
      </c>
      <c r="O290" s="71"/>
      <c r="P290" s="217">
        <f>O290*H290</f>
        <v>0</v>
      </c>
      <c r="Q290" s="217">
        <v>0</v>
      </c>
      <c r="R290" s="217">
        <f>Q290*H290</f>
        <v>0</v>
      </c>
      <c r="S290" s="217">
        <v>0.13100000000000001</v>
      </c>
      <c r="T290" s="218">
        <f>S290*H290</f>
        <v>0.82372800000000002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9" t="s">
        <v>198</v>
      </c>
      <c r="AT290" s="219" t="s">
        <v>193</v>
      </c>
      <c r="AU290" s="219" t="s">
        <v>213</v>
      </c>
      <c r="AY290" s="17" t="s">
        <v>191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17" t="s">
        <v>84</v>
      </c>
      <c r="BK290" s="220">
        <f>ROUND(I290*H290,2)</f>
        <v>0</v>
      </c>
      <c r="BL290" s="17" t="s">
        <v>198</v>
      </c>
      <c r="BM290" s="219" t="s">
        <v>515</v>
      </c>
    </row>
    <row r="291" spans="1:65" s="2" customFormat="1" ht="29.25">
      <c r="A291" s="34"/>
      <c r="B291" s="35"/>
      <c r="C291" s="36"/>
      <c r="D291" s="221" t="s">
        <v>200</v>
      </c>
      <c r="E291" s="36"/>
      <c r="F291" s="222" t="s">
        <v>516</v>
      </c>
      <c r="G291" s="36"/>
      <c r="H291" s="36"/>
      <c r="I291" s="122"/>
      <c r="J291" s="36"/>
      <c r="K291" s="36"/>
      <c r="L291" s="39"/>
      <c r="M291" s="223"/>
      <c r="N291" s="224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200</v>
      </c>
      <c r="AU291" s="17" t="s">
        <v>213</v>
      </c>
    </row>
    <row r="292" spans="1:65" s="14" customFormat="1">
      <c r="B292" s="235"/>
      <c r="C292" s="236"/>
      <c r="D292" s="221" t="s">
        <v>202</v>
      </c>
      <c r="E292" s="237" t="s">
        <v>1</v>
      </c>
      <c r="F292" s="238" t="s">
        <v>1691</v>
      </c>
      <c r="G292" s="236"/>
      <c r="H292" s="239">
        <v>6.2880000000000003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202</v>
      </c>
      <c r="AU292" s="245" t="s">
        <v>213</v>
      </c>
      <c r="AV292" s="14" t="s">
        <v>86</v>
      </c>
      <c r="AW292" s="14" t="s">
        <v>32</v>
      </c>
      <c r="AX292" s="14" t="s">
        <v>77</v>
      </c>
      <c r="AY292" s="245" t="s">
        <v>191</v>
      </c>
    </row>
    <row r="293" spans="1:65" s="2" customFormat="1" ht="21.6" customHeight="1">
      <c r="A293" s="34"/>
      <c r="B293" s="35"/>
      <c r="C293" s="208" t="s">
        <v>499</v>
      </c>
      <c r="D293" s="208" t="s">
        <v>193</v>
      </c>
      <c r="E293" s="209" t="s">
        <v>1692</v>
      </c>
      <c r="F293" s="210" t="s">
        <v>1693</v>
      </c>
      <c r="G293" s="211" t="s">
        <v>297</v>
      </c>
      <c r="H293" s="212">
        <v>3.96</v>
      </c>
      <c r="I293" s="213"/>
      <c r="J293" s="214">
        <f>ROUND(I293*H293,2)</f>
        <v>0</v>
      </c>
      <c r="K293" s="210" t="s">
        <v>197</v>
      </c>
      <c r="L293" s="39"/>
      <c r="M293" s="215" t="s">
        <v>1</v>
      </c>
      <c r="N293" s="216" t="s">
        <v>42</v>
      </c>
      <c r="O293" s="71"/>
      <c r="P293" s="217">
        <f>O293*H293</f>
        <v>0</v>
      </c>
      <c r="Q293" s="217">
        <v>0</v>
      </c>
      <c r="R293" s="217">
        <f>Q293*H293</f>
        <v>0</v>
      </c>
      <c r="S293" s="217">
        <v>7.0000000000000007E-2</v>
      </c>
      <c r="T293" s="218">
        <f>S293*H293</f>
        <v>0.2772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9" t="s">
        <v>198</v>
      </c>
      <c r="AT293" s="219" t="s">
        <v>193</v>
      </c>
      <c r="AU293" s="219" t="s">
        <v>213</v>
      </c>
      <c r="AY293" s="17" t="s">
        <v>191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7" t="s">
        <v>84</v>
      </c>
      <c r="BK293" s="220">
        <f>ROUND(I293*H293,2)</f>
        <v>0</v>
      </c>
      <c r="BL293" s="17" t="s">
        <v>198</v>
      </c>
      <c r="BM293" s="219" t="s">
        <v>1694</v>
      </c>
    </row>
    <row r="294" spans="1:65" s="2" customFormat="1" ht="19.5">
      <c r="A294" s="34"/>
      <c r="B294" s="35"/>
      <c r="C294" s="36"/>
      <c r="D294" s="221" t="s">
        <v>200</v>
      </c>
      <c r="E294" s="36"/>
      <c r="F294" s="222" t="s">
        <v>1693</v>
      </c>
      <c r="G294" s="36"/>
      <c r="H294" s="36"/>
      <c r="I294" s="122"/>
      <c r="J294" s="36"/>
      <c r="K294" s="36"/>
      <c r="L294" s="39"/>
      <c r="M294" s="223"/>
      <c r="N294" s="224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200</v>
      </c>
      <c r="AU294" s="17" t="s">
        <v>213</v>
      </c>
    </row>
    <row r="295" spans="1:65" s="14" customFormat="1">
      <c r="B295" s="235"/>
      <c r="C295" s="236"/>
      <c r="D295" s="221" t="s">
        <v>202</v>
      </c>
      <c r="E295" s="237" t="s">
        <v>1</v>
      </c>
      <c r="F295" s="238" t="s">
        <v>1695</v>
      </c>
      <c r="G295" s="236"/>
      <c r="H295" s="239">
        <v>3.96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202</v>
      </c>
      <c r="AU295" s="245" t="s">
        <v>213</v>
      </c>
      <c r="AV295" s="14" t="s">
        <v>86</v>
      </c>
      <c r="AW295" s="14" t="s">
        <v>32</v>
      </c>
      <c r="AX295" s="14" t="s">
        <v>77</v>
      </c>
      <c r="AY295" s="245" t="s">
        <v>191</v>
      </c>
    </row>
    <row r="296" spans="1:65" s="2" customFormat="1" ht="32.450000000000003" customHeight="1">
      <c r="A296" s="34"/>
      <c r="B296" s="35"/>
      <c r="C296" s="208" t="s">
        <v>505</v>
      </c>
      <c r="D296" s="208" t="s">
        <v>193</v>
      </c>
      <c r="E296" s="209" t="s">
        <v>547</v>
      </c>
      <c r="F296" s="210" t="s">
        <v>548</v>
      </c>
      <c r="G296" s="211" t="s">
        <v>208</v>
      </c>
      <c r="H296" s="212">
        <v>0.19700000000000001</v>
      </c>
      <c r="I296" s="213"/>
      <c r="J296" s="214">
        <f>ROUND(I296*H296,2)</f>
        <v>0</v>
      </c>
      <c r="K296" s="210" t="s">
        <v>197</v>
      </c>
      <c r="L296" s="39"/>
      <c r="M296" s="215" t="s">
        <v>1</v>
      </c>
      <c r="N296" s="216" t="s">
        <v>42</v>
      </c>
      <c r="O296" s="71"/>
      <c r="P296" s="217">
        <f>O296*H296</f>
        <v>0</v>
      </c>
      <c r="Q296" s="217">
        <v>0</v>
      </c>
      <c r="R296" s="217">
        <f>Q296*H296</f>
        <v>0</v>
      </c>
      <c r="S296" s="217">
        <v>2.2000000000000002</v>
      </c>
      <c r="T296" s="218">
        <f>S296*H296</f>
        <v>0.43340000000000006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9" t="s">
        <v>198</v>
      </c>
      <c r="AT296" s="219" t="s">
        <v>193</v>
      </c>
      <c r="AU296" s="219" t="s">
        <v>213</v>
      </c>
      <c r="AY296" s="17" t="s">
        <v>191</v>
      </c>
      <c r="BE296" s="220">
        <f>IF(N296="základní",J296,0)</f>
        <v>0</v>
      </c>
      <c r="BF296" s="220">
        <f>IF(N296="snížená",J296,0)</f>
        <v>0</v>
      </c>
      <c r="BG296" s="220">
        <f>IF(N296="zákl. přenesená",J296,0)</f>
        <v>0</v>
      </c>
      <c r="BH296" s="220">
        <f>IF(N296="sníž. přenesená",J296,0)</f>
        <v>0</v>
      </c>
      <c r="BI296" s="220">
        <f>IF(N296="nulová",J296,0)</f>
        <v>0</v>
      </c>
      <c r="BJ296" s="17" t="s">
        <v>84</v>
      </c>
      <c r="BK296" s="220">
        <f>ROUND(I296*H296,2)</f>
        <v>0</v>
      </c>
      <c r="BL296" s="17" t="s">
        <v>198</v>
      </c>
      <c r="BM296" s="219" t="s">
        <v>549</v>
      </c>
    </row>
    <row r="297" spans="1:65" s="2" customFormat="1" ht="19.5">
      <c r="A297" s="34"/>
      <c r="B297" s="35"/>
      <c r="C297" s="36"/>
      <c r="D297" s="221" t="s">
        <v>200</v>
      </c>
      <c r="E297" s="36"/>
      <c r="F297" s="222" t="s">
        <v>550</v>
      </c>
      <c r="G297" s="36"/>
      <c r="H297" s="36"/>
      <c r="I297" s="122"/>
      <c r="J297" s="36"/>
      <c r="K297" s="36"/>
      <c r="L297" s="39"/>
      <c r="M297" s="223"/>
      <c r="N297" s="224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200</v>
      </c>
      <c r="AU297" s="17" t="s">
        <v>213</v>
      </c>
    </row>
    <row r="298" spans="1:65" s="13" customFormat="1">
      <c r="B298" s="225"/>
      <c r="C298" s="226"/>
      <c r="D298" s="221" t="s">
        <v>202</v>
      </c>
      <c r="E298" s="227" t="s">
        <v>1</v>
      </c>
      <c r="F298" s="228" t="s">
        <v>1696</v>
      </c>
      <c r="G298" s="226"/>
      <c r="H298" s="227" t="s">
        <v>1</v>
      </c>
      <c r="I298" s="229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202</v>
      </c>
      <c r="AU298" s="234" t="s">
        <v>213</v>
      </c>
      <c r="AV298" s="13" t="s">
        <v>84</v>
      </c>
      <c r="AW298" s="13" t="s">
        <v>32</v>
      </c>
      <c r="AX298" s="13" t="s">
        <v>77</v>
      </c>
      <c r="AY298" s="234" t="s">
        <v>191</v>
      </c>
    </row>
    <row r="299" spans="1:65" s="14" customFormat="1">
      <c r="B299" s="235"/>
      <c r="C299" s="236"/>
      <c r="D299" s="221" t="s">
        <v>202</v>
      </c>
      <c r="E299" s="237" t="s">
        <v>1</v>
      </c>
      <c r="F299" s="238" t="s">
        <v>1697</v>
      </c>
      <c r="G299" s="236"/>
      <c r="H299" s="239">
        <v>0.19700000000000001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202</v>
      </c>
      <c r="AU299" s="245" t="s">
        <v>213</v>
      </c>
      <c r="AV299" s="14" t="s">
        <v>86</v>
      </c>
      <c r="AW299" s="14" t="s">
        <v>32</v>
      </c>
      <c r="AX299" s="14" t="s">
        <v>77</v>
      </c>
      <c r="AY299" s="245" t="s">
        <v>191</v>
      </c>
    </row>
    <row r="300" spans="1:65" s="2" customFormat="1" ht="21.6" customHeight="1">
      <c r="A300" s="34"/>
      <c r="B300" s="35"/>
      <c r="C300" s="208" t="s">
        <v>512</v>
      </c>
      <c r="D300" s="208" t="s">
        <v>193</v>
      </c>
      <c r="E300" s="209" t="s">
        <v>1698</v>
      </c>
      <c r="F300" s="210" t="s">
        <v>1699</v>
      </c>
      <c r="G300" s="211" t="s">
        <v>223</v>
      </c>
      <c r="H300" s="212">
        <v>0.8</v>
      </c>
      <c r="I300" s="213"/>
      <c r="J300" s="214">
        <f>ROUND(I300*H300,2)</f>
        <v>0</v>
      </c>
      <c r="K300" s="210" t="s">
        <v>197</v>
      </c>
      <c r="L300" s="39"/>
      <c r="M300" s="215" t="s">
        <v>1</v>
      </c>
      <c r="N300" s="216" t="s">
        <v>42</v>
      </c>
      <c r="O300" s="71"/>
      <c r="P300" s="217">
        <f>O300*H300</f>
        <v>0</v>
      </c>
      <c r="Q300" s="217">
        <v>0</v>
      </c>
      <c r="R300" s="217">
        <f>Q300*H300</f>
        <v>0</v>
      </c>
      <c r="S300" s="217">
        <v>5.5E-2</v>
      </c>
      <c r="T300" s="218">
        <f>S300*H300</f>
        <v>4.4000000000000004E-2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9" t="s">
        <v>198</v>
      </c>
      <c r="AT300" s="219" t="s">
        <v>193</v>
      </c>
      <c r="AU300" s="219" t="s">
        <v>213</v>
      </c>
      <c r="AY300" s="17" t="s">
        <v>191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7" t="s">
        <v>84</v>
      </c>
      <c r="BK300" s="220">
        <f>ROUND(I300*H300,2)</f>
        <v>0</v>
      </c>
      <c r="BL300" s="17" t="s">
        <v>198</v>
      </c>
      <c r="BM300" s="219" t="s">
        <v>1700</v>
      </c>
    </row>
    <row r="301" spans="1:65" s="2" customFormat="1" ht="39">
      <c r="A301" s="34"/>
      <c r="B301" s="35"/>
      <c r="C301" s="36"/>
      <c r="D301" s="221" t="s">
        <v>200</v>
      </c>
      <c r="E301" s="36"/>
      <c r="F301" s="222" t="s">
        <v>1701</v>
      </c>
      <c r="G301" s="36"/>
      <c r="H301" s="36"/>
      <c r="I301" s="122"/>
      <c r="J301" s="36"/>
      <c r="K301" s="36"/>
      <c r="L301" s="39"/>
      <c r="M301" s="223"/>
      <c r="N301" s="224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200</v>
      </c>
      <c r="AU301" s="17" t="s">
        <v>213</v>
      </c>
    </row>
    <row r="302" spans="1:65" s="14" customFormat="1">
      <c r="B302" s="235"/>
      <c r="C302" s="236"/>
      <c r="D302" s="221" t="s">
        <v>202</v>
      </c>
      <c r="E302" s="237" t="s">
        <v>1</v>
      </c>
      <c r="F302" s="238" t="s">
        <v>1702</v>
      </c>
      <c r="G302" s="236"/>
      <c r="H302" s="239">
        <v>0.8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AT302" s="245" t="s">
        <v>202</v>
      </c>
      <c r="AU302" s="245" t="s">
        <v>213</v>
      </c>
      <c r="AV302" s="14" t="s">
        <v>86</v>
      </c>
      <c r="AW302" s="14" t="s">
        <v>32</v>
      </c>
      <c r="AX302" s="14" t="s">
        <v>77</v>
      </c>
      <c r="AY302" s="245" t="s">
        <v>191</v>
      </c>
    </row>
    <row r="303" spans="1:65" s="2" customFormat="1" ht="21.6" customHeight="1">
      <c r="A303" s="34"/>
      <c r="B303" s="35"/>
      <c r="C303" s="208" t="s">
        <v>520</v>
      </c>
      <c r="D303" s="208" t="s">
        <v>193</v>
      </c>
      <c r="E303" s="209" t="s">
        <v>561</v>
      </c>
      <c r="F303" s="210" t="s">
        <v>562</v>
      </c>
      <c r="G303" s="211" t="s">
        <v>223</v>
      </c>
      <c r="H303" s="212">
        <v>7.4859999999999998</v>
      </c>
      <c r="I303" s="213"/>
      <c r="J303" s="214">
        <f>ROUND(I303*H303,2)</f>
        <v>0</v>
      </c>
      <c r="K303" s="210" t="s">
        <v>197</v>
      </c>
      <c r="L303" s="39"/>
      <c r="M303" s="215" t="s">
        <v>1</v>
      </c>
      <c r="N303" s="216" t="s">
        <v>42</v>
      </c>
      <c r="O303" s="71"/>
      <c r="P303" s="217">
        <f>O303*H303</f>
        <v>0</v>
      </c>
      <c r="Q303" s="217">
        <v>0</v>
      </c>
      <c r="R303" s="217">
        <f>Q303*H303</f>
        <v>0</v>
      </c>
      <c r="S303" s="217">
        <v>7.5999999999999998E-2</v>
      </c>
      <c r="T303" s="218">
        <f>S303*H303</f>
        <v>0.568936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9" t="s">
        <v>198</v>
      </c>
      <c r="AT303" s="219" t="s">
        <v>193</v>
      </c>
      <c r="AU303" s="219" t="s">
        <v>213</v>
      </c>
      <c r="AY303" s="17" t="s">
        <v>191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7" t="s">
        <v>84</v>
      </c>
      <c r="BK303" s="220">
        <f>ROUND(I303*H303,2)</f>
        <v>0</v>
      </c>
      <c r="BL303" s="17" t="s">
        <v>198</v>
      </c>
      <c r="BM303" s="219" t="s">
        <v>563</v>
      </c>
    </row>
    <row r="304" spans="1:65" s="2" customFormat="1" ht="29.25">
      <c r="A304" s="34"/>
      <c r="B304" s="35"/>
      <c r="C304" s="36"/>
      <c r="D304" s="221" t="s">
        <v>200</v>
      </c>
      <c r="E304" s="36"/>
      <c r="F304" s="222" t="s">
        <v>564</v>
      </c>
      <c r="G304" s="36"/>
      <c r="H304" s="36"/>
      <c r="I304" s="122"/>
      <c r="J304" s="36"/>
      <c r="K304" s="36"/>
      <c r="L304" s="39"/>
      <c r="M304" s="223"/>
      <c r="N304" s="224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200</v>
      </c>
      <c r="AU304" s="17" t="s">
        <v>213</v>
      </c>
    </row>
    <row r="305" spans="1:65" s="14" customFormat="1">
      <c r="B305" s="235"/>
      <c r="C305" s="236"/>
      <c r="D305" s="221" t="s">
        <v>202</v>
      </c>
      <c r="E305" s="237" t="s">
        <v>1</v>
      </c>
      <c r="F305" s="238" t="s">
        <v>1703</v>
      </c>
      <c r="G305" s="236"/>
      <c r="H305" s="239">
        <v>7.4859999999999998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202</v>
      </c>
      <c r="AU305" s="245" t="s">
        <v>213</v>
      </c>
      <c r="AV305" s="14" t="s">
        <v>86</v>
      </c>
      <c r="AW305" s="14" t="s">
        <v>32</v>
      </c>
      <c r="AX305" s="14" t="s">
        <v>77</v>
      </c>
      <c r="AY305" s="245" t="s">
        <v>191</v>
      </c>
    </row>
    <row r="306" spans="1:65" s="2" customFormat="1" ht="21.6" customHeight="1">
      <c r="A306" s="34"/>
      <c r="B306" s="35"/>
      <c r="C306" s="208" t="s">
        <v>527</v>
      </c>
      <c r="D306" s="208" t="s">
        <v>193</v>
      </c>
      <c r="E306" s="209" t="s">
        <v>1704</v>
      </c>
      <c r="F306" s="210" t="s">
        <v>1705</v>
      </c>
      <c r="G306" s="211" t="s">
        <v>223</v>
      </c>
      <c r="H306" s="212">
        <v>2</v>
      </c>
      <c r="I306" s="213"/>
      <c r="J306" s="214">
        <f>ROUND(I306*H306,2)</f>
        <v>0</v>
      </c>
      <c r="K306" s="210" t="s">
        <v>197</v>
      </c>
      <c r="L306" s="39"/>
      <c r="M306" s="215" t="s">
        <v>1</v>
      </c>
      <c r="N306" s="216" t="s">
        <v>42</v>
      </c>
      <c r="O306" s="71"/>
      <c r="P306" s="217">
        <f>O306*H306</f>
        <v>0</v>
      </c>
      <c r="Q306" s="217">
        <v>0</v>
      </c>
      <c r="R306" s="217">
        <f>Q306*H306</f>
        <v>0</v>
      </c>
      <c r="S306" s="217">
        <v>8.3000000000000004E-2</v>
      </c>
      <c r="T306" s="218">
        <f>S306*H306</f>
        <v>0.16600000000000001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9" t="s">
        <v>198</v>
      </c>
      <c r="AT306" s="219" t="s">
        <v>193</v>
      </c>
      <c r="AU306" s="219" t="s">
        <v>213</v>
      </c>
      <c r="AY306" s="17" t="s">
        <v>191</v>
      </c>
      <c r="BE306" s="220">
        <f>IF(N306="základní",J306,0)</f>
        <v>0</v>
      </c>
      <c r="BF306" s="220">
        <f>IF(N306="snížená",J306,0)</f>
        <v>0</v>
      </c>
      <c r="BG306" s="220">
        <f>IF(N306="zákl. přenesená",J306,0)</f>
        <v>0</v>
      </c>
      <c r="BH306" s="220">
        <f>IF(N306="sníž. přenesená",J306,0)</f>
        <v>0</v>
      </c>
      <c r="BI306" s="220">
        <f>IF(N306="nulová",J306,0)</f>
        <v>0</v>
      </c>
      <c r="BJ306" s="17" t="s">
        <v>84</v>
      </c>
      <c r="BK306" s="220">
        <f>ROUND(I306*H306,2)</f>
        <v>0</v>
      </c>
      <c r="BL306" s="17" t="s">
        <v>198</v>
      </c>
      <c r="BM306" s="219" t="s">
        <v>1706</v>
      </c>
    </row>
    <row r="307" spans="1:65" s="2" customFormat="1" ht="19.5">
      <c r="A307" s="34"/>
      <c r="B307" s="35"/>
      <c r="C307" s="36"/>
      <c r="D307" s="221" t="s">
        <v>200</v>
      </c>
      <c r="E307" s="36"/>
      <c r="F307" s="222" t="s">
        <v>1707</v>
      </c>
      <c r="G307" s="36"/>
      <c r="H307" s="36"/>
      <c r="I307" s="122"/>
      <c r="J307" s="36"/>
      <c r="K307" s="36"/>
      <c r="L307" s="39"/>
      <c r="M307" s="223"/>
      <c r="N307" s="224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200</v>
      </c>
      <c r="AU307" s="17" t="s">
        <v>213</v>
      </c>
    </row>
    <row r="308" spans="1:65" s="14" customFormat="1">
      <c r="B308" s="235"/>
      <c r="C308" s="236"/>
      <c r="D308" s="221" t="s">
        <v>202</v>
      </c>
      <c r="E308" s="237" t="s">
        <v>1</v>
      </c>
      <c r="F308" s="238" t="s">
        <v>1708</v>
      </c>
      <c r="G308" s="236"/>
      <c r="H308" s="239">
        <v>2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202</v>
      </c>
      <c r="AU308" s="245" t="s">
        <v>213</v>
      </c>
      <c r="AV308" s="14" t="s">
        <v>86</v>
      </c>
      <c r="AW308" s="14" t="s">
        <v>32</v>
      </c>
      <c r="AX308" s="14" t="s">
        <v>77</v>
      </c>
      <c r="AY308" s="245" t="s">
        <v>191</v>
      </c>
    </row>
    <row r="309" spans="1:65" s="12" customFormat="1" ht="20.85" customHeight="1">
      <c r="B309" s="192"/>
      <c r="C309" s="193"/>
      <c r="D309" s="194" t="s">
        <v>76</v>
      </c>
      <c r="E309" s="206" t="s">
        <v>580</v>
      </c>
      <c r="F309" s="206" t="s">
        <v>581</v>
      </c>
      <c r="G309" s="193"/>
      <c r="H309" s="193"/>
      <c r="I309" s="196"/>
      <c r="J309" s="207">
        <f>BK309</f>
        <v>0</v>
      </c>
      <c r="K309" s="193"/>
      <c r="L309" s="198"/>
      <c r="M309" s="199"/>
      <c r="N309" s="200"/>
      <c r="O309" s="200"/>
      <c r="P309" s="201">
        <f>SUM(P310:P319)</f>
        <v>0</v>
      </c>
      <c r="Q309" s="200"/>
      <c r="R309" s="201">
        <f>SUM(R310:R319)</f>
        <v>0</v>
      </c>
      <c r="S309" s="200"/>
      <c r="T309" s="202">
        <f>SUM(T310:T319)</f>
        <v>4.5446200000000001</v>
      </c>
      <c r="AR309" s="203" t="s">
        <v>84</v>
      </c>
      <c r="AT309" s="204" t="s">
        <v>76</v>
      </c>
      <c r="AU309" s="204" t="s">
        <v>86</v>
      </c>
      <c r="AY309" s="203" t="s">
        <v>191</v>
      </c>
      <c r="BK309" s="205">
        <f>SUM(BK310:BK319)</f>
        <v>0</v>
      </c>
    </row>
    <row r="310" spans="1:65" s="2" customFormat="1" ht="21.6" customHeight="1">
      <c r="A310" s="34"/>
      <c r="B310" s="35"/>
      <c r="C310" s="208" t="s">
        <v>533</v>
      </c>
      <c r="D310" s="208" t="s">
        <v>193</v>
      </c>
      <c r="E310" s="209" t="s">
        <v>1709</v>
      </c>
      <c r="F310" s="210" t="s">
        <v>1710</v>
      </c>
      <c r="G310" s="211" t="s">
        <v>223</v>
      </c>
      <c r="H310" s="212">
        <v>1.52</v>
      </c>
      <c r="I310" s="213"/>
      <c r="J310" s="214">
        <f>ROUND(I310*H310,2)</f>
        <v>0</v>
      </c>
      <c r="K310" s="210" t="s">
        <v>197</v>
      </c>
      <c r="L310" s="39"/>
      <c r="M310" s="215" t="s">
        <v>1</v>
      </c>
      <c r="N310" s="216" t="s">
        <v>42</v>
      </c>
      <c r="O310" s="71"/>
      <c r="P310" s="217">
        <f>O310*H310</f>
        <v>0</v>
      </c>
      <c r="Q310" s="217">
        <v>0</v>
      </c>
      <c r="R310" s="217">
        <f>Q310*H310</f>
        <v>0</v>
      </c>
      <c r="S310" s="217">
        <v>0.18</v>
      </c>
      <c r="T310" s="218">
        <f>S310*H310</f>
        <v>0.27360000000000001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9" t="s">
        <v>198</v>
      </c>
      <c r="AT310" s="219" t="s">
        <v>193</v>
      </c>
      <c r="AU310" s="219" t="s">
        <v>213</v>
      </c>
      <c r="AY310" s="17" t="s">
        <v>191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7" t="s">
        <v>84</v>
      </c>
      <c r="BK310" s="220">
        <f>ROUND(I310*H310,2)</f>
        <v>0</v>
      </c>
      <c r="BL310" s="17" t="s">
        <v>198</v>
      </c>
      <c r="BM310" s="219" t="s">
        <v>1711</v>
      </c>
    </row>
    <row r="311" spans="1:65" s="2" customFormat="1" ht="39">
      <c r="A311" s="34"/>
      <c r="B311" s="35"/>
      <c r="C311" s="36"/>
      <c r="D311" s="221" t="s">
        <v>200</v>
      </c>
      <c r="E311" s="36"/>
      <c r="F311" s="222" t="s">
        <v>1712</v>
      </c>
      <c r="G311" s="36"/>
      <c r="H311" s="36"/>
      <c r="I311" s="122"/>
      <c r="J311" s="36"/>
      <c r="K311" s="36"/>
      <c r="L311" s="39"/>
      <c r="M311" s="223"/>
      <c r="N311" s="224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200</v>
      </c>
      <c r="AU311" s="17" t="s">
        <v>213</v>
      </c>
    </row>
    <row r="312" spans="1:65" s="14" customFormat="1">
      <c r="B312" s="235"/>
      <c r="C312" s="236"/>
      <c r="D312" s="221" t="s">
        <v>202</v>
      </c>
      <c r="E312" s="237" t="s">
        <v>1</v>
      </c>
      <c r="F312" s="238" t="s">
        <v>1713</v>
      </c>
      <c r="G312" s="236"/>
      <c r="H312" s="239">
        <v>1.52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AT312" s="245" t="s">
        <v>202</v>
      </c>
      <c r="AU312" s="245" t="s">
        <v>213</v>
      </c>
      <c r="AV312" s="14" t="s">
        <v>86</v>
      </c>
      <c r="AW312" s="14" t="s">
        <v>32</v>
      </c>
      <c r="AX312" s="14" t="s">
        <v>77</v>
      </c>
      <c r="AY312" s="245" t="s">
        <v>191</v>
      </c>
    </row>
    <row r="313" spans="1:65" s="2" customFormat="1" ht="21.6" customHeight="1">
      <c r="A313" s="34"/>
      <c r="B313" s="35"/>
      <c r="C313" s="208" t="s">
        <v>539</v>
      </c>
      <c r="D313" s="208" t="s">
        <v>193</v>
      </c>
      <c r="E313" s="209" t="s">
        <v>1714</v>
      </c>
      <c r="F313" s="210" t="s">
        <v>1715</v>
      </c>
      <c r="G313" s="211" t="s">
        <v>297</v>
      </c>
      <c r="H313" s="212">
        <v>7.5</v>
      </c>
      <c r="I313" s="213"/>
      <c r="J313" s="214">
        <f>ROUND(I313*H313,2)</f>
        <v>0</v>
      </c>
      <c r="K313" s="210" t="s">
        <v>197</v>
      </c>
      <c r="L313" s="39"/>
      <c r="M313" s="215" t="s">
        <v>1</v>
      </c>
      <c r="N313" s="216" t="s">
        <v>42</v>
      </c>
      <c r="O313" s="71"/>
      <c r="P313" s="217">
        <f>O313*H313</f>
        <v>0</v>
      </c>
      <c r="Q313" s="217">
        <v>0</v>
      </c>
      <c r="R313" s="217">
        <f>Q313*H313</f>
        <v>0</v>
      </c>
      <c r="S313" s="217">
        <v>6.5000000000000002E-2</v>
      </c>
      <c r="T313" s="218">
        <f>S313*H313</f>
        <v>0.48750000000000004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19" t="s">
        <v>198</v>
      </c>
      <c r="AT313" s="219" t="s">
        <v>193</v>
      </c>
      <c r="AU313" s="219" t="s">
        <v>213</v>
      </c>
      <c r="AY313" s="17" t="s">
        <v>191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17" t="s">
        <v>84</v>
      </c>
      <c r="BK313" s="220">
        <f>ROUND(I313*H313,2)</f>
        <v>0</v>
      </c>
      <c r="BL313" s="17" t="s">
        <v>198</v>
      </c>
      <c r="BM313" s="219" t="s">
        <v>1716</v>
      </c>
    </row>
    <row r="314" spans="1:65" s="2" customFormat="1" ht="39">
      <c r="A314" s="34"/>
      <c r="B314" s="35"/>
      <c r="C314" s="36"/>
      <c r="D314" s="221" t="s">
        <v>200</v>
      </c>
      <c r="E314" s="36"/>
      <c r="F314" s="222" t="s">
        <v>1717</v>
      </c>
      <c r="G314" s="36"/>
      <c r="H314" s="36"/>
      <c r="I314" s="122"/>
      <c r="J314" s="36"/>
      <c r="K314" s="36"/>
      <c r="L314" s="39"/>
      <c r="M314" s="223"/>
      <c r="N314" s="224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200</v>
      </c>
      <c r="AU314" s="17" t="s">
        <v>213</v>
      </c>
    </row>
    <row r="315" spans="1:65" s="14" customFormat="1">
      <c r="B315" s="235"/>
      <c r="C315" s="236"/>
      <c r="D315" s="221" t="s">
        <v>202</v>
      </c>
      <c r="E315" s="237" t="s">
        <v>1</v>
      </c>
      <c r="F315" s="238" t="s">
        <v>1718</v>
      </c>
      <c r="G315" s="236"/>
      <c r="H315" s="239">
        <v>7.5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AT315" s="245" t="s">
        <v>202</v>
      </c>
      <c r="AU315" s="245" t="s">
        <v>213</v>
      </c>
      <c r="AV315" s="14" t="s">
        <v>86</v>
      </c>
      <c r="AW315" s="14" t="s">
        <v>32</v>
      </c>
      <c r="AX315" s="14" t="s">
        <v>77</v>
      </c>
      <c r="AY315" s="245" t="s">
        <v>191</v>
      </c>
    </row>
    <row r="316" spans="1:65" s="2" customFormat="1" ht="21.6" customHeight="1">
      <c r="A316" s="34"/>
      <c r="B316" s="35"/>
      <c r="C316" s="208" t="s">
        <v>546</v>
      </c>
      <c r="D316" s="208" t="s">
        <v>193</v>
      </c>
      <c r="E316" s="209" t="s">
        <v>597</v>
      </c>
      <c r="F316" s="210" t="s">
        <v>598</v>
      </c>
      <c r="G316" s="211" t="s">
        <v>223</v>
      </c>
      <c r="H316" s="212">
        <v>55.64</v>
      </c>
      <c r="I316" s="213"/>
      <c r="J316" s="214">
        <f>ROUND(I316*H316,2)</f>
        <v>0</v>
      </c>
      <c r="K316" s="210" t="s">
        <v>197</v>
      </c>
      <c r="L316" s="39"/>
      <c r="M316" s="215" t="s">
        <v>1</v>
      </c>
      <c r="N316" s="216" t="s">
        <v>42</v>
      </c>
      <c r="O316" s="71"/>
      <c r="P316" s="217">
        <f>O316*H316</f>
        <v>0</v>
      </c>
      <c r="Q316" s="217">
        <v>0</v>
      </c>
      <c r="R316" s="217">
        <f>Q316*H316</f>
        <v>0</v>
      </c>
      <c r="S316" s="217">
        <v>6.8000000000000005E-2</v>
      </c>
      <c r="T316" s="218">
        <f>S316*H316</f>
        <v>3.7835200000000002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9" t="s">
        <v>198</v>
      </c>
      <c r="AT316" s="219" t="s">
        <v>193</v>
      </c>
      <c r="AU316" s="219" t="s">
        <v>213</v>
      </c>
      <c r="AY316" s="17" t="s">
        <v>191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7" t="s">
        <v>84</v>
      </c>
      <c r="BK316" s="220">
        <f>ROUND(I316*H316,2)</f>
        <v>0</v>
      </c>
      <c r="BL316" s="17" t="s">
        <v>198</v>
      </c>
      <c r="BM316" s="219" t="s">
        <v>599</v>
      </c>
    </row>
    <row r="317" spans="1:65" s="2" customFormat="1" ht="29.25">
      <c r="A317" s="34"/>
      <c r="B317" s="35"/>
      <c r="C317" s="36"/>
      <c r="D317" s="221" t="s">
        <v>200</v>
      </c>
      <c r="E317" s="36"/>
      <c r="F317" s="222" t="s">
        <v>600</v>
      </c>
      <c r="G317" s="36"/>
      <c r="H317" s="36"/>
      <c r="I317" s="122"/>
      <c r="J317" s="36"/>
      <c r="K317" s="36"/>
      <c r="L317" s="39"/>
      <c r="M317" s="223"/>
      <c r="N317" s="224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200</v>
      </c>
      <c r="AU317" s="17" t="s">
        <v>213</v>
      </c>
    </row>
    <row r="318" spans="1:65" s="14" customFormat="1">
      <c r="B318" s="235"/>
      <c r="C318" s="236"/>
      <c r="D318" s="221" t="s">
        <v>202</v>
      </c>
      <c r="E318" s="237" t="s">
        <v>1</v>
      </c>
      <c r="F318" s="238" t="s">
        <v>1663</v>
      </c>
      <c r="G318" s="236"/>
      <c r="H318" s="239">
        <v>40.700000000000003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202</v>
      </c>
      <c r="AU318" s="245" t="s">
        <v>213</v>
      </c>
      <c r="AV318" s="14" t="s">
        <v>86</v>
      </c>
      <c r="AW318" s="14" t="s">
        <v>32</v>
      </c>
      <c r="AX318" s="14" t="s">
        <v>77</v>
      </c>
      <c r="AY318" s="245" t="s">
        <v>191</v>
      </c>
    </row>
    <row r="319" spans="1:65" s="14" customFormat="1">
      <c r="B319" s="235"/>
      <c r="C319" s="236"/>
      <c r="D319" s="221" t="s">
        <v>202</v>
      </c>
      <c r="E319" s="237" t="s">
        <v>1</v>
      </c>
      <c r="F319" s="238" t="s">
        <v>1664</v>
      </c>
      <c r="G319" s="236"/>
      <c r="H319" s="239">
        <v>14.94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202</v>
      </c>
      <c r="AU319" s="245" t="s">
        <v>213</v>
      </c>
      <c r="AV319" s="14" t="s">
        <v>86</v>
      </c>
      <c r="AW319" s="14" t="s">
        <v>32</v>
      </c>
      <c r="AX319" s="14" t="s">
        <v>77</v>
      </c>
      <c r="AY319" s="245" t="s">
        <v>191</v>
      </c>
    </row>
    <row r="320" spans="1:65" s="12" customFormat="1" ht="22.9" customHeight="1">
      <c r="B320" s="192"/>
      <c r="C320" s="193"/>
      <c r="D320" s="194" t="s">
        <v>76</v>
      </c>
      <c r="E320" s="206" t="s">
        <v>602</v>
      </c>
      <c r="F320" s="206" t="s">
        <v>603</v>
      </c>
      <c r="G320" s="193"/>
      <c r="H320" s="193"/>
      <c r="I320" s="196"/>
      <c r="J320" s="207">
        <f>BK320</f>
        <v>0</v>
      </c>
      <c r="K320" s="193"/>
      <c r="L320" s="198"/>
      <c r="M320" s="199"/>
      <c r="N320" s="200"/>
      <c r="O320" s="200"/>
      <c r="P320" s="201">
        <f>SUM(P321:P330)</f>
        <v>0</v>
      </c>
      <c r="Q320" s="200"/>
      <c r="R320" s="201">
        <f>SUM(R321:R330)</f>
        <v>0</v>
      </c>
      <c r="S320" s="200"/>
      <c r="T320" s="202">
        <f>SUM(T321:T330)</f>
        <v>0</v>
      </c>
      <c r="AR320" s="203" t="s">
        <v>84</v>
      </c>
      <c r="AT320" s="204" t="s">
        <v>76</v>
      </c>
      <c r="AU320" s="204" t="s">
        <v>84</v>
      </c>
      <c r="AY320" s="203" t="s">
        <v>191</v>
      </c>
      <c r="BK320" s="205">
        <f>SUM(BK321:BK330)</f>
        <v>0</v>
      </c>
    </row>
    <row r="321" spans="1:65" s="2" customFormat="1" ht="21.6" customHeight="1">
      <c r="A321" s="34"/>
      <c r="B321" s="35"/>
      <c r="C321" s="208" t="s">
        <v>554</v>
      </c>
      <c r="D321" s="208" t="s">
        <v>193</v>
      </c>
      <c r="E321" s="209" t="s">
        <v>1719</v>
      </c>
      <c r="F321" s="210" t="s">
        <v>1720</v>
      </c>
      <c r="G321" s="211" t="s">
        <v>235</v>
      </c>
      <c r="H321" s="212">
        <v>21.957000000000001</v>
      </c>
      <c r="I321" s="213"/>
      <c r="J321" s="214">
        <f>ROUND(I321*H321,2)</f>
        <v>0</v>
      </c>
      <c r="K321" s="210" t="s">
        <v>197</v>
      </c>
      <c r="L321" s="39"/>
      <c r="M321" s="215" t="s">
        <v>1</v>
      </c>
      <c r="N321" s="216" t="s">
        <v>42</v>
      </c>
      <c r="O321" s="71"/>
      <c r="P321" s="217">
        <f>O321*H321</f>
        <v>0</v>
      </c>
      <c r="Q321" s="217">
        <v>0</v>
      </c>
      <c r="R321" s="217">
        <f>Q321*H321</f>
        <v>0</v>
      </c>
      <c r="S321" s="217">
        <v>0</v>
      </c>
      <c r="T321" s="21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9" t="s">
        <v>198</v>
      </c>
      <c r="AT321" s="219" t="s">
        <v>193</v>
      </c>
      <c r="AU321" s="219" t="s">
        <v>86</v>
      </c>
      <c r="AY321" s="17" t="s">
        <v>191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17" t="s">
        <v>84</v>
      </c>
      <c r="BK321" s="220">
        <f>ROUND(I321*H321,2)</f>
        <v>0</v>
      </c>
      <c r="BL321" s="17" t="s">
        <v>198</v>
      </c>
      <c r="BM321" s="219" t="s">
        <v>1721</v>
      </c>
    </row>
    <row r="322" spans="1:65" s="2" customFormat="1" ht="29.25">
      <c r="A322" s="34"/>
      <c r="B322" s="35"/>
      <c r="C322" s="36"/>
      <c r="D322" s="221" t="s">
        <v>200</v>
      </c>
      <c r="E322" s="36"/>
      <c r="F322" s="222" t="s">
        <v>1722</v>
      </c>
      <c r="G322" s="36"/>
      <c r="H322" s="36"/>
      <c r="I322" s="122"/>
      <c r="J322" s="36"/>
      <c r="K322" s="36"/>
      <c r="L322" s="39"/>
      <c r="M322" s="223"/>
      <c r="N322" s="224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200</v>
      </c>
      <c r="AU322" s="17" t="s">
        <v>86</v>
      </c>
    </row>
    <row r="323" spans="1:65" s="2" customFormat="1" ht="21.6" customHeight="1">
      <c r="A323" s="34"/>
      <c r="B323" s="35"/>
      <c r="C323" s="208" t="s">
        <v>560</v>
      </c>
      <c r="D323" s="208" t="s">
        <v>193</v>
      </c>
      <c r="E323" s="209" t="s">
        <v>610</v>
      </c>
      <c r="F323" s="210" t="s">
        <v>611</v>
      </c>
      <c r="G323" s="211" t="s">
        <v>235</v>
      </c>
      <c r="H323" s="212">
        <v>21.957000000000001</v>
      </c>
      <c r="I323" s="213"/>
      <c r="J323" s="214">
        <f>ROUND(I323*H323,2)</f>
        <v>0</v>
      </c>
      <c r="K323" s="210" t="s">
        <v>197</v>
      </c>
      <c r="L323" s="39"/>
      <c r="M323" s="215" t="s">
        <v>1</v>
      </c>
      <c r="N323" s="216" t="s">
        <v>42</v>
      </c>
      <c r="O323" s="71"/>
      <c r="P323" s="217">
        <f>O323*H323</f>
        <v>0</v>
      </c>
      <c r="Q323" s="217">
        <v>0</v>
      </c>
      <c r="R323" s="217">
        <f>Q323*H323</f>
        <v>0</v>
      </c>
      <c r="S323" s="217">
        <v>0</v>
      </c>
      <c r="T323" s="21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9" t="s">
        <v>198</v>
      </c>
      <c r="AT323" s="219" t="s">
        <v>193</v>
      </c>
      <c r="AU323" s="219" t="s">
        <v>86</v>
      </c>
      <c r="AY323" s="17" t="s">
        <v>191</v>
      </c>
      <c r="BE323" s="220">
        <f>IF(N323="základní",J323,0)</f>
        <v>0</v>
      </c>
      <c r="BF323" s="220">
        <f>IF(N323="snížená",J323,0)</f>
        <v>0</v>
      </c>
      <c r="BG323" s="220">
        <f>IF(N323="zákl. přenesená",J323,0)</f>
        <v>0</v>
      </c>
      <c r="BH323" s="220">
        <f>IF(N323="sníž. přenesená",J323,0)</f>
        <v>0</v>
      </c>
      <c r="BI323" s="220">
        <f>IF(N323="nulová",J323,0)</f>
        <v>0</v>
      </c>
      <c r="BJ323" s="17" t="s">
        <v>84</v>
      </c>
      <c r="BK323" s="220">
        <f>ROUND(I323*H323,2)</f>
        <v>0</v>
      </c>
      <c r="BL323" s="17" t="s">
        <v>198</v>
      </c>
      <c r="BM323" s="219" t="s">
        <v>612</v>
      </c>
    </row>
    <row r="324" spans="1:65" s="2" customFormat="1" ht="19.5">
      <c r="A324" s="34"/>
      <c r="B324" s="35"/>
      <c r="C324" s="36"/>
      <c r="D324" s="221" t="s">
        <v>200</v>
      </c>
      <c r="E324" s="36"/>
      <c r="F324" s="222" t="s">
        <v>613</v>
      </c>
      <c r="G324" s="36"/>
      <c r="H324" s="36"/>
      <c r="I324" s="122"/>
      <c r="J324" s="36"/>
      <c r="K324" s="36"/>
      <c r="L324" s="39"/>
      <c r="M324" s="223"/>
      <c r="N324" s="224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200</v>
      </c>
      <c r="AU324" s="17" t="s">
        <v>86</v>
      </c>
    </row>
    <row r="325" spans="1:65" s="2" customFormat="1" ht="21.6" customHeight="1">
      <c r="A325" s="34"/>
      <c r="B325" s="35"/>
      <c r="C325" s="208" t="s">
        <v>568</v>
      </c>
      <c r="D325" s="208" t="s">
        <v>193</v>
      </c>
      <c r="E325" s="209" t="s">
        <v>615</v>
      </c>
      <c r="F325" s="210" t="s">
        <v>616</v>
      </c>
      <c r="G325" s="211" t="s">
        <v>235</v>
      </c>
      <c r="H325" s="212">
        <v>351.31200000000001</v>
      </c>
      <c r="I325" s="213"/>
      <c r="J325" s="214">
        <f>ROUND(I325*H325,2)</f>
        <v>0</v>
      </c>
      <c r="K325" s="210" t="s">
        <v>197</v>
      </c>
      <c r="L325" s="39"/>
      <c r="M325" s="215" t="s">
        <v>1</v>
      </c>
      <c r="N325" s="216" t="s">
        <v>42</v>
      </c>
      <c r="O325" s="71"/>
      <c r="P325" s="217">
        <f>O325*H325</f>
        <v>0</v>
      </c>
      <c r="Q325" s="217">
        <v>0</v>
      </c>
      <c r="R325" s="217">
        <f>Q325*H325</f>
        <v>0</v>
      </c>
      <c r="S325" s="217">
        <v>0</v>
      </c>
      <c r="T325" s="21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19" t="s">
        <v>198</v>
      </c>
      <c r="AT325" s="219" t="s">
        <v>193</v>
      </c>
      <c r="AU325" s="219" t="s">
        <v>86</v>
      </c>
      <c r="AY325" s="17" t="s">
        <v>191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17" t="s">
        <v>84</v>
      </c>
      <c r="BK325" s="220">
        <f>ROUND(I325*H325,2)</f>
        <v>0</v>
      </c>
      <c r="BL325" s="17" t="s">
        <v>198</v>
      </c>
      <c r="BM325" s="219" t="s">
        <v>617</v>
      </c>
    </row>
    <row r="326" spans="1:65" s="2" customFormat="1" ht="29.25">
      <c r="A326" s="34"/>
      <c r="B326" s="35"/>
      <c r="C326" s="36"/>
      <c r="D326" s="221" t="s">
        <v>200</v>
      </c>
      <c r="E326" s="36"/>
      <c r="F326" s="222" t="s">
        <v>618</v>
      </c>
      <c r="G326" s="36"/>
      <c r="H326" s="36"/>
      <c r="I326" s="122"/>
      <c r="J326" s="36"/>
      <c r="K326" s="36"/>
      <c r="L326" s="39"/>
      <c r="M326" s="223"/>
      <c r="N326" s="224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200</v>
      </c>
      <c r="AU326" s="17" t="s">
        <v>86</v>
      </c>
    </row>
    <row r="327" spans="1:65" s="2" customFormat="1" ht="19.5">
      <c r="A327" s="34"/>
      <c r="B327" s="35"/>
      <c r="C327" s="36"/>
      <c r="D327" s="221" t="s">
        <v>218</v>
      </c>
      <c r="E327" s="36"/>
      <c r="F327" s="246" t="s">
        <v>619</v>
      </c>
      <c r="G327" s="36"/>
      <c r="H327" s="36"/>
      <c r="I327" s="122"/>
      <c r="J327" s="36"/>
      <c r="K327" s="36"/>
      <c r="L327" s="39"/>
      <c r="M327" s="223"/>
      <c r="N327" s="224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218</v>
      </c>
      <c r="AU327" s="17" t="s">
        <v>86</v>
      </c>
    </row>
    <row r="328" spans="1:65" s="14" customFormat="1">
      <c r="B328" s="235"/>
      <c r="C328" s="236"/>
      <c r="D328" s="221" t="s">
        <v>202</v>
      </c>
      <c r="E328" s="236"/>
      <c r="F328" s="238" t="s">
        <v>1723</v>
      </c>
      <c r="G328" s="236"/>
      <c r="H328" s="239">
        <v>351.31200000000001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202</v>
      </c>
      <c r="AU328" s="245" t="s">
        <v>86</v>
      </c>
      <c r="AV328" s="14" t="s">
        <v>86</v>
      </c>
      <c r="AW328" s="14" t="s">
        <v>4</v>
      </c>
      <c r="AX328" s="14" t="s">
        <v>84</v>
      </c>
      <c r="AY328" s="245" t="s">
        <v>191</v>
      </c>
    </row>
    <row r="329" spans="1:65" s="2" customFormat="1" ht="21.6" customHeight="1">
      <c r="A329" s="34"/>
      <c r="B329" s="35"/>
      <c r="C329" s="208" t="s">
        <v>574</v>
      </c>
      <c r="D329" s="208" t="s">
        <v>193</v>
      </c>
      <c r="E329" s="209" t="s">
        <v>622</v>
      </c>
      <c r="F329" s="210" t="s">
        <v>623</v>
      </c>
      <c r="G329" s="211" t="s">
        <v>235</v>
      </c>
      <c r="H329" s="212">
        <v>21.957000000000001</v>
      </c>
      <c r="I329" s="213"/>
      <c r="J329" s="214">
        <f>ROUND(I329*H329,2)</f>
        <v>0</v>
      </c>
      <c r="K329" s="210" t="s">
        <v>197</v>
      </c>
      <c r="L329" s="39"/>
      <c r="M329" s="215" t="s">
        <v>1</v>
      </c>
      <c r="N329" s="216" t="s">
        <v>42</v>
      </c>
      <c r="O329" s="71"/>
      <c r="P329" s="217">
        <f>O329*H329</f>
        <v>0</v>
      </c>
      <c r="Q329" s="217">
        <v>0</v>
      </c>
      <c r="R329" s="217">
        <f>Q329*H329</f>
        <v>0</v>
      </c>
      <c r="S329" s="217">
        <v>0</v>
      </c>
      <c r="T329" s="21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9" t="s">
        <v>198</v>
      </c>
      <c r="AT329" s="219" t="s">
        <v>193</v>
      </c>
      <c r="AU329" s="219" t="s">
        <v>86</v>
      </c>
      <c r="AY329" s="17" t="s">
        <v>191</v>
      </c>
      <c r="BE329" s="220">
        <f>IF(N329="základní",J329,0)</f>
        <v>0</v>
      </c>
      <c r="BF329" s="220">
        <f>IF(N329="snížená",J329,0)</f>
        <v>0</v>
      </c>
      <c r="BG329" s="220">
        <f>IF(N329="zákl. přenesená",J329,0)</f>
        <v>0</v>
      </c>
      <c r="BH329" s="220">
        <f>IF(N329="sníž. přenesená",J329,0)</f>
        <v>0</v>
      </c>
      <c r="BI329" s="220">
        <f>IF(N329="nulová",J329,0)</f>
        <v>0</v>
      </c>
      <c r="BJ329" s="17" t="s">
        <v>84</v>
      </c>
      <c r="BK329" s="220">
        <f>ROUND(I329*H329,2)</f>
        <v>0</v>
      </c>
      <c r="BL329" s="17" t="s">
        <v>198</v>
      </c>
      <c r="BM329" s="219" t="s">
        <v>624</v>
      </c>
    </row>
    <row r="330" spans="1:65" s="2" customFormat="1" ht="19.5">
      <c r="A330" s="34"/>
      <c r="B330" s="35"/>
      <c r="C330" s="36"/>
      <c r="D330" s="221" t="s">
        <v>200</v>
      </c>
      <c r="E330" s="36"/>
      <c r="F330" s="222" t="s">
        <v>625</v>
      </c>
      <c r="G330" s="36"/>
      <c r="H330" s="36"/>
      <c r="I330" s="122"/>
      <c r="J330" s="36"/>
      <c r="K330" s="36"/>
      <c r="L330" s="39"/>
      <c r="M330" s="223"/>
      <c r="N330" s="224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200</v>
      </c>
      <c r="AU330" s="17" t="s">
        <v>86</v>
      </c>
    </row>
    <row r="331" spans="1:65" s="12" customFormat="1" ht="22.9" customHeight="1">
      <c r="B331" s="192"/>
      <c r="C331" s="193"/>
      <c r="D331" s="194" t="s">
        <v>76</v>
      </c>
      <c r="E331" s="206" t="s">
        <v>626</v>
      </c>
      <c r="F331" s="206" t="s">
        <v>627</v>
      </c>
      <c r="G331" s="193"/>
      <c r="H331" s="193"/>
      <c r="I331" s="196"/>
      <c r="J331" s="207">
        <f>BK331</f>
        <v>0</v>
      </c>
      <c r="K331" s="193"/>
      <c r="L331" s="198"/>
      <c r="M331" s="199"/>
      <c r="N331" s="200"/>
      <c r="O331" s="200"/>
      <c r="P331" s="201">
        <f>SUM(P332:P333)</f>
        <v>0</v>
      </c>
      <c r="Q331" s="200"/>
      <c r="R331" s="201">
        <f>SUM(R332:R333)</f>
        <v>0</v>
      </c>
      <c r="S331" s="200"/>
      <c r="T331" s="202">
        <f>SUM(T332:T333)</f>
        <v>0</v>
      </c>
      <c r="AR331" s="203" t="s">
        <v>84</v>
      </c>
      <c r="AT331" s="204" t="s">
        <v>76</v>
      </c>
      <c r="AU331" s="204" t="s">
        <v>84</v>
      </c>
      <c r="AY331" s="203" t="s">
        <v>191</v>
      </c>
      <c r="BK331" s="205">
        <f>SUM(BK332:BK333)</f>
        <v>0</v>
      </c>
    </row>
    <row r="332" spans="1:65" s="2" customFormat="1" ht="14.45" customHeight="1">
      <c r="A332" s="34"/>
      <c r="B332" s="35"/>
      <c r="C332" s="208" t="s">
        <v>582</v>
      </c>
      <c r="D332" s="208" t="s">
        <v>193</v>
      </c>
      <c r="E332" s="209" t="s">
        <v>1724</v>
      </c>
      <c r="F332" s="210" t="s">
        <v>1725</v>
      </c>
      <c r="G332" s="211" t="s">
        <v>235</v>
      </c>
      <c r="H332" s="212">
        <v>18.771000000000001</v>
      </c>
      <c r="I332" s="213"/>
      <c r="J332" s="214">
        <f>ROUND(I332*H332,2)</f>
        <v>0</v>
      </c>
      <c r="K332" s="210" t="s">
        <v>197</v>
      </c>
      <c r="L332" s="39"/>
      <c r="M332" s="215" t="s">
        <v>1</v>
      </c>
      <c r="N332" s="216" t="s">
        <v>42</v>
      </c>
      <c r="O332" s="71"/>
      <c r="P332" s="217">
        <f>O332*H332</f>
        <v>0</v>
      </c>
      <c r="Q332" s="217">
        <v>0</v>
      </c>
      <c r="R332" s="217">
        <f>Q332*H332</f>
        <v>0</v>
      </c>
      <c r="S332" s="217">
        <v>0</v>
      </c>
      <c r="T332" s="21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9" t="s">
        <v>198</v>
      </c>
      <c r="AT332" s="219" t="s">
        <v>193</v>
      </c>
      <c r="AU332" s="219" t="s">
        <v>86</v>
      </c>
      <c r="AY332" s="17" t="s">
        <v>191</v>
      </c>
      <c r="BE332" s="220">
        <f>IF(N332="základní",J332,0)</f>
        <v>0</v>
      </c>
      <c r="BF332" s="220">
        <f>IF(N332="snížená",J332,0)</f>
        <v>0</v>
      </c>
      <c r="BG332" s="220">
        <f>IF(N332="zákl. přenesená",J332,0)</f>
        <v>0</v>
      </c>
      <c r="BH332" s="220">
        <f>IF(N332="sníž. přenesená",J332,0)</f>
        <v>0</v>
      </c>
      <c r="BI332" s="220">
        <f>IF(N332="nulová",J332,0)</f>
        <v>0</v>
      </c>
      <c r="BJ332" s="17" t="s">
        <v>84</v>
      </c>
      <c r="BK332" s="220">
        <f>ROUND(I332*H332,2)</f>
        <v>0</v>
      </c>
      <c r="BL332" s="17" t="s">
        <v>198</v>
      </c>
      <c r="BM332" s="219" t="s">
        <v>1726</v>
      </c>
    </row>
    <row r="333" spans="1:65" s="2" customFormat="1" ht="39">
      <c r="A333" s="34"/>
      <c r="B333" s="35"/>
      <c r="C333" s="36"/>
      <c r="D333" s="221" t="s">
        <v>200</v>
      </c>
      <c r="E333" s="36"/>
      <c r="F333" s="222" t="s">
        <v>1727</v>
      </c>
      <c r="G333" s="36"/>
      <c r="H333" s="36"/>
      <c r="I333" s="122"/>
      <c r="J333" s="36"/>
      <c r="K333" s="36"/>
      <c r="L333" s="39"/>
      <c r="M333" s="223"/>
      <c r="N333" s="224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200</v>
      </c>
      <c r="AU333" s="17" t="s">
        <v>86</v>
      </c>
    </row>
    <row r="334" spans="1:65" s="12" customFormat="1" ht="25.9" customHeight="1">
      <c r="B334" s="192"/>
      <c r="C334" s="193"/>
      <c r="D334" s="194" t="s">
        <v>76</v>
      </c>
      <c r="E334" s="195" t="s">
        <v>633</v>
      </c>
      <c r="F334" s="195" t="s">
        <v>634</v>
      </c>
      <c r="G334" s="193"/>
      <c r="H334" s="193"/>
      <c r="I334" s="196"/>
      <c r="J334" s="197">
        <f>BK334</f>
        <v>0</v>
      </c>
      <c r="K334" s="193"/>
      <c r="L334" s="198"/>
      <c r="M334" s="199"/>
      <c r="N334" s="200"/>
      <c r="O334" s="200"/>
      <c r="P334" s="201">
        <f>P335+P344+P359+P393+P426+P485+P521+P549+P582+P599</f>
        <v>0</v>
      </c>
      <c r="Q334" s="200"/>
      <c r="R334" s="201">
        <f>R335+R344+R359+R393+R426+R485+R521+R549+R582+R599</f>
        <v>3.9321788</v>
      </c>
      <c r="S334" s="200"/>
      <c r="T334" s="202">
        <f>T335+T344+T359+T393+T426+T485+T521+T549+T582+T599</f>
        <v>1.336373</v>
      </c>
      <c r="AR334" s="203" t="s">
        <v>86</v>
      </c>
      <c r="AT334" s="204" t="s">
        <v>76</v>
      </c>
      <c r="AU334" s="204" t="s">
        <v>77</v>
      </c>
      <c r="AY334" s="203" t="s">
        <v>191</v>
      </c>
      <c r="BK334" s="205">
        <f>BK335+BK344+BK359+BK393+BK426+BK485+BK521+BK549+BK582+BK599</f>
        <v>0</v>
      </c>
    </row>
    <row r="335" spans="1:65" s="12" customFormat="1" ht="22.9" customHeight="1">
      <c r="B335" s="192"/>
      <c r="C335" s="193"/>
      <c r="D335" s="194" t="s">
        <v>76</v>
      </c>
      <c r="E335" s="206" t="s">
        <v>635</v>
      </c>
      <c r="F335" s="206" t="s">
        <v>636</v>
      </c>
      <c r="G335" s="193"/>
      <c r="H335" s="193"/>
      <c r="I335" s="196"/>
      <c r="J335" s="207">
        <f>BK335</f>
        <v>0</v>
      </c>
      <c r="K335" s="193"/>
      <c r="L335" s="198"/>
      <c r="M335" s="199"/>
      <c r="N335" s="200"/>
      <c r="O335" s="200"/>
      <c r="P335" s="201">
        <f>SUM(P336:P343)</f>
        <v>0</v>
      </c>
      <c r="Q335" s="200"/>
      <c r="R335" s="201">
        <f>SUM(R336:R343)</f>
        <v>0.22050000000000003</v>
      </c>
      <c r="S335" s="200"/>
      <c r="T335" s="202">
        <f>SUM(T336:T343)</f>
        <v>0</v>
      </c>
      <c r="AR335" s="203" t="s">
        <v>86</v>
      </c>
      <c r="AT335" s="204" t="s">
        <v>76</v>
      </c>
      <c r="AU335" s="204" t="s">
        <v>84</v>
      </c>
      <c r="AY335" s="203" t="s">
        <v>191</v>
      </c>
      <c r="BK335" s="205">
        <f>SUM(BK336:BK343)</f>
        <v>0</v>
      </c>
    </row>
    <row r="336" spans="1:65" s="2" customFormat="1" ht="21.6" customHeight="1">
      <c r="A336" s="34"/>
      <c r="B336" s="35"/>
      <c r="C336" s="208" t="s">
        <v>588</v>
      </c>
      <c r="D336" s="208" t="s">
        <v>193</v>
      </c>
      <c r="E336" s="209" t="s">
        <v>1728</v>
      </c>
      <c r="F336" s="210" t="s">
        <v>1729</v>
      </c>
      <c r="G336" s="211" t="s">
        <v>223</v>
      </c>
      <c r="H336" s="212">
        <v>12.39</v>
      </c>
      <c r="I336" s="213"/>
      <c r="J336" s="214">
        <f>ROUND(I336*H336,2)</f>
        <v>0</v>
      </c>
      <c r="K336" s="210" t="s">
        <v>197</v>
      </c>
      <c r="L336" s="39"/>
      <c r="M336" s="215" t="s">
        <v>1</v>
      </c>
      <c r="N336" s="216" t="s">
        <v>42</v>
      </c>
      <c r="O336" s="71"/>
      <c r="P336" s="217">
        <f>O336*H336</f>
        <v>0</v>
      </c>
      <c r="Q336" s="217">
        <v>3.5000000000000001E-3</v>
      </c>
      <c r="R336" s="217">
        <f>Q336*H336</f>
        <v>4.3365000000000001E-2</v>
      </c>
      <c r="S336" s="217">
        <v>0</v>
      </c>
      <c r="T336" s="21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9" t="s">
        <v>321</v>
      </c>
      <c r="AT336" s="219" t="s">
        <v>193</v>
      </c>
      <c r="AU336" s="219" t="s">
        <v>86</v>
      </c>
      <c r="AY336" s="17" t="s">
        <v>191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7" t="s">
        <v>84</v>
      </c>
      <c r="BK336" s="220">
        <f>ROUND(I336*H336,2)</f>
        <v>0</v>
      </c>
      <c r="BL336" s="17" t="s">
        <v>321</v>
      </c>
      <c r="BM336" s="219" t="s">
        <v>1730</v>
      </c>
    </row>
    <row r="337" spans="1:65" s="2" customFormat="1" ht="29.25">
      <c r="A337" s="34"/>
      <c r="B337" s="35"/>
      <c r="C337" s="36"/>
      <c r="D337" s="221" t="s">
        <v>200</v>
      </c>
      <c r="E337" s="36"/>
      <c r="F337" s="222" t="s">
        <v>1731</v>
      </c>
      <c r="G337" s="36"/>
      <c r="H337" s="36"/>
      <c r="I337" s="122"/>
      <c r="J337" s="36"/>
      <c r="K337" s="36"/>
      <c r="L337" s="39"/>
      <c r="M337" s="223"/>
      <c r="N337" s="224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200</v>
      </c>
      <c r="AU337" s="17" t="s">
        <v>86</v>
      </c>
    </row>
    <row r="338" spans="1:65" s="14" customFormat="1">
      <c r="B338" s="235"/>
      <c r="C338" s="236"/>
      <c r="D338" s="221" t="s">
        <v>202</v>
      </c>
      <c r="E338" s="237" t="s">
        <v>1</v>
      </c>
      <c r="F338" s="238" t="s">
        <v>1732</v>
      </c>
      <c r="G338" s="236"/>
      <c r="H338" s="239">
        <v>12.39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AT338" s="245" t="s">
        <v>202</v>
      </c>
      <c r="AU338" s="245" t="s">
        <v>86</v>
      </c>
      <c r="AV338" s="14" t="s">
        <v>86</v>
      </c>
      <c r="AW338" s="14" t="s">
        <v>32</v>
      </c>
      <c r="AX338" s="14" t="s">
        <v>77</v>
      </c>
      <c r="AY338" s="245" t="s">
        <v>191</v>
      </c>
    </row>
    <row r="339" spans="1:65" s="2" customFormat="1" ht="21.6" customHeight="1">
      <c r="A339" s="34"/>
      <c r="B339" s="35"/>
      <c r="C339" s="208" t="s">
        <v>596</v>
      </c>
      <c r="D339" s="208" t="s">
        <v>193</v>
      </c>
      <c r="E339" s="209" t="s">
        <v>1733</v>
      </c>
      <c r="F339" s="210" t="s">
        <v>1734</v>
      </c>
      <c r="G339" s="211" t="s">
        <v>223</v>
      </c>
      <c r="H339" s="212">
        <v>50.61</v>
      </c>
      <c r="I339" s="213"/>
      <c r="J339" s="214">
        <f>ROUND(I339*H339,2)</f>
        <v>0</v>
      </c>
      <c r="K339" s="210" t="s">
        <v>197</v>
      </c>
      <c r="L339" s="39"/>
      <c r="M339" s="215" t="s">
        <v>1</v>
      </c>
      <c r="N339" s="216" t="s">
        <v>42</v>
      </c>
      <c r="O339" s="71"/>
      <c r="P339" s="217">
        <f>O339*H339</f>
        <v>0</v>
      </c>
      <c r="Q339" s="217">
        <v>3.5000000000000001E-3</v>
      </c>
      <c r="R339" s="217">
        <f>Q339*H339</f>
        <v>0.17713500000000001</v>
      </c>
      <c r="S339" s="217">
        <v>0</v>
      </c>
      <c r="T339" s="21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9" t="s">
        <v>321</v>
      </c>
      <c r="AT339" s="219" t="s">
        <v>193</v>
      </c>
      <c r="AU339" s="219" t="s">
        <v>86</v>
      </c>
      <c r="AY339" s="17" t="s">
        <v>191</v>
      </c>
      <c r="BE339" s="220">
        <f>IF(N339="základní",J339,0)</f>
        <v>0</v>
      </c>
      <c r="BF339" s="220">
        <f>IF(N339="snížená",J339,0)</f>
        <v>0</v>
      </c>
      <c r="BG339" s="220">
        <f>IF(N339="zákl. přenesená",J339,0)</f>
        <v>0</v>
      </c>
      <c r="BH339" s="220">
        <f>IF(N339="sníž. přenesená",J339,0)</f>
        <v>0</v>
      </c>
      <c r="BI339" s="220">
        <f>IF(N339="nulová",J339,0)</f>
        <v>0</v>
      </c>
      <c r="BJ339" s="17" t="s">
        <v>84</v>
      </c>
      <c r="BK339" s="220">
        <f>ROUND(I339*H339,2)</f>
        <v>0</v>
      </c>
      <c r="BL339" s="17" t="s">
        <v>321</v>
      </c>
      <c r="BM339" s="219" t="s">
        <v>1735</v>
      </c>
    </row>
    <row r="340" spans="1:65" s="2" customFormat="1" ht="29.25">
      <c r="A340" s="34"/>
      <c r="B340" s="35"/>
      <c r="C340" s="36"/>
      <c r="D340" s="221" t="s">
        <v>200</v>
      </c>
      <c r="E340" s="36"/>
      <c r="F340" s="222" t="s">
        <v>1736</v>
      </c>
      <c r="G340" s="36"/>
      <c r="H340" s="36"/>
      <c r="I340" s="122"/>
      <c r="J340" s="36"/>
      <c r="K340" s="36"/>
      <c r="L340" s="39"/>
      <c r="M340" s="223"/>
      <c r="N340" s="224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200</v>
      </c>
      <c r="AU340" s="17" t="s">
        <v>86</v>
      </c>
    </row>
    <row r="341" spans="1:65" s="14" customFormat="1">
      <c r="B341" s="235"/>
      <c r="C341" s="236"/>
      <c r="D341" s="221" t="s">
        <v>202</v>
      </c>
      <c r="E341" s="237" t="s">
        <v>1</v>
      </c>
      <c r="F341" s="238" t="s">
        <v>1737</v>
      </c>
      <c r="G341" s="236"/>
      <c r="H341" s="239">
        <v>50.61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AT341" s="245" t="s">
        <v>202</v>
      </c>
      <c r="AU341" s="245" t="s">
        <v>86</v>
      </c>
      <c r="AV341" s="14" t="s">
        <v>86</v>
      </c>
      <c r="AW341" s="14" t="s">
        <v>32</v>
      </c>
      <c r="AX341" s="14" t="s">
        <v>77</v>
      </c>
      <c r="AY341" s="245" t="s">
        <v>191</v>
      </c>
    </row>
    <row r="342" spans="1:65" s="2" customFormat="1" ht="21.6" customHeight="1">
      <c r="A342" s="34"/>
      <c r="B342" s="35"/>
      <c r="C342" s="208" t="s">
        <v>604</v>
      </c>
      <c r="D342" s="208" t="s">
        <v>193</v>
      </c>
      <c r="E342" s="209" t="s">
        <v>1738</v>
      </c>
      <c r="F342" s="210" t="s">
        <v>1739</v>
      </c>
      <c r="G342" s="211" t="s">
        <v>235</v>
      </c>
      <c r="H342" s="212">
        <v>0.221</v>
      </c>
      <c r="I342" s="213"/>
      <c r="J342" s="214">
        <f>ROUND(I342*H342,2)</f>
        <v>0</v>
      </c>
      <c r="K342" s="210" t="s">
        <v>197</v>
      </c>
      <c r="L342" s="39"/>
      <c r="M342" s="215" t="s">
        <v>1</v>
      </c>
      <c r="N342" s="216" t="s">
        <v>42</v>
      </c>
      <c r="O342" s="71"/>
      <c r="P342" s="217">
        <f>O342*H342</f>
        <v>0</v>
      </c>
      <c r="Q342" s="217">
        <v>0</v>
      </c>
      <c r="R342" s="217">
        <f>Q342*H342</f>
        <v>0</v>
      </c>
      <c r="S342" s="217">
        <v>0</v>
      </c>
      <c r="T342" s="21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19" t="s">
        <v>321</v>
      </c>
      <c r="AT342" s="219" t="s">
        <v>193</v>
      </c>
      <c r="AU342" s="219" t="s">
        <v>86</v>
      </c>
      <c r="AY342" s="17" t="s">
        <v>191</v>
      </c>
      <c r="BE342" s="220">
        <f>IF(N342="základní",J342,0)</f>
        <v>0</v>
      </c>
      <c r="BF342" s="220">
        <f>IF(N342="snížená",J342,0)</f>
        <v>0</v>
      </c>
      <c r="BG342" s="220">
        <f>IF(N342="zákl. přenesená",J342,0)</f>
        <v>0</v>
      </c>
      <c r="BH342" s="220">
        <f>IF(N342="sníž. přenesená",J342,0)</f>
        <v>0</v>
      </c>
      <c r="BI342" s="220">
        <f>IF(N342="nulová",J342,0)</f>
        <v>0</v>
      </c>
      <c r="BJ342" s="17" t="s">
        <v>84</v>
      </c>
      <c r="BK342" s="220">
        <f>ROUND(I342*H342,2)</f>
        <v>0</v>
      </c>
      <c r="BL342" s="17" t="s">
        <v>321</v>
      </c>
      <c r="BM342" s="219" t="s">
        <v>1740</v>
      </c>
    </row>
    <row r="343" spans="1:65" s="2" customFormat="1" ht="39">
      <c r="A343" s="34"/>
      <c r="B343" s="35"/>
      <c r="C343" s="36"/>
      <c r="D343" s="221" t="s">
        <v>200</v>
      </c>
      <c r="E343" s="36"/>
      <c r="F343" s="222" t="s">
        <v>1741</v>
      </c>
      <c r="G343" s="36"/>
      <c r="H343" s="36"/>
      <c r="I343" s="122"/>
      <c r="J343" s="36"/>
      <c r="K343" s="36"/>
      <c r="L343" s="39"/>
      <c r="M343" s="223"/>
      <c r="N343" s="224"/>
      <c r="O343" s="71"/>
      <c r="P343" s="71"/>
      <c r="Q343" s="71"/>
      <c r="R343" s="71"/>
      <c r="S343" s="71"/>
      <c r="T343" s="72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200</v>
      </c>
      <c r="AU343" s="17" t="s">
        <v>86</v>
      </c>
    </row>
    <row r="344" spans="1:65" s="12" customFormat="1" ht="22.9" customHeight="1">
      <c r="B344" s="192"/>
      <c r="C344" s="193"/>
      <c r="D344" s="194" t="s">
        <v>76</v>
      </c>
      <c r="E344" s="206" t="s">
        <v>642</v>
      </c>
      <c r="F344" s="206" t="s">
        <v>643</v>
      </c>
      <c r="G344" s="193"/>
      <c r="H344" s="193"/>
      <c r="I344" s="196"/>
      <c r="J344" s="207">
        <f>BK344</f>
        <v>0</v>
      </c>
      <c r="K344" s="193"/>
      <c r="L344" s="198"/>
      <c r="M344" s="199"/>
      <c r="N344" s="200"/>
      <c r="O344" s="200"/>
      <c r="P344" s="201">
        <f>SUM(P345:P358)</f>
        <v>0</v>
      </c>
      <c r="Q344" s="200"/>
      <c r="R344" s="201">
        <f>SUM(R345:R358)</f>
        <v>0</v>
      </c>
      <c r="S344" s="200"/>
      <c r="T344" s="202">
        <f>SUM(T345:T358)</f>
        <v>0.60089999999999999</v>
      </c>
      <c r="AR344" s="203" t="s">
        <v>86</v>
      </c>
      <c r="AT344" s="204" t="s">
        <v>76</v>
      </c>
      <c r="AU344" s="204" t="s">
        <v>84</v>
      </c>
      <c r="AY344" s="203" t="s">
        <v>191</v>
      </c>
      <c r="BK344" s="205">
        <f>SUM(BK345:BK358)</f>
        <v>0</v>
      </c>
    </row>
    <row r="345" spans="1:65" s="2" customFormat="1" ht="14.45" customHeight="1">
      <c r="A345" s="34"/>
      <c r="B345" s="35"/>
      <c r="C345" s="208" t="s">
        <v>609</v>
      </c>
      <c r="D345" s="208" t="s">
        <v>193</v>
      </c>
      <c r="E345" s="209" t="s">
        <v>650</v>
      </c>
      <c r="F345" s="210" t="s">
        <v>651</v>
      </c>
      <c r="G345" s="211" t="s">
        <v>647</v>
      </c>
      <c r="H345" s="212">
        <v>5</v>
      </c>
      <c r="I345" s="213"/>
      <c r="J345" s="214">
        <f>ROUND(I345*H345,2)</f>
        <v>0</v>
      </c>
      <c r="K345" s="210" t="s">
        <v>197</v>
      </c>
      <c r="L345" s="39"/>
      <c r="M345" s="215" t="s">
        <v>1</v>
      </c>
      <c r="N345" s="216" t="s">
        <v>42</v>
      </c>
      <c r="O345" s="71"/>
      <c r="P345" s="217">
        <f>O345*H345</f>
        <v>0</v>
      </c>
      <c r="Q345" s="217">
        <v>0</v>
      </c>
      <c r="R345" s="217">
        <f>Q345*H345</f>
        <v>0</v>
      </c>
      <c r="S345" s="217">
        <v>1.9460000000000002E-2</v>
      </c>
      <c r="T345" s="218">
        <f>S345*H345</f>
        <v>9.7300000000000011E-2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9" t="s">
        <v>321</v>
      </c>
      <c r="AT345" s="219" t="s">
        <v>193</v>
      </c>
      <c r="AU345" s="219" t="s">
        <v>86</v>
      </c>
      <c r="AY345" s="17" t="s">
        <v>191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7" t="s">
        <v>84</v>
      </c>
      <c r="BK345" s="220">
        <f>ROUND(I345*H345,2)</f>
        <v>0</v>
      </c>
      <c r="BL345" s="17" t="s">
        <v>321</v>
      </c>
      <c r="BM345" s="219" t="s">
        <v>652</v>
      </c>
    </row>
    <row r="346" spans="1:65" s="2" customFormat="1">
      <c r="A346" s="34"/>
      <c r="B346" s="35"/>
      <c r="C346" s="36"/>
      <c r="D346" s="221" t="s">
        <v>200</v>
      </c>
      <c r="E346" s="36"/>
      <c r="F346" s="222" t="s">
        <v>653</v>
      </c>
      <c r="G346" s="36"/>
      <c r="H346" s="36"/>
      <c r="I346" s="122"/>
      <c r="J346" s="36"/>
      <c r="K346" s="36"/>
      <c r="L346" s="39"/>
      <c r="M346" s="223"/>
      <c r="N346" s="224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200</v>
      </c>
      <c r="AU346" s="17" t="s">
        <v>86</v>
      </c>
    </row>
    <row r="347" spans="1:65" s="2" customFormat="1" ht="21.6" customHeight="1">
      <c r="A347" s="34"/>
      <c r="B347" s="35"/>
      <c r="C347" s="208" t="s">
        <v>614</v>
      </c>
      <c r="D347" s="208" t="s">
        <v>193</v>
      </c>
      <c r="E347" s="209" t="s">
        <v>1742</v>
      </c>
      <c r="F347" s="210" t="s">
        <v>1743</v>
      </c>
      <c r="G347" s="211" t="s">
        <v>647</v>
      </c>
      <c r="H347" s="212">
        <v>4</v>
      </c>
      <c r="I347" s="213"/>
      <c r="J347" s="214">
        <f>ROUND(I347*H347,2)</f>
        <v>0</v>
      </c>
      <c r="K347" s="210" t="s">
        <v>197</v>
      </c>
      <c r="L347" s="39"/>
      <c r="M347" s="215" t="s">
        <v>1</v>
      </c>
      <c r="N347" s="216" t="s">
        <v>42</v>
      </c>
      <c r="O347" s="71"/>
      <c r="P347" s="217">
        <f>O347*H347</f>
        <v>0</v>
      </c>
      <c r="Q347" s="217">
        <v>0</v>
      </c>
      <c r="R347" s="217">
        <f>Q347*H347</f>
        <v>0</v>
      </c>
      <c r="S347" s="217">
        <v>8.7999999999999995E-2</v>
      </c>
      <c r="T347" s="218">
        <f>S347*H347</f>
        <v>0.35199999999999998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9" t="s">
        <v>321</v>
      </c>
      <c r="AT347" s="219" t="s">
        <v>193</v>
      </c>
      <c r="AU347" s="219" t="s">
        <v>86</v>
      </c>
      <c r="AY347" s="17" t="s">
        <v>191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7" t="s">
        <v>84</v>
      </c>
      <c r="BK347" s="220">
        <f>ROUND(I347*H347,2)</f>
        <v>0</v>
      </c>
      <c r="BL347" s="17" t="s">
        <v>321</v>
      </c>
      <c r="BM347" s="219" t="s">
        <v>1744</v>
      </c>
    </row>
    <row r="348" spans="1:65" s="2" customFormat="1" ht="19.5">
      <c r="A348" s="34"/>
      <c r="B348" s="35"/>
      <c r="C348" s="36"/>
      <c r="D348" s="221" t="s">
        <v>200</v>
      </c>
      <c r="E348" s="36"/>
      <c r="F348" s="222" t="s">
        <v>1745</v>
      </c>
      <c r="G348" s="36"/>
      <c r="H348" s="36"/>
      <c r="I348" s="122"/>
      <c r="J348" s="36"/>
      <c r="K348" s="36"/>
      <c r="L348" s="39"/>
      <c r="M348" s="223"/>
      <c r="N348" s="224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200</v>
      </c>
      <c r="AU348" s="17" t="s">
        <v>86</v>
      </c>
    </row>
    <row r="349" spans="1:65" s="2" customFormat="1" ht="21.6" customHeight="1">
      <c r="A349" s="34"/>
      <c r="B349" s="35"/>
      <c r="C349" s="208" t="s">
        <v>621</v>
      </c>
      <c r="D349" s="208" t="s">
        <v>193</v>
      </c>
      <c r="E349" s="209" t="s">
        <v>1746</v>
      </c>
      <c r="F349" s="210" t="s">
        <v>1747</v>
      </c>
      <c r="G349" s="211" t="s">
        <v>647</v>
      </c>
      <c r="H349" s="212">
        <v>4</v>
      </c>
      <c r="I349" s="213"/>
      <c r="J349" s="214">
        <f>ROUND(I349*H349,2)</f>
        <v>0</v>
      </c>
      <c r="K349" s="210" t="s">
        <v>197</v>
      </c>
      <c r="L349" s="39"/>
      <c r="M349" s="215" t="s">
        <v>1</v>
      </c>
      <c r="N349" s="216" t="s">
        <v>42</v>
      </c>
      <c r="O349" s="71"/>
      <c r="P349" s="217">
        <f>O349*H349</f>
        <v>0</v>
      </c>
      <c r="Q349" s="217">
        <v>0</v>
      </c>
      <c r="R349" s="217">
        <f>Q349*H349</f>
        <v>0</v>
      </c>
      <c r="S349" s="217">
        <v>2.4500000000000001E-2</v>
      </c>
      <c r="T349" s="218">
        <f>S349*H349</f>
        <v>9.8000000000000004E-2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9" t="s">
        <v>321</v>
      </c>
      <c r="AT349" s="219" t="s">
        <v>193</v>
      </c>
      <c r="AU349" s="219" t="s">
        <v>86</v>
      </c>
      <c r="AY349" s="17" t="s">
        <v>191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7" t="s">
        <v>84</v>
      </c>
      <c r="BK349" s="220">
        <f>ROUND(I349*H349,2)</f>
        <v>0</v>
      </c>
      <c r="BL349" s="17" t="s">
        <v>321</v>
      </c>
      <c r="BM349" s="219" t="s">
        <v>1748</v>
      </c>
    </row>
    <row r="350" spans="1:65" s="2" customFormat="1" ht="19.5">
      <c r="A350" s="34"/>
      <c r="B350" s="35"/>
      <c r="C350" s="36"/>
      <c r="D350" s="221" t="s">
        <v>200</v>
      </c>
      <c r="E350" s="36"/>
      <c r="F350" s="222" t="s">
        <v>1749</v>
      </c>
      <c r="G350" s="36"/>
      <c r="H350" s="36"/>
      <c r="I350" s="122"/>
      <c r="J350" s="36"/>
      <c r="K350" s="36"/>
      <c r="L350" s="39"/>
      <c r="M350" s="223"/>
      <c r="N350" s="224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200</v>
      </c>
      <c r="AU350" s="17" t="s">
        <v>86</v>
      </c>
    </row>
    <row r="351" spans="1:65" s="2" customFormat="1" ht="14.45" customHeight="1">
      <c r="A351" s="34"/>
      <c r="B351" s="35"/>
      <c r="C351" s="208" t="s">
        <v>628</v>
      </c>
      <c r="D351" s="208" t="s">
        <v>193</v>
      </c>
      <c r="E351" s="209" t="s">
        <v>666</v>
      </c>
      <c r="F351" s="210" t="s">
        <v>667</v>
      </c>
      <c r="G351" s="211" t="s">
        <v>647</v>
      </c>
      <c r="H351" s="212">
        <v>1</v>
      </c>
      <c r="I351" s="213"/>
      <c r="J351" s="214">
        <f>ROUND(I351*H351,2)</f>
        <v>0</v>
      </c>
      <c r="K351" s="210" t="s">
        <v>197</v>
      </c>
      <c r="L351" s="39"/>
      <c r="M351" s="215" t="s">
        <v>1</v>
      </c>
      <c r="N351" s="216" t="s">
        <v>42</v>
      </c>
      <c r="O351" s="71"/>
      <c r="P351" s="217">
        <f>O351*H351</f>
        <v>0</v>
      </c>
      <c r="Q351" s="217">
        <v>0</v>
      </c>
      <c r="R351" s="217">
        <f>Q351*H351</f>
        <v>0</v>
      </c>
      <c r="S351" s="217">
        <v>3.4700000000000002E-2</v>
      </c>
      <c r="T351" s="218">
        <f>S351*H351</f>
        <v>3.4700000000000002E-2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9" t="s">
        <v>321</v>
      </c>
      <c r="AT351" s="219" t="s">
        <v>193</v>
      </c>
      <c r="AU351" s="219" t="s">
        <v>86</v>
      </c>
      <c r="AY351" s="17" t="s">
        <v>191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7" t="s">
        <v>84</v>
      </c>
      <c r="BK351" s="220">
        <f>ROUND(I351*H351,2)</f>
        <v>0</v>
      </c>
      <c r="BL351" s="17" t="s">
        <v>321</v>
      </c>
      <c r="BM351" s="219" t="s">
        <v>1750</v>
      </c>
    </row>
    <row r="352" spans="1:65" s="2" customFormat="1" ht="19.5">
      <c r="A352" s="34"/>
      <c r="B352" s="35"/>
      <c r="C352" s="36"/>
      <c r="D352" s="221" t="s">
        <v>200</v>
      </c>
      <c r="E352" s="36"/>
      <c r="F352" s="222" t="s">
        <v>669</v>
      </c>
      <c r="G352" s="36"/>
      <c r="H352" s="36"/>
      <c r="I352" s="122"/>
      <c r="J352" s="36"/>
      <c r="K352" s="36"/>
      <c r="L352" s="39"/>
      <c r="M352" s="223"/>
      <c r="N352" s="224"/>
      <c r="O352" s="71"/>
      <c r="P352" s="71"/>
      <c r="Q352" s="71"/>
      <c r="R352" s="71"/>
      <c r="S352" s="71"/>
      <c r="T352" s="72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200</v>
      </c>
      <c r="AU352" s="17" t="s">
        <v>86</v>
      </c>
    </row>
    <row r="353" spans="1:65" s="2" customFormat="1" ht="14.45" customHeight="1">
      <c r="A353" s="34"/>
      <c r="B353" s="35"/>
      <c r="C353" s="208" t="s">
        <v>319</v>
      </c>
      <c r="D353" s="208" t="s">
        <v>193</v>
      </c>
      <c r="E353" s="209" t="s">
        <v>1751</v>
      </c>
      <c r="F353" s="210" t="s">
        <v>1752</v>
      </c>
      <c r="G353" s="211" t="s">
        <v>647</v>
      </c>
      <c r="H353" s="212">
        <v>5</v>
      </c>
      <c r="I353" s="213"/>
      <c r="J353" s="214">
        <f>ROUND(I353*H353,2)</f>
        <v>0</v>
      </c>
      <c r="K353" s="210" t="s">
        <v>197</v>
      </c>
      <c r="L353" s="39"/>
      <c r="M353" s="215" t="s">
        <v>1</v>
      </c>
      <c r="N353" s="216" t="s">
        <v>42</v>
      </c>
      <c r="O353" s="71"/>
      <c r="P353" s="217">
        <f>O353*H353</f>
        <v>0</v>
      </c>
      <c r="Q353" s="217">
        <v>0</v>
      </c>
      <c r="R353" s="217">
        <f>Q353*H353</f>
        <v>0</v>
      </c>
      <c r="S353" s="217">
        <v>1.56E-3</v>
      </c>
      <c r="T353" s="218">
        <f>S353*H353</f>
        <v>7.7999999999999996E-3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19" t="s">
        <v>321</v>
      </c>
      <c r="AT353" s="219" t="s">
        <v>193</v>
      </c>
      <c r="AU353" s="219" t="s">
        <v>86</v>
      </c>
      <c r="AY353" s="17" t="s">
        <v>191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7" t="s">
        <v>84</v>
      </c>
      <c r="BK353" s="220">
        <f>ROUND(I353*H353,2)</f>
        <v>0</v>
      </c>
      <c r="BL353" s="17" t="s">
        <v>321</v>
      </c>
      <c r="BM353" s="219" t="s">
        <v>1753</v>
      </c>
    </row>
    <row r="354" spans="1:65" s="2" customFormat="1">
      <c r="A354" s="34"/>
      <c r="B354" s="35"/>
      <c r="C354" s="36"/>
      <c r="D354" s="221" t="s">
        <v>200</v>
      </c>
      <c r="E354" s="36"/>
      <c r="F354" s="222" t="s">
        <v>1754</v>
      </c>
      <c r="G354" s="36"/>
      <c r="H354" s="36"/>
      <c r="I354" s="122"/>
      <c r="J354" s="36"/>
      <c r="K354" s="36"/>
      <c r="L354" s="39"/>
      <c r="M354" s="223"/>
      <c r="N354" s="224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200</v>
      </c>
      <c r="AU354" s="17" t="s">
        <v>86</v>
      </c>
    </row>
    <row r="355" spans="1:65" s="2" customFormat="1" ht="21.6" customHeight="1">
      <c r="A355" s="34"/>
      <c r="B355" s="35"/>
      <c r="C355" s="208" t="s">
        <v>644</v>
      </c>
      <c r="D355" s="208" t="s">
        <v>193</v>
      </c>
      <c r="E355" s="209" t="s">
        <v>671</v>
      </c>
      <c r="F355" s="210" t="s">
        <v>672</v>
      </c>
      <c r="G355" s="211" t="s">
        <v>647</v>
      </c>
      <c r="H355" s="212">
        <v>5</v>
      </c>
      <c r="I355" s="213"/>
      <c r="J355" s="214">
        <f>ROUND(I355*H355,2)</f>
        <v>0</v>
      </c>
      <c r="K355" s="210" t="s">
        <v>197</v>
      </c>
      <c r="L355" s="39"/>
      <c r="M355" s="215" t="s">
        <v>1</v>
      </c>
      <c r="N355" s="216" t="s">
        <v>42</v>
      </c>
      <c r="O355" s="71"/>
      <c r="P355" s="217">
        <f>O355*H355</f>
        <v>0</v>
      </c>
      <c r="Q355" s="217">
        <v>0</v>
      </c>
      <c r="R355" s="217">
        <f>Q355*H355</f>
        <v>0</v>
      </c>
      <c r="S355" s="217">
        <v>8.5999999999999998E-4</v>
      </c>
      <c r="T355" s="218">
        <f>S355*H355</f>
        <v>4.3E-3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19" t="s">
        <v>321</v>
      </c>
      <c r="AT355" s="219" t="s">
        <v>193</v>
      </c>
      <c r="AU355" s="219" t="s">
        <v>86</v>
      </c>
      <c r="AY355" s="17" t="s">
        <v>191</v>
      </c>
      <c r="BE355" s="220">
        <f>IF(N355="základní",J355,0)</f>
        <v>0</v>
      </c>
      <c r="BF355" s="220">
        <f>IF(N355="snížená",J355,0)</f>
        <v>0</v>
      </c>
      <c r="BG355" s="220">
        <f>IF(N355="zákl. přenesená",J355,0)</f>
        <v>0</v>
      </c>
      <c r="BH355" s="220">
        <f>IF(N355="sníž. přenesená",J355,0)</f>
        <v>0</v>
      </c>
      <c r="BI355" s="220">
        <f>IF(N355="nulová",J355,0)</f>
        <v>0</v>
      </c>
      <c r="BJ355" s="17" t="s">
        <v>84</v>
      </c>
      <c r="BK355" s="220">
        <f>ROUND(I355*H355,2)</f>
        <v>0</v>
      </c>
      <c r="BL355" s="17" t="s">
        <v>321</v>
      </c>
      <c r="BM355" s="219" t="s">
        <v>673</v>
      </c>
    </row>
    <row r="356" spans="1:65" s="2" customFormat="1">
      <c r="A356" s="34"/>
      <c r="B356" s="35"/>
      <c r="C356" s="36"/>
      <c r="D356" s="221" t="s">
        <v>200</v>
      </c>
      <c r="E356" s="36"/>
      <c r="F356" s="222" t="s">
        <v>674</v>
      </c>
      <c r="G356" s="36"/>
      <c r="H356" s="36"/>
      <c r="I356" s="122"/>
      <c r="J356" s="36"/>
      <c r="K356" s="36"/>
      <c r="L356" s="39"/>
      <c r="M356" s="223"/>
      <c r="N356" s="224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200</v>
      </c>
      <c r="AU356" s="17" t="s">
        <v>86</v>
      </c>
    </row>
    <row r="357" spans="1:65" s="2" customFormat="1" ht="14.45" customHeight="1">
      <c r="A357" s="34"/>
      <c r="B357" s="35"/>
      <c r="C357" s="208" t="s">
        <v>387</v>
      </c>
      <c r="D357" s="208" t="s">
        <v>193</v>
      </c>
      <c r="E357" s="209" t="s">
        <v>679</v>
      </c>
      <c r="F357" s="210" t="s">
        <v>680</v>
      </c>
      <c r="G357" s="211" t="s">
        <v>196</v>
      </c>
      <c r="H357" s="212">
        <v>8</v>
      </c>
      <c r="I357" s="213"/>
      <c r="J357" s="214">
        <f>ROUND(I357*H357,2)</f>
        <v>0</v>
      </c>
      <c r="K357" s="210" t="s">
        <v>197</v>
      </c>
      <c r="L357" s="39"/>
      <c r="M357" s="215" t="s">
        <v>1</v>
      </c>
      <c r="N357" s="216" t="s">
        <v>42</v>
      </c>
      <c r="O357" s="71"/>
      <c r="P357" s="217">
        <f>O357*H357</f>
        <v>0</v>
      </c>
      <c r="Q357" s="217">
        <v>0</v>
      </c>
      <c r="R357" s="217">
        <f>Q357*H357</f>
        <v>0</v>
      </c>
      <c r="S357" s="217">
        <v>8.4999999999999995E-4</v>
      </c>
      <c r="T357" s="218">
        <f>S357*H357</f>
        <v>6.7999999999999996E-3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19" t="s">
        <v>321</v>
      </c>
      <c r="AT357" s="219" t="s">
        <v>193</v>
      </c>
      <c r="AU357" s="219" t="s">
        <v>86</v>
      </c>
      <c r="AY357" s="17" t="s">
        <v>191</v>
      </c>
      <c r="BE357" s="220">
        <f>IF(N357="základní",J357,0)</f>
        <v>0</v>
      </c>
      <c r="BF357" s="220">
        <f>IF(N357="snížená",J357,0)</f>
        <v>0</v>
      </c>
      <c r="BG357" s="220">
        <f>IF(N357="zákl. přenesená",J357,0)</f>
        <v>0</v>
      </c>
      <c r="BH357" s="220">
        <f>IF(N357="sníž. přenesená",J357,0)</f>
        <v>0</v>
      </c>
      <c r="BI357" s="220">
        <f>IF(N357="nulová",J357,0)</f>
        <v>0</v>
      </c>
      <c r="BJ357" s="17" t="s">
        <v>84</v>
      </c>
      <c r="BK357" s="220">
        <f>ROUND(I357*H357,2)</f>
        <v>0</v>
      </c>
      <c r="BL357" s="17" t="s">
        <v>321</v>
      </c>
      <c r="BM357" s="219" t="s">
        <v>681</v>
      </c>
    </row>
    <row r="358" spans="1:65" s="2" customFormat="1" ht="19.5">
      <c r="A358" s="34"/>
      <c r="B358" s="35"/>
      <c r="C358" s="36"/>
      <c r="D358" s="221" t="s">
        <v>200</v>
      </c>
      <c r="E358" s="36"/>
      <c r="F358" s="222" t="s">
        <v>682</v>
      </c>
      <c r="G358" s="36"/>
      <c r="H358" s="36"/>
      <c r="I358" s="122"/>
      <c r="J358" s="36"/>
      <c r="K358" s="36"/>
      <c r="L358" s="39"/>
      <c r="M358" s="223"/>
      <c r="N358" s="224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200</v>
      </c>
      <c r="AU358" s="17" t="s">
        <v>86</v>
      </c>
    </row>
    <row r="359" spans="1:65" s="12" customFormat="1" ht="22.9" customHeight="1">
      <c r="B359" s="192"/>
      <c r="C359" s="193"/>
      <c r="D359" s="194" t="s">
        <v>76</v>
      </c>
      <c r="E359" s="206" t="s">
        <v>734</v>
      </c>
      <c r="F359" s="206" t="s">
        <v>735</v>
      </c>
      <c r="G359" s="193"/>
      <c r="H359" s="193"/>
      <c r="I359" s="196"/>
      <c r="J359" s="207">
        <f>BK359</f>
        <v>0</v>
      </c>
      <c r="K359" s="193"/>
      <c r="L359" s="198"/>
      <c r="M359" s="199"/>
      <c r="N359" s="200"/>
      <c r="O359" s="200"/>
      <c r="P359" s="201">
        <f>SUM(P360:P392)</f>
        <v>0</v>
      </c>
      <c r="Q359" s="200"/>
      <c r="R359" s="201">
        <f>SUM(R360:R392)</f>
        <v>0.11006455000000002</v>
      </c>
      <c r="S359" s="200"/>
      <c r="T359" s="202">
        <f>SUM(T360:T392)</f>
        <v>4.8000000000000001E-2</v>
      </c>
      <c r="AR359" s="203" t="s">
        <v>86</v>
      </c>
      <c r="AT359" s="204" t="s">
        <v>76</v>
      </c>
      <c r="AU359" s="204" t="s">
        <v>84</v>
      </c>
      <c r="AY359" s="203" t="s">
        <v>191</v>
      </c>
      <c r="BK359" s="205">
        <f>SUM(BK360:BK392)</f>
        <v>0</v>
      </c>
    </row>
    <row r="360" spans="1:65" s="2" customFormat="1" ht="21.6" customHeight="1">
      <c r="A360" s="34"/>
      <c r="B360" s="35"/>
      <c r="C360" s="208" t="s">
        <v>417</v>
      </c>
      <c r="D360" s="208" t="s">
        <v>193</v>
      </c>
      <c r="E360" s="209" t="s">
        <v>755</v>
      </c>
      <c r="F360" s="210" t="s">
        <v>756</v>
      </c>
      <c r="G360" s="211" t="s">
        <v>196</v>
      </c>
      <c r="H360" s="212">
        <v>2</v>
      </c>
      <c r="I360" s="213"/>
      <c r="J360" s="214">
        <f>ROUND(I360*H360,2)</f>
        <v>0</v>
      </c>
      <c r="K360" s="210" t="s">
        <v>197</v>
      </c>
      <c r="L360" s="39"/>
      <c r="M360" s="215" t="s">
        <v>1</v>
      </c>
      <c r="N360" s="216" t="s">
        <v>42</v>
      </c>
      <c r="O360" s="71"/>
      <c r="P360" s="217">
        <f>O360*H360</f>
        <v>0</v>
      </c>
      <c r="Q360" s="217">
        <v>0</v>
      </c>
      <c r="R360" s="217">
        <f>Q360*H360</f>
        <v>0</v>
      </c>
      <c r="S360" s="217">
        <v>0</v>
      </c>
      <c r="T360" s="21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9" t="s">
        <v>321</v>
      </c>
      <c r="AT360" s="219" t="s">
        <v>193</v>
      </c>
      <c r="AU360" s="219" t="s">
        <v>86</v>
      </c>
      <c r="AY360" s="17" t="s">
        <v>191</v>
      </c>
      <c r="BE360" s="220">
        <f>IF(N360="základní",J360,0)</f>
        <v>0</v>
      </c>
      <c r="BF360" s="220">
        <f>IF(N360="snížená",J360,0)</f>
        <v>0</v>
      </c>
      <c r="BG360" s="220">
        <f>IF(N360="zákl. přenesená",J360,0)</f>
        <v>0</v>
      </c>
      <c r="BH360" s="220">
        <f>IF(N360="sníž. přenesená",J360,0)</f>
        <v>0</v>
      </c>
      <c r="BI360" s="220">
        <f>IF(N360="nulová",J360,0)</f>
        <v>0</v>
      </c>
      <c r="BJ360" s="17" t="s">
        <v>84</v>
      </c>
      <c r="BK360" s="220">
        <f>ROUND(I360*H360,2)</f>
        <v>0</v>
      </c>
      <c r="BL360" s="17" t="s">
        <v>321</v>
      </c>
      <c r="BM360" s="219" t="s">
        <v>757</v>
      </c>
    </row>
    <row r="361" spans="1:65" s="2" customFormat="1" ht="29.25">
      <c r="A361" s="34"/>
      <c r="B361" s="35"/>
      <c r="C361" s="36"/>
      <c r="D361" s="221" t="s">
        <v>200</v>
      </c>
      <c r="E361" s="36"/>
      <c r="F361" s="222" t="s">
        <v>758</v>
      </c>
      <c r="G361" s="36"/>
      <c r="H361" s="36"/>
      <c r="I361" s="122"/>
      <c r="J361" s="36"/>
      <c r="K361" s="36"/>
      <c r="L361" s="39"/>
      <c r="M361" s="223"/>
      <c r="N361" s="224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200</v>
      </c>
      <c r="AU361" s="17" t="s">
        <v>86</v>
      </c>
    </row>
    <row r="362" spans="1:65" s="2" customFormat="1" ht="21.6" customHeight="1">
      <c r="A362" s="34"/>
      <c r="B362" s="35"/>
      <c r="C362" s="247" t="s">
        <v>661</v>
      </c>
      <c r="D362" s="247" t="s">
        <v>275</v>
      </c>
      <c r="E362" s="248" t="s">
        <v>760</v>
      </c>
      <c r="F362" s="249" t="s">
        <v>761</v>
      </c>
      <c r="G362" s="250" t="s">
        <v>196</v>
      </c>
      <c r="H362" s="251">
        <v>1</v>
      </c>
      <c r="I362" s="252"/>
      <c r="J362" s="253">
        <f>ROUND(I362*H362,2)</f>
        <v>0</v>
      </c>
      <c r="K362" s="249" t="s">
        <v>197</v>
      </c>
      <c r="L362" s="254"/>
      <c r="M362" s="255" t="s">
        <v>1</v>
      </c>
      <c r="N362" s="256" t="s">
        <v>42</v>
      </c>
      <c r="O362" s="71"/>
      <c r="P362" s="217">
        <f>O362*H362</f>
        <v>0</v>
      </c>
      <c r="Q362" s="217">
        <v>1.6E-2</v>
      </c>
      <c r="R362" s="217">
        <f>Q362*H362</f>
        <v>1.6E-2</v>
      </c>
      <c r="S362" s="217">
        <v>0</v>
      </c>
      <c r="T362" s="21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19" t="s">
        <v>451</v>
      </c>
      <c r="AT362" s="219" t="s">
        <v>275</v>
      </c>
      <c r="AU362" s="219" t="s">
        <v>86</v>
      </c>
      <c r="AY362" s="17" t="s">
        <v>191</v>
      </c>
      <c r="BE362" s="220">
        <f>IF(N362="základní",J362,0)</f>
        <v>0</v>
      </c>
      <c r="BF362" s="220">
        <f>IF(N362="snížená",J362,0)</f>
        <v>0</v>
      </c>
      <c r="BG362" s="220">
        <f>IF(N362="zákl. přenesená",J362,0)</f>
        <v>0</v>
      </c>
      <c r="BH362" s="220">
        <f>IF(N362="sníž. přenesená",J362,0)</f>
        <v>0</v>
      </c>
      <c r="BI362" s="220">
        <f>IF(N362="nulová",J362,0)</f>
        <v>0</v>
      </c>
      <c r="BJ362" s="17" t="s">
        <v>84</v>
      </c>
      <c r="BK362" s="220">
        <f>ROUND(I362*H362,2)</f>
        <v>0</v>
      </c>
      <c r="BL362" s="17" t="s">
        <v>321</v>
      </c>
      <c r="BM362" s="219" t="s">
        <v>762</v>
      </c>
    </row>
    <row r="363" spans="1:65" s="2" customFormat="1" ht="19.5">
      <c r="A363" s="34"/>
      <c r="B363" s="35"/>
      <c r="C363" s="36"/>
      <c r="D363" s="221" t="s">
        <v>200</v>
      </c>
      <c r="E363" s="36"/>
      <c r="F363" s="222" t="s">
        <v>763</v>
      </c>
      <c r="G363" s="36"/>
      <c r="H363" s="36"/>
      <c r="I363" s="122"/>
      <c r="J363" s="36"/>
      <c r="K363" s="36"/>
      <c r="L363" s="39"/>
      <c r="M363" s="223"/>
      <c r="N363" s="224"/>
      <c r="O363" s="71"/>
      <c r="P363" s="71"/>
      <c r="Q363" s="71"/>
      <c r="R363" s="71"/>
      <c r="S363" s="71"/>
      <c r="T363" s="72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200</v>
      </c>
      <c r="AU363" s="17" t="s">
        <v>86</v>
      </c>
    </row>
    <row r="364" spans="1:65" s="2" customFormat="1" ht="21.6" customHeight="1">
      <c r="A364" s="34"/>
      <c r="B364" s="35"/>
      <c r="C364" s="247" t="s">
        <v>665</v>
      </c>
      <c r="D364" s="247" t="s">
        <v>275</v>
      </c>
      <c r="E364" s="248" t="s">
        <v>1755</v>
      </c>
      <c r="F364" s="249" t="s">
        <v>1756</v>
      </c>
      <c r="G364" s="250" t="s">
        <v>196</v>
      </c>
      <c r="H364" s="251">
        <v>1</v>
      </c>
      <c r="I364" s="252"/>
      <c r="J364" s="253">
        <f>ROUND(I364*H364,2)</f>
        <v>0</v>
      </c>
      <c r="K364" s="249" t="s">
        <v>197</v>
      </c>
      <c r="L364" s="254"/>
      <c r="M364" s="255" t="s">
        <v>1</v>
      </c>
      <c r="N364" s="256" t="s">
        <v>42</v>
      </c>
      <c r="O364" s="71"/>
      <c r="P364" s="217">
        <f>O364*H364</f>
        <v>0</v>
      </c>
      <c r="Q364" s="217">
        <v>1.55E-2</v>
      </c>
      <c r="R364" s="217">
        <f>Q364*H364</f>
        <v>1.55E-2</v>
      </c>
      <c r="S364" s="217">
        <v>0</v>
      </c>
      <c r="T364" s="218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19" t="s">
        <v>451</v>
      </c>
      <c r="AT364" s="219" t="s">
        <v>275</v>
      </c>
      <c r="AU364" s="219" t="s">
        <v>86</v>
      </c>
      <c r="AY364" s="17" t="s">
        <v>191</v>
      </c>
      <c r="BE364" s="220">
        <f>IF(N364="základní",J364,0)</f>
        <v>0</v>
      </c>
      <c r="BF364" s="220">
        <f>IF(N364="snížená",J364,0)</f>
        <v>0</v>
      </c>
      <c r="BG364" s="220">
        <f>IF(N364="zákl. přenesená",J364,0)</f>
        <v>0</v>
      </c>
      <c r="BH364" s="220">
        <f>IF(N364="sníž. přenesená",J364,0)</f>
        <v>0</v>
      </c>
      <c r="BI364" s="220">
        <f>IF(N364="nulová",J364,0)</f>
        <v>0</v>
      </c>
      <c r="BJ364" s="17" t="s">
        <v>84</v>
      </c>
      <c r="BK364" s="220">
        <f>ROUND(I364*H364,2)</f>
        <v>0</v>
      </c>
      <c r="BL364" s="17" t="s">
        <v>321</v>
      </c>
      <c r="BM364" s="219" t="s">
        <v>1757</v>
      </c>
    </row>
    <row r="365" spans="1:65" s="2" customFormat="1" ht="19.5">
      <c r="A365" s="34"/>
      <c r="B365" s="35"/>
      <c r="C365" s="36"/>
      <c r="D365" s="221" t="s">
        <v>200</v>
      </c>
      <c r="E365" s="36"/>
      <c r="F365" s="222" t="s">
        <v>1758</v>
      </c>
      <c r="G365" s="36"/>
      <c r="H365" s="36"/>
      <c r="I365" s="122"/>
      <c r="J365" s="36"/>
      <c r="K365" s="36"/>
      <c r="L365" s="39"/>
      <c r="M365" s="223"/>
      <c r="N365" s="224"/>
      <c r="O365" s="71"/>
      <c r="P365" s="71"/>
      <c r="Q365" s="71"/>
      <c r="R365" s="71"/>
      <c r="S365" s="71"/>
      <c r="T365" s="72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200</v>
      </c>
      <c r="AU365" s="17" t="s">
        <v>86</v>
      </c>
    </row>
    <row r="366" spans="1:65" s="2" customFormat="1" ht="21.6" customHeight="1">
      <c r="A366" s="34"/>
      <c r="B366" s="35"/>
      <c r="C366" s="208" t="s">
        <v>670</v>
      </c>
      <c r="D366" s="208" t="s">
        <v>193</v>
      </c>
      <c r="E366" s="209" t="s">
        <v>1759</v>
      </c>
      <c r="F366" s="210" t="s">
        <v>1760</v>
      </c>
      <c r="G366" s="211" t="s">
        <v>196</v>
      </c>
      <c r="H366" s="212">
        <v>4</v>
      </c>
      <c r="I366" s="213"/>
      <c r="J366" s="214">
        <f>ROUND(I366*H366,2)</f>
        <v>0</v>
      </c>
      <c r="K366" s="210" t="s">
        <v>197</v>
      </c>
      <c r="L366" s="39"/>
      <c r="M366" s="215" t="s">
        <v>1</v>
      </c>
      <c r="N366" s="216" t="s">
        <v>42</v>
      </c>
      <c r="O366" s="71"/>
      <c r="P366" s="217">
        <f>O366*H366</f>
        <v>0</v>
      </c>
      <c r="Q366" s="217">
        <v>0</v>
      </c>
      <c r="R366" s="217">
        <f>Q366*H366</f>
        <v>0</v>
      </c>
      <c r="S366" s="217">
        <v>0</v>
      </c>
      <c r="T366" s="218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9" t="s">
        <v>321</v>
      </c>
      <c r="AT366" s="219" t="s">
        <v>193</v>
      </c>
      <c r="AU366" s="219" t="s">
        <v>86</v>
      </c>
      <c r="AY366" s="17" t="s">
        <v>191</v>
      </c>
      <c r="BE366" s="220">
        <f>IF(N366="základní",J366,0)</f>
        <v>0</v>
      </c>
      <c r="BF366" s="220">
        <f>IF(N366="snížená",J366,0)</f>
        <v>0</v>
      </c>
      <c r="BG366" s="220">
        <f>IF(N366="zákl. přenesená",J366,0)</f>
        <v>0</v>
      </c>
      <c r="BH366" s="220">
        <f>IF(N366="sníž. přenesená",J366,0)</f>
        <v>0</v>
      </c>
      <c r="BI366" s="220">
        <f>IF(N366="nulová",J366,0)</f>
        <v>0</v>
      </c>
      <c r="BJ366" s="17" t="s">
        <v>84</v>
      </c>
      <c r="BK366" s="220">
        <f>ROUND(I366*H366,2)</f>
        <v>0</v>
      </c>
      <c r="BL366" s="17" t="s">
        <v>321</v>
      </c>
      <c r="BM366" s="219" t="s">
        <v>1761</v>
      </c>
    </row>
    <row r="367" spans="1:65" s="2" customFormat="1" ht="29.25">
      <c r="A367" s="34"/>
      <c r="B367" s="35"/>
      <c r="C367" s="36"/>
      <c r="D367" s="221" t="s">
        <v>200</v>
      </c>
      <c r="E367" s="36"/>
      <c r="F367" s="222" t="s">
        <v>1762</v>
      </c>
      <c r="G367" s="36"/>
      <c r="H367" s="36"/>
      <c r="I367" s="122"/>
      <c r="J367" s="36"/>
      <c r="K367" s="36"/>
      <c r="L367" s="39"/>
      <c r="M367" s="223"/>
      <c r="N367" s="224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200</v>
      </c>
      <c r="AU367" s="17" t="s">
        <v>86</v>
      </c>
    </row>
    <row r="368" spans="1:65" s="2" customFormat="1" ht="21.6" customHeight="1">
      <c r="A368" s="34"/>
      <c r="B368" s="35"/>
      <c r="C368" s="247" t="s">
        <v>678</v>
      </c>
      <c r="D368" s="247" t="s">
        <v>275</v>
      </c>
      <c r="E368" s="248" t="s">
        <v>1763</v>
      </c>
      <c r="F368" s="249" t="s">
        <v>1764</v>
      </c>
      <c r="G368" s="250" t="s">
        <v>196</v>
      </c>
      <c r="H368" s="251">
        <v>4</v>
      </c>
      <c r="I368" s="252"/>
      <c r="J368" s="253">
        <f>ROUND(I368*H368,2)</f>
        <v>0</v>
      </c>
      <c r="K368" s="249" t="s">
        <v>197</v>
      </c>
      <c r="L368" s="254"/>
      <c r="M368" s="255" t="s">
        <v>1</v>
      </c>
      <c r="N368" s="256" t="s">
        <v>42</v>
      </c>
      <c r="O368" s="71"/>
      <c r="P368" s="217">
        <f>O368*H368</f>
        <v>0</v>
      </c>
      <c r="Q368" s="217">
        <v>1.7500000000000002E-2</v>
      </c>
      <c r="R368" s="217">
        <f>Q368*H368</f>
        <v>7.0000000000000007E-2</v>
      </c>
      <c r="S368" s="217">
        <v>0</v>
      </c>
      <c r="T368" s="21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19" t="s">
        <v>451</v>
      </c>
      <c r="AT368" s="219" t="s">
        <v>275</v>
      </c>
      <c r="AU368" s="219" t="s">
        <v>86</v>
      </c>
      <c r="AY368" s="17" t="s">
        <v>191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7" t="s">
        <v>84</v>
      </c>
      <c r="BK368" s="220">
        <f>ROUND(I368*H368,2)</f>
        <v>0</v>
      </c>
      <c r="BL368" s="17" t="s">
        <v>321</v>
      </c>
      <c r="BM368" s="219" t="s">
        <v>1765</v>
      </c>
    </row>
    <row r="369" spans="1:65" s="2" customFormat="1">
      <c r="A369" s="34"/>
      <c r="B369" s="35"/>
      <c r="C369" s="36"/>
      <c r="D369" s="221" t="s">
        <v>200</v>
      </c>
      <c r="E369" s="36"/>
      <c r="F369" s="222" t="s">
        <v>1766</v>
      </c>
      <c r="G369" s="36"/>
      <c r="H369" s="36"/>
      <c r="I369" s="122"/>
      <c r="J369" s="36"/>
      <c r="K369" s="36"/>
      <c r="L369" s="39"/>
      <c r="M369" s="223"/>
      <c r="N369" s="224"/>
      <c r="O369" s="71"/>
      <c r="P369" s="71"/>
      <c r="Q369" s="71"/>
      <c r="R369" s="71"/>
      <c r="S369" s="71"/>
      <c r="T369" s="72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200</v>
      </c>
      <c r="AU369" s="17" t="s">
        <v>86</v>
      </c>
    </row>
    <row r="370" spans="1:65" s="2" customFormat="1" ht="14.45" customHeight="1">
      <c r="A370" s="34"/>
      <c r="B370" s="35"/>
      <c r="C370" s="208" t="s">
        <v>685</v>
      </c>
      <c r="D370" s="208" t="s">
        <v>193</v>
      </c>
      <c r="E370" s="209" t="s">
        <v>791</v>
      </c>
      <c r="F370" s="210" t="s">
        <v>792</v>
      </c>
      <c r="G370" s="211" t="s">
        <v>196</v>
      </c>
      <c r="H370" s="212">
        <v>8</v>
      </c>
      <c r="I370" s="213"/>
      <c r="J370" s="214">
        <f>ROUND(I370*H370,2)</f>
        <v>0</v>
      </c>
      <c r="K370" s="210" t="s">
        <v>197</v>
      </c>
      <c r="L370" s="39"/>
      <c r="M370" s="215" t="s">
        <v>1</v>
      </c>
      <c r="N370" s="216" t="s">
        <v>42</v>
      </c>
      <c r="O370" s="71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19" t="s">
        <v>321</v>
      </c>
      <c r="AT370" s="219" t="s">
        <v>193</v>
      </c>
      <c r="AU370" s="219" t="s">
        <v>86</v>
      </c>
      <c r="AY370" s="17" t="s">
        <v>191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17" t="s">
        <v>84</v>
      </c>
      <c r="BK370" s="220">
        <f>ROUND(I370*H370,2)</f>
        <v>0</v>
      </c>
      <c r="BL370" s="17" t="s">
        <v>321</v>
      </c>
      <c r="BM370" s="219" t="s">
        <v>1767</v>
      </c>
    </row>
    <row r="371" spans="1:65" s="2" customFormat="1" ht="19.5">
      <c r="A371" s="34"/>
      <c r="B371" s="35"/>
      <c r="C371" s="36"/>
      <c r="D371" s="221" t="s">
        <v>200</v>
      </c>
      <c r="E371" s="36"/>
      <c r="F371" s="222" t="s">
        <v>794</v>
      </c>
      <c r="G371" s="36"/>
      <c r="H371" s="36"/>
      <c r="I371" s="122"/>
      <c r="J371" s="36"/>
      <c r="K371" s="36"/>
      <c r="L371" s="39"/>
      <c r="M371" s="223"/>
      <c r="N371" s="224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200</v>
      </c>
      <c r="AU371" s="17" t="s">
        <v>86</v>
      </c>
    </row>
    <row r="372" spans="1:65" s="14" customFormat="1">
      <c r="B372" s="235"/>
      <c r="C372" s="236"/>
      <c r="D372" s="221" t="s">
        <v>202</v>
      </c>
      <c r="E372" s="237" t="s">
        <v>1</v>
      </c>
      <c r="F372" s="238" t="s">
        <v>1768</v>
      </c>
      <c r="G372" s="236"/>
      <c r="H372" s="239">
        <v>6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202</v>
      </c>
      <c r="AU372" s="245" t="s">
        <v>86</v>
      </c>
      <c r="AV372" s="14" t="s">
        <v>86</v>
      </c>
      <c r="AW372" s="14" t="s">
        <v>32</v>
      </c>
      <c r="AX372" s="14" t="s">
        <v>77</v>
      </c>
      <c r="AY372" s="245" t="s">
        <v>191</v>
      </c>
    </row>
    <row r="373" spans="1:65" s="14" customFormat="1">
      <c r="B373" s="235"/>
      <c r="C373" s="236"/>
      <c r="D373" s="221" t="s">
        <v>202</v>
      </c>
      <c r="E373" s="237" t="s">
        <v>1</v>
      </c>
      <c r="F373" s="238" t="s">
        <v>1769</v>
      </c>
      <c r="G373" s="236"/>
      <c r="H373" s="239">
        <v>2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AT373" s="245" t="s">
        <v>202</v>
      </c>
      <c r="AU373" s="245" t="s">
        <v>86</v>
      </c>
      <c r="AV373" s="14" t="s">
        <v>86</v>
      </c>
      <c r="AW373" s="14" t="s">
        <v>32</v>
      </c>
      <c r="AX373" s="14" t="s">
        <v>77</v>
      </c>
      <c r="AY373" s="245" t="s">
        <v>191</v>
      </c>
    </row>
    <row r="374" spans="1:65" s="2" customFormat="1" ht="21.6" customHeight="1">
      <c r="A374" s="34"/>
      <c r="B374" s="35"/>
      <c r="C374" s="247" t="s">
        <v>690</v>
      </c>
      <c r="D374" s="247" t="s">
        <v>275</v>
      </c>
      <c r="E374" s="248" t="s">
        <v>796</v>
      </c>
      <c r="F374" s="249" t="s">
        <v>797</v>
      </c>
      <c r="G374" s="250" t="s">
        <v>196</v>
      </c>
      <c r="H374" s="251">
        <v>5</v>
      </c>
      <c r="I374" s="252"/>
      <c r="J374" s="253">
        <f>ROUND(I374*H374,2)</f>
        <v>0</v>
      </c>
      <c r="K374" s="249" t="s">
        <v>197</v>
      </c>
      <c r="L374" s="254"/>
      <c r="M374" s="255" t="s">
        <v>1</v>
      </c>
      <c r="N374" s="256" t="s">
        <v>42</v>
      </c>
      <c r="O374" s="71"/>
      <c r="P374" s="217">
        <f>O374*H374</f>
        <v>0</v>
      </c>
      <c r="Q374" s="217">
        <v>1.1999999999999999E-3</v>
      </c>
      <c r="R374" s="217">
        <f>Q374*H374</f>
        <v>5.9999999999999993E-3</v>
      </c>
      <c r="S374" s="217">
        <v>0</v>
      </c>
      <c r="T374" s="218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19" t="s">
        <v>451</v>
      </c>
      <c r="AT374" s="219" t="s">
        <v>275</v>
      </c>
      <c r="AU374" s="219" t="s">
        <v>86</v>
      </c>
      <c r="AY374" s="17" t="s">
        <v>191</v>
      </c>
      <c r="BE374" s="220">
        <f>IF(N374="základní",J374,0)</f>
        <v>0</v>
      </c>
      <c r="BF374" s="220">
        <f>IF(N374="snížená",J374,0)</f>
        <v>0</v>
      </c>
      <c r="BG374" s="220">
        <f>IF(N374="zákl. přenesená",J374,0)</f>
        <v>0</v>
      </c>
      <c r="BH374" s="220">
        <f>IF(N374="sníž. přenesená",J374,0)</f>
        <v>0</v>
      </c>
      <c r="BI374" s="220">
        <f>IF(N374="nulová",J374,0)</f>
        <v>0</v>
      </c>
      <c r="BJ374" s="17" t="s">
        <v>84</v>
      </c>
      <c r="BK374" s="220">
        <f>ROUND(I374*H374,2)</f>
        <v>0</v>
      </c>
      <c r="BL374" s="17" t="s">
        <v>321</v>
      </c>
      <c r="BM374" s="219" t="s">
        <v>798</v>
      </c>
    </row>
    <row r="375" spans="1:65" s="2" customFormat="1" ht="19.5">
      <c r="A375" s="34"/>
      <c r="B375" s="35"/>
      <c r="C375" s="36"/>
      <c r="D375" s="221" t="s">
        <v>200</v>
      </c>
      <c r="E375" s="36"/>
      <c r="F375" s="222" t="s">
        <v>799</v>
      </c>
      <c r="G375" s="36"/>
      <c r="H375" s="36"/>
      <c r="I375" s="122"/>
      <c r="J375" s="36"/>
      <c r="K375" s="36"/>
      <c r="L375" s="39"/>
      <c r="M375" s="223"/>
      <c r="N375" s="224"/>
      <c r="O375" s="71"/>
      <c r="P375" s="71"/>
      <c r="Q375" s="71"/>
      <c r="R375" s="71"/>
      <c r="S375" s="71"/>
      <c r="T375" s="72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200</v>
      </c>
      <c r="AU375" s="17" t="s">
        <v>86</v>
      </c>
    </row>
    <row r="376" spans="1:65" s="2" customFormat="1" ht="39">
      <c r="A376" s="34"/>
      <c r="B376" s="35"/>
      <c r="C376" s="36"/>
      <c r="D376" s="221" t="s">
        <v>218</v>
      </c>
      <c r="E376" s="36"/>
      <c r="F376" s="246" t="s">
        <v>800</v>
      </c>
      <c r="G376" s="36"/>
      <c r="H376" s="36"/>
      <c r="I376" s="122"/>
      <c r="J376" s="36"/>
      <c r="K376" s="36"/>
      <c r="L376" s="39"/>
      <c r="M376" s="223"/>
      <c r="N376" s="224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218</v>
      </c>
      <c r="AU376" s="17" t="s">
        <v>86</v>
      </c>
    </row>
    <row r="377" spans="1:65" s="2" customFormat="1" ht="21.6" customHeight="1">
      <c r="A377" s="34"/>
      <c r="B377" s="35"/>
      <c r="C377" s="247" t="s">
        <v>695</v>
      </c>
      <c r="D377" s="247" t="s">
        <v>275</v>
      </c>
      <c r="E377" s="248" t="s">
        <v>802</v>
      </c>
      <c r="F377" s="249" t="s">
        <v>803</v>
      </c>
      <c r="G377" s="250" t="s">
        <v>196</v>
      </c>
      <c r="H377" s="251">
        <v>1</v>
      </c>
      <c r="I377" s="252"/>
      <c r="J377" s="253">
        <f>ROUND(I377*H377,2)</f>
        <v>0</v>
      </c>
      <c r="K377" s="249" t="s">
        <v>197</v>
      </c>
      <c r="L377" s="254"/>
      <c r="M377" s="255" t="s">
        <v>1</v>
      </c>
      <c r="N377" s="256" t="s">
        <v>42</v>
      </c>
      <c r="O377" s="71"/>
      <c r="P377" s="217">
        <f>O377*H377</f>
        <v>0</v>
      </c>
      <c r="Q377" s="217">
        <v>1.1999999999999999E-3</v>
      </c>
      <c r="R377" s="217">
        <f>Q377*H377</f>
        <v>1.1999999999999999E-3</v>
      </c>
      <c r="S377" s="217">
        <v>0</v>
      </c>
      <c r="T377" s="218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19" t="s">
        <v>451</v>
      </c>
      <c r="AT377" s="219" t="s">
        <v>275</v>
      </c>
      <c r="AU377" s="219" t="s">
        <v>86</v>
      </c>
      <c r="AY377" s="17" t="s">
        <v>191</v>
      </c>
      <c r="BE377" s="220">
        <f>IF(N377="základní",J377,0)</f>
        <v>0</v>
      </c>
      <c r="BF377" s="220">
        <f>IF(N377="snížená",J377,0)</f>
        <v>0</v>
      </c>
      <c r="BG377" s="220">
        <f>IF(N377="zákl. přenesená",J377,0)</f>
        <v>0</v>
      </c>
      <c r="BH377" s="220">
        <f>IF(N377="sníž. přenesená",J377,0)</f>
        <v>0</v>
      </c>
      <c r="BI377" s="220">
        <f>IF(N377="nulová",J377,0)</f>
        <v>0</v>
      </c>
      <c r="BJ377" s="17" t="s">
        <v>84</v>
      </c>
      <c r="BK377" s="220">
        <f>ROUND(I377*H377,2)</f>
        <v>0</v>
      </c>
      <c r="BL377" s="17" t="s">
        <v>321</v>
      </c>
      <c r="BM377" s="219" t="s">
        <v>804</v>
      </c>
    </row>
    <row r="378" spans="1:65" s="2" customFormat="1" ht="19.5">
      <c r="A378" s="34"/>
      <c r="B378" s="35"/>
      <c r="C378" s="36"/>
      <c r="D378" s="221" t="s">
        <v>200</v>
      </c>
      <c r="E378" s="36"/>
      <c r="F378" s="222" t="s">
        <v>805</v>
      </c>
      <c r="G378" s="36"/>
      <c r="H378" s="36"/>
      <c r="I378" s="122"/>
      <c r="J378" s="36"/>
      <c r="K378" s="36"/>
      <c r="L378" s="39"/>
      <c r="M378" s="223"/>
      <c r="N378" s="224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200</v>
      </c>
      <c r="AU378" s="17" t="s">
        <v>86</v>
      </c>
    </row>
    <row r="379" spans="1:65" s="2" customFormat="1" ht="29.25">
      <c r="A379" s="34"/>
      <c r="B379" s="35"/>
      <c r="C379" s="36"/>
      <c r="D379" s="221" t="s">
        <v>218</v>
      </c>
      <c r="E379" s="36"/>
      <c r="F379" s="246" t="s">
        <v>806</v>
      </c>
      <c r="G379" s="36"/>
      <c r="H379" s="36"/>
      <c r="I379" s="122"/>
      <c r="J379" s="36"/>
      <c r="K379" s="36"/>
      <c r="L379" s="39"/>
      <c r="M379" s="223"/>
      <c r="N379" s="224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218</v>
      </c>
      <c r="AU379" s="17" t="s">
        <v>86</v>
      </c>
    </row>
    <row r="380" spans="1:65" s="2" customFormat="1" ht="14.45" customHeight="1">
      <c r="A380" s="34"/>
      <c r="B380" s="35"/>
      <c r="C380" s="247" t="s">
        <v>702</v>
      </c>
      <c r="D380" s="247" t="s">
        <v>275</v>
      </c>
      <c r="E380" s="248" t="s">
        <v>1770</v>
      </c>
      <c r="F380" s="249" t="s">
        <v>1771</v>
      </c>
      <c r="G380" s="250" t="s">
        <v>196</v>
      </c>
      <c r="H380" s="251">
        <v>2</v>
      </c>
      <c r="I380" s="252"/>
      <c r="J380" s="253">
        <f>ROUND(I380*H380,2)</f>
        <v>0</v>
      </c>
      <c r="K380" s="249" t="s">
        <v>1</v>
      </c>
      <c r="L380" s="254"/>
      <c r="M380" s="255" t="s">
        <v>1</v>
      </c>
      <c r="N380" s="256" t="s">
        <v>42</v>
      </c>
      <c r="O380" s="71"/>
      <c r="P380" s="217">
        <f>O380*H380</f>
        <v>0</v>
      </c>
      <c r="Q380" s="217">
        <v>1.2E-4</v>
      </c>
      <c r="R380" s="217">
        <f>Q380*H380</f>
        <v>2.4000000000000001E-4</v>
      </c>
      <c r="S380" s="217">
        <v>0</v>
      </c>
      <c r="T380" s="218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19" t="s">
        <v>451</v>
      </c>
      <c r="AT380" s="219" t="s">
        <v>275</v>
      </c>
      <c r="AU380" s="219" t="s">
        <v>86</v>
      </c>
      <c r="AY380" s="17" t="s">
        <v>191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7" t="s">
        <v>84</v>
      </c>
      <c r="BK380" s="220">
        <f>ROUND(I380*H380,2)</f>
        <v>0</v>
      </c>
      <c r="BL380" s="17" t="s">
        <v>321</v>
      </c>
      <c r="BM380" s="219" t="s">
        <v>1772</v>
      </c>
    </row>
    <row r="381" spans="1:65" s="2" customFormat="1">
      <c r="A381" s="34"/>
      <c r="B381" s="35"/>
      <c r="C381" s="36"/>
      <c r="D381" s="221" t="s">
        <v>200</v>
      </c>
      <c r="E381" s="36"/>
      <c r="F381" s="222" t="s">
        <v>1771</v>
      </c>
      <c r="G381" s="36"/>
      <c r="H381" s="36"/>
      <c r="I381" s="122"/>
      <c r="J381" s="36"/>
      <c r="K381" s="36"/>
      <c r="L381" s="39"/>
      <c r="M381" s="223"/>
      <c r="N381" s="224"/>
      <c r="O381" s="71"/>
      <c r="P381" s="71"/>
      <c r="Q381" s="71"/>
      <c r="R381" s="71"/>
      <c r="S381" s="71"/>
      <c r="T381" s="72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200</v>
      </c>
      <c r="AU381" s="17" t="s">
        <v>86</v>
      </c>
    </row>
    <row r="382" spans="1:65" s="2" customFormat="1" ht="21.6" customHeight="1">
      <c r="A382" s="34"/>
      <c r="B382" s="35"/>
      <c r="C382" s="208" t="s">
        <v>710</v>
      </c>
      <c r="D382" s="208" t="s">
        <v>193</v>
      </c>
      <c r="E382" s="209" t="s">
        <v>808</v>
      </c>
      <c r="F382" s="210" t="s">
        <v>809</v>
      </c>
      <c r="G382" s="211" t="s">
        <v>196</v>
      </c>
      <c r="H382" s="212">
        <v>2</v>
      </c>
      <c r="I382" s="213"/>
      <c r="J382" s="214">
        <f>ROUND(I382*H382,2)</f>
        <v>0</v>
      </c>
      <c r="K382" s="210" t="s">
        <v>197</v>
      </c>
      <c r="L382" s="39"/>
      <c r="M382" s="215" t="s">
        <v>1</v>
      </c>
      <c r="N382" s="216" t="s">
        <v>42</v>
      </c>
      <c r="O382" s="71"/>
      <c r="P382" s="217">
        <f>O382*H382</f>
        <v>0</v>
      </c>
      <c r="Q382" s="217">
        <v>0</v>
      </c>
      <c r="R382" s="217">
        <f>Q382*H382</f>
        <v>0</v>
      </c>
      <c r="S382" s="217">
        <v>2.4E-2</v>
      </c>
      <c r="T382" s="218">
        <f>S382*H382</f>
        <v>4.8000000000000001E-2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9" t="s">
        <v>321</v>
      </c>
      <c r="AT382" s="219" t="s">
        <v>193</v>
      </c>
      <c r="AU382" s="219" t="s">
        <v>86</v>
      </c>
      <c r="AY382" s="17" t="s">
        <v>191</v>
      </c>
      <c r="BE382" s="220">
        <f>IF(N382="základní",J382,0)</f>
        <v>0</v>
      </c>
      <c r="BF382" s="220">
        <f>IF(N382="snížená",J382,0)</f>
        <v>0</v>
      </c>
      <c r="BG382" s="220">
        <f>IF(N382="zákl. přenesená",J382,0)</f>
        <v>0</v>
      </c>
      <c r="BH382" s="220">
        <f>IF(N382="sníž. přenesená",J382,0)</f>
        <v>0</v>
      </c>
      <c r="BI382" s="220">
        <f>IF(N382="nulová",J382,0)</f>
        <v>0</v>
      </c>
      <c r="BJ382" s="17" t="s">
        <v>84</v>
      </c>
      <c r="BK382" s="220">
        <f>ROUND(I382*H382,2)</f>
        <v>0</v>
      </c>
      <c r="BL382" s="17" t="s">
        <v>321</v>
      </c>
      <c r="BM382" s="219" t="s">
        <v>810</v>
      </c>
    </row>
    <row r="383" spans="1:65" s="2" customFormat="1" ht="29.25">
      <c r="A383" s="34"/>
      <c r="B383" s="35"/>
      <c r="C383" s="36"/>
      <c r="D383" s="221" t="s">
        <v>200</v>
      </c>
      <c r="E383" s="36"/>
      <c r="F383" s="222" t="s">
        <v>811</v>
      </c>
      <c r="G383" s="36"/>
      <c r="H383" s="36"/>
      <c r="I383" s="122"/>
      <c r="J383" s="36"/>
      <c r="K383" s="36"/>
      <c r="L383" s="39"/>
      <c r="M383" s="223"/>
      <c r="N383" s="224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200</v>
      </c>
      <c r="AU383" s="17" t="s">
        <v>86</v>
      </c>
    </row>
    <row r="384" spans="1:65" s="14" customFormat="1">
      <c r="B384" s="235"/>
      <c r="C384" s="236"/>
      <c r="D384" s="221" t="s">
        <v>202</v>
      </c>
      <c r="E384" s="237" t="s">
        <v>1</v>
      </c>
      <c r="F384" s="238" t="s">
        <v>1773</v>
      </c>
      <c r="G384" s="236"/>
      <c r="H384" s="239">
        <v>2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AT384" s="245" t="s">
        <v>202</v>
      </c>
      <c r="AU384" s="245" t="s">
        <v>86</v>
      </c>
      <c r="AV384" s="14" t="s">
        <v>86</v>
      </c>
      <c r="AW384" s="14" t="s">
        <v>32</v>
      </c>
      <c r="AX384" s="14" t="s">
        <v>77</v>
      </c>
      <c r="AY384" s="245" t="s">
        <v>191</v>
      </c>
    </row>
    <row r="385" spans="1:65" s="2" customFormat="1" ht="21.6" customHeight="1">
      <c r="A385" s="34"/>
      <c r="B385" s="35"/>
      <c r="C385" s="208" t="s">
        <v>716</v>
      </c>
      <c r="D385" s="208" t="s">
        <v>193</v>
      </c>
      <c r="E385" s="209" t="s">
        <v>817</v>
      </c>
      <c r="F385" s="210" t="s">
        <v>818</v>
      </c>
      <c r="G385" s="211" t="s">
        <v>196</v>
      </c>
      <c r="H385" s="212">
        <v>6</v>
      </c>
      <c r="I385" s="213"/>
      <c r="J385" s="214">
        <f>ROUND(I385*H385,2)</f>
        <v>0</v>
      </c>
      <c r="K385" s="210" t="s">
        <v>197</v>
      </c>
      <c r="L385" s="39"/>
      <c r="M385" s="215" t="s">
        <v>1</v>
      </c>
      <c r="N385" s="216" t="s">
        <v>42</v>
      </c>
      <c r="O385" s="71"/>
      <c r="P385" s="217">
        <f>O385*H385</f>
        <v>0</v>
      </c>
      <c r="Q385" s="217">
        <v>0</v>
      </c>
      <c r="R385" s="217">
        <f>Q385*H385</f>
        <v>0</v>
      </c>
      <c r="S385" s="217">
        <v>0</v>
      </c>
      <c r="T385" s="21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19" t="s">
        <v>321</v>
      </c>
      <c r="AT385" s="219" t="s">
        <v>193</v>
      </c>
      <c r="AU385" s="219" t="s">
        <v>86</v>
      </c>
      <c r="AY385" s="17" t="s">
        <v>191</v>
      </c>
      <c r="BE385" s="220">
        <f>IF(N385="základní",J385,0)</f>
        <v>0</v>
      </c>
      <c r="BF385" s="220">
        <f>IF(N385="snížená",J385,0)</f>
        <v>0</v>
      </c>
      <c r="BG385" s="220">
        <f>IF(N385="zákl. přenesená",J385,0)</f>
        <v>0</v>
      </c>
      <c r="BH385" s="220">
        <f>IF(N385="sníž. přenesená",J385,0)</f>
        <v>0</v>
      </c>
      <c r="BI385" s="220">
        <f>IF(N385="nulová",J385,0)</f>
        <v>0</v>
      </c>
      <c r="BJ385" s="17" t="s">
        <v>84</v>
      </c>
      <c r="BK385" s="220">
        <f>ROUND(I385*H385,2)</f>
        <v>0</v>
      </c>
      <c r="BL385" s="17" t="s">
        <v>321</v>
      </c>
      <c r="BM385" s="219" t="s">
        <v>819</v>
      </c>
    </row>
    <row r="386" spans="1:65" s="2" customFormat="1" ht="19.5">
      <c r="A386" s="34"/>
      <c r="B386" s="35"/>
      <c r="C386" s="36"/>
      <c r="D386" s="221" t="s">
        <v>200</v>
      </c>
      <c r="E386" s="36"/>
      <c r="F386" s="222" t="s">
        <v>820</v>
      </c>
      <c r="G386" s="36"/>
      <c r="H386" s="36"/>
      <c r="I386" s="122"/>
      <c r="J386" s="36"/>
      <c r="K386" s="36"/>
      <c r="L386" s="39"/>
      <c r="M386" s="223"/>
      <c r="N386" s="224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200</v>
      </c>
      <c r="AU386" s="17" t="s">
        <v>86</v>
      </c>
    </row>
    <row r="387" spans="1:65" s="2" customFormat="1" ht="14.45" customHeight="1">
      <c r="A387" s="34"/>
      <c r="B387" s="35"/>
      <c r="C387" s="247" t="s">
        <v>724</v>
      </c>
      <c r="D387" s="247" t="s">
        <v>275</v>
      </c>
      <c r="E387" s="248" t="s">
        <v>823</v>
      </c>
      <c r="F387" s="249" t="s">
        <v>824</v>
      </c>
      <c r="G387" s="250" t="s">
        <v>297</v>
      </c>
      <c r="H387" s="251">
        <v>5.3550000000000004</v>
      </c>
      <c r="I387" s="252"/>
      <c r="J387" s="253">
        <f>ROUND(I387*H387,2)</f>
        <v>0</v>
      </c>
      <c r="K387" s="249" t="s">
        <v>197</v>
      </c>
      <c r="L387" s="254"/>
      <c r="M387" s="255" t="s">
        <v>1</v>
      </c>
      <c r="N387" s="256" t="s">
        <v>42</v>
      </c>
      <c r="O387" s="71"/>
      <c r="P387" s="217">
        <f>O387*H387</f>
        <v>0</v>
      </c>
      <c r="Q387" s="217">
        <v>2.1000000000000001E-4</v>
      </c>
      <c r="R387" s="217">
        <f>Q387*H387</f>
        <v>1.1245500000000002E-3</v>
      </c>
      <c r="S387" s="217">
        <v>0</v>
      </c>
      <c r="T387" s="21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19" t="s">
        <v>451</v>
      </c>
      <c r="AT387" s="219" t="s">
        <v>275</v>
      </c>
      <c r="AU387" s="219" t="s">
        <v>86</v>
      </c>
      <c r="AY387" s="17" t="s">
        <v>191</v>
      </c>
      <c r="BE387" s="220">
        <f>IF(N387="základní",J387,0)</f>
        <v>0</v>
      </c>
      <c r="BF387" s="220">
        <f>IF(N387="snížená",J387,0)</f>
        <v>0</v>
      </c>
      <c r="BG387" s="220">
        <f>IF(N387="zákl. přenesená",J387,0)</f>
        <v>0</v>
      </c>
      <c r="BH387" s="220">
        <f>IF(N387="sníž. přenesená",J387,0)</f>
        <v>0</v>
      </c>
      <c r="BI387" s="220">
        <f>IF(N387="nulová",J387,0)</f>
        <v>0</v>
      </c>
      <c r="BJ387" s="17" t="s">
        <v>84</v>
      </c>
      <c r="BK387" s="220">
        <f>ROUND(I387*H387,2)</f>
        <v>0</v>
      </c>
      <c r="BL387" s="17" t="s">
        <v>321</v>
      </c>
      <c r="BM387" s="219" t="s">
        <v>825</v>
      </c>
    </row>
    <row r="388" spans="1:65" s="2" customFormat="1">
      <c r="A388" s="34"/>
      <c r="B388" s="35"/>
      <c r="C388" s="36"/>
      <c r="D388" s="221" t="s">
        <v>200</v>
      </c>
      <c r="E388" s="36"/>
      <c r="F388" s="222" t="s">
        <v>826</v>
      </c>
      <c r="G388" s="36"/>
      <c r="H388" s="36"/>
      <c r="I388" s="122"/>
      <c r="J388" s="36"/>
      <c r="K388" s="36"/>
      <c r="L388" s="39"/>
      <c r="M388" s="223"/>
      <c r="N388" s="224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200</v>
      </c>
      <c r="AU388" s="17" t="s">
        <v>86</v>
      </c>
    </row>
    <row r="389" spans="1:65" s="14" customFormat="1">
      <c r="B389" s="235"/>
      <c r="C389" s="236"/>
      <c r="D389" s="221" t="s">
        <v>202</v>
      </c>
      <c r="E389" s="237" t="s">
        <v>1</v>
      </c>
      <c r="F389" s="238" t="s">
        <v>1774</v>
      </c>
      <c r="G389" s="236"/>
      <c r="H389" s="239">
        <v>5.0999999999999996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AT389" s="245" t="s">
        <v>202</v>
      </c>
      <c r="AU389" s="245" t="s">
        <v>86</v>
      </c>
      <c r="AV389" s="14" t="s">
        <v>86</v>
      </c>
      <c r="AW389" s="14" t="s">
        <v>32</v>
      </c>
      <c r="AX389" s="14" t="s">
        <v>77</v>
      </c>
      <c r="AY389" s="245" t="s">
        <v>191</v>
      </c>
    </row>
    <row r="390" spans="1:65" s="14" customFormat="1">
      <c r="B390" s="235"/>
      <c r="C390" s="236"/>
      <c r="D390" s="221" t="s">
        <v>202</v>
      </c>
      <c r="E390" s="236"/>
      <c r="F390" s="238" t="s">
        <v>1775</v>
      </c>
      <c r="G390" s="236"/>
      <c r="H390" s="239">
        <v>5.3550000000000004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AT390" s="245" t="s">
        <v>202</v>
      </c>
      <c r="AU390" s="245" t="s">
        <v>86</v>
      </c>
      <c r="AV390" s="14" t="s">
        <v>86</v>
      </c>
      <c r="AW390" s="14" t="s">
        <v>4</v>
      </c>
      <c r="AX390" s="14" t="s">
        <v>84</v>
      </c>
      <c r="AY390" s="245" t="s">
        <v>191</v>
      </c>
    </row>
    <row r="391" spans="1:65" s="2" customFormat="1" ht="21.6" customHeight="1">
      <c r="A391" s="34"/>
      <c r="B391" s="35"/>
      <c r="C391" s="208" t="s">
        <v>729</v>
      </c>
      <c r="D391" s="208" t="s">
        <v>193</v>
      </c>
      <c r="E391" s="209" t="s">
        <v>1776</v>
      </c>
      <c r="F391" s="210" t="s">
        <v>1777</v>
      </c>
      <c r="G391" s="211" t="s">
        <v>235</v>
      </c>
      <c r="H391" s="212">
        <v>0.11</v>
      </c>
      <c r="I391" s="213"/>
      <c r="J391" s="214">
        <f>ROUND(I391*H391,2)</f>
        <v>0</v>
      </c>
      <c r="K391" s="210" t="s">
        <v>197</v>
      </c>
      <c r="L391" s="39"/>
      <c r="M391" s="215" t="s">
        <v>1</v>
      </c>
      <c r="N391" s="216" t="s">
        <v>42</v>
      </c>
      <c r="O391" s="71"/>
      <c r="P391" s="217">
        <f>O391*H391</f>
        <v>0</v>
      </c>
      <c r="Q391" s="217">
        <v>0</v>
      </c>
      <c r="R391" s="217">
        <f>Q391*H391</f>
        <v>0</v>
      </c>
      <c r="S391" s="217">
        <v>0</v>
      </c>
      <c r="T391" s="218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19" t="s">
        <v>321</v>
      </c>
      <c r="AT391" s="219" t="s">
        <v>193</v>
      </c>
      <c r="AU391" s="219" t="s">
        <v>86</v>
      </c>
      <c r="AY391" s="17" t="s">
        <v>191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7" t="s">
        <v>84</v>
      </c>
      <c r="BK391" s="220">
        <f>ROUND(I391*H391,2)</f>
        <v>0</v>
      </c>
      <c r="BL391" s="17" t="s">
        <v>321</v>
      </c>
      <c r="BM391" s="219" t="s">
        <v>1778</v>
      </c>
    </row>
    <row r="392" spans="1:65" s="2" customFormat="1" ht="29.25">
      <c r="A392" s="34"/>
      <c r="B392" s="35"/>
      <c r="C392" s="36"/>
      <c r="D392" s="221" t="s">
        <v>200</v>
      </c>
      <c r="E392" s="36"/>
      <c r="F392" s="222" t="s">
        <v>1779</v>
      </c>
      <c r="G392" s="36"/>
      <c r="H392" s="36"/>
      <c r="I392" s="122"/>
      <c r="J392" s="36"/>
      <c r="K392" s="36"/>
      <c r="L392" s="39"/>
      <c r="M392" s="223"/>
      <c r="N392" s="224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200</v>
      </c>
      <c r="AU392" s="17" t="s">
        <v>86</v>
      </c>
    </row>
    <row r="393" spans="1:65" s="12" customFormat="1" ht="22.9" customHeight="1">
      <c r="B393" s="192"/>
      <c r="C393" s="193"/>
      <c r="D393" s="194" t="s">
        <v>76</v>
      </c>
      <c r="E393" s="206" t="s">
        <v>837</v>
      </c>
      <c r="F393" s="206" t="s">
        <v>838</v>
      </c>
      <c r="G393" s="193"/>
      <c r="H393" s="193"/>
      <c r="I393" s="196"/>
      <c r="J393" s="207">
        <f>BK393</f>
        <v>0</v>
      </c>
      <c r="K393" s="193"/>
      <c r="L393" s="198"/>
      <c r="M393" s="199"/>
      <c r="N393" s="200"/>
      <c r="O393" s="200"/>
      <c r="P393" s="201">
        <f>SUM(P394:P425)</f>
        <v>0</v>
      </c>
      <c r="Q393" s="200"/>
      <c r="R393" s="201">
        <f>SUM(R394:R425)</f>
        <v>0.52850000000000008</v>
      </c>
      <c r="S393" s="200"/>
      <c r="T393" s="202">
        <f>SUM(T394:T425)</f>
        <v>0</v>
      </c>
      <c r="AR393" s="203" t="s">
        <v>86</v>
      </c>
      <c r="AT393" s="204" t="s">
        <v>76</v>
      </c>
      <c r="AU393" s="204" t="s">
        <v>84</v>
      </c>
      <c r="AY393" s="203" t="s">
        <v>191</v>
      </c>
      <c r="BK393" s="205">
        <f>SUM(BK394:BK425)</f>
        <v>0</v>
      </c>
    </row>
    <row r="394" spans="1:65" s="2" customFormat="1" ht="21.6" customHeight="1">
      <c r="A394" s="34"/>
      <c r="B394" s="35"/>
      <c r="C394" s="208" t="s">
        <v>736</v>
      </c>
      <c r="D394" s="208" t="s">
        <v>193</v>
      </c>
      <c r="E394" s="209" t="s">
        <v>852</v>
      </c>
      <c r="F394" s="210" t="s">
        <v>853</v>
      </c>
      <c r="G394" s="211" t="s">
        <v>297</v>
      </c>
      <c r="H394" s="212">
        <v>6</v>
      </c>
      <c r="I394" s="213"/>
      <c r="J394" s="214">
        <f>ROUND(I394*H394,2)</f>
        <v>0</v>
      </c>
      <c r="K394" s="210" t="s">
        <v>197</v>
      </c>
      <c r="L394" s="39"/>
      <c r="M394" s="215" t="s">
        <v>1</v>
      </c>
      <c r="N394" s="216" t="s">
        <v>42</v>
      </c>
      <c r="O394" s="71"/>
      <c r="P394" s="217">
        <f>O394*H394</f>
        <v>0</v>
      </c>
      <c r="Q394" s="217">
        <v>6.0000000000000002E-5</v>
      </c>
      <c r="R394" s="217">
        <f>Q394*H394</f>
        <v>3.6000000000000002E-4</v>
      </c>
      <c r="S394" s="217">
        <v>0</v>
      </c>
      <c r="T394" s="21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19" t="s">
        <v>321</v>
      </c>
      <c r="AT394" s="219" t="s">
        <v>193</v>
      </c>
      <c r="AU394" s="219" t="s">
        <v>86</v>
      </c>
      <c r="AY394" s="17" t="s">
        <v>191</v>
      </c>
      <c r="BE394" s="220">
        <f>IF(N394="základní",J394,0)</f>
        <v>0</v>
      </c>
      <c r="BF394" s="220">
        <f>IF(N394="snížená",J394,0)</f>
        <v>0</v>
      </c>
      <c r="BG394" s="220">
        <f>IF(N394="zákl. přenesená",J394,0)</f>
        <v>0</v>
      </c>
      <c r="BH394" s="220">
        <f>IF(N394="sníž. přenesená",J394,0)</f>
        <v>0</v>
      </c>
      <c r="BI394" s="220">
        <f>IF(N394="nulová",J394,0)</f>
        <v>0</v>
      </c>
      <c r="BJ394" s="17" t="s">
        <v>84</v>
      </c>
      <c r="BK394" s="220">
        <f>ROUND(I394*H394,2)</f>
        <v>0</v>
      </c>
      <c r="BL394" s="17" t="s">
        <v>321</v>
      </c>
      <c r="BM394" s="219" t="s">
        <v>854</v>
      </c>
    </row>
    <row r="395" spans="1:65" s="2" customFormat="1" ht="19.5">
      <c r="A395" s="34"/>
      <c r="B395" s="35"/>
      <c r="C395" s="36"/>
      <c r="D395" s="221" t="s">
        <v>200</v>
      </c>
      <c r="E395" s="36"/>
      <c r="F395" s="222" t="s">
        <v>855</v>
      </c>
      <c r="G395" s="36"/>
      <c r="H395" s="36"/>
      <c r="I395" s="122"/>
      <c r="J395" s="36"/>
      <c r="K395" s="36"/>
      <c r="L395" s="39"/>
      <c r="M395" s="223"/>
      <c r="N395" s="224"/>
      <c r="O395" s="71"/>
      <c r="P395" s="71"/>
      <c r="Q395" s="71"/>
      <c r="R395" s="71"/>
      <c r="S395" s="71"/>
      <c r="T395" s="72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200</v>
      </c>
      <c r="AU395" s="17" t="s">
        <v>86</v>
      </c>
    </row>
    <row r="396" spans="1:65" s="14" customFormat="1">
      <c r="B396" s="235"/>
      <c r="C396" s="236"/>
      <c r="D396" s="221" t="s">
        <v>202</v>
      </c>
      <c r="E396" s="237" t="s">
        <v>1</v>
      </c>
      <c r="F396" s="238" t="s">
        <v>1780</v>
      </c>
      <c r="G396" s="236"/>
      <c r="H396" s="239">
        <v>6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AT396" s="245" t="s">
        <v>202</v>
      </c>
      <c r="AU396" s="245" t="s">
        <v>86</v>
      </c>
      <c r="AV396" s="14" t="s">
        <v>86</v>
      </c>
      <c r="AW396" s="14" t="s">
        <v>32</v>
      </c>
      <c r="AX396" s="14" t="s">
        <v>77</v>
      </c>
      <c r="AY396" s="245" t="s">
        <v>191</v>
      </c>
    </row>
    <row r="397" spans="1:65" s="2" customFormat="1" ht="14.45" customHeight="1">
      <c r="A397" s="34"/>
      <c r="B397" s="35"/>
      <c r="C397" s="247" t="s">
        <v>742</v>
      </c>
      <c r="D397" s="247" t="s">
        <v>275</v>
      </c>
      <c r="E397" s="248" t="s">
        <v>1781</v>
      </c>
      <c r="F397" s="249" t="s">
        <v>1782</v>
      </c>
      <c r="G397" s="250" t="s">
        <v>297</v>
      </c>
      <c r="H397" s="251">
        <v>6</v>
      </c>
      <c r="I397" s="252"/>
      <c r="J397" s="253">
        <f>ROUND(I397*H397,2)</f>
        <v>0</v>
      </c>
      <c r="K397" s="249" t="s">
        <v>1</v>
      </c>
      <c r="L397" s="254"/>
      <c r="M397" s="255" t="s">
        <v>1</v>
      </c>
      <c r="N397" s="256" t="s">
        <v>42</v>
      </c>
      <c r="O397" s="71"/>
      <c r="P397" s="217">
        <f>O397*H397</f>
        <v>0</v>
      </c>
      <c r="Q397" s="217">
        <v>1.8929999999999999E-2</v>
      </c>
      <c r="R397" s="217">
        <f>Q397*H397</f>
        <v>0.11357999999999999</v>
      </c>
      <c r="S397" s="217">
        <v>0</v>
      </c>
      <c r="T397" s="21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19" t="s">
        <v>451</v>
      </c>
      <c r="AT397" s="219" t="s">
        <v>275</v>
      </c>
      <c r="AU397" s="219" t="s">
        <v>86</v>
      </c>
      <c r="AY397" s="17" t="s">
        <v>191</v>
      </c>
      <c r="BE397" s="220">
        <f>IF(N397="základní",J397,0)</f>
        <v>0</v>
      </c>
      <c r="BF397" s="220">
        <f>IF(N397="snížená",J397,0)</f>
        <v>0</v>
      </c>
      <c r="BG397" s="220">
        <f>IF(N397="zákl. přenesená",J397,0)</f>
        <v>0</v>
      </c>
      <c r="BH397" s="220">
        <f>IF(N397="sníž. přenesená",J397,0)</f>
        <v>0</v>
      </c>
      <c r="BI397" s="220">
        <f>IF(N397="nulová",J397,0)</f>
        <v>0</v>
      </c>
      <c r="BJ397" s="17" t="s">
        <v>84</v>
      </c>
      <c r="BK397" s="220">
        <f>ROUND(I397*H397,2)</f>
        <v>0</v>
      </c>
      <c r="BL397" s="17" t="s">
        <v>321</v>
      </c>
      <c r="BM397" s="219" t="s">
        <v>860</v>
      </c>
    </row>
    <row r="398" spans="1:65" s="2" customFormat="1">
      <c r="A398" s="34"/>
      <c r="B398" s="35"/>
      <c r="C398" s="36"/>
      <c r="D398" s="221" t="s">
        <v>200</v>
      </c>
      <c r="E398" s="36"/>
      <c r="F398" s="222" t="s">
        <v>1782</v>
      </c>
      <c r="G398" s="36"/>
      <c r="H398" s="36"/>
      <c r="I398" s="122"/>
      <c r="J398" s="36"/>
      <c r="K398" s="36"/>
      <c r="L398" s="39"/>
      <c r="M398" s="223"/>
      <c r="N398" s="224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200</v>
      </c>
      <c r="AU398" s="17" t="s">
        <v>86</v>
      </c>
    </row>
    <row r="399" spans="1:65" s="2" customFormat="1" ht="21.6" customHeight="1">
      <c r="A399" s="34"/>
      <c r="B399" s="35"/>
      <c r="C399" s="208" t="s">
        <v>750</v>
      </c>
      <c r="D399" s="208" t="s">
        <v>193</v>
      </c>
      <c r="E399" s="209" t="s">
        <v>1783</v>
      </c>
      <c r="F399" s="210" t="s">
        <v>1784</v>
      </c>
      <c r="G399" s="211" t="s">
        <v>297</v>
      </c>
      <c r="H399" s="212">
        <v>21</v>
      </c>
      <c r="I399" s="213"/>
      <c r="J399" s="214">
        <f>ROUND(I399*H399,2)</f>
        <v>0</v>
      </c>
      <c r="K399" s="210" t="s">
        <v>197</v>
      </c>
      <c r="L399" s="39"/>
      <c r="M399" s="215" t="s">
        <v>1</v>
      </c>
      <c r="N399" s="216" t="s">
        <v>42</v>
      </c>
      <c r="O399" s="71"/>
      <c r="P399" s="217">
        <f>O399*H399</f>
        <v>0</v>
      </c>
      <c r="Q399" s="217">
        <v>0</v>
      </c>
      <c r="R399" s="217">
        <f>Q399*H399</f>
        <v>0</v>
      </c>
      <c r="S399" s="217">
        <v>0</v>
      </c>
      <c r="T399" s="218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19" t="s">
        <v>321</v>
      </c>
      <c r="AT399" s="219" t="s">
        <v>193</v>
      </c>
      <c r="AU399" s="219" t="s">
        <v>86</v>
      </c>
      <c r="AY399" s="17" t="s">
        <v>191</v>
      </c>
      <c r="BE399" s="220">
        <f>IF(N399="základní",J399,0)</f>
        <v>0</v>
      </c>
      <c r="BF399" s="220">
        <f>IF(N399="snížená",J399,0)</f>
        <v>0</v>
      </c>
      <c r="BG399" s="220">
        <f>IF(N399="zákl. přenesená",J399,0)</f>
        <v>0</v>
      </c>
      <c r="BH399" s="220">
        <f>IF(N399="sníž. přenesená",J399,0)</f>
        <v>0</v>
      </c>
      <c r="BI399" s="220">
        <f>IF(N399="nulová",J399,0)</f>
        <v>0</v>
      </c>
      <c r="BJ399" s="17" t="s">
        <v>84</v>
      </c>
      <c r="BK399" s="220">
        <f>ROUND(I399*H399,2)</f>
        <v>0</v>
      </c>
      <c r="BL399" s="17" t="s">
        <v>321</v>
      </c>
      <c r="BM399" s="219" t="s">
        <v>1785</v>
      </c>
    </row>
    <row r="400" spans="1:65" s="2" customFormat="1" ht="19.5">
      <c r="A400" s="34"/>
      <c r="B400" s="35"/>
      <c r="C400" s="36"/>
      <c r="D400" s="221" t="s">
        <v>200</v>
      </c>
      <c r="E400" s="36"/>
      <c r="F400" s="222" t="s">
        <v>1786</v>
      </c>
      <c r="G400" s="36"/>
      <c r="H400" s="36"/>
      <c r="I400" s="122"/>
      <c r="J400" s="36"/>
      <c r="K400" s="36"/>
      <c r="L400" s="39"/>
      <c r="M400" s="223"/>
      <c r="N400" s="224"/>
      <c r="O400" s="71"/>
      <c r="P400" s="71"/>
      <c r="Q400" s="71"/>
      <c r="R400" s="71"/>
      <c r="S400" s="71"/>
      <c r="T400" s="72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7" t="s">
        <v>200</v>
      </c>
      <c r="AU400" s="17" t="s">
        <v>86</v>
      </c>
    </row>
    <row r="401" spans="1:65" s="14" customFormat="1">
      <c r="B401" s="235"/>
      <c r="C401" s="236"/>
      <c r="D401" s="221" t="s">
        <v>202</v>
      </c>
      <c r="E401" s="237" t="s">
        <v>1</v>
      </c>
      <c r="F401" s="238" t="s">
        <v>1787</v>
      </c>
      <c r="G401" s="236"/>
      <c r="H401" s="239">
        <v>21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202</v>
      </c>
      <c r="AU401" s="245" t="s">
        <v>86</v>
      </c>
      <c r="AV401" s="14" t="s">
        <v>86</v>
      </c>
      <c r="AW401" s="14" t="s">
        <v>32</v>
      </c>
      <c r="AX401" s="14" t="s">
        <v>77</v>
      </c>
      <c r="AY401" s="245" t="s">
        <v>191</v>
      </c>
    </row>
    <row r="402" spans="1:65" s="2" customFormat="1" ht="14.45" customHeight="1">
      <c r="A402" s="34"/>
      <c r="B402" s="35"/>
      <c r="C402" s="247" t="s">
        <v>754</v>
      </c>
      <c r="D402" s="247" t="s">
        <v>275</v>
      </c>
      <c r="E402" s="248" t="s">
        <v>1788</v>
      </c>
      <c r="F402" s="249" t="s">
        <v>1789</v>
      </c>
      <c r="G402" s="250" t="s">
        <v>196</v>
      </c>
      <c r="H402" s="251">
        <v>6</v>
      </c>
      <c r="I402" s="252"/>
      <c r="J402" s="253">
        <f>ROUND(I402*H402,2)</f>
        <v>0</v>
      </c>
      <c r="K402" s="249" t="s">
        <v>1</v>
      </c>
      <c r="L402" s="254"/>
      <c r="M402" s="255" t="s">
        <v>1</v>
      </c>
      <c r="N402" s="256" t="s">
        <v>42</v>
      </c>
      <c r="O402" s="71"/>
      <c r="P402" s="217">
        <f>O402*H402</f>
        <v>0</v>
      </c>
      <c r="Q402" s="217">
        <v>3.9660000000000001E-2</v>
      </c>
      <c r="R402" s="217">
        <f>Q402*H402</f>
        <v>0.23796</v>
      </c>
      <c r="S402" s="217">
        <v>0</v>
      </c>
      <c r="T402" s="218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19" t="s">
        <v>451</v>
      </c>
      <c r="AT402" s="219" t="s">
        <v>275</v>
      </c>
      <c r="AU402" s="219" t="s">
        <v>86</v>
      </c>
      <c r="AY402" s="17" t="s">
        <v>191</v>
      </c>
      <c r="BE402" s="220">
        <f>IF(N402="základní",J402,0)</f>
        <v>0</v>
      </c>
      <c r="BF402" s="220">
        <f>IF(N402="snížená",J402,0)</f>
        <v>0</v>
      </c>
      <c r="BG402" s="220">
        <f>IF(N402="zákl. přenesená",J402,0)</f>
        <v>0</v>
      </c>
      <c r="BH402" s="220">
        <f>IF(N402="sníž. přenesená",J402,0)</f>
        <v>0</v>
      </c>
      <c r="BI402" s="220">
        <f>IF(N402="nulová",J402,0)</f>
        <v>0</v>
      </c>
      <c r="BJ402" s="17" t="s">
        <v>84</v>
      </c>
      <c r="BK402" s="220">
        <f>ROUND(I402*H402,2)</f>
        <v>0</v>
      </c>
      <c r="BL402" s="17" t="s">
        <v>321</v>
      </c>
      <c r="BM402" s="219" t="s">
        <v>1790</v>
      </c>
    </row>
    <row r="403" spans="1:65" s="2" customFormat="1">
      <c r="A403" s="34"/>
      <c r="B403" s="35"/>
      <c r="C403" s="36"/>
      <c r="D403" s="221" t="s">
        <v>200</v>
      </c>
      <c r="E403" s="36"/>
      <c r="F403" s="222" t="s">
        <v>1789</v>
      </c>
      <c r="G403" s="36"/>
      <c r="H403" s="36"/>
      <c r="I403" s="122"/>
      <c r="J403" s="36"/>
      <c r="K403" s="36"/>
      <c r="L403" s="39"/>
      <c r="M403" s="223"/>
      <c r="N403" s="224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200</v>
      </c>
      <c r="AU403" s="17" t="s">
        <v>86</v>
      </c>
    </row>
    <row r="404" spans="1:65" s="14" customFormat="1">
      <c r="B404" s="235"/>
      <c r="C404" s="236"/>
      <c r="D404" s="221" t="s">
        <v>202</v>
      </c>
      <c r="E404" s="237" t="s">
        <v>1</v>
      </c>
      <c r="F404" s="238" t="s">
        <v>1791</v>
      </c>
      <c r="G404" s="236"/>
      <c r="H404" s="239">
        <v>6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AT404" s="245" t="s">
        <v>202</v>
      </c>
      <c r="AU404" s="245" t="s">
        <v>86</v>
      </c>
      <c r="AV404" s="14" t="s">
        <v>86</v>
      </c>
      <c r="AW404" s="14" t="s">
        <v>32</v>
      </c>
      <c r="AX404" s="14" t="s">
        <v>77</v>
      </c>
      <c r="AY404" s="245" t="s">
        <v>191</v>
      </c>
    </row>
    <row r="405" spans="1:65" s="2" customFormat="1" ht="21.6" customHeight="1">
      <c r="A405" s="34"/>
      <c r="B405" s="35"/>
      <c r="C405" s="208" t="s">
        <v>759</v>
      </c>
      <c r="D405" s="208" t="s">
        <v>193</v>
      </c>
      <c r="E405" s="209" t="s">
        <v>1792</v>
      </c>
      <c r="F405" s="210" t="s">
        <v>1793</v>
      </c>
      <c r="G405" s="211" t="s">
        <v>196</v>
      </c>
      <c r="H405" s="212">
        <v>2</v>
      </c>
      <c r="I405" s="213"/>
      <c r="J405" s="214">
        <f>ROUND(I405*H405,2)</f>
        <v>0</v>
      </c>
      <c r="K405" s="210" t="s">
        <v>197</v>
      </c>
      <c r="L405" s="39"/>
      <c r="M405" s="215" t="s">
        <v>1</v>
      </c>
      <c r="N405" s="216" t="s">
        <v>42</v>
      </c>
      <c r="O405" s="71"/>
      <c r="P405" s="217">
        <f>O405*H405</f>
        <v>0</v>
      </c>
      <c r="Q405" s="217">
        <v>0</v>
      </c>
      <c r="R405" s="217">
        <f>Q405*H405</f>
        <v>0</v>
      </c>
      <c r="S405" s="217">
        <v>0</v>
      </c>
      <c r="T405" s="218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19" t="s">
        <v>321</v>
      </c>
      <c r="AT405" s="219" t="s">
        <v>193</v>
      </c>
      <c r="AU405" s="219" t="s">
        <v>86</v>
      </c>
      <c r="AY405" s="17" t="s">
        <v>191</v>
      </c>
      <c r="BE405" s="220">
        <f>IF(N405="základní",J405,0)</f>
        <v>0</v>
      </c>
      <c r="BF405" s="220">
        <f>IF(N405="snížená",J405,0)</f>
        <v>0</v>
      </c>
      <c r="BG405" s="220">
        <f>IF(N405="zákl. přenesená",J405,0)</f>
        <v>0</v>
      </c>
      <c r="BH405" s="220">
        <f>IF(N405="sníž. přenesená",J405,0)</f>
        <v>0</v>
      </c>
      <c r="BI405" s="220">
        <f>IF(N405="nulová",J405,0)</f>
        <v>0</v>
      </c>
      <c r="BJ405" s="17" t="s">
        <v>84</v>
      </c>
      <c r="BK405" s="220">
        <f>ROUND(I405*H405,2)</f>
        <v>0</v>
      </c>
      <c r="BL405" s="17" t="s">
        <v>321</v>
      </c>
      <c r="BM405" s="219" t="s">
        <v>1794</v>
      </c>
    </row>
    <row r="406" spans="1:65" s="2" customFormat="1" ht="19.5">
      <c r="A406" s="34"/>
      <c r="B406" s="35"/>
      <c r="C406" s="36"/>
      <c r="D406" s="221" t="s">
        <v>200</v>
      </c>
      <c r="E406" s="36"/>
      <c r="F406" s="222" t="s">
        <v>1795</v>
      </c>
      <c r="G406" s="36"/>
      <c r="H406" s="36"/>
      <c r="I406" s="122"/>
      <c r="J406" s="36"/>
      <c r="K406" s="36"/>
      <c r="L406" s="39"/>
      <c r="M406" s="223"/>
      <c r="N406" s="224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200</v>
      </c>
      <c r="AU406" s="17" t="s">
        <v>86</v>
      </c>
    </row>
    <row r="407" spans="1:65" s="2" customFormat="1" ht="21.6" customHeight="1">
      <c r="A407" s="34"/>
      <c r="B407" s="35"/>
      <c r="C407" s="247" t="s">
        <v>764</v>
      </c>
      <c r="D407" s="247" t="s">
        <v>275</v>
      </c>
      <c r="E407" s="248" t="s">
        <v>1796</v>
      </c>
      <c r="F407" s="249" t="s">
        <v>1797</v>
      </c>
      <c r="G407" s="250" t="s">
        <v>196</v>
      </c>
      <c r="H407" s="251">
        <v>1</v>
      </c>
      <c r="I407" s="252"/>
      <c r="J407" s="253">
        <f>ROUND(I407*H407,2)</f>
        <v>0</v>
      </c>
      <c r="K407" s="249" t="s">
        <v>1</v>
      </c>
      <c r="L407" s="254"/>
      <c r="M407" s="255" t="s">
        <v>1</v>
      </c>
      <c r="N407" s="256" t="s">
        <v>42</v>
      </c>
      <c r="O407" s="71"/>
      <c r="P407" s="217">
        <f>O407*H407</f>
        <v>0</v>
      </c>
      <c r="Q407" s="217">
        <v>0.08</v>
      </c>
      <c r="R407" s="217">
        <f>Q407*H407</f>
        <v>0.08</v>
      </c>
      <c r="S407" s="217">
        <v>0</v>
      </c>
      <c r="T407" s="21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19" t="s">
        <v>451</v>
      </c>
      <c r="AT407" s="219" t="s">
        <v>275</v>
      </c>
      <c r="AU407" s="219" t="s">
        <v>86</v>
      </c>
      <c r="AY407" s="17" t="s">
        <v>191</v>
      </c>
      <c r="BE407" s="220">
        <f>IF(N407="základní",J407,0)</f>
        <v>0</v>
      </c>
      <c r="BF407" s="220">
        <f>IF(N407="snížená",J407,0)</f>
        <v>0</v>
      </c>
      <c r="BG407" s="220">
        <f>IF(N407="zákl. přenesená",J407,0)</f>
        <v>0</v>
      </c>
      <c r="BH407" s="220">
        <f>IF(N407="sníž. přenesená",J407,0)</f>
        <v>0</v>
      </c>
      <c r="BI407" s="220">
        <f>IF(N407="nulová",J407,0)</f>
        <v>0</v>
      </c>
      <c r="BJ407" s="17" t="s">
        <v>84</v>
      </c>
      <c r="BK407" s="220">
        <f>ROUND(I407*H407,2)</f>
        <v>0</v>
      </c>
      <c r="BL407" s="17" t="s">
        <v>321</v>
      </c>
      <c r="BM407" s="219" t="s">
        <v>1798</v>
      </c>
    </row>
    <row r="408" spans="1:65" s="2" customFormat="1" ht="19.5">
      <c r="A408" s="34"/>
      <c r="B408" s="35"/>
      <c r="C408" s="36"/>
      <c r="D408" s="221" t="s">
        <v>200</v>
      </c>
      <c r="E408" s="36"/>
      <c r="F408" s="222" t="s">
        <v>1797</v>
      </c>
      <c r="G408" s="36"/>
      <c r="H408" s="36"/>
      <c r="I408" s="122"/>
      <c r="J408" s="36"/>
      <c r="K408" s="36"/>
      <c r="L408" s="39"/>
      <c r="M408" s="223"/>
      <c r="N408" s="224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200</v>
      </c>
      <c r="AU408" s="17" t="s">
        <v>86</v>
      </c>
    </row>
    <row r="409" spans="1:65" s="2" customFormat="1" ht="39">
      <c r="A409" s="34"/>
      <c r="B409" s="35"/>
      <c r="C409" s="36"/>
      <c r="D409" s="221" t="s">
        <v>218</v>
      </c>
      <c r="E409" s="36"/>
      <c r="F409" s="246" t="s">
        <v>1521</v>
      </c>
      <c r="G409" s="36"/>
      <c r="H409" s="36"/>
      <c r="I409" s="122"/>
      <c r="J409" s="36"/>
      <c r="K409" s="36"/>
      <c r="L409" s="39"/>
      <c r="M409" s="223"/>
      <c r="N409" s="224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218</v>
      </c>
      <c r="AU409" s="17" t="s">
        <v>86</v>
      </c>
    </row>
    <row r="410" spans="1:65" s="2" customFormat="1" ht="21.6" customHeight="1">
      <c r="A410" s="34"/>
      <c r="B410" s="35"/>
      <c r="C410" s="247" t="s">
        <v>769</v>
      </c>
      <c r="D410" s="247" t="s">
        <v>275</v>
      </c>
      <c r="E410" s="248" t="s">
        <v>1799</v>
      </c>
      <c r="F410" s="249" t="s">
        <v>1800</v>
      </c>
      <c r="G410" s="250" t="s">
        <v>196</v>
      </c>
      <c r="H410" s="251">
        <v>1</v>
      </c>
      <c r="I410" s="252"/>
      <c r="J410" s="253">
        <f>ROUND(I410*H410,2)</f>
        <v>0</v>
      </c>
      <c r="K410" s="249" t="s">
        <v>1</v>
      </c>
      <c r="L410" s="254"/>
      <c r="M410" s="255" t="s">
        <v>1</v>
      </c>
      <c r="N410" s="256" t="s">
        <v>42</v>
      </c>
      <c r="O410" s="71"/>
      <c r="P410" s="217">
        <f>O410*H410</f>
        <v>0</v>
      </c>
      <c r="Q410" s="217">
        <v>0.08</v>
      </c>
      <c r="R410" s="217">
        <f>Q410*H410</f>
        <v>0.08</v>
      </c>
      <c r="S410" s="217">
        <v>0</v>
      </c>
      <c r="T410" s="21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219" t="s">
        <v>451</v>
      </c>
      <c r="AT410" s="219" t="s">
        <v>275</v>
      </c>
      <c r="AU410" s="219" t="s">
        <v>86</v>
      </c>
      <c r="AY410" s="17" t="s">
        <v>191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17" t="s">
        <v>84</v>
      </c>
      <c r="BK410" s="220">
        <f>ROUND(I410*H410,2)</f>
        <v>0</v>
      </c>
      <c r="BL410" s="17" t="s">
        <v>321</v>
      </c>
      <c r="BM410" s="219" t="s">
        <v>1801</v>
      </c>
    </row>
    <row r="411" spans="1:65" s="2" customFormat="1" ht="19.5">
      <c r="A411" s="34"/>
      <c r="B411" s="35"/>
      <c r="C411" s="36"/>
      <c r="D411" s="221" t="s">
        <v>200</v>
      </c>
      <c r="E411" s="36"/>
      <c r="F411" s="222" t="s">
        <v>1800</v>
      </c>
      <c r="G411" s="36"/>
      <c r="H411" s="36"/>
      <c r="I411" s="122"/>
      <c r="J411" s="36"/>
      <c r="K411" s="36"/>
      <c r="L411" s="39"/>
      <c r="M411" s="223"/>
      <c r="N411" s="224"/>
      <c r="O411" s="71"/>
      <c r="P411" s="71"/>
      <c r="Q411" s="71"/>
      <c r="R411" s="71"/>
      <c r="S411" s="71"/>
      <c r="T411" s="72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200</v>
      </c>
      <c r="AU411" s="17" t="s">
        <v>86</v>
      </c>
    </row>
    <row r="412" spans="1:65" s="2" customFormat="1" ht="39">
      <c r="A412" s="34"/>
      <c r="B412" s="35"/>
      <c r="C412" s="36"/>
      <c r="D412" s="221" t="s">
        <v>218</v>
      </c>
      <c r="E412" s="36"/>
      <c r="F412" s="246" t="s">
        <v>1521</v>
      </c>
      <c r="G412" s="36"/>
      <c r="H412" s="36"/>
      <c r="I412" s="122"/>
      <c r="J412" s="36"/>
      <c r="K412" s="36"/>
      <c r="L412" s="39"/>
      <c r="M412" s="223"/>
      <c r="N412" s="224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218</v>
      </c>
      <c r="AU412" s="17" t="s">
        <v>86</v>
      </c>
    </row>
    <row r="413" spans="1:65" s="2" customFormat="1" ht="14.45" customHeight="1">
      <c r="A413" s="34"/>
      <c r="B413" s="35"/>
      <c r="C413" s="208" t="s">
        <v>774</v>
      </c>
      <c r="D413" s="208" t="s">
        <v>193</v>
      </c>
      <c r="E413" s="209" t="s">
        <v>872</v>
      </c>
      <c r="F413" s="210" t="s">
        <v>873</v>
      </c>
      <c r="G413" s="211" t="s">
        <v>196</v>
      </c>
      <c r="H413" s="212">
        <v>2</v>
      </c>
      <c r="I413" s="213"/>
      <c r="J413" s="214">
        <f>ROUND(I413*H413,2)</f>
        <v>0</v>
      </c>
      <c r="K413" s="210" t="s">
        <v>197</v>
      </c>
      <c r="L413" s="39"/>
      <c r="M413" s="215" t="s">
        <v>1</v>
      </c>
      <c r="N413" s="216" t="s">
        <v>42</v>
      </c>
      <c r="O413" s="71"/>
      <c r="P413" s="217">
        <f>O413*H413</f>
        <v>0</v>
      </c>
      <c r="Q413" s="217">
        <v>0</v>
      </c>
      <c r="R413" s="217">
        <f>Q413*H413</f>
        <v>0</v>
      </c>
      <c r="S413" s="217">
        <v>0</v>
      </c>
      <c r="T413" s="218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19" t="s">
        <v>321</v>
      </c>
      <c r="AT413" s="219" t="s">
        <v>193</v>
      </c>
      <c r="AU413" s="219" t="s">
        <v>86</v>
      </c>
      <c r="AY413" s="17" t="s">
        <v>191</v>
      </c>
      <c r="BE413" s="220">
        <f>IF(N413="základní",J413,0)</f>
        <v>0</v>
      </c>
      <c r="BF413" s="220">
        <f>IF(N413="snížená",J413,0)</f>
        <v>0</v>
      </c>
      <c r="BG413" s="220">
        <f>IF(N413="zákl. přenesená",J413,0)</f>
        <v>0</v>
      </c>
      <c r="BH413" s="220">
        <f>IF(N413="sníž. přenesená",J413,0)</f>
        <v>0</v>
      </c>
      <c r="BI413" s="220">
        <f>IF(N413="nulová",J413,0)</f>
        <v>0</v>
      </c>
      <c r="BJ413" s="17" t="s">
        <v>84</v>
      </c>
      <c r="BK413" s="220">
        <f>ROUND(I413*H413,2)</f>
        <v>0</v>
      </c>
      <c r="BL413" s="17" t="s">
        <v>321</v>
      </c>
      <c r="BM413" s="219" t="s">
        <v>874</v>
      </c>
    </row>
    <row r="414" spans="1:65" s="2" customFormat="1" ht="19.5">
      <c r="A414" s="34"/>
      <c r="B414" s="35"/>
      <c r="C414" s="36"/>
      <c r="D414" s="221" t="s">
        <v>200</v>
      </c>
      <c r="E414" s="36"/>
      <c r="F414" s="222" t="s">
        <v>875</v>
      </c>
      <c r="G414" s="36"/>
      <c r="H414" s="36"/>
      <c r="I414" s="122"/>
      <c r="J414" s="36"/>
      <c r="K414" s="36"/>
      <c r="L414" s="39"/>
      <c r="M414" s="223"/>
      <c r="N414" s="224"/>
      <c r="O414" s="71"/>
      <c r="P414" s="71"/>
      <c r="Q414" s="71"/>
      <c r="R414" s="71"/>
      <c r="S414" s="71"/>
      <c r="T414" s="72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7" t="s">
        <v>200</v>
      </c>
      <c r="AU414" s="17" t="s">
        <v>86</v>
      </c>
    </row>
    <row r="415" spans="1:65" s="2" customFormat="1" ht="19.5">
      <c r="A415" s="34"/>
      <c r="B415" s="35"/>
      <c r="C415" s="36"/>
      <c r="D415" s="221" t="s">
        <v>218</v>
      </c>
      <c r="E415" s="36"/>
      <c r="F415" s="246" t="s">
        <v>876</v>
      </c>
      <c r="G415" s="36"/>
      <c r="H415" s="36"/>
      <c r="I415" s="122"/>
      <c r="J415" s="36"/>
      <c r="K415" s="36"/>
      <c r="L415" s="39"/>
      <c r="M415" s="223"/>
      <c r="N415" s="224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218</v>
      </c>
      <c r="AU415" s="17" t="s">
        <v>86</v>
      </c>
    </row>
    <row r="416" spans="1:65" s="2" customFormat="1" ht="21.6" customHeight="1">
      <c r="A416" s="34"/>
      <c r="B416" s="35"/>
      <c r="C416" s="247" t="s">
        <v>780</v>
      </c>
      <c r="D416" s="247" t="s">
        <v>275</v>
      </c>
      <c r="E416" s="248" t="s">
        <v>878</v>
      </c>
      <c r="F416" s="249" t="s">
        <v>879</v>
      </c>
      <c r="G416" s="250" t="s">
        <v>196</v>
      </c>
      <c r="H416" s="251">
        <v>2</v>
      </c>
      <c r="I416" s="252"/>
      <c r="J416" s="253">
        <f>ROUND(I416*H416,2)</f>
        <v>0</v>
      </c>
      <c r="K416" s="249" t="s">
        <v>197</v>
      </c>
      <c r="L416" s="254"/>
      <c r="M416" s="255" t="s">
        <v>1</v>
      </c>
      <c r="N416" s="256" t="s">
        <v>42</v>
      </c>
      <c r="O416" s="71"/>
      <c r="P416" s="217">
        <f>O416*H416</f>
        <v>0</v>
      </c>
      <c r="Q416" s="217">
        <v>3.8E-3</v>
      </c>
      <c r="R416" s="217">
        <f>Q416*H416</f>
        <v>7.6E-3</v>
      </c>
      <c r="S416" s="217">
        <v>0</v>
      </c>
      <c r="T416" s="21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19" t="s">
        <v>451</v>
      </c>
      <c r="AT416" s="219" t="s">
        <v>275</v>
      </c>
      <c r="AU416" s="219" t="s">
        <v>86</v>
      </c>
      <c r="AY416" s="17" t="s">
        <v>191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17" t="s">
        <v>84</v>
      </c>
      <c r="BK416" s="220">
        <f>ROUND(I416*H416,2)</f>
        <v>0</v>
      </c>
      <c r="BL416" s="17" t="s">
        <v>321</v>
      </c>
      <c r="BM416" s="219" t="s">
        <v>880</v>
      </c>
    </row>
    <row r="417" spans="1:65" s="2" customFormat="1">
      <c r="A417" s="34"/>
      <c r="B417" s="35"/>
      <c r="C417" s="36"/>
      <c r="D417" s="221" t="s">
        <v>200</v>
      </c>
      <c r="E417" s="36"/>
      <c r="F417" s="222" t="s">
        <v>879</v>
      </c>
      <c r="G417" s="36"/>
      <c r="H417" s="36"/>
      <c r="I417" s="122"/>
      <c r="J417" s="36"/>
      <c r="K417" s="36"/>
      <c r="L417" s="39"/>
      <c r="M417" s="223"/>
      <c r="N417" s="224"/>
      <c r="O417" s="71"/>
      <c r="P417" s="71"/>
      <c r="Q417" s="71"/>
      <c r="R417" s="71"/>
      <c r="S417" s="71"/>
      <c r="T417" s="72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200</v>
      </c>
      <c r="AU417" s="17" t="s">
        <v>86</v>
      </c>
    </row>
    <row r="418" spans="1:65" s="2" customFormat="1" ht="14.45" customHeight="1">
      <c r="A418" s="34"/>
      <c r="B418" s="35"/>
      <c r="C418" s="208" t="s">
        <v>785</v>
      </c>
      <c r="D418" s="208" t="s">
        <v>193</v>
      </c>
      <c r="E418" s="209" t="s">
        <v>882</v>
      </c>
      <c r="F418" s="210" t="s">
        <v>883</v>
      </c>
      <c r="G418" s="211" t="s">
        <v>196</v>
      </c>
      <c r="H418" s="212">
        <v>7</v>
      </c>
      <c r="I418" s="213"/>
      <c r="J418" s="214">
        <f>ROUND(I418*H418,2)</f>
        <v>0</v>
      </c>
      <c r="K418" s="210" t="s">
        <v>197</v>
      </c>
      <c r="L418" s="39"/>
      <c r="M418" s="215" t="s">
        <v>1</v>
      </c>
      <c r="N418" s="216" t="s">
        <v>42</v>
      </c>
      <c r="O418" s="71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19" t="s">
        <v>321</v>
      </c>
      <c r="AT418" s="219" t="s">
        <v>193</v>
      </c>
      <c r="AU418" s="219" t="s">
        <v>86</v>
      </c>
      <c r="AY418" s="17" t="s">
        <v>191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17" t="s">
        <v>84</v>
      </c>
      <c r="BK418" s="220">
        <f>ROUND(I418*H418,2)</f>
        <v>0</v>
      </c>
      <c r="BL418" s="17" t="s">
        <v>321</v>
      </c>
      <c r="BM418" s="219" t="s">
        <v>884</v>
      </c>
    </row>
    <row r="419" spans="1:65" s="2" customFormat="1">
      <c r="A419" s="34"/>
      <c r="B419" s="35"/>
      <c r="C419" s="36"/>
      <c r="D419" s="221" t="s">
        <v>200</v>
      </c>
      <c r="E419" s="36"/>
      <c r="F419" s="222" t="s">
        <v>885</v>
      </c>
      <c r="G419" s="36"/>
      <c r="H419" s="36"/>
      <c r="I419" s="122"/>
      <c r="J419" s="36"/>
      <c r="K419" s="36"/>
      <c r="L419" s="39"/>
      <c r="M419" s="223"/>
      <c r="N419" s="224"/>
      <c r="O419" s="71"/>
      <c r="P419" s="71"/>
      <c r="Q419" s="71"/>
      <c r="R419" s="71"/>
      <c r="S419" s="71"/>
      <c r="T419" s="72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7" t="s">
        <v>200</v>
      </c>
      <c r="AU419" s="17" t="s">
        <v>86</v>
      </c>
    </row>
    <row r="420" spans="1:65" s="2" customFormat="1" ht="14.45" customHeight="1">
      <c r="A420" s="34"/>
      <c r="B420" s="35"/>
      <c r="C420" s="247" t="s">
        <v>790</v>
      </c>
      <c r="D420" s="247" t="s">
        <v>275</v>
      </c>
      <c r="E420" s="248" t="s">
        <v>892</v>
      </c>
      <c r="F420" s="249" t="s">
        <v>893</v>
      </c>
      <c r="G420" s="250" t="s">
        <v>196</v>
      </c>
      <c r="H420" s="251">
        <v>1</v>
      </c>
      <c r="I420" s="252"/>
      <c r="J420" s="253">
        <f>ROUND(I420*H420,2)</f>
        <v>0</v>
      </c>
      <c r="K420" s="249" t="s">
        <v>197</v>
      </c>
      <c r="L420" s="254"/>
      <c r="M420" s="255" t="s">
        <v>1</v>
      </c>
      <c r="N420" s="256" t="s">
        <v>42</v>
      </c>
      <c r="O420" s="71"/>
      <c r="P420" s="217">
        <f>O420*H420</f>
        <v>0</v>
      </c>
      <c r="Q420" s="217">
        <v>1.1999999999999999E-3</v>
      </c>
      <c r="R420" s="217">
        <f>Q420*H420</f>
        <v>1.1999999999999999E-3</v>
      </c>
      <c r="S420" s="217">
        <v>0</v>
      </c>
      <c r="T420" s="218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19" t="s">
        <v>451</v>
      </c>
      <c r="AT420" s="219" t="s">
        <v>275</v>
      </c>
      <c r="AU420" s="219" t="s">
        <v>86</v>
      </c>
      <c r="AY420" s="17" t="s">
        <v>191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7" t="s">
        <v>84</v>
      </c>
      <c r="BK420" s="220">
        <f>ROUND(I420*H420,2)</f>
        <v>0</v>
      </c>
      <c r="BL420" s="17" t="s">
        <v>321</v>
      </c>
      <c r="BM420" s="219" t="s">
        <v>894</v>
      </c>
    </row>
    <row r="421" spans="1:65" s="2" customFormat="1">
      <c r="A421" s="34"/>
      <c r="B421" s="35"/>
      <c r="C421" s="36"/>
      <c r="D421" s="221" t="s">
        <v>200</v>
      </c>
      <c r="E421" s="36"/>
      <c r="F421" s="222" t="s">
        <v>893</v>
      </c>
      <c r="G421" s="36"/>
      <c r="H421" s="36"/>
      <c r="I421" s="122"/>
      <c r="J421" s="36"/>
      <c r="K421" s="36"/>
      <c r="L421" s="39"/>
      <c r="M421" s="223"/>
      <c r="N421" s="224"/>
      <c r="O421" s="71"/>
      <c r="P421" s="71"/>
      <c r="Q421" s="71"/>
      <c r="R421" s="71"/>
      <c r="S421" s="71"/>
      <c r="T421" s="72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200</v>
      </c>
      <c r="AU421" s="17" t="s">
        <v>86</v>
      </c>
    </row>
    <row r="422" spans="1:65" s="2" customFormat="1" ht="14.45" customHeight="1">
      <c r="A422" s="34"/>
      <c r="B422" s="35"/>
      <c r="C422" s="247" t="s">
        <v>795</v>
      </c>
      <c r="D422" s="247" t="s">
        <v>275</v>
      </c>
      <c r="E422" s="248" t="s">
        <v>897</v>
      </c>
      <c r="F422" s="249" t="s">
        <v>898</v>
      </c>
      <c r="G422" s="250" t="s">
        <v>196</v>
      </c>
      <c r="H422" s="251">
        <v>6</v>
      </c>
      <c r="I422" s="252"/>
      <c r="J422" s="253">
        <f>ROUND(I422*H422,2)</f>
        <v>0</v>
      </c>
      <c r="K422" s="249" t="s">
        <v>197</v>
      </c>
      <c r="L422" s="254"/>
      <c r="M422" s="255" t="s">
        <v>1</v>
      </c>
      <c r="N422" s="256" t="s">
        <v>42</v>
      </c>
      <c r="O422" s="71"/>
      <c r="P422" s="217">
        <f>O422*H422</f>
        <v>0</v>
      </c>
      <c r="Q422" s="217">
        <v>1.2999999999999999E-3</v>
      </c>
      <c r="R422" s="217">
        <f>Q422*H422</f>
        <v>7.7999999999999996E-3</v>
      </c>
      <c r="S422" s="217">
        <v>0</v>
      </c>
      <c r="T422" s="218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19" t="s">
        <v>451</v>
      </c>
      <c r="AT422" s="219" t="s">
        <v>275</v>
      </c>
      <c r="AU422" s="219" t="s">
        <v>86</v>
      </c>
      <c r="AY422" s="17" t="s">
        <v>191</v>
      </c>
      <c r="BE422" s="220">
        <f>IF(N422="základní",J422,0)</f>
        <v>0</v>
      </c>
      <c r="BF422" s="220">
        <f>IF(N422="snížená",J422,0)</f>
        <v>0</v>
      </c>
      <c r="BG422" s="220">
        <f>IF(N422="zákl. přenesená",J422,0)</f>
        <v>0</v>
      </c>
      <c r="BH422" s="220">
        <f>IF(N422="sníž. přenesená",J422,0)</f>
        <v>0</v>
      </c>
      <c r="BI422" s="220">
        <f>IF(N422="nulová",J422,0)</f>
        <v>0</v>
      </c>
      <c r="BJ422" s="17" t="s">
        <v>84</v>
      </c>
      <c r="BK422" s="220">
        <f>ROUND(I422*H422,2)</f>
        <v>0</v>
      </c>
      <c r="BL422" s="17" t="s">
        <v>321</v>
      </c>
      <c r="BM422" s="219" t="s">
        <v>899</v>
      </c>
    </row>
    <row r="423" spans="1:65" s="2" customFormat="1">
      <c r="A423" s="34"/>
      <c r="B423" s="35"/>
      <c r="C423" s="36"/>
      <c r="D423" s="221" t="s">
        <v>200</v>
      </c>
      <c r="E423" s="36"/>
      <c r="F423" s="222" t="s">
        <v>898</v>
      </c>
      <c r="G423" s="36"/>
      <c r="H423" s="36"/>
      <c r="I423" s="122"/>
      <c r="J423" s="36"/>
      <c r="K423" s="36"/>
      <c r="L423" s="39"/>
      <c r="M423" s="223"/>
      <c r="N423" s="224"/>
      <c r="O423" s="71"/>
      <c r="P423" s="71"/>
      <c r="Q423" s="71"/>
      <c r="R423" s="71"/>
      <c r="S423" s="71"/>
      <c r="T423" s="72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200</v>
      </c>
      <c r="AU423" s="17" t="s">
        <v>86</v>
      </c>
    </row>
    <row r="424" spans="1:65" s="2" customFormat="1" ht="21.6" customHeight="1">
      <c r="A424" s="34"/>
      <c r="B424" s="35"/>
      <c r="C424" s="208" t="s">
        <v>801</v>
      </c>
      <c r="D424" s="208" t="s">
        <v>193</v>
      </c>
      <c r="E424" s="209" t="s">
        <v>1802</v>
      </c>
      <c r="F424" s="210" t="s">
        <v>1803</v>
      </c>
      <c r="G424" s="211" t="s">
        <v>235</v>
      </c>
      <c r="H424" s="212">
        <v>0.52900000000000003</v>
      </c>
      <c r="I424" s="213"/>
      <c r="J424" s="214">
        <f>ROUND(I424*H424,2)</f>
        <v>0</v>
      </c>
      <c r="K424" s="210" t="s">
        <v>197</v>
      </c>
      <c r="L424" s="39"/>
      <c r="M424" s="215" t="s">
        <v>1</v>
      </c>
      <c r="N424" s="216" t="s">
        <v>42</v>
      </c>
      <c r="O424" s="71"/>
      <c r="P424" s="217">
        <f>O424*H424</f>
        <v>0</v>
      </c>
      <c r="Q424" s="217">
        <v>0</v>
      </c>
      <c r="R424" s="217">
        <f>Q424*H424</f>
        <v>0</v>
      </c>
      <c r="S424" s="217">
        <v>0</v>
      </c>
      <c r="T424" s="218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19" t="s">
        <v>321</v>
      </c>
      <c r="AT424" s="219" t="s">
        <v>193</v>
      </c>
      <c r="AU424" s="219" t="s">
        <v>86</v>
      </c>
      <c r="AY424" s="17" t="s">
        <v>191</v>
      </c>
      <c r="BE424" s="220">
        <f>IF(N424="základní",J424,0)</f>
        <v>0</v>
      </c>
      <c r="BF424" s="220">
        <f>IF(N424="snížená",J424,0)</f>
        <v>0</v>
      </c>
      <c r="BG424" s="220">
        <f>IF(N424="zákl. přenesená",J424,0)</f>
        <v>0</v>
      </c>
      <c r="BH424" s="220">
        <f>IF(N424="sníž. přenesená",J424,0)</f>
        <v>0</v>
      </c>
      <c r="BI424" s="220">
        <f>IF(N424="nulová",J424,0)</f>
        <v>0</v>
      </c>
      <c r="BJ424" s="17" t="s">
        <v>84</v>
      </c>
      <c r="BK424" s="220">
        <f>ROUND(I424*H424,2)</f>
        <v>0</v>
      </c>
      <c r="BL424" s="17" t="s">
        <v>321</v>
      </c>
      <c r="BM424" s="219" t="s">
        <v>1804</v>
      </c>
    </row>
    <row r="425" spans="1:65" s="2" customFormat="1" ht="29.25">
      <c r="A425" s="34"/>
      <c r="B425" s="35"/>
      <c r="C425" s="36"/>
      <c r="D425" s="221" t="s">
        <v>200</v>
      </c>
      <c r="E425" s="36"/>
      <c r="F425" s="222" t="s">
        <v>1805</v>
      </c>
      <c r="G425" s="36"/>
      <c r="H425" s="36"/>
      <c r="I425" s="122"/>
      <c r="J425" s="36"/>
      <c r="K425" s="36"/>
      <c r="L425" s="39"/>
      <c r="M425" s="223"/>
      <c r="N425" s="224"/>
      <c r="O425" s="71"/>
      <c r="P425" s="71"/>
      <c r="Q425" s="71"/>
      <c r="R425" s="71"/>
      <c r="S425" s="71"/>
      <c r="T425" s="72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7" t="s">
        <v>200</v>
      </c>
      <c r="AU425" s="17" t="s">
        <v>86</v>
      </c>
    </row>
    <row r="426" spans="1:65" s="12" customFormat="1" ht="22.9" customHeight="1">
      <c r="B426" s="192"/>
      <c r="C426" s="193"/>
      <c r="D426" s="194" t="s">
        <v>76</v>
      </c>
      <c r="E426" s="206" t="s">
        <v>921</v>
      </c>
      <c r="F426" s="206" t="s">
        <v>922</v>
      </c>
      <c r="G426" s="193"/>
      <c r="H426" s="193"/>
      <c r="I426" s="196"/>
      <c r="J426" s="207">
        <f>BK426</f>
        <v>0</v>
      </c>
      <c r="K426" s="193"/>
      <c r="L426" s="198"/>
      <c r="M426" s="199"/>
      <c r="N426" s="200"/>
      <c r="O426" s="200"/>
      <c r="P426" s="201">
        <f>SUM(P427:P484)</f>
        <v>0</v>
      </c>
      <c r="Q426" s="200"/>
      <c r="R426" s="201">
        <f>SUM(R427:R484)</f>
        <v>0.72826780999999985</v>
      </c>
      <c r="S426" s="200"/>
      <c r="T426" s="202">
        <f>SUM(T427:T484)</f>
        <v>0.62727725999999984</v>
      </c>
      <c r="AR426" s="203" t="s">
        <v>86</v>
      </c>
      <c r="AT426" s="204" t="s">
        <v>76</v>
      </c>
      <c r="AU426" s="204" t="s">
        <v>84</v>
      </c>
      <c r="AY426" s="203" t="s">
        <v>191</v>
      </c>
      <c r="BK426" s="205">
        <f>SUM(BK427:BK484)</f>
        <v>0</v>
      </c>
    </row>
    <row r="427" spans="1:65" s="2" customFormat="1" ht="21.6" customHeight="1">
      <c r="A427" s="34"/>
      <c r="B427" s="35"/>
      <c r="C427" s="208" t="s">
        <v>807</v>
      </c>
      <c r="D427" s="208" t="s">
        <v>193</v>
      </c>
      <c r="E427" s="209" t="s">
        <v>924</v>
      </c>
      <c r="F427" s="210" t="s">
        <v>925</v>
      </c>
      <c r="G427" s="211" t="s">
        <v>223</v>
      </c>
      <c r="H427" s="212">
        <v>16.640999999999998</v>
      </c>
      <c r="I427" s="213"/>
      <c r="J427" s="214">
        <f>ROUND(I427*H427,2)</f>
        <v>0</v>
      </c>
      <c r="K427" s="210" t="s">
        <v>197</v>
      </c>
      <c r="L427" s="39"/>
      <c r="M427" s="215" t="s">
        <v>1</v>
      </c>
      <c r="N427" s="216" t="s">
        <v>42</v>
      </c>
      <c r="O427" s="71"/>
      <c r="P427" s="217">
        <f>O427*H427</f>
        <v>0</v>
      </c>
      <c r="Q427" s="217">
        <v>0</v>
      </c>
      <c r="R427" s="217">
        <f>Q427*H427</f>
        <v>0</v>
      </c>
      <c r="S427" s="217">
        <v>3.5299999999999998E-2</v>
      </c>
      <c r="T427" s="218">
        <f>S427*H427</f>
        <v>0.58742729999999987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19" t="s">
        <v>321</v>
      </c>
      <c r="AT427" s="219" t="s">
        <v>193</v>
      </c>
      <c r="AU427" s="219" t="s">
        <v>86</v>
      </c>
      <c r="AY427" s="17" t="s">
        <v>191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17" t="s">
        <v>84</v>
      </c>
      <c r="BK427" s="220">
        <f>ROUND(I427*H427,2)</f>
        <v>0</v>
      </c>
      <c r="BL427" s="17" t="s">
        <v>321</v>
      </c>
      <c r="BM427" s="219" t="s">
        <v>926</v>
      </c>
    </row>
    <row r="428" spans="1:65" s="2" customFormat="1">
      <c r="A428" s="34"/>
      <c r="B428" s="35"/>
      <c r="C428" s="36"/>
      <c r="D428" s="221" t="s">
        <v>200</v>
      </c>
      <c r="E428" s="36"/>
      <c r="F428" s="222" t="s">
        <v>925</v>
      </c>
      <c r="G428" s="36"/>
      <c r="H428" s="36"/>
      <c r="I428" s="122"/>
      <c r="J428" s="36"/>
      <c r="K428" s="36"/>
      <c r="L428" s="39"/>
      <c r="M428" s="223"/>
      <c r="N428" s="224"/>
      <c r="O428" s="71"/>
      <c r="P428" s="71"/>
      <c r="Q428" s="71"/>
      <c r="R428" s="71"/>
      <c r="S428" s="71"/>
      <c r="T428" s="72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200</v>
      </c>
      <c r="AU428" s="17" t="s">
        <v>86</v>
      </c>
    </row>
    <row r="429" spans="1:65" s="14" customFormat="1">
      <c r="B429" s="235"/>
      <c r="C429" s="236"/>
      <c r="D429" s="221" t="s">
        <v>202</v>
      </c>
      <c r="E429" s="237" t="s">
        <v>1</v>
      </c>
      <c r="F429" s="238" t="s">
        <v>1806</v>
      </c>
      <c r="G429" s="236"/>
      <c r="H429" s="239">
        <v>16.640999999999998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AT429" s="245" t="s">
        <v>202</v>
      </c>
      <c r="AU429" s="245" t="s">
        <v>86</v>
      </c>
      <c r="AV429" s="14" t="s">
        <v>86</v>
      </c>
      <c r="AW429" s="14" t="s">
        <v>32</v>
      </c>
      <c r="AX429" s="14" t="s">
        <v>77</v>
      </c>
      <c r="AY429" s="245" t="s">
        <v>191</v>
      </c>
    </row>
    <row r="430" spans="1:65" s="2" customFormat="1" ht="21.6" customHeight="1">
      <c r="A430" s="34"/>
      <c r="B430" s="35"/>
      <c r="C430" s="208" t="s">
        <v>816</v>
      </c>
      <c r="D430" s="208" t="s">
        <v>193</v>
      </c>
      <c r="E430" s="209" t="s">
        <v>930</v>
      </c>
      <c r="F430" s="210" t="s">
        <v>931</v>
      </c>
      <c r="G430" s="211" t="s">
        <v>297</v>
      </c>
      <c r="H430" s="212">
        <v>5.9420000000000002</v>
      </c>
      <c r="I430" s="213"/>
      <c r="J430" s="214">
        <f>ROUND(I430*H430,2)</f>
        <v>0</v>
      </c>
      <c r="K430" s="210" t="s">
        <v>197</v>
      </c>
      <c r="L430" s="39"/>
      <c r="M430" s="215" t="s">
        <v>1</v>
      </c>
      <c r="N430" s="216" t="s">
        <v>42</v>
      </c>
      <c r="O430" s="71"/>
      <c r="P430" s="217">
        <f>O430*H430</f>
        <v>0</v>
      </c>
      <c r="Q430" s="217">
        <v>4.2999999999999999E-4</v>
      </c>
      <c r="R430" s="217">
        <f>Q430*H430</f>
        <v>2.5550600000000001E-3</v>
      </c>
      <c r="S430" s="217">
        <v>0</v>
      </c>
      <c r="T430" s="218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19" t="s">
        <v>321</v>
      </c>
      <c r="AT430" s="219" t="s">
        <v>193</v>
      </c>
      <c r="AU430" s="219" t="s">
        <v>86</v>
      </c>
      <c r="AY430" s="17" t="s">
        <v>191</v>
      </c>
      <c r="BE430" s="220">
        <f>IF(N430="základní",J430,0)</f>
        <v>0</v>
      </c>
      <c r="BF430" s="220">
        <f>IF(N430="snížená",J430,0)</f>
        <v>0</v>
      </c>
      <c r="BG430" s="220">
        <f>IF(N430="zákl. přenesená",J430,0)</f>
        <v>0</v>
      </c>
      <c r="BH430" s="220">
        <f>IF(N430="sníž. přenesená",J430,0)</f>
        <v>0</v>
      </c>
      <c r="BI430" s="220">
        <f>IF(N430="nulová",J430,0)</f>
        <v>0</v>
      </c>
      <c r="BJ430" s="17" t="s">
        <v>84</v>
      </c>
      <c r="BK430" s="220">
        <f>ROUND(I430*H430,2)</f>
        <v>0</v>
      </c>
      <c r="BL430" s="17" t="s">
        <v>321</v>
      </c>
      <c r="BM430" s="219" t="s">
        <v>932</v>
      </c>
    </row>
    <row r="431" spans="1:65" s="2" customFormat="1" ht="19.5">
      <c r="A431" s="34"/>
      <c r="B431" s="35"/>
      <c r="C431" s="36"/>
      <c r="D431" s="221" t="s">
        <v>200</v>
      </c>
      <c r="E431" s="36"/>
      <c r="F431" s="222" t="s">
        <v>933</v>
      </c>
      <c r="G431" s="36"/>
      <c r="H431" s="36"/>
      <c r="I431" s="122"/>
      <c r="J431" s="36"/>
      <c r="K431" s="36"/>
      <c r="L431" s="39"/>
      <c r="M431" s="223"/>
      <c r="N431" s="224"/>
      <c r="O431" s="71"/>
      <c r="P431" s="71"/>
      <c r="Q431" s="71"/>
      <c r="R431" s="71"/>
      <c r="S431" s="71"/>
      <c r="T431" s="72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200</v>
      </c>
      <c r="AU431" s="17" t="s">
        <v>86</v>
      </c>
    </row>
    <row r="432" spans="1:65" s="14" customFormat="1">
      <c r="B432" s="235"/>
      <c r="C432" s="236"/>
      <c r="D432" s="221" t="s">
        <v>202</v>
      </c>
      <c r="E432" s="237" t="s">
        <v>1</v>
      </c>
      <c r="F432" s="238" t="s">
        <v>1807</v>
      </c>
      <c r="G432" s="236"/>
      <c r="H432" s="239">
        <v>2.5499999999999998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AT432" s="245" t="s">
        <v>202</v>
      </c>
      <c r="AU432" s="245" t="s">
        <v>86</v>
      </c>
      <c r="AV432" s="14" t="s">
        <v>86</v>
      </c>
      <c r="AW432" s="14" t="s">
        <v>32</v>
      </c>
      <c r="AX432" s="14" t="s">
        <v>77</v>
      </c>
      <c r="AY432" s="245" t="s">
        <v>191</v>
      </c>
    </row>
    <row r="433" spans="1:65" s="14" customFormat="1">
      <c r="B433" s="235"/>
      <c r="C433" s="236"/>
      <c r="D433" s="221" t="s">
        <v>202</v>
      </c>
      <c r="E433" s="237" t="s">
        <v>1</v>
      </c>
      <c r="F433" s="238" t="s">
        <v>1808</v>
      </c>
      <c r="G433" s="236"/>
      <c r="H433" s="239">
        <v>3.3919999999999999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AT433" s="245" t="s">
        <v>202</v>
      </c>
      <c r="AU433" s="245" t="s">
        <v>86</v>
      </c>
      <c r="AV433" s="14" t="s">
        <v>86</v>
      </c>
      <c r="AW433" s="14" t="s">
        <v>32</v>
      </c>
      <c r="AX433" s="14" t="s">
        <v>77</v>
      </c>
      <c r="AY433" s="245" t="s">
        <v>191</v>
      </c>
    </row>
    <row r="434" spans="1:65" s="2" customFormat="1" ht="21.6" customHeight="1">
      <c r="A434" s="34"/>
      <c r="B434" s="35"/>
      <c r="C434" s="208" t="s">
        <v>822</v>
      </c>
      <c r="D434" s="208" t="s">
        <v>193</v>
      </c>
      <c r="E434" s="209" t="s">
        <v>937</v>
      </c>
      <c r="F434" s="210" t="s">
        <v>938</v>
      </c>
      <c r="G434" s="211" t="s">
        <v>196</v>
      </c>
      <c r="H434" s="212">
        <v>12.003</v>
      </c>
      <c r="I434" s="213"/>
      <c r="J434" s="214">
        <f>ROUND(I434*H434,2)</f>
        <v>0</v>
      </c>
      <c r="K434" s="210" t="s">
        <v>197</v>
      </c>
      <c r="L434" s="39"/>
      <c r="M434" s="215" t="s">
        <v>1</v>
      </c>
      <c r="N434" s="216" t="s">
        <v>42</v>
      </c>
      <c r="O434" s="71"/>
      <c r="P434" s="217">
        <f>O434*H434</f>
        <v>0</v>
      </c>
      <c r="Q434" s="217">
        <v>9.6000000000000002E-4</v>
      </c>
      <c r="R434" s="217">
        <f>Q434*H434</f>
        <v>1.1522880000000001E-2</v>
      </c>
      <c r="S434" s="217">
        <v>3.32E-3</v>
      </c>
      <c r="T434" s="218">
        <f>S434*H434</f>
        <v>3.9849960000000004E-2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19" t="s">
        <v>321</v>
      </c>
      <c r="AT434" s="219" t="s">
        <v>193</v>
      </c>
      <c r="AU434" s="219" t="s">
        <v>86</v>
      </c>
      <c r="AY434" s="17" t="s">
        <v>191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17" t="s">
        <v>84</v>
      </c>
      <c r="BK434" s="220">
        <f>ROUND(I434*H434,2)</f>
        <v>0</v>
      </c>
      <c r="BL434" s="17" t="s">
        <v>321</v>
      </c>
      <c r="BM434" s="219" t="s">
        <v>939</v>
      </c>
    </row>
    <row r="435" spans="1:65" s="2" customFormat="1" ht="29.25">
      <c r="A435" s="34"/>
      <c r="B435" s="35"/>
      <c r="C435" s="36"/>
      <c r="D435" s="221" t="s">
        <v>200</v>
      </c>
      <c r="E435" s="36"/>
      <c r="F435" s="222" t="s">
        <v>940</v>
      </c>
      <c r="G435" s="36"/>
      <c r="H435" s="36"/>
      <c r="I435" s="122"/>
      <c r="J435" s="36"/>
      <c r="K435" s="36"/>
      <c r="L435" s="39"/>
      <c r="M435" s="223"/>
      <c r="N435" s="224"/>
      <c r="O435" s="71"/>
      <c r="P435" s="71"/>
      <c r="Q435" s="71"/>
      <c r="R435" s="71"/>
      <c r="S435" s="71"/>
      <c r="T435" s="72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200</v>
      </c>
      <c r="AU435" s="17" t="s">
        <v>86</v>
      </c>
    </row>
    <row r="436" spans="1:65" s="14" customFormat="1">
      <c r="B436" s="235"/>
      <c r="C436" s="236"/>
      <c r="D436" s="221" t="s">
        <v>202</v>
      </c>
      <c r="E436" s="237" t="s">
        <v>1</v>
      </c>
      <c r="F436" s="238" t="s">
        <v>1809</v>
      </c>
      <c r="G436" s="236"/>
      <c r="H436" s="239">
        <v>3.8250000000000002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AT436" s="245" t="s">
        <v>202</v>
      </c>
      <c r="AU436" s="245" t="s">
        <v>86</v>
      </c>
      <c r="AV436" s="14" t="s">
        <v>86</v>
      </c>
      <c r="AW436" s="14" t="s">
        <v>32</v>
      </c>
      <c r="AX436" s="14" t="s">
        <v>77</v>
      </c>
      <c r="AY436" s="245" t="s">
        <v>191</v>
      </c>
    </row>
    <row r="437" spans="1:65" s="14" customFormat="1">
      <c r="B437" s="235"/>
      <c r="C437" s="236"/>
      <c r="D437" s="221" t="s">
        <v>202</v>
      </c>
      <c r="E437" s="237" t="s">
        <v>1</v>
      </c>
      <c r="F437" s="238" t="s">
        <v>1810</v>
      </c>
      <c r="G437" s="236"/>
      <c r="H437" s="239">
        <v>5.0880000000000001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202</v>
      </c>
      <c r="AU437" s="245" t="s">
        <v>86</v>
      </c>
      <c r="AV437" s="14" t="s">
        <v>86</v>
      </c>
      <c r="AW437" s="14" t="s">
        <v>32</v>
      </c>
      <c r="AX437" s="14" t="s">
        <v>77</v>
      </c>
      <c r="AY437" s="245" t="s">
        <v>191</v>
      </c>
    </row>
    <row r="438" spans="1:65" s="14" customFormat="1">
      <c r="B438" s="235"/>
      <c r="C438" s="236"/>
      <c r="D438" s="221" t="s">
        <v>202</v>
      </c>
      <c r="E438" s="237" t="s">
        <v>1</v>
      </c>
      <c r="F438" s="238" t="s">
        <v>1811</v>
      </c>
      <c r="G438" s="236"/>
      <c r="H438" s="239">
        <v>3.09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AT438" s="245" t="s">
        <v>202</v>
      </c>
      <c r="AU438" s="245" t="s">
        <v>86</v>
      </c>
      <c r="AV438" s="14" t="s">
        <v>86</v>
      </c>
      <c r="AW438" s="14" t="s">
        <v>32</v>
      </c>
      <c r="AX438" s="14" t="s">
        <v>77</v>
      </c>
      <c r="AY438" s="245" t="s">
        <v>191</v>
      </c>
    </row>
    <row r="439" spans="1:65" s="2" customFormat="1" ht="21.6" customHeight="1">
      <c r="A439" s="34"/>
      <c r="B439" s="35"/>
      <c r="C439" s="247" t="s">
        <v>829</v>
      </c>
      <c r="D439" s="247" t="s">
        <v>275</v>
      </c>
      <c r="E439" s="248" t="s">
        <v>944</v>
      </c>
      <c r="F439" s="249" t="s">
        <v>945</v>
      </c>
      <c r="G439" s="250" t="s">
        <v>223</v>
      </c>
      <c r="H439" s="251">
        <v>2.7610000000000001</v>
      </c>
      <c r="I439" s="252"/>
      <c r="J439" s="253">
        <f>ROUND(I439*H439,2)</f>
        <v>0</v>
      </c>
      <c r="K439" s="249" t="s">
        <v>1</v>
      </c>
      <c r="L439" s="254"/>
      <c r="M439" s="255" t="s">
        <v>1</v>
      </c>
      <c r="N439" s="256" t="s">
        <v>42</v>
      </c>
      <c r="O439" s="71"/>
      <c r="P439" s="217">
        <f>O439*H439</f>
        <v>0</v>
      </c>
      <c r="Q439" s="217">
        <v>1.55E-2</v>
      </c>
      <c r="R439" s="217">
        <f>Q439*H439</f>
        <v>4.27955E-2</v>
      </c>
      <c r="S439" s="217">
        <v>0</v>
      </c>
      <c r="T439" s="218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219" t="s">
        <v>451</v>
      </c>
      <c r="AT439" s="219" t="s">
        <v>275</v>
      </c>
      <c r="AU439" s="219" t="s">
        <v>86</v>
      </c>
      <c r="AY439" s="17" t="s">
        <v>191</v>
      </c>
      <c r="BE439" s="220">
        <f>IF(N439="základní",J439,0)</f>
        <v>0</v>
      </c>
      <c r="BF439" s="220">
        <f>IF(N439="snížená",J439,0)</f>
        <v>0</v>
      </c>
      <c r="BG439" s="220">
        <f>IF(N439="zákl. přenesená",J439,0)</f>
        <v>0</v>
      </c>
      <c r="BH439" s="220">
        <f>IF(N439="sníž. přenesená",J439,0)</f>
        <v>0</v>
      </c>
      <c r="BI439" s="220">
        <f>IF(N439="nulová",J439,0)</f>
        <v>0</v>
      </c>
      <c r="BJ439" s="17" t="s">
        <v>84</v>
      </c>
      <c r="BK439" s="220">
        <f>ROUND(I439*H439,2)</f>
        <v>0</v>
      </c>
      <c r="BL439" s="17" t="s">
        <v>321</v>
      </c>
      <c r="BM439" s="219" t="s">
        <v>946</v>
      </c>
    </row>
    <row r="440" spans="1:65" s="2" customFormat="1" ht="19.5">
      <c r="A440" s="34"/>
      <c r="B440" s="35"/>
      <c r="C440" s="36"/>
      <c r="D440" s="221" t="s">
        <v>200</v>
      </c>
      <c r="E440" s="36"/>
      <c r="F440" s="222" t="s">
        <v>947</v>
      </c>
      <c r="G440" s="36"/>
      <c r="H440" s="36"/>
      <c r="I440" s="122"/>
      <c r="J440" s="36"/>
      <c r="K440" s="36"/>
      <c r="L440" s="39"/>
      <c r="M440" s="223"/>
      <c r="N440" s="224"/>
      <c r="O440" s="71"/>
      <c r="P440" s="71"/>
      <c r="Q440" s="71"/>
      <c r="R440" s="71"/>
      <c r="S440" s="71"/>
      <c r="T440" s="72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7" t="s">
        <v>200</v>
      </c>
      <c r="AU440" s="17" t="s">
        <v>86</v>
      </c>
    </row>
    <row r="441" spans="1:65" s="2" customFormat="1" ht="19.5">
      <c r="A441" s="34"/>
      <c r="B441" s="35"/>
      <c r="C441" s="36"/>
      <c r="D441" s="221" t="s">
        <v>218</v>
      </c>
      <c r="E441" s="36"/>
      <c r="F441" s="246" t="s">
        <v>948</v>
      </c>
      <c r="G441" s="36"/>
      <c r="H441" s="36"/>
      <c r="I441" s="122"/>
      <c r="J441" s="36"/>
      <c r="K441" s="36"/>
      <c r="L441" s="39"/>
      <c r="M441" s="223"/>
      <c r="N441" s="224"/>
      <c r="O441" s="71"/>
      <c r="P441" s="71"/>
      <c r="Q441" s="71"/>
      <c r="R441" s="71"/>
      <c r="S441" s="71"/>
      <c r="T441" s="72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218</v>
      </c>
      <c r="AU441" s="17" t="s">
        <v>86</v>
      </c>
    </row>
    <row r="442" spans="1:65" s="13" customFormat="1">
      <c r="B442" s="225"/>
      <c r="C442" s="226"/>
      <c r="D442" s="221" t="s">
        <v>202</v>
      </c>
      <c r="E442" s="227" t="s">
        <v>1</v>
      </c>
      <c r="F442" s="228" t="s">
        <v>949</v>
      </c>
      <c r="G442" s="226"/>
      <c r="H442" s="227" t="s">
        <v>1</v>
      </c>
      <c r="I442" s="229"/>
      <c r="J442" s="226"/>
      <c r="K442" s="226"/>
      <c r="L442" s="230"/>
      <c r="M442" s="231"/>
      <c r="N442" s="232"/>
      <c r="O442" s="232"/>
      <c r="P442" s="232"/>
      <c r="Q442" s="232"/>
      <c r="R442" s="232"/>
      <c r="S442" s="232"/>
      <c r="T442" s="233"/>
      <c r="AT442" s="234" t="s">
        <v>202</v>
      </c>
      <c r="AU442" s="234" t="s">
        <v>86</v>
      </c>
      <c r="AV442" s="13" t="s">
        <v>84</v>
      </c>
      <c r="AW442" s="13" t="s">
        <v>32</v>
      </c>
      <c r="AX442" s="13" t="s">
        <v>77</v>
      </c>
      <c r="AY442" s="234" t="s">
        <v>191</v>
      </c>
    </row>
    <row r="443" spans="1:65" s="14" customFormat="1">
      <c r="B443" s="235"/>
      <c r="C443" s="236"/>
      <c r="D443" s="221" t="s">
        <v>202</v>
      </c>
      <c r="E443" s="237" t="s">
        <v>1</v>
      </c>
      <c r="F443" s="238" t="s">
        <v>1812</v>
      </c>
      <c r="G443" s="236"/>
      <c r="H443" s="239">
        <v>0.76500000000000001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AT443" s="245" t="s">
        <v>202</v>
      </c>
      <c r="AU443" s="245" t="s">
        <v>86</v>
      </c>
      <c r="AV443" s="14" t="s">
        <v>86</v>
      </c>
      <c r="AW443" s="14" t="s">
        <v>32</v>
      </c>
      <c r="AX443" s="14" t="s">
        <v>77</v>
      </c>
      <c r="AY443" s="245" t="s">
        <v>191</v>
      </c>
    </row>
    <row r="444" spans="1:65" s="14" customFormat="1">
      <c r="B444" s="235"/>
      <c r="C444" s="236"/>
      <c r="D444" s="221" t="s">
        <v>202</v>
      </c>
      <c r="E444" s="237" t="s">
        <v>1</v>
      </c>
      <c r="F444" s="238" t="s">
        <v>1813</v>
      </c>
      <c r="G444" s="236"/>
      <c r="H444" s="239">
        <v>1.018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AT444" s="245" t="s">
        <v>202</v>
      </c>
      <c r="AU444" s="245" t="s">
        <v>86</v>
      </c>
      <c r="AV444" s="14" t="s">
        <v>86</v>
      </c>
      <c r="AW444" s="14" t="s">
        <v>32</v>
      </c>
      <c r="AX444" s="14" t="s">
        <v>77</v>
      </c>
      <c r="AY444" s="245" t="s">
        <v>191</v>
      </c>
    </row>
    <row r="445" spans="1:65" s="14" customFormat="1">
      <c r="B445" s="235"/>
      <c r="C445" s="236"/>
      <c r="D445" s="221" t="s">
        <v>202</v>
      </c>
      <c r="E445" s="237" t="s">
        <v>1</v>
      </c>
      <c r="F445" s="238" t="s">
        <v>1814</v>
      </c>
      <c r="G445" s="236"/>
      <c r="H445" s="239">
        <v>0.61799999999999999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AT445" s="245" t="s">
        <v>202</v>
      </c>
      <c r="AU445" s="245" t="s">
        <v>86</v>
      </c>
      <c r="AV445" s="14" t="s">
        <v>86</v>
      </c>
      <c r="AW445" s="14" t="s">
        <v>32</v>
      </c>
      <c r="AX445" s="14" t="s">
        <v>77</v>
      </c>
      <c r="AY445" s="245" t="s">
        <v>191</v>
      </c>
    </row>
    <row r="446" spans="1:65" s="14" customFormat="1">
      <c r="B446" s="235"/>
      <c r="C446" s="236"/>
      <c r="D446" s="221" t="s">
        <v>202</v>
      </c>
      <c r="E446" s="236"/>
      <c r="F446" s="238" t="s">
        <v>1815</v>
      </c>
      <c r="G446" s="236"/>
      <c r="H446" s="239">
        <v>2.7610000000000001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AT446" s="245" t="s">
        <v>202</v>
      </c>
      <c r="AU446" s="245" t="s">
        <v>86</v>
      </c>
      <c r="AV446" s="14" t="s">
        <v>86</v>
      </c>
      <c r="AW446" s="14" t="s">
        <v>4</v>
      </c>
      <c r="AX446" s="14" t="s">
        <v>84</v>
      </c>
      <c r="AY446" s="245" t="s">
        <v>191</v>
      </c>
    </row>
    <row r="447" spans="1:65" s="2" customFormat="1" ht="21.6" customHeight="1">
      <c r="A447" s="34"/>
      <c r="B447" s="35"/>
      <c r="C447" s="208" t="s">
        <v>431</v>
      </c>
      <c r="D447" s="208" t="s">
        <v>193</v>
      </c>
      <c r="E447" s="209" t="s">
        <v>956</v>
      </c>
      <c r="F447" s="210" t="s">
        <v>957</v>
      </c>
      <c r="G447" s="211" t="s">
        <v>223</v>
      </c>
      <c r="H447" s="212">
        <v>19.114999999999998</v>
      </c>
      <c r="I447" s="213"/>
      <c r="J447" s="214">
        <f>ROUND(I447*H447,2)</f>
        <v>0</v>
      </c>
      <c r="K447" s="210" t="s">
        <v>197</v>
      </c>
      <c r="L447" s="39"/>
      <c r="M447" s="215" t="s">
        <v>1</v>
      </c>
      <c r="N447" s="216" t="s">
        <v>42</v>
      </c>
      <c r="O447" s="71"/>
      <c r="P447" s="217">
        <f>O447*H447</f>
        <v>0</v>
      </c>
      <c r="Q447" s="217">
        <v>6.3499999999999997E-3</v>
      </c>
      <c r="R447" s="217">
        <f>Q447*H447</f>
        <v>0.12138024999999998</v>
      </c>
      <c r="S447" s="217">
        <v>0</v>
      </c>
      <c r="T447" s="21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219" t="s">
        <v>321</v>
      </c>
      <c r="AT447" s="219" t="s">
        <v>193</v>
      </c>
      <c r="AU447" s="219" t="s">
        <v>86</v>
      </c>
      <c r="AY447" s="17" t="s">
        <v>191</v>
      </c>
      <c r="BE447" s="220">
        <f>IF(N447="základní",J447,0)</f>
        <v>0</v>
      </c>
      <c r="BF447" s="220">
        <f>IF(N447="snížená",J447,0)</f>
        <v>0</v>
      </c>
      <c r="BG447" s="220">
        <f>IF(N447="zákl. přenesená",J447,0)</f>
        <v>0</v>
      </c>
      <c r="BH447" s="220">
        <f>IF(N447="sníž. přenesená",J447,0)</f>
        <v>0</v>
      </c>
      <c r="BI447" s="220">
        <f>IF(N447="nulová",J447,0)</f>
        <v>0</v>
      </c>
      <c r="BJ447" s="17" t="s">
        <v>84</v>
      </c>
      <c r="BK447" s="220">
        <f>ROUND(I447*H447,2)</f>
        <v>0</v>
      </c>
      <c r="BL447" s="17" t="s">
        <v>321</v>
      </c>
      <c r="BM447" s="219" t="s">
        <v>958</v>
      </c>
    </row>
    <row r="448" spans="1:65" s="2" customFormat="1" ht="29.25">
      <c r="A448" s="34"/>
      <c r="B448" s="35"/>
      <c r="C448" s="36"/>
      <c r="D448" s="221" t="s">
        <v>200</v>
      </c>
      <c r="E448" s="36"/>
      <c r="F448" s="222" t="s">
        <v>959</v>
      </c>
      <c r="G448" s="36"/>
      <c r="H448" s="36"/>
      <c r="I448" s="122"/>
      <c r="J448" s="36"/>
      <c r="K448" s="36"/>
      <c r="L448" s="39"/>
      <c r="M448" s="223"/>
      <c r="N448" s="224"/>
      <c r="O448" s="71"/>
      <c r="P448" s="71"/>
      <c r="Q448" s="71"/>
      <c r="R448" s="71"/>
      <c r="S448" s="71"/>
      <c r="T448" s="72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200</v>
      </c>
      <c r="AU448" s="17" t="s">
        <v>86</v>
      </c>
    </row>
    <row r="449" spans="1:65" s="14" customFormat="1">
      <c r="B449" s="235"/>
      <c r="C449" s="236"/>
      <c r="D449" s="221" t="s">
        <v>202</v>
      </c>
      <c r="E449" s="237" t="s">
        <v>1</v>
      </c>
      <c r="F449" s="238" t="s">
        <v>1816</v>
      </c>
      <c r="G449" s="236"/>
      <c r="H449" s="239">
        <v>19.114999999999998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AT449" s="245" t="s">
        <v>202</v>
      </c>
      <c r="AU449" s="245" t="s">
        <v>86</v>
      </c>
      <c r="AV449" s="14" t="s">
        <v>86</v>
      </c>
      <c r="AW449" s="14" t="s">
        <v>32</v>
      </c>
      <c r="AX449" s="14" t="s">
        <v>77</v>
      </c>
      <c r="AY449" s="245" t="s">
        <v>191</v>
      </c>
    </row>
    <row r="450" spans="1:65" s="2" customFormat="1" ht="21.6" customHeight="1">
      <c r="A450" s="34"/>
      <c r="B450" s="35"/>
      <c r="C450" s="247" t="s">
        <v>442</v>
      </c>
      <c r="D450" s="247" t="s">
        <v>275</v>
      </c>
      <c r="E450" s="248" t="s">
        <v>961</v>
      </c>
      <c r="F450" s="249" t="s">
        <v>962</v>
      </c>
      <c r="G450" s="250" t="s">
        <v>223</v>
      </c>
      <c r="H450" s="251">
        <v>21.027000000000001</v>
      </c>
      <c r="I450" s="252"/>
      <c r="J450" s="253">
        <f>ROUND(I450*H450,2)</f>
        <v>0</v>
      </c>
      <c r="K450" s="249" t="s">
        <v>1</v>
      </c>
      <c r="L450" s="254"/>
      <c r="M450" s="255" t="s">
        <v>1</v>
      </c>
      <c r="N450" s="256" t="s">
        <v>42</v>
      </c>
      <c r="O450" s="71"/>
      <c r="P450" s="217">
        <f>O450*H450</f>
        <v>0</v>
      </c>
      <c r="Q450" s="217">
        <v>1.7999999999999999E-2</v>
      </c>
      <c r="R450" s="217">
        <f>Q450*H450</f>
        <v>0.37848599999999999</v>
      </c>
      <c r="S450" s="217">
        <v>0</v>
      </c>
      <c r="T450" s="21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19" t="s">
        <v>451</v>
      </c>
      <c r="AT450" s="219" t="s">
        <v>275</v>
      </c>
      <c r="AU450" s="219" t="s">
        <v>86</v>
      </c>
      <c r="AY450" s="17" t="s">
        <v>191</v>
      </c>
      <c r="BE450" s="220">
        <f>IF(N450="základní",J450,0)</f>
        <v>0</v>
      </c>
      <c r="BF450" s="220">
        <f>IF(N450="snížená",J450,0)</f>
        <v>0</v>
      </c>
      <c r="BG450" s="220">
        <f>IF(N450="zákl. přenesená",J450,0)</f>
        <v>0</v>
      </c>
      <c r="BH450" s="220">
        <f>IF(N450="sníž. přenesená",J450,0)</f>
        <v>0</v>
      </c>
      <c r="BI450" s="220">
        <f>IF(N450="nulová",J450,0)</f>
        <v>0</v>
      </c>
      <c r="BJ450" s="17" t="s">
        <v>84</v>
      </c>
      <c r="BK450" s="220">
        <f>ROUND(I450*H450,2)</f>
        <v>0</v>
      </c>
      <c r="BL450" s="17" t="s">
        <v>321</v>
      </c>
      <c r="BM450" s="219" t="s">
        <v>963</v>
      </c>
    </row>
    <row r="451" spans="1:65" s="2" customFormat="1" ht="19.5">
      <c r="A451" s="34"/>
      <c r="B451" s="35"/>
      <c r="C451" s="36"/>
      <c r="D451" s="221" t="s">
        <v>200</v>
      </c>
      <c r="E451" s="36"/>
      <c r="F451" s="222" t="s">
        <v>964</v>
      </c>
      <c r="G451" s="36"/>
      <c r="H451" s="36"/>
      <c r="I451" s="122"/>
      <c r="J451" s="36"/>
      <c r="K451" s="36"/>
      <c r="L451" s="39"/>
      <c r="M451" s="223"/>
      <c r="N451" s="224"/>
      <c r="O451" s="71"/>
      <c r="P451" s="71"/>
      <c r="Q451" s="71"/>
      <c r="R451" s="71"/>
      <c r="S451" s="71"/>
      <c r="T451" s="72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200</v>
      </c>
      <c r="AU451" s="17" t="s">
        <v>86</v>
      </c>
    </row>
    <row r="452" spans="1:65" s="2" customFormat="1" ht="19.5">
      <c r="A452" s="34"/>
      <c r="B452" s="35"/>
      <c r="C452" s="36"/>
      <c r="D452" s="221" t="s">
        <v>218</v>
      </c>
      <c r="E452" s="36"/>
      <c r="F452" s="246" t="s">
        <v>948</v>
      </c>
      <c r="G452" s="36"/>
      <c r="H452" s="36"/>
      <c r="I452" s="122"/>
      <c r="J452" s="36"/>
      <c r="K452" s="36"/>
      <c r="L452" s="39"/>
      <c r="M452" s="223"/>
      <c r="N452" s="224"/>
      <c r="O452" s="71"/>
      <c r="P452" s="71"/>
      <c r="Q452" s="71"/>
      <c r="R452" s="71"/>
      <c r="S452" s="71"/>
      <c r="T452" s="72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7" t="s">
        <v>218</v>
      </c>
      <c r="AU452" s="17" t="s">
        <v>86</v>
      </c>
    </row>
    <row r="453" spans="1:65" s="14" customFormat="1">
      <c r="B453" s="235"/>
      <c r="C453" s="236"/>
      <c r="D453" s="221" t="s">
        <v>202</v>
      </c>
      <c r="E453" s="236"/>
      <c r="F453" s="238" t="s">
        <v>1817</v>
      </c>
      <c r="G453" s="236"/>
      <c r="H453" s="239">
        <v>21.027000000000001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AT453" s="245" t="s">
        <v>202</v>
      </c>
      <c r="AU453" s="245" t="s">
        <v>86</v>
      </c>
      <c r="AV453" s="14" t="s">
        <v>86</v>
      </c>
      <c r="AW453" s="14" t="s">
        <v>4</v>
      </c>
      <c r="AX453" s="14" t="s">
        <v>84</v>
      </c>
      <c r="AY453" s="245" t="s">
        <v>191</v>
      </c>
    </row>
    <row r="454" spans="1:65" s="2" customFormat="1" ht="21.6" customHeight="1">
      <c r="A454" s="34"/>
      <c r="B454" s="35"/>
      <c r="C454" s="208" t="s">
        <v>510</v>
      </c>
      <c r="D454" s="208" t="s">
        <v>193</v>
      </c>
      <c r="E454" s="209" t="s">
        <v>967</v>
      </c>
      <c r="F454" s="210" t="s">
        <v>968</v>
      </c>
      <c r="G454" s="211" t="s">
        <v>223</v>
      </c>
      <c r="H454" s="212">
        <v>6.7569999999999997</v>
      </c>
      <c r="I454" s="213"/>
      <c r="J454" s="214">
        <f>ROUND(I454*H454,2)</f>
        <v>0</v>
      </c>
      <c r="K454" s="210" t="s">
        <v>197</v>
      </c>
      <c r="L454" s="39"/>
      <c r="M454" s="215" t="s">
        <v>1</v>
      </c>
      <c r="N454" s="216" t="s">
        <v>42</v>
      </c>
      <c r="O454" s="71"/>
      <c r="P454" s="217">
        <f>O454*H454</f>
        <v>0</v>
      </c>
      <c r="Q454" s="217">
        <v>0</v>
      </c>
      <c r="R454" s="217">
        <f>Q454*H454</f>
        <v>0</v>
      </c>
      <c r="S454" s="217">
        <v>0</v>
      </c>
      <c r="T454" s="218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19" t="s">
        <v>321</v>
      </c>
      <c r="AT454" s="219" t="s">
        <v>193</v>
      </c>
      <c r="AU454" s="219" t="s">
        <v>86</v>
      </c>
      <c r="AY454" s="17" t="s">
        <v>191</v>
      </c>
      <c r="BE454" s="220">
        <f>IF(N454="základní",J454,0)</f>
        <v>0</v>
      </c>
      <c r="BF454" s="220">
        <f>IF(N454="snížená",J454,0)</f>
        <v>0</v>
      </c>
      <c r="BG454" s="220">
        <f>IF(N454="zákl. přenesená",J454,0)</f>
        <v>0</v>
      </c>
      <c r="BH454" s="220">
        <f>IF(N454="sníž. přenesená",J454,0)</f>
        <v>0</v>
      </c>
      <c r="BI454" s="220">
        <f>IF(N454="nulová",J454,0)</f>
        <v>0</v>
      </c>
      <c r="BJ454" s="17" t="s">
        <v>84</v>
      </c>
      <c r="BK454" s="220">
        <f>ROUND(I454*H454,2)</f>
        <v>0</v>
      </c>
      <c r="BL454" s="17" t="s">
        <v>321</v>
      </c>
      <c r="BM454" s="219" t="s">
        <v>969</v>
      </c>
    </row>
    <row r="455" spans="1:65" s="2" customFormat="1" ht="19.5">
      <c r="A455" s="34"/>
      <c r="B455" s="35"/>
      <c r="C455" s="36"/>
      <c r="D455" s="221" t="s">
        <v>200</v>
      </c>
      <c r="E455" s="36"/>
      <c r="F455" s="222" t="s">
        <v>970</v>
      </c>
      <c r="G455" s="36"/>
      <c r="H455" s="36"/>
      <c r="I455" s="122"/>
      <c r="J455" s="36"/>
      <c r="K455" s="36"/>
      <c r="L455" s="39"/>
      <c r="M455" s="223"/>
      <c r="N455" s="224"/>
      <c r="O455" s="71"/>
      <c r="P455" s="71"/>
      <c r="Q455" s="71"/>
      <c r="R455" s="71"/>
      <c r="S455" s="71"/>
      <c r="T455" s="72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7" t="s">
        <v>200</v>
      </c>
      <c r="AU455" s="17" t="s">
        <v>86</v>
      </c>
    </row>
    <row r="456" spans="1:65" s="14" customFormat="1">
      <c r="B456" s="235"/>
      <c r="C456" s="236"/>
      <c r="D456" s="221" t="s">
        <v>202</v>
      </c>
      <c r="E456" s="237" t="s">
        <v>1</v>
      </c>
      <c r="F456" s="238" t="s">
        <v>1683</v>
      </c>
      <c r="G456" s="236"/>
      <c r="H456" s="239">
        <v>6.7569999999999997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AT456" s="245" t="s">
        <v>202</v>
      </c>
      <c r="AU456" s="245" t="s">
        <v>86</v>
      </c>
      <c r="AV456" s="14" t="s">
        <v>86</v>
      </c>
      <c r="AW456" s="14" t="s">
        <v>32</v>
      </c>
      <c r="AX456" s="14" t="s">
        <v>77</v>
      </c>
      <c r="AY456" s="245" t="s">
        <v>191</v>
      </c>
    </row>
    <row r="457" spans="1:65" s="2" customFormat="1" ht="14.45" customHeight="1">
      <c r="A457" s="34"/>
      <c r="B457" s="35"/>
      <c r="C457" s="208" t="s">
        <v>580</v>
      </c>
      <c r="D457" s="208" t="s">
        <v>193</v>
      </c>
      <c r="E457" s="209" t="s">
        <v>975</v>
      </c>
      <c r="F457" s="210" t="s">
        <v>976</v>
      </c>
      <c r="G457" s="211" t="s">
        <v>223</v>
      </c>
      <c r="H457" s="212">
        <v>21.515999999999998</v>
      </c>
      <c r="I457" s="213"/>
      <c r="J457" s="214">
        <f>ROUND(I457*H457,2)</f>
        <v>0</v>
      </c>
      <c r="K457" s="210" t="s">
        <v>197</v>
      </c>
      <c r="L457" s="39"/>
      <c r="M457" s="215" t="s">
        <v>1</v>
      </c>
      <c r="N457" s="216" t="s">
        <v>42</v>
      </c>
      <c r="O457" s="71"/>
      <c r="P457" s="217">
        <f>O457*H457</f>
        <v>0</v>
      </c>
      <c r="Q457" s="217">
        <v>2.9999999999999997E-4</v>
      </c>
      <c r="R457" s="217">
        <f>Q457*H457</f>
        <v>6.4547999999999993E-3</v>
      </c>
      <c r="S457" s="217">
        <v>0</v>
      </c>
      <c r="T457" s="218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19" t="s">
        <v>321</v>
      </c>
      <c r="AT457" s="219" t="s">
        <v>193</v>
      </c>
      <c r="AU457" s="219" t="s">
        <v>86</v>
      </c>
      <c r="AY457" s="17" t="s">
        <v>191</v>
      </c>
      <c r="BE457" s="220">
        <f>IF(N457="základní",J457,0)</f>
        <v>0</v>
      </c>
      <c r="BF457" s="220">
        <f>IF(N457="snížená",J457,0)</f>
        <v>0</v>
      </c>
      <c r="BG457" s="220">
        <f>IF(N457="zákl. přenesená",J457,0)</f>
        <v>0</v>
      </c>
      <c r="BH457" s="220">
        <f>IF(N457="sníž. přenesená",J457,0)</f>
        <v>0</v>
      </c>
      <c r="BI457" s="220">
        <f>IF(N457="nulová",J457,0)</f>
        <v>0</v>
      </c>
      <c r="BJ457" s="17" t="s">
        <v>84</v>
      </c>
      <c r="BK457" s="220">
        <f>ROUND(I457*H457,2)</f>
        <v>0</v>
      </c>
      <c r="BL457" s="17" t="s">
        <v>321</v>
      </c>
      <c r="BM457" s="219" t="s">
        <v>977</v>
      </c>
    </row>
    <row r="458" spans="1:65" s="2" customFormat="1">
      <c r="A458" s="34"/>
      <c r="B458" s="35"/>
      <c r="C458" s="36"/>
      <c r="D458" s="221" t="s">
        <v>200</v>
      </c>
      <c r="E458" s="36"/>
      <c r="F458" s="222" t="s">
        <v>978</v>
      </c>
      <c r="G458" s="36"/>
      <c r="H458" s="36"/>
      <c r="I458" s="122"/>
      <c r="J458" s="36"/>
      <c r="K458" s="36"/>
      <c r="L458" s="39"/>
      <c r="M458" s="223"/>
      <c r="N458" s="224"/>
      <c r="O458" s="71"/>
      <c r="P458" s="71"/>
      <c r="Q458" s="71"/>
      <c r="R458" s="71"/>
      <c r="S458" s="71"/>
      <c r="T458" s="72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7" t="s">
        <v>200</v>
      </c>
      <c r="AU458" s="17" t="s">
        <v>86</v>
      </c>
    </row>
    <row r="459" spans="1:65" s="13" customFormat="1">
      <c r="B459" s="225"/>
      <c r="C459" s="226"/>
      <c r="D459" s="221" t="s">
        <v>202</v>
      </c>
      <c r="E459" s="227" t="s">
        <v>1</v>
      </c>
      <c r="F459" s="228" t="s">
        <v>949</v>
      </c>
      <c r="G459" s="226"/>
      <c r="H459" s="227" t="s">
        <v>1</v>
      </c>
      <c r="I459" s="229"/>
      <c r="J459" s="226"/>
      <c r="K459" s="226"/>
      <c r="L459" s="230"/>
      <c r="M459" s="231"/>
      <c r="N459" s="232"/>
      <c r="O459" s="232"/>
      <c r="P459" s="232"/>
      <c r="Q459" s="232"/>
      <c r="R459" s="232"/>
      <c r="S459" s="232"/>
      <c r="T459" s="233"/>
      <c r="AT459" s="234" t="s">
        <v>202</v>
      </c>
      <c r="AU459" s="234" t="s">
        <v>86</v>
      </c>
      <c r="AV459" s="13" t="s">
        <v>84</v>
      </c>
      <c r="AW459" s="13" t="s">
        <v>32</v>
      </c>
      <c r="AX459" s="13" t="s">
        <v>77</v>
      </c>
      <c r="AY459" s="234" t="s">
        <v>191</v>
      </c>
    </row>
    <row r="460" spans="1:65" s="14" customFormat="1">
      <c r="B460" s="235"/>
      <c r="C460" s="236"/>
      <c r="D460" s="221" t="s">
        <v>202</v>
      </c>
      <c r="E460" s="237" t="s">
        <v>1</v>
      </c>
      <c r="F460" s="238" t="s">
        <v>1812</v>
      </c>
      <c r="G460" s="236"/>
      <c r="H460" s="239">
        <v>0.76500000000000001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AT460" s="245" t="s">
        <v>202</v>
      </c>
      <c r="AU460" s="245" t="s">
        <v>86</v>
      </c>
      <c r="AV460" s="14" t="s">
        <v>86</v>
      </c>
      <c r="AW460" s="14" t="s">
        <v>32</v>
      </c>
      <c r="AX460" s="14" t="s">
        <v>77</v>
      </c>
      <c r="AY460" s="245" t="s">
        <v>191</v>
      </c>
    </row>
    <row r="461" spans="1:65" s="14" customFormat="1">
      <c r="B461" s="235"/>
      <c r="C461" s="236"/>
      <c r="D461" s="221" t="s">
        <v>202</v>
      </c>
      <c r="E461" s="237" t="s">
        <v>1</v>
      </c>
      <c r="F461" s="238" t="s">
        <v>1813</v>
      </c>
      <c r="G461" s="236"/>
      <c r="H461" s="239">
        <v>1.018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AT461" s="245" t="s">
        <v>202</v>
      </c>
      <c r="AU461" s="245" t="s">
        <v>86</v>
      </c>
      <c r="AV461" s="14" t="s">
        <v>86</v>
      </c>
      <c r="AW461" s="14" t="s">
        <v>32</v>
      </c>
      <c r="AX461" s="14" t="s">
        <v>77</v>
      </c>
      <c r="AY461" s="245" t="s">
        <v>191</v>
      </c>
    </row>
    <row r="462" spans="1:65" s="14" customFormat="1">
      <c r="B462" s="235"/>
      <c r="C462" s="236"/>
      <c r="D462" s="221" t="s">
        <v>202</v>
      </c>
      <c r="E462" s="237" t="s">
        <v>1</v>
      </c>
      <c r="F462" s="238" t="s">
        <v>1814</v>
      </c>
      <c r="G462" s="236"/>
      <c r="H462" s="239">
        <v>0.61799999999999999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AT462" s="245" t="s">
        <v>202</v>
      </c>
      <c r="AU462" s="245" t="s">
        <v>86</v>
      </c>
      <c r="AV462" s="14" t="s">
        <v>86</v>
      </c>
      <c r="AW462" s="14" t="s">
        <v>32</v>
      </c>
      <c r="AX462" s="14" t="s">
        <v>77</v>
      </c>
      <c r="AY462" s="245" t="s">
        <v>191</v>
      </c>
    </row>
    <row r="463" spans="1:65" s="13" customFormat="1">
      <c r="B463" s="225"/>
      <c r="C463" s="226"/>
      <c r="D463" s="221" t="s">
        <v>202</v>
      </c>
      <c r="E463" s="227" t="s">
        <v>1</v>
      </c>
      <c r="F463" s="228" t="s">
        <v>1818</v>
      </c>
      <c r="G463" s="226"/>
      <c r="H463" s="227" t="s">
        <v>1</v>
      </c>
      <c r="I463" s="229"/>
      <c r="J463" s="226"/>
      <c r="K463" s="226"/>
      <c r="L463" s="230"/>
      <c r="M463" s="231"/>
      <c r="N463" s="232"/>
      <c r="O463" s="232"/>
      <c r="P463" s="232"/>
      <c r="Q463" s="232"/>
      <c r="R463" s="232"/>
      <c r="S463" s="232"/>
      <c r="T463" s="233"/>
      <c r="AT463" s="234" t="s">
        <v>202</v>
      </c>
      <c r="AU463" s="234" t="s">
        <v>86</v>
      </c>
      <c r="AV463" s="13" t="s">
        <v>84</v>
      </c>
      <c r="AW463" s="13" t="s">
        <v>32</v>
      </c>
      <c r="AX463" s="13" t="s">
        <v>77</v>
      </c>
      <c r="AY463" s="234" t="s">
        <v>191</v>
      </c>
    </row>
    <row r="464" spans="1:65" s="14" customFormat="1">
      <c r="B464" s="235"/>
      <c r="C464" s="236"/>
      <c r="D464" s="221" t="s">
        <v>202</v>
      </c>
      <c r="E464" s="237" t="s">
        <v>1</v>
      </c>
      <c r="F464" s="238" t="s">
        <v>1816</v>
      </c>
      <c r="G464" s="236"/>
      <c r="H464" s="239">
        <v>19.114999999999998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202</v>
      </c>
      <c r="AU464" s="245" t="s">
        <v>86</v>
      </c>
      <c r="AV464" s="14" t="s">
        <v>86</v>
      </c>
      <c r="AW464" s="14" t="s">
        <v>32</v>
      </c>
      <c r="AX464" s="14" t="s">
        <v>77</v>
      </c>
      <c r="AY464" s="245" t="s">
        <v>191</v>
      </c>
    </row>
    <row r="465" spans="1:65" s="2" customFormat="1" ht="14.45" customHeight="1">
      <c r="A465" s="34"/>
      <c r="B465" s="35"/>
      <c r="C465" s="208" t="s">
        <v>857</v>
      </c>
      <c r="D465" s="208" t="s">
        <v>193</v>
      </c>
      <c r="E465" s="209" t="s">
        <v>981</v>
      </c>
      <c r="F465" s="210" t="s">
        <v>982</v>
      </c>
      <c r="G465" s="211" t="s">
        <v>297</v>
      </c>
      <c r="H465" s="212">
        <v>37.973999999999997</v>
      </c>
      <c r="I465" s="213"/>
      <c r="J465" s="214">
        <f>ROUND(I465*H465,2)</f>
        <v>0</v>
      </c>
      <c r="K465" s="210" t="s">
        <v>197</v>
      </c>
      <c r="L465" s="39"/>
      <c r="M465" s="215" t="s">
        <v>1</v>
      </c>
      <c r="N465" s="216" t="s">
        <v>42</v>
      </c>
      <c r="O465" s="71"/>
      <c r="P465" s="217">
        <f>O465*H465</f>
        <v>0</v>
      </c>
      <c r="Q465" s="217">
        <v>3.0000000000000001E-5</v>
      </c>
      <c r="R465" s="217">
        <f>Q465*H465</f>
        <v>1.13922E-3</v>
      </c>
      <c r="S465" s="217">
        <v>0</v>
      </c>
      <c r="T465" s="218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19" t="s">
        <v>321</v>
      </c>
      <c r="AT465" s="219" t="s">
        <v>193</v>
      </c>
      <c r="AU465" s="219" t="s">
        <v>86</v>
      </c>
      <c r="AY465" s="17" t="s">
        <v>191</v>
      </c>
      <c r="BE465" s="220">
        <f>IF(N465="základní",J465,0)</f>
        <v>0</v>
      </c>
      <c r="BF465" s="220">
        <f>IF(N465="snížená",J465,0)</f>
        <v>0</v>
      </c>
      <c r="BG465" s="220">
        <f>IF(N465="zákl. přenesená",J465,0)</f>
        <v>0</v>
      </c>
      <c r="BH465" s="220">
        <f>IF(N465="sníž. přenesená",J465,0)</f>
        <v>0</v>
      </c>
      <c r="BI465" s="220">
        <f>IF(N465="nulová",J465,0)</f>
        <v>0</v>
      </c>
      <c r="BJ465" s="17" t="s">
        <v>84</v>
      </c>
      <c r="BK465" s="220">
        <f>ROUND(I465*H465,2)</f>
        <v>0</v>
      </c>
      <c r="BL465" s="17" t="s">
        <v>321</v>
      </c>
      <c r="BM465" s="219" t="s">
        <v>983</v>
      </c>
    </row>
    <row r="466" spans="1:65" s="2" customFormat="1">
      <c r="A466" s="34"/>
      <c r="B466" s="35"/>
      <c r="C466" s="36"/>
      <c r="D466" s="221" t="s">
        <v>200</v>
      </c>
      <c r="E466" s="36"/>
      <c r="F466" s="222" t="s">
        <v>984</v>
      </c>
      <c r="G466" s="36"/>
      <c r="H466" s="36"/>
      <c r="I466" s="122"/>
      <c r="J466" s="36"/>
      <c r="K466" s="36"/>
      <c r="L466" s="39"/>
      <c r="M466" s="223"/>
      <c r="N466" s="224"/>
      <c r="O466" s="71"/>
      <c r="P466" s="71"/>
      <c r="Q466" s="71"/>
      <c r="R466" s="71"/>
      <c r="S466" s="71"/>
      <c r="T466" s="72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200</v>
      </c>
      <c r="AU466" s="17" t="s">
        <v>86</v>
      </c>
    </row>
    <row r="467" spans="1:65" s="14" customFormat="1">
      <c r="B467" s="235"/>
      <c r="C467" s="236"/>
      <c r="D467" s="221" t="s">
        <v>202</v>
      </c>
      <c r="E467" s="237" t="s">
        <v>1</v>
      </c>
      <c r="F467" s="238" t="s">
        <v>1819</v>
      </c>
      <c r="G467" s="236"/>
      <c r="H467" s="239">
        <v>23.3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AT467" s="245" t="s">
        <v>202</v>
      </c>
      <c r="AU467" s="245" t="s">
        <v>86</v>
      </c>
      <c r="AV467" s="14" t="s">
        <v>86</v>
      </c>
      <c r="AW467" s="14" t="s">
        <v>32</v>
      </c>
      <c r="AX467" s="14" t="s">
        <v>77</v>
      </c>
      <c r="AY467" s="245" t="s">
        <v>191</v>
      </c>
    </row>
    <row r="468" spans="1:65" s="14" customFormat="1">
      <c r="B468" s="235"/>
      <c r="C468" s="236"/>
      <c r="D468" s="221" t="s">
        <v>202</v>
      </c>
      <c r="E468" s="237" t="s">
        <v>1</v>
      </c>
      <c r="F468" s="238" t="s">
        <v>1820</v>
      </c>
      <c r="G468" s="236"/>
      <c r="H468" s="239">
        <v>14.673999999999999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AT468" s="245" t="s">
        <v>202</v>
      </c>
      <c r="AU468" s="245" t="s">
        <v>86</v>
      </c>
      <c r="AV468" s="14" t="s">
        <v>86</v>
      </c>
      <c r="AW468" s="14" t="s">
        <v>32</v>
      </c>
      <c r="AX468" s="14" t="s">
        <v>77</v>
      </c>
      <c r="AY468" s="245" t="s">
        <v>191</v>
      </c>
    </row>
    <row r="469" spans="1:65" s="2" customFormat="1" ht="21.6" customHeight="1">
      <c r="A469" s="34"/>
      <c r="B469" s="35"/>
      <c r="C469" s="208" t="s">
        <v>861</v>
      </c>
      <c r="D469" s="208" t="s">
        <v>193</v>
      </c>
      <c r="E469" s="209" t="s">
        <v>989</v>
      </c>
      <c r="F469" s="210" t="s">
        <v>990</v>
      </c>
      <c r="G469" s="211" t="s">
        <v>223</v>
      </c>
      <c r="H469" s="212">
        <v>21.515999999999998</v>
      </c>
      <c r="I469" s="213"/>
      <c r="J469" s="214">
        <f>ROUND(I469*H469,2)</f>
        <v>0</v>
      </c>
      <c r="K469" s="210" t="s">
        <v>197</v>
      </c>
      <c r="L469" s="39"/>
      <c r="M469" s="215" t="s">
        <v>1</v>
      </c>
      <c r="N469" s="216" t="s">
        <v>42</v>
      </c>
      <c r="O469" s="71"/>
      <c r="P469" s="217">
        <f>O469*H469</f>
        <v>0</v>
      </c>
      <c r="Q469" s="217">
        <v>7.4999999999999997E-3</v>
      </c>
      <c r="R469" s="217">
        <f>Q469*H469</f>
        <v>0.16136999999999999</v>
      </c>
      <c r="S469" s="217">
        <v>0</v>
      </c>
      <c r="T469" s="218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19" t="s">
        <v>321</v>
      </c>
      <c r="AT469" s="219" t="s">
        <v>193</v>
      </c>
      <c r="AU469" s="219" t="s">
        <v>86</v>
      </c>
      <c r="AY469" s="17" t="s">
        <v>191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17" t="s">
        <v>84</v>
      </c>
      <c r="BK469" s="220">
        <f>ROUND(I469*H469,2)</f>
        <v>0</v>
      </c>
      <c r="BL469" s="17" t="s">
        <v>321</v>
      </c>
      <c r="BM469" s="219" t="s">
        <v>1821</v>
      </c>
    </row>
    <row r="470" spans="1:65" s="2" customFormat="1" ht="19.5">
      <c r="A470" s="34"/>
      <c r="B470" s="35"/>
      <c r="C470" s="36"/>
      <c r="D470" s="221" t="s">
        <v>200</v>
      </c>
      <c r="E470" s="36"/>
      <c r="F470" s="222" t="s">
        <v>992</v>
      </c>
      <c r="G470" s="36"/>
      <c r="H470" s="36"/>
      <c r="I470" s="122"/>
      <c r="J470" s="36"/>
      <c r="K470" s="36"/>
      <c r="L470" s="39"/>
      <c r="M470" s="223"/>
      <c r="N470" s="224"/>
      <c r="O470" s="71"/>
      <c r="P470" s="71"/>
      <c r="Q470" s="71"/>
      <c r="R470" s="71"/>
      <c r="S470" s="71"/>
      <c r="T470" s="72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200</v>
      </c>
      <c r="AU470" s="17" t="s">
        <v>86</v>
      </c>
    </row>
    <row r="471" spans="1:65" s="13" customFormat="1">
      <c r="B471" s="225"/>
      <c r="C471" s="226"/>
      <c r="D471" s="221" t="s">
        <v>202</v>
      </c>
      <c r="E471" s="227" t="s">
        <v>1</v>
      </c>
      <c r="F471" s="228" t="s">
        <v>949</v>
      </c>
      <c r="G471" s="226"/>
      <c r="H471" s="227" t="s">
        <v>1</v>
      </c>
      <c r="I471" s="229"/>
      <c r="J471" s="226"/>
      <c r="K471" s="226"/>
      <c r="L471" s="230"/>
      <c r="M471" s="231"/>
      <c r="N471" s="232"/>
      <c r="O471" s="232"/>
      <c r="P471" s="232"/>
      <c r="Q471" s="232"/>
      <c r="R471" s="232"/>
      <c r="S471" s="232"/>
      <c r="T471" s="233"/>
      <c r="AT471" s="234" t="s">
        <v>202</v>
      </c>
      <c r="AU471" s="234" t="s">
        <v>86</v>
      </c>
      <c r="AV471" s="13" t="s">
        <v>84</v>
      </c>
      <c r="AW471" s="13" t="s">
        <v>32</v>
      </c>
      <c r="AX471" s="13" t="s">
        <v>77</v>
      </c>
      <c r="AY471" s="234" t="s">
        <v>191</v>
      </c>
    </row>
    <row r="472" spans="1:65" s="14" customFormat="1">
      <c r="B472" s="235"/>
      <c r="C472" s="236"/>
      <c r="D472" s="221" t="s">
        <v>202</v>
      </c>
      <c r="E472" s="237" t="s">
        <v>1</v>
      </c>
      <c r="F472" s="238" t="s">
        <v>1812</v>
      </c>
      <c r="G472" s="236"/>
      <c r="H472" s="239">
        <v>0.76500000000000001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AT472" s="245" t="s">
        <v>202</v>
      </c>
      <c r="AU472" s="245" t="s">
        <v>86</v>
      </c>
      <c r="AV472" s="14" t="s">
        <v>86</v>
      </c>
      <c r="AW472" s="14" t="s">
        <v>32</v>
      </c>
      <c r="AX472" s="14" t="s">
        <v>77</v>
      </c>
      <c r="AY472" s="245" t="s">
        <v>191</v>
      </c>
    </row>
    <row r="473" spans="1:65" s="14" customFormat="1">
      <c r="B473" s="235"/>
      <c r="C473" s="236"/>
      <c r="D473" s="221" t="s">
        <v>202</v>
      </c>
      <c r="E473" s="237" t="s">
        <v>1</v>
      </c>
      <c r="F473" s="238" t="s">
        <v>1813</v>
      </c>
      <c r="G473" s="236"/>
      <c r="H473" s="239">
        <v>1.018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AT473" s="245" t="s">
        <v>202</v>
      </c>
      <c r="AU473" s="245" t="s">
        <v>86</v>
      </c>
      <c r="AV473" s="14" t="s">
        <v>86</v>
      </c>
      <c r="AW473" s="14" t="s">
        <v>32</v>
      </c>
      <c r="AX473" s="14" t="s">
        <v>77</v>
      </c>
      <c r="AY473" s="245" t="s">
        <v>191</v>
      </c>
    </row>
    <row r="474" spans="1:65" s="14" customFormat="1">
      <c r="B474" s="235"/>
      <c r="C474" s="236"/>
      <c r="D474" s="221" t="s">
        <v>202</v>
      </c>
      <c r="E474" s="237" t="s">
        <v>1</v>
      </c>
      <c r="F474" s="238" t="s">
        <v>1814</v>
      </c>
      <c r="G474" s="236"/>
      <c r="H474" s="239">
        <v>0.61799999999999999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AT474" s="245" t="s">
        <v>202</v>
      </c>
      <c r="AU474" s="245" t="s">
        <v>86</v>
      </c>
      <c r="AV474" s="14" t="s">
        <v>86</v>
      </c>
      <c r="AW474" s="14" t="s">
        <v>32</v>
      </c>
      <c r="AX474" s="14" t="s">
        <v>77</v>
      </c>
      <c r="AY474" s="245" t="s">
        <v>191</v>
      </c>
    </row>
    <row r="475" spans="1:65" s="13" customFormat="1">
      <c r="B475" s="225"/>
      <c r="C475" s="226"/>
      <c r="D475" s="221" t="s">
        <v>202</v>
      </c>
      <c r="E475" s="227" t="s">
        <v>1</v>
      </c>
      <c r="F475" s="228" t="s">
        <v>1818</v>
      </c>
      <c r="G475" s="226"/>
      <c r="H475" s="227" t="s">
        <v>1</v>
      </c>
      <c r="I475" s="229"/>
      <c r="J475" s="226"/>
      <c r="K475" s="226"/>
      <c r="L475" s="230"/>
      <c r="M475" s="231"/>
      <c r="N475" s="232"/>
      <c r="O475" s="232"/>
      <c r="P475" s="232"/>
      <c r="Q475" s="232"/>
      <c r="R475" s="232"/>
      <c r="S475" s="232"/>
      <c r="T475" s="233"/>
      <c r="AT475" s="234" t="s">
        <v>202</v>
      </c>
      <c r="AU475" s="234" t="s">
        <v>86</v>
      </c>
      <c r="AV475" s="13" t="s">
        <v>84</v>
      </c>
      <c r="AW475" s="13" t="s">
        <v>32</v>
      </c>
      <c r="AX475" s="13" t="s">
        <v>77</v>
      </c>
      <c r="AY475" s="234" t="s">
        <v>191</v>
      </c>
    </row>
    <row r="476" spans="1:65" s="14" customFormat="1">
      <c r="B476" s="235"/>
      <c r="C476" s="236"/>
      <c r="D476" s="221" t="s">
        <v>202</v>
      </c>
      <c r="E476" s="237" t="s">
        <v>1</v>
      </c>
      <c r="F476" s="238" t="s">
        <v>1816</v>
      </c>
      <c r="G476" s="236"/>
      <c r="H476" s="239">
        <v>19.114999999999998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AT476" s="245" t="s">
        <v>202</v>
      </c>
      <c r="AU476" s="245" t="s">
        <v>86</v>
      </c>
      <c r="AV476" s="14" t="s">
        <v>86</v>
      </c>
      <c r="AW476" s="14" t="s">
        <v>32</v>
      </c>
      <c r="AX476" s="14" t="s">
        <v>77</v>
      </c>
      <c r="AY476" s="245" t="s">
        <v>191</v>
      </c>
    </row>
    <row r="477" spans="1:65" s="2" customFormat="1" ht="21.6" customHeight="1">
      <c r="A477" s="34"/>
      <c r="B477" s="35"/>
      <c r="C477" s="208" t="s">
        <v>866</v>
      </c>
      <c r="D477" s="208" t="s">
        <v>193</v>
      </c>
      <c r="E477" s="209" t="s">
        <v>1822</v>
      </c>
      <c r="F477" s="210" t="s">
        <v>1823</v>
      </c>
      <c r="G477" s="211" t="s">
        <v>297</v>
      </c>
      <c r="H477" s="212">
        <v>25.9</v>
      </c>
      <c r="I477" s="213"/>
      <c r="J477" s="214">
        <f>ROUND(I477*H477,2)</f>
        <v>0</v>
      </c>
      <c r="K477" s="210" t="s">
        <v>197</v>
      </c>
      <c r="L477" s="39"/>
      <c r="M477" s="215" t="s">
        <v>1</v>
      </c>
      <c r="N477" s="216" t="s">
        <v>42</v>
      </c>
      <c r="O477" s="71"/>
      <c r="P477" s="217">
        <f>O477*H477</f>
        <v>0</v>
      </c>
      <c r="Q477" s="217">
        <v>0</v>
      </c>
      <c r="R477" s="217">
        <f>Q477*H477</f>
        <v>0</v>
      </c>
      <c r="S477" s="217">
        <v>0</v>
      </c>
      <c r="T477" s="21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19" t="s">
        <v>321</v>
      </c>
      <c r="AT477" s="219" t="s">
        <v>193</v>
      </c>
      <c r="AU477" s="219" t="s">
        <v>86</v>
      </c>
      <c r="AY477" s="17" t="s">
        <v>191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17" t="s">
        <v>84</v>
      </c>
      <c r="BK477" s="220">
        <f>ROUND(I477*H477,2)</f>
        <v>0</v>
      </c>
      <c r="BL477" s="17" t="s">
        <v>321</v>
      </c>
      <c r="BM477" s="219" t="s">
        <v>1824</v>
      </c>
    </row>
    <row r="478" spans="1:65" s="2" customFormat="1" ht="19.5">
      <c r="A478" s="34"/>
      <c r="B478" s="35"/>
      <c r="C478" s="36"/>
      <c r="D478" s="221" t="s">
        <v>200</v>
      </c>
      <c r="E478" s="36"/>
      <c r="F478" s="222" t="s">
        <v>1825</v>
      </c>
      <c r="G478" s="36"/>
      <c r="H478" s="36"/>
      <c r="I478" s="122"/>
      <c r="J478" s="36"/>
      <c r="K478" s="36"/>
      <c r="L478" s="39"/>
      <c r="M478" s="223"/>
      <c r="N478" s="224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200</v>
      </c>
      <c r="AU478" s="17" t="s">
        <v>86</v>
      </c>
    </row>
    <row r="479" spans="1:65" s="14" customFormat="1">
      <c r="B479" s="235"/>
      <c r="C479" s="236"/>
      <c r="D479" s="221" t="s">
        <v>202</v>
      </c>
      <c r="E479" s="237" t="s">
        <v>1</v>
      </c>
      <c r="F479" s="238" t="s">
        <v>1826</v>
      </c>
      <c r="G479" s="236"/>
      <c r="H479" s="239">
        <v>25.9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AT479" s="245" t="s">
        <v>202</v>
      </c>
      <c r="AU479" s="245" t="s">
        <v>86</v>
      </c>
      <c r="AV479" s="14" t="s">
        <v>86</v>
      </c>
      <c r="AW479" s="14" t="s">
        <v>32</v>
      </c>
      <c r="AX479" s="14" t="s">
        <v>77</v>
      </c>
      <c r="AY479" s="245" t="s">
        <v>191</v>
      </c>
    </row>
    <row r="480" spans="1:65" s="2" customFormat="1" ht="21.6" customHeight="1">
      <c r="A480" s="34"/>
      <c r="B480" s="35"/>
      <c r="C480" s="247" t="s">
        <v>871</v>
      </c>
      <c r="D480" s="247" t="s">
        <v>275</v>
      </c>
      <c r="E480" s="248" t="s">
        <v>1827</v>
      </c>
      <c r="F480" s="249" t="s">
        <v>1828</v>
      </c>
      <c r="G480" s="250" t="s">
        <v>297</v>
      </c>
      <c r="H480" s="251">
        <v>28.49</v>
      </c>
      <c r="I480" s="252"/>
      <c r="J480" s="253">
        <f>ROUND(I480*H480,2)</f>
        <v>0</v>
      </c>
      <c r="K480" s="249" t="s">
        <v>197</v>
      </c>
      <c r="L480" s="254"/>
      <c r="M480" s="255" t="s">
        <v>1</v>
      </c>
      <c r="N480" s="256" t="s">
        <v>42</v>
      </c>
      <c r="O480" s="71"/>
      <c r="P480" s="217">
        <f>O480*H480</f>
        <v>0</v>
      </c>
      <c r="Q480" s="217">
        <v>9.0000000000000006E-5</v>
      </c>
      <c r="R480" s="217">
        <f>Q480*H480</f>
        <v>2.5641000000000001E-3</v>
      </c>
      <c r="S480" s="217">
        <v>0</v>
      </c>
      <c r="T480" s="218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19" t="s">
        <v>451</v>
      </c>
      <c r="AT480" s="219" t="s">
        <v>275</v>
      </c>
      <c r="AU480" s="219" t="s">
        <v>86</v>
      </c>
      <c r="AY480" s="17" t="s">
        <v>191</v>
      </c>
      <c r="BE480" s="220">
        <f>IF(N480="základní",J480,0)</f>
        <v>0</v>
      </c>
      <c r="BF480" s="220">
        <f>IF(N480="snížená",J480,0)</f>
        <v>0</v>
      </c>
      <c r="BG480" s="220">
        <f>IF(N480="zákl. přenesená",J480,0)</f>
        <v>0</v>
      </c>
      <c r="BH480" s="220">
        <f>IF(N480="sníž. přenesená",J480,0)</f>
        <v>0</v>
      </c>
      <c r="BI480" s="220">
        <f>IF(N480="nulová",J480,0)</f>
        <v>0</v>
      </c>
      <c r="BJ480" s="17" t="s">
        <v>84</v>
      </c>
      <c r="BK480" s="220">
        <f>ROUND(I480*H480,2)</f>
        <v>0</v>
      </c>
      <c r="BL480" s="17" t="s">
        <v>321</v>
      </c>
      <c r="BM480" s="219" t="s">
        <v>1829</v>
      </c>
    </row>
    <row r="481" spans="1:65" s="2" customFormat="1" ht="19.5">
      <c r="A481" s="34"/>
      <c r="B481" s="35"/>
      <c r="C481" s="36"/>
      <c r="D481" s="221" t="s">
        <v>200</v>
      </c>
      <c r="E481" s="36"/>
      <c r="F481" s="222" t="s">
        <v>1830</v>
      </c>
      <c r="G481" s="36"/>
      <c r="H481" s="36"/>
      <c r="I481" s="122"/>
      <c r="J481" s="36"/>
      <c r="K481" s="36"/>
      <c r="L481" s="39"/>
      <c r="M481" s="223"/>
      <c r="N481" s="224"/>
      <c r="O481" s="71"/>
      <c r="P481" s="71"/>
      <c r="Q481" s="71"/>
      <c r="R481" s="71"/>
      <c r="S481" s="71"/>
      <c r="T481" s="72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200</v>
      </c>
      <c r="AU481" s="17" t="s">
        <v>86</v>
      </c>
    </row>
    <row r="482" spans="1:65" s="14" customFormat="1">
      <c r="B482" s="235"/>
      <c r="C482" s="236"/>
      <c r="D482" s="221" t="s">
        <v>202</v>
      </c>
      <c r="E482" s="236"/>
      <c r="F482" s="238" t="s">
        <v>1831</v>
      </c>
      <c r="G482" s="236"/>
      <c r="H482" s="239">
        <v>28.49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AT482" s="245" t="s">
        <v>202</v>
      </c>
      <c r="AU482" s="245" t="s">
        <v>86</v>
      </c>
      <c r="AV482" s="14" t="s">
        <v>86</v>
      </c>
      <c r="AW482" s="14" t="s">
        <v>4</v>
      </c>
      <c r="AX482" s="14" t="s">
        <v>84</v>
      </c>
      <c r="AY482" s="245" t="s">
        <v>191</v>
      </c>
    </row>
    <row r="483" spans="1:65" s="2" customFormat="1" ht="21.6" customHeight="1">
      <c r="A483" s="34"/>
      <c r="B483" s="35"/>
      <c r="C483" s="208" t="s">
        <v>877</v>
      </c>
      <c r="D483" s="208" t="s">
        <v>193</v>
      </c>
      <c r="E483" s="209" t="s">
        <v>1832</v>
      </c>
      <c r="F483" s="210" t="s">
        <v>1833</v>
      </c>
      <c r="G483" s="211" t="s">
        <v>235</v>
      </c>
      <c r="H483" s="212">
        <v>0.72799999999999998</v>
      </c>
      <c r="I483" s="213"/>
      <c r="J483" s="214">
        <f>ROUND(I483*H483,2)</f>
        <v>0</v>
      </c>
      <c r="K483" s="210" t="s">
        <v>197</v>
      </c>
      <c r="L483" s="39"/>
      <c r="M483" s="215" t="s">
        <v>1</v>
      </c>
      <c r="N483" s="216" t="s">
        <v>42</v>
      </c>
      <c r="O483" s="71"/>
      <c r="P483" s="217">
        <f>O483*H483</f>
        <v>0</v>
      </c>
      <c r="Q483" s="217">
        <v>0</v>
      </c>
      <c r="R483" s="217">
        <f>Q483*H483</f>
        <v>0</v>
      </c>
      <c r="S483" s="217">
        <v>0</v>
      </c>
      <c r="T483" s="21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19" t="s">
        <v>321</v>
      </c>
      <c r="AT483" s="219" t="s">
        <v>193</v>
      </c>
      <c r="AU483" s="219" t="s">
        <v>86</v>
      </c>
      <c r="AY483" s="17" t="s">
        <v>191</v>
      </c>
      <c r="BE483" s="220">
        <f>IF(N483="základní",J483,0)</f>
        <v>0</v>
      </c>
      <c r="BF483" s="220">
        <f>IF(N483="snížená",J483,0)</f>
        <v>0</v>
      </c>
      <c r="BG483" s="220">
        <f>IF(N483="zákl. přenesená",J483,0)</f>
        <v>0</v>
      </c>
      <c r="BH483" s="220">
        <f>IF(N483="sníž. přenesená",J483,0)</f>
        <v>0</v>
      </c>
      <c r="BI483" s="220">
        <f>IF(N483="nulová",J483,0)</f>
        <v>0</v>
      </c>
      <c r="BJ483" s="17" t="s">
        <v>84</v>
      </c>
      <c r="BK483" s="220">
        <f>ROUND(I483*H483,2)</f>
        <v>0</v>
      </c>
      <c r="BL483" s="17" t="s">
        <v>321</v>
      </c>
      <c r="BM483" s="219" t="s">
        <v>1834</v>
      </c>
    </row>
    <row r="484" spans="1:65" s="2" customFormat="1" ht="29.25">
      <c r="A484" s="34"/>
      <c r="B484" s="35"/>
      <c r="C484" s="36"/>
      <c r="D484" s="221" t="s">
        <v>200</v>
      </c>
      <c r="E484" s="36"/>
      <c r="F484" s="222" t="s">
        <v>1835</v>
      </c>
      <c r="G484" s="36"/>
      <c r="H484" s="36"/>
      <c r="I484" s="122"/>
      <c r="J484" s="36"/>
      <c r="K484" s="36"/>
      <c r="L484" s="39"/>
      <c r="M484" s="223"/>
      <c r="N484" s="224"/>
      <c r="O484" s="71"/>
      <c r="P484" s="71"/>
      <c r="Q484" s="71"/>
      <c r="R484" s="71"/>
      <c r="S484" s="71"/>
      <c r="T484" s="72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200</v>
      </c>
      <c r="AU484" s="17" t="s">
        <v>86</v>
      </c>
    </row>
    <row r="485" spans="1:65" s="12" customFormat="1" ht="22.9" customHeight="1">
      <c r="B485" s="192"/>
      <c r="C485" s="193"/>
      <c r="D485" s="194" t="s">
        <v>76</v>
      </c>
      <c r="E485" s="206" t="s">
        <v>1836</v>
      </c>
      <c r="F485" s="206" t="s">
        <v>1837</v>
      </c>
      <c r="G485" s="193"/>
      <c r="H485" s="193"/>
      <c r="I485" s="196"/>
      <c r="J485" s="207">
        <f>BK485</f>
        <v>0</v>
      </c>
      <c r="K485" s="193"/>
      <c r="L485" s="198"/>
      <c r="M485" s="199"/>
      <c r="N485" s="200"/>
      <c r="O485" s="200"/>
      <c r="P485" s="201">
        <f>SUM(P486:P520)</f>
        <v>0</v>
      </c>
      <c r="Q485" s="200"/>
      <c r="R485" s="201">
        <f>SUM(R486:R520)</f>
        <v>1.1890380000000001E-2</v>
      </c>
      <c r="S485" s="200"/>
      <c r="T485" s="202">
        <f>SUM(T486:T520)</f>
        <v>3.2850000000000004E-2</v>
      </c>
      <c r="AR485" s="203" t="s">
        <v>86</v>
      </c>
      <c r="AT485" s="204" t="s">
        <v>76</v>
      </c>
      <c r="AU485" s="204" t="s">
        <v>84</v>
      </c>
      <c r="AY485" s="203" t="s">
        <v>191</v>
      </c>
      <c r="BK485" s="205">
        <f>SUM(BK486:BK520)</f>
        <v>0</v>
      </c>
    </row>
    <row r="486" spans="1:65" s="2" customFormat="1" ht="21.6" customHeight="1">
      <c r="A486" s="34"/>
      <c r="B486" s="35"/>
      <c r="C486" s="208" t="s">
        <v>881</v>
      </c>
      <c r="D486" s="208" t="s">
        <v>193</v>
      </c>
      <c r="E486" s="209" t="s">
        <v>1838</v>
      </c>
      <c r="F486" s="210" t="s">
        <v>1839</v>
      </c>
      <c r="G486" s="211" t="s">
        <v>196</v>
      </c>
      <c r="H486" s="212">
        <v>3</v>
      </c>
      <c r="I486" s="213"/>
      <c r="J486" s="214">
        <f>ROUND(I486*H486,2)</f>
        <v>0</v>
      </c>
      <c r="K486" s="210" t="s">
        <v>197</v>
      </c>
      <c r="L486" s="39"/>
      <c r="M486" s="215" t="s">
        <v>1</v>
      </c>
      <c r="N486" s="216" t="s">
        <v>42</v>
      </c>
      <c r="O486" s="71"/>
      <c r="P486" s="217">
        <f>O486*H486</f>
        <v>0</v>
      </c>
      <c r="Q486" s="217">
        <v>6.9999999999999994E-5</v>
      </c>
      <c r="R486" s="217">
        <f>Q486*H486</f>
        <v>2.0999999999999998E-4</v>
      </c>
      <c r="S486" s="217">
        <v>0</v>
      </c>
      <c r="T486" s="218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19" t="s">
        <v>321</v>
      </c>
      <c r="AT486" s="219" t="s">
        <v>193</v>
      </c>
      <c r="AU486" s="219" t="s">
        <v>86</v>
      </c>
      <c r="AY486" s="17" t="s">
        <v>191</v>
      </c>
      <c r="BE486" s="220">
        <f>IF(N486="základní",J486,0)</f>
        <v>0</v>
      </c>
      <c r="BF486" s="220">
        <f>IF(N486="snížená",J486,0)</f>
        <v>0</v>
      </c>
      <c r="BG486" s="220">
        <f>IF(N486="zákl. přenesená",J486,0)</f>
        <v>0</v>
      </c>
      <c r="BH486" s="220">
        <f>IF(N486="sníž. přenesená",J486,0)</f>
        <v>0</v>
      </c>
      <c r="BI486" s="220">
        <f>IF(N486="nulová",J486,0)</f>
        <v>0</v>
      </c>
      <c r="BJ486" s="17" t="s">
        <v>84</v>
      </c>
      <c r="BK486" s="220">
        <f>ROUND(I486*H486,2)</f>
        <v>0</v>
      </c>
      <c r="BL486" s="17" t="s">
        <v>321</v>
      </c>
      <c r="BM486" s="219" t="s">
        <v>1840</v>
      </c>
    </row>
    <row r="487" spans="1:65" s="2" customFormat="1" ht="19.5">
      <c r="A487" s="34"/>
      <c r="B487" s="35"/>
      <c r="C487" s="36"/>
      <c r="D487" s="221" t="s">
        <v>200</v>
      </c>
      <c r="E487" s="36"/>
      <c r="F487" s="222" t="s">
        <v>1841</v>
      </c>
      <c r="G487" s="36"/>
      <c r="H487" s="36"/>
      <c r="I487" s="122"/>
      <c r="J487" s="36"/>
      <c r="K487" s="36"/>
      <c r="L487" s="39"/>
      <c r="M487" s="223"/>
      <c r="N487" s="224"/>
      <c r="O487" s="71"/>
      <c r="P487" s="71"/>
      <c r="Q487" s="71"/>
      <c r="R487" s="71"/>
      <c r="S487" s="71"/>
      <c r="T487" s="72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7" t="s">
        <v>200</v>
      </c>
      <c r="AU487" s="17" t="s">
        <v>86</v>
      </c>
    </row>
    <row r="488" spans="1:65" s="14" customFormat="1">
      <c r="B488" s="235"/>
      <c r="C488" s="236"/>
      <c r="D488" s="221" t="s">
        <v>202</v>
      </c>
      <c r="E488" s="237" t="s">
        <v>1</v>
      </c>
      <c r="F488" s="238" t="s">
        <v>1842</v>
      </c>
      <c r="G488" s="236"/>
      <c r="H488" s="239">
        <v>3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AT488" s="245" t="s">
        <v>202</v>
      </c>
      <c r="AU488" s="245" t="s">
        <v>86</v>
      </c>
      <c r="AV488" s="14" t="s">
        <v>86</v>
      </c>
      <c r="AW488" s="14" t="s">
        <v>32</v>
      </c>
      <c r="AX488" s="14" t="s">
        <v>77</v>
      </c>
      <c r="AY488" s="245" t="s">
        <v>191</v>
      </c>
    </row>
    <row r="489" spans="1:65" s="2" customFormat="1" ht="21.6" customHeight="1">
      <c r="A489" s="34"/>
      <c r="B489" s="35"/>
      <c r="C489" s="247" t="s">
        <v>891</v>
      </c>
      <c r="D489" s="247" t="s">
        <v>275</v>
      </c>
      <c r="E489" s="248" t="s">
        <v>1843</v>
      </c>
      <c r="F489" s="249" t="s">
        <v>1844</v>
      </c>
      <c r="G489" s="250" t="s">
        <v>223</v>
      </c>
      <c r="H489" s="251">
        <v>0.65200000000000002</v>
      </c>
      <c r="I489" s="252"/>
      <c r="J489" s="253">
        <f>ROUND(I489*H489,2)</f>
        <v>0</v>
      </c>
      <c r="K489" s="249" t="s">
        <v>197</v>
      </c>
      <c r="L489" s="254"/>
      <c r="M489" s="255" t="s">
        <v>1</v>
      </c>
      <c r="N489" s="256" t="s">
        <v>42</v>
      </c>
      <c r="O489" s="71"/>
      <c r="P489" s="217">
        <f>O489*H489</f>
        <v>0</v>
      </c>
      <c r="Q489" s="217">
        <v>1.617E-2</v>
      </c>
      <c r="R489" s="217">
        <f>Q489*H489</f>
        <v>1.0542840000000001E-2</v>
      </c>
      <c r="S489" s="217">
        <v>0</v>
      </c>
      <c r="T489" s="218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219" t="s">
        <v>451</v>
      </c>
      <c r="AT489" s="219" t="s">
        <v>275</v>
      </c>
      <c r="AU489" s="219" t="s">
        <v>86</v>
      </c>
      <c r="AY489" s="17" t="s">
        <v>191</v>
      </c>
      <c r="BE489" s="220">
        <f>IF(N489="základní",J489,0)</f>
        <v>0</v>
      </c>
      <c r="BF489" s="220">
        <f>IF(N489="snížená",J489,0)</f>
        <v>0</v>
      </c>
      <c r="BG489" s="220">
        <f>IF(N489="zákl. přenesená",J489,0)</f>
        <v>0</v>
      </c>
      <c r="BH489" s="220">
        <f>IF(N489="sníž. přenesená",J489,0)</f>
        <v>0</v>
      </c>
      <c r="BI489" s="220">
        <f>IF(N489="nulová",J489,0)</f>
        <v>0</v>
      </c>
      <c r="BJ489" s="17" t="s">
        <v>84</v>
      </c>
      <c r="BK489" s="220">
        <f>ROUND(I489*H489,2)</f>
        <v>0</v>
      </c>
      <c r="BL489" s="17" t="s">
        <v>321</v>
      </c>
      <c r="BM489" s="219" t="s">
        <v>1845</v>
      </c>
    </row>
    <row r="490" spans="1:65" s="2" customFormat="1">
      <c r="A490" s="34"/>
      <c r="B490" s="35"/>
      <c r="C490" s="36"/>
      <c r="D490" s="221" t="s">
        <v>200</v>
      </c>
      <c r="E490" s="36"/>
      <c r="F490" s="222" t="s">
        <v>1844</v>
      </c>
      <c r="G490" s="36"/>
      <c r="H490" s="36"/>
      <c r="I490" s="122"/>
      <c r="J490" s="36"/>
      <c r="K490" s="36"/>
      <c r="L490" s="39"/>
      <c r="M490" s="223"/>
      <c r="N490" s="224"/>
      <c r="O490" s="71"/>
      <c r="P490" s="71"/>
      <c r="Q490" s="71"/>
      <c r="R490" s="71"/>
      <c r="S490" s="71"/>
      <c r="T490" s="72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200</v>
      </c>
      <c r="AU490" s="17" t="s">
        <v>86</v>
      </c>
    </row>
    <row r="491" spans="1:65" s="2" customFormat="1" ht="19.5">
      <c r="A491" s="34"/>
      <c r="B491" s="35"/>
      <c r="C491" s="36"/>
      <c r="D491" s="221" t="s">
        <v>218</v>
      </c>
      <c r="E491" s="36"/>
      <c r="F491" s="246" t="s">
        <v>1846</v>
      </c>
      <c r="G491" s="36"/>
      <c r="H491" s="36"/>
      <c r="I491" s="122"/>
      <c r="J491" s="36"/>
      <c r="K491" s="36"/>
      <c r="L491" s="39"/>
      <c r="M491" s="223"/>
      <c r="N491" s="224"/>
      <c r="O491" s="71"/>
      <c r="P491" s="71"/>
      <c r="Q491" s="71"/>
      <c r="R491" s="71"/>
      <c r="S491" s="71"/>
      <c r="T491" s="72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T491" s="17" t="s">
        <v>218</v>
      </c>
      <c r="AU491" s="17" t="s">
        <v>86</v>
      </c>
    </row>
    <row r="492" spans="1:65" s="13" customFormat="1">
      <c r="B492" s="225"/>
      <c r="C492" s="226"/>
      <c r="D492" s="221" t="s">
        <v>202</v>
      </c>
      <c r="E492" s="227" t="s">
        <v>1</v>
      </c>
      <c r="F492" s="228" t="s">
        <v>1847</v>
      </c>
      <c r="G492" s="226"/>
      <c r="H492" s="227" t="s">
        <v>1</v>
      </c>
      <c r="I492" s="229"/>
      <c r="J492" s="226"/>
      <c r="K492" s="226"/>
      <c r="L492" s="230"/>
      <c r="M492" s="231"/>
      <c r="N492" s="232"/>
      <c r="O492" s="232"/>
      <c r="P492" s="232"/>
      <c r="Q492" s="232"/>
      <c r="R492" s="232"/>
      <c r="S492" s="232"/>
      <c r="T492" s="233"/>
      <c r="AT492" s="234" t="s">
        <v>202</v>
      </c>
      <c r="AU492" s="234" t="s">
        <v>86</v>
      </c>
      <c r="AV492" s="13" t="s">
        <v>84</v>
      </c>
      <c r="AW492" s="13" t="s">
        <v>32</v>
      </c>
      <c r="AX492" s="13" t="s">
        <v>77</v>
      </c>
      <c r="AY492" s="234" t="s">
        <v>191</v>
      </c>
    </row>
    <row r="493" spans="1:65" s="14" customFormat="1">
      <c r="B493" s="235"/>
      <c r="C493" s="236"/>
      <c r="D493" s="221" t="s">
        <v>202</v>
      </c>
      <c r="E493" s="237" t="s">
        <v>1</v>
      </c>
      <c r="F493" s="238" t="s">
        <v>1848</v>
      </c>
      <c r="G493" s="236"/>
      <c r="H493" s="239">
        <v>0.65200000000000002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AT493" s="245" t="s">
        <v>202</v>
      </c>
      <c r="AU493" s="245" t="s">
        <v>86</v>
      </c>
      <c r="AV493" s="14" t="s">
        <v>86</v>
      </c>
      <c r="AW493" s="14" t="s">
        <v>32</v>
      </c>
      <c r="AX493" s="14" t="s">
        <v>77</v>
      </c>
      <c r="AY493" s="245" t="s">
        <v>191</v>
      </c>
    </row>
    <row r="494" spans="1:65" s="2" customFormat="1" ht="21.6" customHeight="1">
      <c r="A494" s="34"/>
      <c r="B494" s="35"/>
      <c r="C494" s="208" t="s">
        <v>896</v>
      </c>
      <c r="D494" s="208" t="s">
        <v>193</v>
      </c>
      <c r="E494" s="209" t="s">
        <v>1849</v>
      </c>
      <c r="F494" s="210" t="s">
        <v>1850</v>
      </c>
      <c r="G494" s="211" t="s">
        <v>223</v>
      </c>
      <c r="H494" s="212">
        <v>1.3140000000000001</v>
      </c>
      <c r="I494" s="213"/>
      <c r="J494" s="214">
        <f>ROUND(I494*H494,2)</f>
        <v>0</v>
      </c>
      <c r="K494" s="210" t="s">
        <v>197</v>
      </c>
      <c r="L494" s="39"/>
      <c r="M494" s="215" t="s">
        <v>1</v>
      </c>
      <c r="N494" s="216" t="s">
        <v>42</v>
      </c>
      <c r="O494" s="71"/>
      <c r="P494" s="217">
        <f>O494*H494</f>
        <v>0</v>
      </c>
      <c r="Q494" s="217">
        <v>0</v>
      </c>
      <c r="R494" s="217">
        <f>Q494*H494</f>
        <v>0</v>
      </c>
      <c r="S494" s="217">
        <v>2.5000000000000001E-2</v>
      </c>
      <c r="T494" s="218">
        <f>S494*H494</f>
        <v>3.2850000000000004E-2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19" t="s">
        <v>321</v>
      </c>
      <c r="AT494" s="219" t="s">
        <v>193</v>
      </c>
      <c r="AU494" s="219" t="s">
        <v>86</v>
      </c>
      <c r="AY494" s="17" t="s">
        <v>191</v>
      </c>
      <c r="BE494" s="220">
        <f>IF(N494="základní",J494,0)</f>
        <v>0</v>
      </c>
      <c r="BF494" s="220">
        <f>IF(N494="snížená",J494,0)</f>
        <v>0</v>
      </c>
      <c r="BG494" s="220">
        <f>IF(N494="zákl. přenesená",J494,0)</f>
        <v>0</v>
      </c>
      <c r="BH494" s="220">
        <f>IF(N494="sníž. přenesená",J494,0)</f>
        <v>0</v>
      </c>
      <c r="BI494" s="220">
        <f>IF(N494="nulová",J494,0)</f>
        <v>0</v>
      </c>
      <c r="BJ494" s="17" t="s">
        <v>84</v>
      </c>
      <c r="BK494" s="220">
        <f>ROUND(I494*H494,2)</f>
        <v>0</v>
      </c>
      <c r="BL494" s="17" t="s">
        <v>321</v>
      </c>
      <c r="BM494" s="219" t="s">
        <v>1851</v>
      </c>
    </row>
    <row r="495" spans="1:65" s="2" customFormat="1">
      <c r="A495" s="34"/>
      <c r="B495" s="35"/>
      <c r="C495" s="36"/>
      <c r="D495" s="221" t="s">
        <v>200</v>
      </c>
      <c r="E495" s="36"/>
      <c r="F495" s="222" t="s">
        <v>1852</v>
      </c>
      <c r="G495" s="36"/>
      <c r="H495" s="36"/>
      <c r="I495" s="122"/>
      <c r="J495" s="36"/>
      <c r="K495" s="36"/>
      <c r="L495" s="39"/>
      <c r="M495" s="223"/>
      <c r="N495" s="224"/>
      <c r="O495" s="71"/>
      <c r="P495" s="71"/>
      <c r="Q495" s="71"/>
      <c r="R495" s="71"/>
      <c r="S495" s="71"/>
      <c r="T495" s="72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T495" s="17" t="s">
        <v>200</v>
      </c>
      <c r="AU495" s="17" t="s">
        <v>86</v>
      </c>
    </row>
    <row r="496" spans="1:65" s="13" customFormat="1">
      <c r="B496" s="225"/>
      <c r="C496" s="226"/>
      <c r="D496" s="221" t="s">
        <v>202</v>
      </c>
      <c r="E496" s="227" t="s">
        <v>1</v>
      </c>
      <c r="F496" s="228" t="s">
        <v>1696</v>
      </c>
      <c r="G496" s="226"/>
      <c r="H496" s="227" t="s">
        <v>1</v>
      </c>
      <c r="I496" s="229"/>
      <c r="J496" s="226"/>
      <c r="K496" s="226"/>
      <c r="L496" s="230"/>
      <c r="M496" s="231"/>
      <c r="N496" s="232"/>
      <c r="O496" s="232"/>
      <c r="P496" s="232"/>
      <c r="Q496" s="232"/>
      <c r="R496" s="232"/>
      <c r="S496" s="232"/>
      <c r="T496" s="233"/>
      <c r="AT496" s="234" t="s">
        <v>202</v>
      </c>
      <c r="AU496" s="234" t="s">
        <v>86</v>
      </c>
      <c r="AV496" s="13" t="s">
        <v>84</v>
      </c>
      <c r="AW496" s="13" t="s">
        <v>32</v>
      </c>
      <c r="AX496" s="13" t="s">
        <v>77</v>
      </c>
      <c r="AY496" s="234" t="s">
        <v>191</v>
      </c>
    </row>
    <row r="497" spans="1:65" s="14" customFormat="1">
      <c r="B497" s="235"/>
      <c r="C497" s="236"/>
      <c r="D497" s="221" t="s">
        <v>202</v>
      </c>
      <c r="E497" s="237" t="s">
        <v>1</v>
      </c>
      <c r="F497" s="238" t="s">
        <v>1853</v>
      </c>
      <c r="G497" s="236"/>
      <c r="H497" s="239">
        <v>1.3140000000000001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AT497" s="245" t="s">
        <v>202</v>
      </c>
      <c r="AU497" s="245" t="s">
        <v>86</v>
      </c>
      <c r="AV497" s="14" t="s">
        <v>86</v>
      </c>
      <c r="AW497" s="14" t="s">
        <v>32</v>
      </c>
      <c r="AX497" s="14" t="s">
        <v>77</v>
      </c>
      <c r="AY497" s="245" t="s">
        <v>191</v>
      </c>
    </row>
    <row r="498" spans="1:65" s="2" customFormat="1" ht="21.6" customHeight="1">
      <c r="A498" s="34"/>
      <c r="B498" s="35"/>
      <c r="C498" s="208" t="s">
        <v>901</v>
      </c>
      <c r="D498" s="208" t="s">
        <v>193</v>
      </c>
      <c r="E498" s="209" t="s">
        <v>1854</v>
      </c>
      <c r="F498" s="210" t="s">
        <v>1855</v>
      </c>
      <c r="G498" s="211" t="s">
        <v>223</v>
      </c>
      <c r="H498" s="212">
        <v>0.65200000000000002</v>
      </c>
      <c r="I498" s="213"/>
      <c r="J498" s="214">
        <f>ROUND(I498*H498,2)</f>
        <v>0</v>
      </c>
      <c r="K498" s="210" t="s">
        <v>197</v>
      </c>
      <c r="L498" s="39"/>
      <c r="M498" s="215" t="s">
        <v>1</v>
      </c>
      <c r="N498" s="216" t="s">
        <v>42</v>
      </c>
      <c r="O498" s="71"/>
      <c r="P498" s="217">
        <f>O498*H498</f>
        <v>0</v>
      </c>
      <c r="Q498" s="217">
        <v>0</v>
      </c>
      <c r="R498" s="217">
        <f>Q498*H498</f>
        <v>0</v>
      </c>
      <c r="S498" s="217">
        <v>0</v>
      </c>
      <c r="T498" s="218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19" t="s">
        <v>321</v>
      </c>
      <c r="AT498" s="219" t="s">
        <v>193</v>
      </c>
      <c r="AU498" s="219" t="s">
        <v>86</v>
      </c>
      <c r="AY498" s="17" t="s">
        <v>191</v>
      </c>
      <c r="BE498" s="220">
        <f>IF(N498="základní",J498,0)</f>
        <v>0</v>
      </c>
      <c r="BF498" s="220">
        <f>IF(N498="snížená",J498,0)</f>
        <v>0</v>
      </c>
      <c r="BG498" s="220">
        <f>IF(N498="zákl. přenesená",J498,0)</f>
        <v>0</v>
      </c>
      <c r="BH498" s="220">
        <f>IF(N498="sníž. přenesená",J498,0)</f>
        <v>0</v>
      </c>
      <c r="BI498" s="220">
        <f>IF(N498="nulová",J498,0)</f>
        <v>0</v>
      </c>
      <c r="BJ498" s="17" t="s">
        <v>84</v>
      </c>
      <c r="BK498" s="220">
        <f>ROUND(I498*H498,2)</f>
        <v>0</v>
      </c>
      <c r="BL498" s="17" t="s">
        <v>321</v>
      </c>
      <c r="BM498" s="219" t="s">
        <v>1856</v>
      </c>
    </row>
    <row r="499" spans="1:65" s="2" customFormat="1" ht="19.5">
      <c r="A499" s="34"/>
      <c r="B499" s="35"/>
      <c r="C499" s="36"/>
      <c r="D499" s="221" t="s">
        <v>200</v>
      </c>
      <c r="E499" s="36"/>
      <c r="F499" s="222" t="s">
        <v>1857</v>
      </c>
      <c r="G499" s="36"/>
      <c r="H499" s="36"/>
      <c r="I499" s="122"/>
      <c r="J499" s="36"/>
      <c r="K499" s="36"/>
      <c r="L499" s="39"/>
      <c r="M499" s="223"/>
      <c r="N499" s="224"/>
      <c r="O499" s="71"/>
      <c r="P499" s="71"/>
      <c r="Q499" s="71"/>
      <c r="R499" s="71"/>
      <c r="S499" s="71"/>
      <c r="T499" s="72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200</v>
      </c>
      <c r="AU499" s="17" t="s">
        <v>86</v>
      </c>
    </row>
    <row r="500" spans="1:65" s="13" customFormat="1">
      <c r="B500" s="225"/>
      <c r="C500" s="226"/>
      <c r="D500" s="221" t="s">
        <v>202</v>
      </c>
      <c r="E500" s="227" t="s">
        <v>1</v>
      </c>
      <c r="F500" s="228" t="s">
        <v>1847</v>
      </c>
      <c r="G500" s="226"/>
      <c r="H500" s="227" t="s">
        <v>1</v>
      </c>
      <c r="I500" s="229"/>
      <c r="J500" s="226"/>
      <c r="K500" s="226"/>
      <c r="L500" s="230"/>
      <c r="M500" s="231"/>
      <c r="N500" s="232"/>
      <c r="O500" s="232"/>
      <c r="P500" s="232"/>
      <c r="Q500" s="232"/>
      <c r="R500" s="232"/>
      <c r="S500" s="232"/>
      <c r="T500" s="233"/>
      <c r="AT500" s="234" t="s">
        <v>202</v>
      </c>
      <c r="AU500" s="234" t="s">
        <v>86</v>
      </c>
      <c r="AV500" s="13" t="s">
        <v>84</v>
      </c>
      <c r="AW500" s="13" t="s">
        <v>32</v>
      </c>
      <c r="AX500" s="13" t="s">
        <v>77</v>
      </c>
      <c r="AY500" s="234" t="s">
        <v>191</v>
      </c>
    </row>
    <row r="501" spans="1:65" s="14" customFormat="1">
      <c r="B501" s="235"/>
      <c r="C501" s="236"/>
      <c r="D501" s="221" t="s">
        <v>202</v>
      </c>
      <c r="E501" s="237" t="s">
        <v>1</v>
      </c>
      <c r="F501" s="238" t="s">
        <v>1848</v>
      </c>
      <c r="G501" s="236"/>
      <c r="H501" s="239">
        <v>0.65200000000000002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AT501" s="245" t="s">
        <v>202</v>
      </c>
      <c r="AU501" s="245" t="s">
        <v>86</v>
      </c>
      <c r="AV501" s="14" t="s">
        <v>86</v>
      </c>
      <c r="AW501" s="14" t="s">
        <v>32</v>
      </c>
      <c r="AX501" s="14" t="s">
        <v>77</v>
      </c>
      <c r="AY501" s="245" t="s">
        <v>191</v>
      </c>
    </row>
    <row r="502" spans="1:65" s="2" customFormat="1" ht="14.45" customHeight="1">
      <c r="A502" s="34"/>
      <c r="B502" s="35"/>
      <c r="C502" s="247" t="s">
        <v>908</v>
      </c>
      <c r="D502" s="247" t="s">
        <v>275</v>
      </c>
      <c r="E502" s="248" t="s">
        <v>1858</v>
      </c>
      <c r="F502" s="249" t="s">
        <v>1859</v>
      </c>
      <c r="G502" s="250" t="s">
        <v>223</v>
      </c>
      <c r="H502" s="251">
        <v>0.71699999999999997</v>
      </c>
      <c r="I502" s="252"/>
      <c r="J502" s="253">
        <f>ROUND(I502*H502,2)</f>
        <v>0</v>
      </c>
      <c r="K502" s="249" t="s">
        <v>197</v>
      </c>
      <c r="L502" s="254"/>
      <c r="M502" s="255" t="s">
        <v>1</v>
      </c>
      <c r="N502" s="256" t="s">
        <v>42</v>
      </c>
      <c r="O502" s="71"/>
      <c r="P502" s="217">
        <f>O502*H502</f>
        <v>0</v>
      </c>
      <c r="Q502" s="217">
        <v>5.9999999999999995E-4</v>
      </c>
      <c r="R502" s="217">
        <f>Q502*H502</f>
        <v>4.3019999999999994E-4</v>
      </c>
      <c r="S502" s="217">
        <v>0</v>
      </c>
      <c r="T502" s="21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19" t="s">
        <v>451</v>
      </c>
      <c r="AT502" s="219" t="s">
        <v>275</v>
      </c>
      <c r="AU502" s="219" t="s">
        <v>86</v>
      </c>
      <c r="AY502" s="17" t="s">
        <v>191</v>
      </c>
      <c r="BE502" s="220">
        <f>IF(N502="základní",J502,0)</f>
        <v>0</v>
      </c>
      <c r="BF502" s="220">
        <f>IF(N502="snížená",J502,0)</f>
        <v>0</v>
      </c>
      <c r="BG502" s="220">
        <f>IF(N502="zákl. přenesená",J502,0)</f>
        <v>0</v>
      </c>
      <c r="BH502" s="220">
        <f>IF(N502="sníž. přenesená",J502,0)</f>
        <v>0</v>
      </c>
      <c r="BI502" s="220">
        <f>IF(N502="nulová",J502,0)</f>
        <v>0</v>
      </c>
      <c r="BJ502" s="17" t="s">
        <v>84</v>
      </c>
      <c r="BK502" s="220">
        <f>ROUND(I502*H502,2)</f>
        <v>0</v>
      </c>
      <c r="BL502" s="17" t="s">
        <v>321</v>
      </c>
      <c r="BM502" s="219" t="s">
        <v>1860</v>
      </c>
    </row>
    <row r="503" spans="1:65" s="2" customFormat="1">
      <c r="A503" s="34"/>
      <c r="B503" s="35"/>
      <c r="C503" s="36"/>
      <c r="D503" s="221" t="s">
        <v>200</v>
      </c>
      <c r="E503" s="36"/>
      <c r="F503" s="222" t="s">
        <v>1861</v>
      </c>
      <c r="G503" s="36"/>
      <c r="H503" s="36"/>
      <c r="I503" s="122"/>
      <c r="J503" s="36"/>
      <c r="K503" s="36"/>
      <c r="L503" s="39"/>
      <c r="M503" s="223"/>
      <c r="N503" s="224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200</v>
      </c>
      <c r="AU503" s="17" t="s">
        <v>86</v>
      </c>
    </row>
    <row r="504" spans="1:65" s="14" customFormat="1">
      <c r="B504" s="235"/>
      <c r="C504" s="236"/>
      <c r="D504" s="221" t="s">
        <v>202</v>
      </c>
      <c r="E504" s="236"/>
      <c r="F504" s="238" t="s">
        <v>1862</v>
      </c>
      <c r="G504" s="236"/>
      <c r="H504" s="239">
        <v>0.71699999999999997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AT504" s="245" t="s">
        <v>202</v>
      </c>
      <c r="AU504" s="245" t="s">
        <v>86</v>
      </c>
      <c r="AV504" s="14" t="s">
        <v>86</v>
      </c>
      <c r="AW504" s="14" t="s">
        <v>4</v>
      </c>
      <c r="AX504" s="14" t="s">
        <v>84</v>
      </c>
      <c r="AY504" s="245" t="s">
        <v>191</v>
      </c>
    </row>
    <row r="505" spans="1:65" s="2" customFormat="1" ht="21.6" customHeight="1">
      <c r="A505" s="34"/>
      <c r="B505" s="35"/>
      <c r="C505" s="208" t="s">
        <v>911</v>
      </c>
      <c r="D505" s="208" t="s">
        <v>193</v>
      </c>
      <c r="E505" s="209" t="s">
        <v>1863</v>
      </c>
      <c r="F505" s="210" t="s">
        <v>1864</v>
      </c>
      <c r="G505" s="211" t="s">
        <v>196</v>
      </c>
      <c r="H505" s="212">
        <v>10</v>
      </c>
      <c r="I505" s="213"/>
      <c r="J505" s="214">
        <f>ROUND(I505*H505,2)</f>
        <v>0</v>
      </c>
      <c r="K505" s="210" t="s">
        <v>197</v>
      </c>
      <c r="L505" s="39"/>
      <c r="M505" s="215" t="s">
        <v>1</v>
      </c>
      <c r="N505" s="216" t="s">
        <v>42</v>
      </c>
      <c r="O505" s="71"/>
      <c r="P505" s="217">
        <f>O505*H505</f>
        <v>0</v>
      </c>
      <c r="Q505" s="217">
        <v>5.0000000000000002E-5</v>
      </c>
      <c r="R505" s="217">
        <f>Q505*H505</f>
        <v>5.0000000000000001E-4</v>
      </c>
      <c r="S505" s="217">
        <v>0</v>
      </c>
      <c r="T505" s="218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219" t="s">
        <v>321</v>
      </c>
      <c r="AT505" s="219" t="s">
        <v>193</v>
      </c>
      <c r="AU505" s="219" t="s">
        <v>86</v>
      </c>
      <c r="AY505" s="17" t="s">
        <v>191</v>
      </c>
      <c r="BE505" s="220">
        <f>IF(N505="základní",J505,0)</f>
        <v>0</v>
      </c>
      <c r="BF505" s="220">
        <f>IF(N505="snížená",J505,0)</f>
        <v>0</v>
      </c>
      <c r="BG505" s="220">
        <f>IF(N505="zákl. přenesená",J505,0)</f>
        <v>0</v>
      </c>
      <c r="BH505" s="220">
        <f>IF(N505="sníž. přenesená",J505,0)</f>
        <v>0</v>
      </c>
      <c r="BI505" s="220">
        <f>IF(N505="nulová",J505,0)</f>
        <v>0</v>
      </c>
      <c r="BJ505" s="17" t="s">
        <v>84</v>
      </c>
      <c r="BK505" s="220">
        <f>ROUND(I505*H505,2)</f>
        <v>0</v>
      </c>
      <c r="BL505" s="17" t="s">
        <v>321</v>
      </c>
      <c r="BM505" s="219" t="s">
        <v>1865</v>
      </c>
    </row>
    <row r="506" spans="1:65" s="2" customFormat="1" ht="19.5">
      <c r="A506" s="34"/>
      <c r="B506" s="35"/>
      <c r="C506" s="36"/>
      <c r="D506" s="221" t="s">
        <v>200</v>
      </c>
      <c r="E506" s="36"/>
      <c r="F506" s="222" t="s">
        <v>1866</v>
      </c>
      <c r="G506" s="36"/>
      <c r="H506" s="36"/>
      <c r="I506" s="122"/>
      <c r="J506" s="36"/>
      <c r="K506" s="36"/>
      <c r="L506" s="39"/>
      <c r="M506" s="223"/>
      <c r="N506" s="224"/>
      <c r="O506" s="71"/>
      <c r="P506" s="71"/>
      <c r="Q506" s="71"/>
      <c r="R506" s="71"/>
      <c r="S506" s="71"/>
      <c r="T506" s="72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7" t="s">
        <v>200</v>
      </c>
      <c r="AU506" s="17" t="s">
        <v>86</v>
      </c>
    </row>
    <row r="507" spans="1:65" s="14" customFormat="1">
      <c r="B507" s="235"/>
      <c r="C507" s="236"/>
      <c r="D507" s="221" t="s">
        <v>202</v>
      </c>
      <c r="E507" s="237" t="s">
        <v>1</v>
      </c>
      <c r="F507" s="238" t="s">
        <v>1867</v>
      </c>
      <c r="G507" s="236"/>
      <c r="H507" s="239">
        <v>10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AT507" s="245" t="s">
        <v>202</v>
      </c>
      <c r="AU507" s="245" t="s">
        <v>86</v>
      </c>
      <c r="AV507" s="14" t="s">
        <v>86</v>
      </c>
      <c r="AW507" s="14" t="s">
        <v>32</v>
      </c>
      <c r="AX507" s="14" t="s">
        <v>77</v>
      </c>
      <c r="AY507" s="245" t="s">
        <v>191</v>
      </c>
    </row>
    <row r="508" spans="1:65" s="2" customFormat="1" ht="21.6" customHeight="1">
      <c r="A508" s="34"/>
      <c r="B508" s="35"/>
      <c r="C508" s="208" t="s">
        <v>916</v>
      </c>
      <c r="D508" s="208" t="s">
        <v>193</v>
      </c>
      <c r="E508" s="209" t="s">
        <v>1868</v>
      </c>
      <c r="F508" s="210" t="s">
        <v>1869</v>
      </c>
      <c r="G508" s="211" t="s">
        <v>223</v>
      </c>
      <c r="H508" s="212">
        <v>0.65200000000000002</v>
      </c>
      <c r="I508" s="213"/>
      <c r="J508" s="214">
        <f>ROUND(I508*H508,2)</f>
        <v>0</v>
      </c>
      <c r="K508" s="210" t="s">
        <v>197</v>
      </c>
      <c r="L508" s="39"/>
      <c r="M508" s="215" t="s">
        <v>1</v>
      </c>
      <c r="N508" s="216" t="s">
        <v>42</v>
      </c>
      <c r="O508" s="71"/>
      <c r="P508" s="217">
        <f>O508*H508</f>
        <v>0</v>
      </c>
      <c r="Q508" s="217">
        <v>1.7000000000000001E-4</v>
      </c>
      <c r="R508" s="217">
        <f>Q508*H508</f>
        <v>1.1084000000000002E-4</v>
      </c>
      <c r="S508" s="217">
        <v>0</v>
      </c>
      <c r="T508" s="218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19" t="s">
        <v>321</v>
      </c>
      <c r="AT508" s="219" t="s">
        <v>193</v>
      </c>
      <c r="AU508" s="219" t="s">
        <v>86</v>
      </c>
      <c r="AY508" s="17" t="s">
        <v>191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7" t="s">
        <v>84</v>
      </c>
      <c r="BK508" s="220">
        <f>ROUND(I508*H508,2)</f>
        <v>0</v>
      </c>
      <c r="BL508" s="17" t="s">
        <v>321</v>
      </c>
      <c r="BM508" s="219" t="s">
        <v>1870</v>
      </c>
    </row>
    <row r="509" spans="1:65" s="2" customFormat="1" ht="39">
      <c r="A509" s="34"/>
      <c r="B509" s="35"/>
      <c r="C509" s="36"/>
      <c r="D509" s="221" t="s">
        <v>200</v>
      </c>
      <c r="E509" s="36"/>
      <c r="F509" s="222" t="s">
        <v>1871</v>
      </c>
      <c r="G509" s="36"/>
      <c r="H509" s="36"/>
      <c r="I509" s="122"/>
      <c r="J509" s="36"/>
      <c r="K509" s="36"/>
      <c r="L509" s="39"/>
      <c r="M509" s="223"/>
      <c r="N509" s="224"/>
      <c r="O509" s="71"/>
      <c r="P509" s="71"/>
      <c r="Q509" s="71"/>
      <c r="R509" s="71"/>
      <c r="S509" s="71"/>
      <c r="T509" s="72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200</v>
      </c>
      <c r="AU509" s="17" t="s">
        <v>86</v>
      </c>
    </row>
    <row r="510" spans="1:65" s="13" customFormat="1">
      <c r="B510" s="225"/>
      <c r="C510" s="226"/>
      <c r="D510" s="221" t="s">
        <v>202</v>
      </c>
      <c r="E510" s="227" t="s">
        <v>1</v>
      </c>
      <c r="F510" s="228" t="s">
        <v>1847</v>
      </c>
      <c r="G510" s="226"/>
      <c r="H510" s="227" t="s">
        <v>1</v>
      </c>
      <c r="I510" s="229"/>
      <c r="J510" s="226"/>
      <c r="K510" s="226"/>
      <c r="L510" s="230"/>
      <c r="M510" s="231"/>
      <c r="N510" s="232"/>
      <c r="O510" s="232"/>
      <c r="P510" s="232"/>
      <c r="Q510" s="232"/>
      <c r="R510" s="232"/>
      <c r="S510" s="232"/>
      <c r="T510" s="233"/>
      <c r="AT510" s="234" t="s">
        <v>202</v>
      </c>
      <c r="AU510" s="234" t="s">
        <v>86</v>
      </c>
      <c r="AV510" s="13" t="s">
        <v>84</v>
      </c>
      <c r="AW510" s="13" t="s">
        <v>32</v>
      </c>
      <c r="AX510" s="13" t="s">
        <v>77</v>
      </c>
      <c r="AY510" s="234" t="s">
        <v>191</v>
      </c>
    </row>
    <row r="511" spans="1:65" s="14" customFormat="1">
      <c r="B511" s="235"/>
      <c r="C511" s="236"/>
      <c r="D511" s="221" t="s">
        <v>202</v>
      </c>
      <c r="E511" s="237" t="s">
        <v>1</v>
      </c>
      <c r="F511" s="238" t="s">
        <v>1848</v>
      </c>
      <c r="G511" s="236"/>
      <c r="H511" s="239">
        <v>0.65200000000000002</v>
      </c>
      <c r="I511" s="240"/>
      <c r="J511" s="236"/>
      <c r="K511" s="236"/>
      <c r="L511" s="241"/>
      <c r="M511" s="242"/>
      <c r="N511" s="243"/>
      <c r="O511" s="243"/>
      <c r="P511" s="243"/>
      <c r="Q511" s="243"/>
      <c r="R511" s="243"/>
      <c r="S511" s="243"/>
      <c r="T511" s="244"/>
      <c r="AT511" s="245" t="s">
        <v>202</v>
      </c>
      <c r="AU511" s="245" t="s">
        <v>86</v>
      </c>
      <c r="AV511" s="14" t="s">
        <v>86</v>
      </c>
      <c r="AW511" s="14" t="s">
        <v>32</v>
      </c>
      <c r="AX511" s="14" t="s">
        <v>77</v>
      </c>
      <c r="AY511" s="245" t="s">
        <v>191</v>
      </c>
    </row>
    <row r="512" spans="1:65" s="2" customFormat="1" ht="14.45" customHeight="1">
      <c r="A512" s="34"/>
      <c r="B512" s="35"/>
      <c r="C512" s="208" t="s">
        <v>923</v>
      </c>
      <c r="D512" s="208" t="s">
        <v>193</v>
      </c>
      <c r="E512" s="209" t="s">
        <v>1872</v>
      </c>
      <c r="F512" s="210" t="s">
        <v>1873</v>
      </c>
      <c r="G512" s="211" t="s">
        <v>223</v>
      </c>
      <c r="H512" s="212">
        <v>10</v>
      </c>
      <c r="I512" s="213"/>
      <c r="J512" s="214">
        <f>ROUND(I512*H512,2)</f>
        <v>0</v>
      </c>
      <c r="K512" s="210" t="s">
        <v>197</v>
      </c>
      <c r="L512" s="39"/>
      <c r="M512" s="215" t="s">
        <v>1</v>
      </c>
      <c r="N512" s="216" t="s">
        <v>42</v>
      </c>
      <c r="O512" s="71"/>
      <c r="P512" s="217">
        <f>O512*H512</f>
        <v>0</v>
      </c>
      <c r="Q512" s="217">
        <v>0</v>
      </c>
      <c r="R512" s="217">
        <f>Q512*H512</f>
        <v>0</v>
      </c>
      <c r="S512" s="217">
        <v>0</v>
      </c>
      <c r="T512" s="218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19" t="s">
        <v>321</v>
      </c>
      <c r="AT512" s="219" t="s">
        <v>193</v>
      </c>
      <c r="AU512" s="219" t="s">
        <v>86</v>
      </c>
      <c r="AY512" s="17" t="s">
        <v>191</v>
      </c>
      <c r="BE512" s="220">
        <f>IF(N512="základní",J512,0)</f>
        <v>0</v>
      </c>
      <c r="BF512" s="220">
        <f>IF(N512="snížená",J512,0)</f>
        <v>0</v>
      </c>
      <c r="BG512" s="220">
        <f>IF(N512="zákl. přenesená",J512,0)</f>
        <v>0</v>
      </c>
      <c r="BH512" s="220">
        <f>IF(N512="sníž. přenesená",J512,0)</f>
        <v>0</v>
      </c>
      <c r="BI512" s="220">
        <f>IF(N512="nulová",J512,0)</f>
        <v>0</v>
      </c>
      <c r="BJ512" s="17" t="s">
        <v>84</v>
      </c>
      <c r="BK512" s="220">
        <f>ROUND(I512*H512,2)</f>
        <v>0</v>
      </c>
      <c r="BL512" s="17" t="s">
        <v>321</v>
      </c>
      <c r="BM512" s="219" t="s">
        <v>1874</v>
      </c>
    </row>
    <row r="513" spans="1:65" s="2" customFormat="1" ht="19.5">
      <c r="A513" s="34"/>
      <c r="B513" s="35"/>
      <c r="C513" s="36"/>
      <c r="D513" s="221" t="s">
        <v>200</v>
      </c>
      <c r="E513" s="36"/>
      <c r="F513" s="222" t="s">
        <v>1875</v>
      </c>
      <c r="G513" s="36"/>
      <c r="H513" s="36"/>
      <c r="I513" s="122"/>
      <c r="J513" s="36"/>
      <c r="K513" s="36"/>
      <c r="L513" s="39"/>
      <c r="M513" s="223"/>
      <c r="N513" s="224"/>
      <c r="O513" s="71"/>
      <c r="P513" s="71"/>
      <c r="Q513" s="71"/>
      <c r="R513" s="71"/>
      <c r="S513" s="71"/>
      <c r="T513" s="72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7" t="s">
        <v>200</v>
      </c>
      <c r="AU513" s="17" t="s">
        <v>86</v>
      </c>
    </row>
    <row r="514" spans="1:65" s="14" customFormat="1">
      <c r="B514" s="235"/>
      <c r="C514" s="236"/>
      <c r="D514" s="221" t="s">
        <v>202</v>
      </c>
      <c r="E514" s="237" t="s">
        <v>1</v>
      </c>
      <c r="F514" s="238" t="s">
        <v>1876</v>
      </c>
      <c r="G514" s="236"/>
      <c r="H514" s="239">
        <v>10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AT514" s="245" t="s">
        <v>202</v>
      </c>
      <c r="AU514" s="245" t="s">
        <v>86</v>
      </c>
      <c r="AV514" s="14" t="s">
        <v>86</v>
      </c>
      <c r="AW514" s="14" t="s">
        <v>32</v>
      </c>
      <c r="AX514" s="14" t="s">
        <v>77</v>
      </c>
      <c r="AY514" s="245" t="s">
        <v>191</v>
      </c>
    </row>
    <row r="515" spans="1:65" s="2" customFormat="1" ht="21.6" customHeight="1">
      <c r="A515" s="34"/>
      <c r="B515" s="35"/>
      <c r="C515" s="208" t="s">
        <v>929</v>
      </c>
      <c r="D515" s="208" t="s">
        <v>193</v>
      </c>
      <c r="E515" s="209" t="s">
        <v>1877</v>
      </c>
      <c r="F515" s="210" t="s">
        <v>1878</v>
      </c>
      <c r="G515" s="211" t="s">
        <v>223</v>
      </c>
      <c r="H515" s="212">
        <v>1.93</v>
      </c>
      <c r="I515" s="213"/>
      <c r="J515" s="214">
        <f>ROUND(I515*H515,2)</f>
        <v>0</v>
      </c>
      <c r="K515" s="210" t="s">
        <v>197</v>
      </c>
      <c r="L515" s="39"/>
      <c r="M515" s="215" t="s">
        <v>1</v>
      </c>
      <c r="N515" s="216" t="s">
        <v>42</v>
      </c>
      <c r="O515" s="71"/>
      <c r="P515" s="217">
        <f>O515*H515</f>
        <v>0</v>
      </c>
      <c r="Q515" s="217">
        <v>5.0000000000000002E-5</v>
      </c>
      <c r="R515" s="217">
        <f>Q515*H515</f>
        <v>9.6500000000000001E-5</v>
      </c>
      <c r="S515" s="217">
        <v>0</v>
      </c>
      <c r="T515" s="218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219" t="s">
        <v>321</v>
      </c>
      <c r="AT515" s="219" t="s">
        <v>193</v>
      </c>
      <c r="AU515" s="219" t="s">
        <v>86</v>
      </c>
      <c r="AY515" s="17" t="s">
        <v>191</v>
      </c>
      <c r="BE515" s="220">
        <f>IF(N515="základní",J515,0)</f>
        <v>0</v>
      </c>
      <c r="BF515" s="220">
        <f>IF(N515="snížená",J515,0)</f>
        <v>0</v>
      </c>
      <c r="BG515" s="220">
        <f>IF(N515="zákl. přenesená",J515,0)</f>
        <v>0</v>
      </c>
      <c r="BH515" s="220">
        <f>IF(N515="sníž. přenesená",J515,0)</f>
        <v>0</v>
      </c>
      <c r="BI515" s="220">
        <f>IF(N515="nulová",J515,0)</f>
        <v>0</v>
      </c>
      <c r="BJ515" s="17" t="s">
        <v>84</v>
      </c>
      <c r="BK515" s="220">
        <f>ROUND(I515*H515,2)</f>
        <v>0</v>
      </c>
      <c r="BL515" s="17" t="s">
        <v>321</v>
      </c>
      <c r="BM515" s="219" t="s">
        <v>1879</v>
      </c>
    </row>
    <row r="516" spans="1:65" s="2" customFormat="1" ht="19.5">
      <c r="A516" s="34"/>
      <c r="B516" s="35"/>
      <c r="C516" s="36"/>
      <c r="D516" s="221" t="s">
        <v>200</v>
      </c>
      <c r="E516" s="36"/>
      <c r="F516" s="222" t="s">
        <v>1880</v>
      </c>
      <c r="G516" s="36"/>
      <c r="H516" s="36"/>
      <c r="I516" s="122"/>
      <c r="J516" s="36"/>
      <c r="K516" s="36"/>
      <c r="L516" s="39"/>
      <c r="M516" s="223"/>
      <c r="N516" s="224"/>
      <c r="O516" s="71"/>
      <c r="P516" s="71"/>
      <c r="Q516" s="71"/>
      <c r="R516" s="71"/>
      <c r="S516" s="71"/>
      <c r="T516" s="72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T516" s="17" t="s">
        <v>200</v>
      </c>
      <c r="AU516" s="17" t="s">
        <v>86</v>
      </c>
    </row>
    <row r="517" spans="1:65" s="13" customFormat="1">
      <c r="B517" s="225"/>
      <c r="C517" s="226"/>
      <c r="D517" s="221" t="s">
        <v>202</v>
      </c>
      <c r="E517" s="227" t="s">
        <v>1</v>
      </c>
      <c r="F517" s="228" t="s">
        <v>1847</v>
      </c>
      <c r="G517" s="226"/>
      <c r="H517" s="227" t="s">
        <v>1</v>
      </c>
      <c r="I517" s="229"/>
      <c r="J517" s="226"/>
      <c r="K517" s="226"/>
      <c r="L517" s="230"/>
      <c r="M517" s="231"/>
      <c r="N517" s="232"/>
      <c r="O517" s="232"/>
      <c r="P517" s="232"/>
      <c r="Q517" s="232"/>
      <c r="R517" s="232"/>
      <c r="S517" s="232"/>
      <c r="T517" s="233"/>
      <c r="AT517" s="234" t="s">
        <v>202</v>
      </c>
      <c r="AU517" s="234" t="s">
        <v>86</v>
      </c>
      <c r="AV517" s="13" t="s">
        <v>84</v>
      </c>
      <c r="AW517" s="13" t="s">
        <v>32</v>
      </c>
      <c r="AX517" s="13" t="s">
        <v>77</v>
      </c>
      <c r="AY517" s="234" t="s">
        <v>191</v>
      </c>
    </row>
    <row r="518" spans="1:65" s="14" customFormat="1">
      <c r="B518" s="235"/>
      <c r="C518" s="236"/>
      <c r="D518" s="221" t="s">
        <v>202</v>
      </c>
      <c r="E518" s="237" t="s">
        <v>1</v>
      </c>
      <c r="F518" s="238" t="s">
        <v>1881</v>
      </c>
      <c r="G518" s="236"/>
      <c r="H518" s="239">
        <v>1.93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AT518" s="245" t="s">
        <v>202</v>
      </c>
      <c r="AU518" s="245" t="s">
        <v>86</v>
      </c>
      <c r="AV518" s="14" t="s">
        <v>86</v>
      </c>
      <c r="AW518" s="14" t="s">
        <v>32</v>
      </c>
      <c r="AX518" s="14" t="s">
        <v>77</v>
      </c>
      <c r="AY518" s="245" t="s">
        <v>191</v>
      </c>
    </row>
    <row r="519" spans="1:65" s="2" customFormat="1" ht="21.6" customHeight="1">
      <c r="A519" s="34"/>
      <c r="B519" s="35"/>
      <c r="C519" s="208" t="s">
        <v>936</v>
      </c>
      <c r="D519" s="208" t="s">
        <v>193</v>
      </c>
      <c r="E519" s="209" t="s">
        <v>1882</v>
      </c>
      <c r="F519" s="210" t="s">
        <v>1883</v>
      </c>
      <c r="G519" s="211" t="s">
        <v>235</v>
      </c>
      <c r="H519" s="212">
        <v>1.2E-2</v>
      </c>
      <c r="I519" s="213"/>
      <c r="J519" s="214">
        <f>ROUND(I519*H519,2)</f>
        <v>0</v>
      </c>
      <c r="K519" s="210" t="s">
        <v>197</v>
      </c>
      <c r="L519" s="39"/>
      <c r="M519" s="215" t="s">
        <v>1</v>
      </c>
      <c r="N519" s="216" t="s">
        <v>42</v>
      </c>
      <c r="O519" s="71"/>
      <c r="P519" s="217">
        <f>O519*H519</f>
        <v>0</v>
      </c>
      <c r="Q519" s="217">
        <v>0</v>
      </c>
      <c r="R519" s="217">
        <f>Q519*H519</f>
        <v>0</v>
      </c>
      <c r="S519" s="217">
        <v>0</v>
      </c>
      <c r="T519" s="218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19" t="s">
        <v>321</v>
      </c>
      <c r="AT519" s="219" t="s">
        <v>193</v>
      </c>
      <c r="AU519" s="219" t="s">
        <v>86</v>
      </c>
      <c r="AY519" s="17" t="s">
        <v>191</v>
      </c>
      <c r="BE519" s="220">
        <f>IF(N519="základní",J519,0)</f>
        <v>0</v>
      </c>
      <c r="BF519" s="220">
        <f>IF(N519="snížená",J519,0)</f>
        <v>0</v>
      </c>
      <c r="BG519" s="220">
        <f>IF(N519="zákl. přenesená",J519,0)</f>
        <v>0</v>
      </c>
      <c r="BH519" s="220">
        <f>IF(N519="sníž. přenesená",J519,0)</f>
        <v>0</v>
      </c>
      <c r="BI519" s="220">
        <f>IF(N519="nulová",J519,0)</f>
        <v>0</v>
      </c>
      <c r="BJ519" s="17" t="s">
        <v>84</v>
      </c>
      <c r="BK519" s="220">
        <f>ROUND(I519*H519,2)</f>
        <v>0</v>
      </c>
      <c r="BL519" s="17" t="s">
        <v>321</v>
      </c>
      <c r="BM519" s="219" t="s">
        <v>1884</v>
      </c>
    </row>
    <row r="520" spans="1:65" s="2" customFormat="1" ht="29.25">
      <c r="A520" s="34"/>
      <c r="B520" s="35"/>
      <c r="C520" s="36"/>
      <c r="D520" s="221" t="s">
        <v>200</v>
      </c>
      <c r="E520" s="36"/>
      <c r="F520" s="222" t="s">
        <v>1885</v>
      </c>
      <c r="G520" s="36"/>
      <c r="H520" s="36"/>
      <c r="I520" s="122"/>
      <c r="J520" s="36"/>
      <c r="K520" s="36"/>
      <c r="L520" s="39"/>
      <c r="M520" s="223"/>
      <c r="N520" s="224"/>
      <c r="O520" s="71"/>
      <c r="P520" s="71"/>
      <c r="Q520" s="71"/>
      <c r="R520" s="71"/>
      <c r="S520" s="71"/>
      <c r="T520" s="72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7" t="s">
        <v>200</v>
      </c>
      <c r="AU520" s="17" t="s">
        <v>86</v>
      </c>
    </row>
    <row r="521" spans="1:65" s="12" customFormat="1" ht="22.9" customHeight="1">
      <c r="B521" s="192"/>
      <c r="C521" s="193"/>
      <c r="D521" s="194" t="s">
        <v>76</v>
      </c>
      <c r="E521" s="206" t="s">
        <v>998</v>
      </c>
      <c r="F521" s="206" t="s">
        <v>999</v>
      </c>
      <c r="G521" s="193"/>
      <c r="H521" s="193"/>
      <c r="I521" s="196"/>
      <c r="J521" s="207">
        <f>BK521</f>
        <v>0</v>
      </c>
      <c r="K521" s="193"/>
      <c r="L521" s="198"/>
      <c r="M521" s="199"/>
      <c r="N521" s="200"/>
      <c r="O521" s="200"/>
      <c r="P521" s="201">
        <f>SUM(P522:P548)</f>
        <v>0</v>
      </c>
      <c r="Q521" s="200"/>
      <c r="R521" s="201">
        <f>SUM(R522:R548)</f>
        <v>6.5811399999999992E-3</v>
      </c>
      <c r="S521" s="200"/>
      <c r="T521" s="202">
        <f>SUM(T522:T548)</f>
        <v>1.82305E-2</v>
      </c>
      <c r="AR521" s="203" t="s">
        <v>86</v>
      </c>
      <c r="AT521" s="204" t="s">
        <v>76</v>
      </c>
      <c r="AU521" s="204" t="s">
        <v>84</v>
      </c>
      <c r="AY521" s="203" t="s">
        <v>191</v>
      </c>
      <c r="BK521" s="205">
        <f>SUM(BK522:BK548)</f>
        <v>0</v>
      </c>
    </row>
    <row r="522" spans="1:65" s="2" customFormat="1" ht="21.6" customHeight="1">
      <c r="A522" s="34"/>
      <c r="B522" s="35"/>
      <c r="C522" s="208" t="s">
        <v>943</v>
      </c>
      <c r="D522" s="208" t="s">
        <v>193</v>
      </c>
      <c r="E522" s="209" t="s">
        <v>1001</v>
      </c>
      <c r="F522" s="210" t="s">
        <v>1002</v>
      </c>
      <c r="G522" s="211" t="s">
        <v>223</v>
      </c>
      <c r="H522" s="212">
        <v>2.835</v>
      </c>
      <c r="I522" s="213"/>
      <c r="J522" s="214">
        <f>ROUND(I522*H522,2)</f>
        <v>0</v>
      </c>
      <c r="K522" s="210" t="s">
        <v>197</v>
      </c>
      <c r="L522" s="39"/>
      <c r="M522" s="215" t="s">
        <v>1</v>
      </c>
      <c r="N522" s="216" t="s">
        <v>42</v>
      </c>
      <c r="O522" s="71"/>
      <c r="P522" s="217">
        <f>O522*H522</f>
        <v>0</v>
      </c>
      <c r="Q522" s="217">
        <v>0</v>
      </c>
      <c r="R522" s="217">
        <f>Q522*H522</f>
        <v>0</v>
      </c>
      <c r="S522" s="217">
        <v>0</v>
      </c>
      <c r="T522" s="218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219" t="s">
        <v>321</v>
      </c>
      <c r="AT522" s="219" t="s">
        <v>193</v>
      </c>
      <c r="AU522" s="219" t="s">
        <v>86</v>
      </c>
      <c r="AY522" s="17" t="s">
        <v>191</v>
      </c>
      <c r="BE522" s="220">
        <f>IF(N522="základní",J522,0)</f>
        <v>0</v>
      </c>
      <c r="BF522" s="220">
        <f>IF(N522="snížená",J522,0)</f>
        <v>0</v>
      </c>
      <c r="BG522" s="220">
        <f>IF(N522="zákl. přenesená",J522,0)</f>
        <v>0</v>
      </c>
      <c r="BH522" s="220">
        <f>IF(N522="sníž. přenesená",J522,0)</f>
        <v>0</v>
      </c>
      <c r="BI522" s="220">
        <f>IF(N522="nulová",J522,0)</f>
        <v>0</v>
      </c>
      <c r="BJ522" s="17" t="s">
        <v>84</v>
      </c>
      <c r="BK522" s="220">
        <f>ROUND(I522*H522,2)</f>
        <v>0</v>
      </c>
      <c r="BL522" s="17" t="s">
        <v>321</v>
      </c>
      <c r="BM522" s="219" t="s">
        <v>1003</v>
      </c>
    </row>
    <row r="523" spans="1:65" s="2" customFormat="1" ht="19.5">
      <c r="A523" s="34"/>
      <c r="B523" s="35"/>
      <c r="C523" s="36"/>
      <c r="D523" s="221" t="s">
        <v>200</v>
      </c>
      <c r="E523" s="36"/>
      <c r="F523" s="222" t="s">
        <v>1004</v>
      </c>
      <c r="G523" s="36"/>
      <c r="H523" s="36"/>
      <c r="I523" s="122"/>
      <c r="J523" s="36"/>
      <c r="K523" s="36"/>
      <c r="L523" s="39"/>
      <c r="M523" s="223"/>
      <c r="N523" s="224"/>
      <c r="O523" s="71"/>
      <c r="P523" s="71"/>
      <c r="Q523" s="71"/>
      <c r="R523" s="71"/>
      <c r="S523" s="71"/>
      <c r="T523" s="72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200</v>
      </c>
      <c r="AU523" s="17" t="s">
        <v>86</v>
      </c>
    </row>
    <row r="524" spans="1:65" s="2" customFormat="1" ht="19.5">
      <c r="A524" s="34"/>
      <c r="B524" s="35"/>
      <c r="C524" s="36"/>
      <c r="D524" s="221" t="s">
        <v>218</v>
      </c>
      <c r="E524" s="36"/>
      <c r="F524" s="246" t="s">
        <v>471</v>
      </c>
      <c r="G524" s="36"/>
      <c r="H524" s="36"/>
      <c r="I524" s="122"/>
      <c r="J524" s="36"/>
      <c r="K524" s="36"/>
      <c r="L524" s="39"/>
      <c r="M524" s="223"/>
      <c r="N524" s="224"/>
      <c r="O524" s="71"/>
      <c r="P524" s="71"/>
      <c r="Q524" s="71"/>
      <c r="R524" s="71"/>
      <c r="S524" s="71"/>
      <c r="T524" s="72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T524" s="17" t="s">
        <v>218</v>
      </c>
      <c r="AU524" s="17" t="s">
        <v>86</v>
      </c>
    </row>
    <row r="525" spans="1:65" s="2" customFormat="1" ht="21.6" customHeight="1">
      <c r="A525" s="34"/>
      <c r="B525" s="35"/>
      <c r="C525" s="208" t="s">
        <v>955</v>
      </c>
      <c r="D525" s="208" t="s">
        <v>193</v>
      </c>
      <c r="E525" s="209" t="s">
        <v>1008</v>
      </c>
      <c r="F525" s="210" t="s">
        <v>1009</v>
      </c>
      <c r="G525" s="211" t="s">
        <v>223</v>
      </c>
      <c r="H525" s="212">
        <v>2.835</v>
      </c>
      <c r="I525" s="213"/>
      <c r="J525" s="214">
        <f>ROUND(I525*H525,2)</f>
        <v>0</v>
      </c>
      <c r="K525" s="210" t="s">
        <v>197</v>
      </c>
      <c r="L525" s="39"/>
      <c r="M525" s="215" t="s">
        <v>1</v>
      </c>
      <c r="N525" s="216" t="s">
        <v>42</v>
      </c>
      <c r="O525" s="71"/>
      <c r="P525" s="217">
        <f>O525*H525</f>
        <v>0</v>
      </c>
      <c r="Q525" s="217">
        <v>0</v>
      </c>
      <c r="R525" s="217">
        <f>Q525*H525</f>
        <v>0</v>
      </c>
      <c r="S525" s="217">
        <v>2.5000000000000001E-3</v>
      </c>
      <c r="T525" s="218">
        <f>S525*H525</f>
        <v>7.0875E-3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219" t="s">
        <v>321</v>
      </c>
      <c r="AT525" s="219" t="s">
        <v>193</v>
      </c>
      <c r="AU525" s="219" t="s">
        <v>86</v>
      </c>
      <c r="AY525" s="17" t="s">
        <v>191</v>
      </c>
      <c r="BE525" s="220">
        <f>IF(N525="základní",J525,0)</f>
        <v>0</v>
      </c>
      <c r="BF525" s="220">
        <f>IF(N525="snížená",J525,0)</f>
        <v>0</v>
      </c>
      <c r="BG525" s="220">
        <f>IF(N525="zákl. přenesená",J525,0)</f>
        <v>0</v>
      </c>
      <c r="BH525" s="220">
        <f>IF(N525="sníž. přenesená",J525,0)</f>
        <v>0</v>
      </c>
      <c r="BI525" s="220">
        <f>IF(N525="nulová",J525,0)</f>
        <v>0</v>
      </c>
      <c r="BJ525" s="17" t="s">
        <v>84</v>
      </c>
      <c r="BK525" s="220">
        <f>ROUND(I525*H525,2)</f>
        <v>0</v>
      </c>
      <c r="BL525" s="17" t="s">
        <v>321</v>
      </c>
      <c r="BM525" s="219" t="s">
        <v>1010</v>
      </c>
    </row>
    <row r="526" spans="1:65" s="2" customFormat="1" ht="19.5">
      <c r="A526" s="34"/>
      <c r="B526" s="35"/>
      <c r="C526" s="36"/>
      <c r="D526" s="221" t="s">
        <v>200</v>
      </c>
      <c r="E526" s="36"/>
      <c r="F526" s="222" t="s">
        <v>1011</v>
      </c>
      <c r="G526" s="36"/>
      <c r="H526" s="36"/>
      <c r="I526" s="122"/>
      <c r="J526" s="36"/>
      <c r="K526" s="36"/>
      <c r="L526" s="39"/>
      <c r="M526" s="223"/>
      <c r="N526" s="224"/>
      <c r="O526" s="71"/>
      <c r="P526" s="71"/>
      <c r="Q526" s="71"/>
      <c r="R526" s="71"/>
      <c r="S526" s="71"/>
      <c r="T526" s="72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T526" s="17" t="s">
        <v>200</v>
      </c>
      <c r="AU526" s="17" t="s">
        <v>86</v>
      </c>
    </row>
    <row r="527" spans="1:65" s="2" customFormat="1" ht="19.5">
      <c r="A527" s="34"/>
      <c r="B527" s="35"/>
      <c r="C527" s="36"/>
      <c r="D527" s="221" t="s">
        <v>218</v>
      </c>
      <c r="E527" s="36"/>
      <c r="F527" s="246" t="s">
        <v>471</v>
      </c>
      <c r="G527" s="36"/>
      <c r="H527" s="36"/>
      <c r="I527" s="122"/>
      <c r="J527" s="36"/>
      <c r="K527" s="36"/>
      <c r="L527" s="39"/>
      <c r="M527" s="223"/>
      <c r="N527" s="224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218</v>
      </c>
      <c r="AU527" s="17" t="s">
        <v>86</v>
      </c>
    </row>
    <row r="528" spans="1:65" s="14" customFormat="1">
      <c r="B528" s="235"/>
      <c r="C528" s="236"/>
      <c r="D528" s="221" t="s">
        <v>202</v>
      </c>
      <c r="E528" s="237" t="s">
        <v>1</v>
      </c>
      <c r="F528" s="238" t="s">
        <v>1886</v>
      </c>
      <c r="G528" s="236"/>
      <c r="H528" s="239">
        <v>2.835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AT528" s="245" t="s">
        <v>202</v>
      </c>
      <c r="AU528" s="245" t="s">
        <v>86</v>
      </c>
      <c r="AV528" s="14" t="s">
        <v>86</v>
      </c>
      <c r="AW528" s="14" t="s">
        <v>32</v>
      </c>
      <c r="AX528" s="14" t="s">
        <v>77</v>
      </c>
      <c r="AY528" s="245" t="s">
        <v>191</v>
      </c>
    </row>
    <row r="529" spans="1:65" s="2" customFormat="1" ht="21.6" customHeight="1">
      <c r="A529" s="34"/>
      <c r="B529" s="35"/>
      <c r="C529" s="208" t="s">
        <v>960</v>
      </c>
      <c r="D529" s="208" t="s">
        <v>193</v>
      </c>
      <c r="E529" s="209" t="s">
        <v>1013</v>
      </c>
      <c r="F529" s="210" t="s">
        <v>1014</v>
      </c>
      <c r="G529" s="211" t="s">
        <v>297</v>
      </c>
      <c r="H529" s="212">
        <v>3.81</v>
      </c>
      <c r="I529" s="213"/>
      <c r="J529" s="214">
        <f>ROUND(I529*H529,2)</f>
        <v>0</v>
      </c>
      <c r="K529" s="210" t="s">
        <v>197</v>
      </c>
      <c r="L529" s="39"/>
      <c r="M529" s="215" t="s">
        <v>1</v>
      </c>
      <c r="N529" s="216" t="s">
        <v>42</v>
      </c>
      <c r="O529" s="71"/>
      <c r="P529" s="217">
        <f>O529*H529</f>
        <v>0</v>
      </c>
      <c r="Q529" s="217">
        <v>0</v>
      </c>
      <c r="R529" s="217">
        <f>Q529*H529</f>
        <v>0</v>
      </c>
      <c r="S529" s="217">
        <v>2.9999999999999997E-4</v>
      </c>
      <c r="T529" s="218">
        <f>S529*H529</f>
        <v>1.1429999999999999E-3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219" t="s">
        <v>321</v>
      </c>
      <c r="AT529" s="219" t="s">
        <v>193</v>
      </c>
      <c r="AU529" s="219" t="s">
        <v>86</v>
      </c>
      <c r="AY529" s="17" t="s">
        <v>191</v>
      </c>
      <c r="BE529" s="220">
        <f>IF(N529="základní",J529,0)</f>
        <v>0</v>
      </c>
      <c r="BF529" s="220">
        <f>IF(N529="snížená",J529,0)</f>
        <v>0</v>
      </c>
      <c r="BG529" s="220">
        <f>IF(N529="zákl. přenesená",J529,0)</f>
        <v>0</v>
      </c>
      <c r="BH529" s="220">
        <f>IF(N529="sníž. přenesená",J529,0)</f>
        <v>0</v>
      </c>
      <c r="BI529" s="220">
        <f>IF(N529="nulová",J529,0)</f>
        <v>0</v>
      </c>
      <c r="BJ529" s="17" t="s">
        <v>84</v>
      </c>
      <c r="BK529" s="220">
        <f>ROUND(I529*H529,2)</f>
        <v>0</v>
      </c>
      <c r="BL529" s="17" t="s">
        <v>321</v>
      </c>
      <c r="BM529" s="219" t="s">
        <v>1015</v>
      </c>
    </row>
    <row r="530" spans="1:65" s="2" customFormat="1">
      <c r="A530" s="34"/>
      <c r="B530" s="35"/>
      <c r="C530" s="36"/>
      <c r="D530" s="221" t="s">
        <v>200</v>
      </c>
      <c r="E530" s="36"/>
      <c r="F530" s="222" t="s">
        <v>1016</v>
      </c>
      <c r="G530" s="36"/>
      <c r="H530" s="36"/>
      <c r="I530" s="122"/>
      <c r="J530" s="36"/>
      <c r="K530" s="36"/>
      <c r="L530" s="39"/>
      <c r="M530" s="223"/>
      <c r="N530" s="224"/>
      <c r="O530" s="71"/>
      <c r="P530" s="71"/>
      <c r="Q530" s="71"/>
      <c r="R530" s="71"/>
      <c r="S530" s="71"/>
      <c r="T530" s="72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T530" s="17" t="s">
        <v>200</v>
      </c>
      <c r="AU530" s="17" t="s">
        <v>86</v>
      </c>
    </row>
    <row r="531" spans="1:65" s="2" customFormat="1" ht="19.5">
      <c r="A531" s="34"/>
      <c r="B531" s="35"/>
      <c r="C531" s="36"/>
      <c r="D531" s="221" t="s">
        <v>218</v>
      </c>
      <c r="E531" s="36"/>
      <c r="F531" s="246" t="s">
        <v>471</v>
      </c>
      <c r="G531" s="36"/>
      <c r="H531" s="36"/>
      <c r="I531" s="122"/>
      <c r="J531" s="36"/>
      <c r="K531" s="36"/>
      <c r="L531" s="39"/>
      <c r="M531" s="223"/>
      <c r="N531" s="224"/>
      <c r="O531" s="71"/>
      <c r="P531" s="71"/>
      <c r="Q531" s="71"/>
      <c r="R531" s="71"/>
      <c r="S531" s="71"/>
      <c r="T531" s="72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7" t="s">
        <v>218</v>
      </c>
      <c r="AU531" s="17" t="s">
        <v>86</v>
      </c>
    </row>
    <row r="532" spans="1:65" s="14" customFormat="1">
      <c r="B532" s="235"/>
      <c r="C532" s="236"/>
      <c r="D532" s="221" t="s">
        <v>202</v>
      </c>
      <c r="E532" s="237" t="s">
        <v>1</v>
      </c>
      <c r="F532" s="238" t="s">
        <v>1887</v>
      </c>
      <c r="G532" s="236"/>
      <c r="H532" s="239">
        <v>3.81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AT532" s="245" t="s">
        <v>202</v>
      </c>
      <c r="AU532" s="245" t="s">
        <v>86</v>
      </c>
      <c r="AV532" s="14" t="s">
        <v>86</v>
      </c>
      <c r="AW532" s="14" t="s">
        <v>32</v>
      </c>
      <c r="AX532" s="14" t="s">
        <v>77</v>
      </c>
      <c r="AY532" s="245" t="s">
        <v>191</v>
      </c>
    </row>
    <row r="533" spans="1:65" s="2" customFormat="1" ht="21.6" customHeight="1">
      <c r="A533" s="34"/>
      <c r="B533" s="35"/>
      <c r="C533" s="208" t="s">
        <v>966</v>
      </c>
      <c r="D533" s="208" t="s">
        <v>193</v>
      </c>
      <c r="E533" s="209" t="s">
        <v>1888</v>
      </c>
      <c r="F533" s="210" t="s">
        <v>1889</v>
      </c>
      <c r="G533" s="211" t="s">
        <v>196</v>
      </c>
      <c r="H533" s="212">
        <v>2</v>
      </c>
      <c r="I533" s="213"/>
      <c r="J533" s="214">
        <f>ROUND(I533*H533,2)</f>
        <v>0</v>
      </c>
      <c r="K533" s="210" t="s">
        <v>197</v>
      </c>
      <c r="L533" s="39"/>
      <c r="M533" s="215" t="s">
        <v>1</v>
      </c>
      <c r="N533" s="216" t="s">
        <v>42</v>
      </c>
      <c r="O533" s="71"/>
      <c r="P533" s="217">
        <f>O533*H533</f>
        <v>0</v>
      </c>
      <c r="Q533" s="217">
        <v>6.8999999999999997E-4</v>
      </c>
      <c r="R533" s="217">
        <f>Q533*H533</f>
        <v>1.3799999999999999E-3</v>
      </c>
      <c r="S533" s="217">
        <v>5.0000000000000001E-3</v>
      </c>
      <c r="T533" s="218">
        <f>S533*H533</f>
        <v>0.01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219" t="s">
        <v>321</v>
      </c>
      <c r="AT533" s="219" t="s">
        <v>193</v>
      </c>
      <c r="AU533" s="219" t="s">
        <v>86</v>
      </c>
      <c r="AY533" s="17" t="s">
        <v>191</v>
      </c>
      <c r="BE533" s="220">
        <f>IF(N533="základní",J533,0)</f>
        <v>0</v>
      </c>
      <c r="BF533" s="220">
        <f>IF(N533="snížená",J533,0)</f>
        <v>0</v>
      </c>
      <c r="BG533" s="220">
        <f>IF(N533="zákl. přenesená",J533,0)</f>
        <v>0</v>
      </c>
      <c r="BH533" s="220">
        <f>IF(N533="sníž. přenesená",J533,0)</f>
        <v>0</v>
      </c>
      <c r="BI533" s="220">
        <f>IF(N533="nulová",J533,0)</f>
        <v>0</v>
      </c>
      <c r="BJ533" s="17" t="s">
        <v>84</v>
      </c>
      <c r="BK533" s="220">
        <f>ROUND(I533*H533,2)</f>
        <v>0</v>
      </c>
      <c r="BL533" s="17" t="s">
        <v>321</v>
      </c>
      <c r="BM533" s="219" t="s">
        <v>1890</v>
      </c>
    </row>
    <row r="534" spans="1:65" s="2" customFormat="1" ht="29.25">
      <c r="A534" s="34"/>
      <c r="B534" s="35"/>
      <c r="C534" s="36"/>
      <c r="D534" s="221" t="s">
        <v>200</v>
      </c>
      <c r="E534" s="36"/>
      <c r="F534" s="222" t="s">
        <v>1891</v>
      </c>
      <c r="G534" s="36"/>
      <c r="H534" s="36"/>
      <c r="I534" s="122"/>
      <c r="J534" s="36"/>
      <c r="K534" s="36"/>
      <c r="L534" s="39"/>
      <c r="M534" s="223"/>
      <c r="N534" s="224"/>
      <c r="O534" s="71"/>
      <c r="P534" s="71"/>
      <c r="Q534" s="71"/>
      <c r="R534" s="71"/>
      <c r="S534" s="71"/>
      <c r="T534" s="72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T534" s="17" t="s">
        <v>200</v>
      </c>
      <c r="AU534" s="17" t="s">
        <v>86</v>
      </c>
    </row>
    <row r="535" spans="1:65" s="14" customFormat="1">
      <c r="B535" s="235"/>
      <c r="C535" s="236"/>
      <c r="D535" s="221" t="s">
        <v>202</v>
      </c>
      <c r="E535" s="237" t="s">
        <v>1</v>
      </c>
      <c r="F535" s="238" t="s">
        <v>1892</v>
      </c>
      <c r="G535" s="236"/>
      <c r="H535" s="239">
        <v>2</v>
      </c>
      <c r="I535" s="240"/>
      <c r="J535" s="236"/>
      <c r="K535" s="236"/>
      <c r="L535" s="241"/>
      <c r="M535" s="242"/>
      <c r="N535" s="243"/>
      <c r="O535" s="243"/>
      <c r="P535" s="243"/>
      <c r="Q535" s="243"/>
      <c r="R535" s="243"/>
      <c r="S535" s="243"/>
      <c r="T535" s="244"/>
      <c r="AT535" s="245" t="s">
        <v>202</v>
      </c>
      <c r="AU535" s="245" t="s">
        <v>86</v>
      </c>
      <c r="AV535" s="14" t="s">
        <v>86</v>
      </c>
      <c r="AW535" s="14" t="s">
        <v>32</v>
      </c>
      <c r="AX535" s="14" t="s">
        <v>77</v>
      </c>
      <c r="AY535" s="245" t="s">
        <v>191</v>
      </c>
    </row>
    <row r="536" spans="1:65" s="2" customFormat="1" ht="32.450000000000003" customHeight="1">
      <c r="A536" s="34"/>
      <c r="B536" s="35"/>
      <c r="C536" s="247" t="s">
        <v>974</v>
      </c>
      <c r="D536" s="247" t="s">
        <v>275</v>
      </c>
      <c r="E536" s="248" t="s">
        <v>1893</v>
      </c>
      <c r="F536" s="249" t="s">
        <v>1894</v>
      </c>
      <c r="G536" s="250" t="s">
        <v>223</v>
      </c>
      <c r="H536" s="251">
        <v>1.6459999999999999</v>
      </c>
      <c r="I536" s="252"/>
      <c r="J536" s="253">
        <f>ROUND(I536*H536,2)</f>
        <v>0</v>
      </c>
      <c r="K536" s="249" t="s">
        <v>197</v>
      </c>
      <c r="L536" s="254"/>
      <c r="M536" s="255" t="s">
        <v>1</v>
      </c>
      <c r="N536" s="256" t="s">
        <v>42</v>
      </c>
      <c r="O536" s="71"/>
      <c r="P536" s="217">
        <f>O536*H536</f>
        <v>0</v>
      </c>
      <c r="Q536" s="217">
        <v>2.3999999999999998E-3</v>
      </c>
      <c r="R536" s="217">
        <f>Q536*H536</f>
        <v>3.9503999999999997E-3</v>
      </c>
      <c r="S536" s="217">
        <v>0</v>
      </c>
      <c r="T536" s="218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219" t="s">
        <v>451</v>
      </c>
      <c r="AT536" s="219" t="s">
        <v>275</v>
      </c>
      <c r="AU536" s="219" t="s">
        <v>86</v>
      </c>
      <c r="AY536" s="17" t="s">
        <v>191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17" t="s">
        <v>84</v>
      </c>
      <c r="BK536" s="220">
        <f>ROUND(I536*H536,2)</f>
        <v>0</v>
      </c>
      <c r="BL536" s="17" t="s">
        <v>321</v>
      </c>
      <c r="BM536" s="219" t="s">
        <v>1895</v>
      </c>
    </row>
    <row r="537" spans="1:65" s="2" customFormat="1" ht="29.25">
      <c r="A537" s="34"/>
      <c r="B537" s="35"/>
      <c r="C537" s="36"/>
      <c r="D537" s="221" t="s">
        <v>200</v>
      </c>
      <c r="E537" s="36"/>
      <c r="F537" s="222" t="s">
        <v>1894</v>
      </c>
      <c r="G537" s="36"/>
      <c r="H537" s="36"/>
      <c r="I537" s="122"/>
      <c r="J537" s="36"/>
      <c r="K537" s="36"/>
      <c r="L537" s="39"/>
      <c r="M537" s="223"/>
      <c r="N537" s="224"/>
      <c r="O537" s="71"/>
      <c r="P537" s="71"/>
      <c r="Q537" s="71"/>
      <c r="R537" s="71"/>
      <c r="S537" s="71"/>
      <c r="T537" s="72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T537" s="17" t="s">
        <v>200</v>
      </c>
      <c r="AU537" s="17" t="s">
        <v>86</v>
      </c>
    </row>
    <row r="538" spans="1:65" s="2" customFormat="1" ht="29.25">
      <c r="A538" s="34"/>
      <c r="B538" s="35"/>
      <c r="C538" s="36"/>
      <c r="D538" s="221" t="s">
        <v>218</v>
      </c>
      <c r="E538" s="36"/>
      <c r="F538" s="246" t="s">
        <v>1896</v>
      </c>
      <c r="G538" s="36"/>
      <c r="H538" s="36"/>
      <c r="I538" s="122"/>
      <c r="J538" s="36"/>
      <c r="K538" s="36"/>
      <c r="L538" s="39"/>
      <c r="M538" s="223"/>
      <c r="N538" s="224"/>
      <c r="O538" s="71"/>
      <c r="P538" s="71"/>
      <c r="Q538" s="71"/>
      <c r="R538" s="71"/>
      <c r="S538" s="71"/>
      <c r="T538" s="72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7" t="s">
        <v>218</v>
      </c>
      <c r="AU538" s="17" t="s">
        <v>86</v>
      </c>
    </row>
    <row r="539" spans="1:65" s="14" customFormat="1">
      <c r="B539" s="235"/>
      <c r="C539" s="236"/>
      <c r="D539" s="221" t="s">
        <v>202</v>
      </c>
      <c r="E539" s="237" t="s">
        <v>1</v>
      </c>
      <c r="F539" s="238" t="s">
        <v>1897</v>
      </c>
      <c r="G539" s="236"/>
      <c r="H539" s="239">
        <v>1.6459999999999999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AT539" s="245" t="s">
        <v>202</v>
      </c>
      <c r="AU539" s="245" t="s">
        <v>86</v>
      </c>
      <c r="AV539" s="14" t="s">
        <v>86</v>
      </c>
      <c r="AW539" s="14" t="s">
        <v>32</v>
      </c>
      <c r="AX539" s="14" t="s">
        <v>77</v>
      </c>
      <c r="AY539" s="245" t="s">
        <v>191</v>
      </c>
    </row>
    <row r="540" spans="1:65" s="2" customFormat="1" ht="14.45" customHeight="1">
      <c r="A540" s="34"/>
      <c r="B540" s="35"/>
      <c r="C540" s="208" t="s">
        <v>980</v>
      </c>
      <c r="D540" s="208" t="s">
        <v>193</v>
      </c>
      <c r="E540" s="209" t="s">
        <v>1027</v>
      </c>
      <c r="F540" s="210" t="s">
        <v>1028</v>
      </c>
      <c r="G540" s="211" t="s">
        <v>297</v>
      </c>
      <c r="H540" s="212">
        <v>2.7919999999999998</v>
      </c>
      <c r="I540" s="213"/>
      <c r="J540" s="214">
        <f>ROUND(I540*H540,2)</f>
        <v>0</v>
      </c>
      <c r="K540" s="210" t="s">
        <v>197</v>
      </c>
      <c r="L540" s="39"/>
      <c r="M540" s="215" t="s">
        <v>1</v>
      </c>
      <c r="N540" s="216" t="s">
        <v>42</v>
      </c>
      <c r="O540" s="71"/>
      <c r="P540" s="217">
        <f>O540*H540</f>
        <v>0</v>
      </c>
      <c r="Q540" s="217">
        <v>3.0000000000000001E-5</v>
      </c>
      <c r="R540" s="217">
        <f>Q540*H540</f>
        <v>8.3759999999999998E-5</v>
      </c>
      <c r="S540" s="217">
        <v>0</v>
      </c>
      <c r="T540" s="218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219" t="s">
        <v>321</v>
      </c>
      <c r="AT540" s="219" t="s">
        <v>193</v>
      </c>
      <c r="AU540" s="219" t="s">
        <v>86</v>
      </c>
      <c r="AY540" s="17" t="s">
        <v>191</v>
      </c>
      <c r="BE540" s="220">
        <f>IF(N540="základní",J540,0)</f>
        <v>0</v>
      </c>
      <c r="BF540" s="220">
        <f>IF(N540="snížená",J540,0)</f>
        <v>0</v>
      </c>
      <c r="BG540" s="220">
        <f>IF(N540="zákl. přenesená",J540,0)</f>
        <v>0</v>
      </c>
      <c r="BH540" s="220">
        <f>IF(N540="sníž. přenesená",J540,0)</f>
        <v>0</v>
      </c>
      <c r="BI540" s="220">
        <f>IF(N540="nulová",J540,0)</f>
        <v>0</v>
      </c>
      <c r="BJ540" s="17" t="s">
        <v>84</v>
      </c>
      <c r="BK540" s="220">
        <f>ROUND(I540*H540,2)</f>
        <v>0</v>
      </c>
      <c r="BL540" s="17" t="s">
        <v>321</v>
      </c>
      <c r="BM540" s="219" t="s">
        <v>1898</v>
      </c>
    </row>
    <row r="541" spans="1:65" s="2" customFormat="1" ht="19.5">
      <c r="A541" s="34"/>
      <c r="B541" s="35"/>
      <c r="C541" s="36"/>
      <c r="D541" s="221" t="s">
        <v>200</v>
      </c>
      <c r="E541" s="36"/>
      <c r="F541" s="222" t="s">
        <v>1030</v>
      </c>
      <c r="G541" s="36"/>
      <c r="H541" s="36"/>
      <c r="I541" s="122"/>
      <c r="J541" s="36"/>
      <c r="K541" s="36"/>
      <c r="L541" s="39"/>
      <c r="M541" s="223"/>
      <c r="N541" s="224"/>
      <c r="O541" s="71"/>
      <c r="P541" s="71"/>
      <c r="Q541" s="71"/>
      <c r="R541" s="71"/>
      <c r="S541" s="71"/>
      <c r="T541" s="72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T541" s="17" t="s">
        <v>200</v>
      </c>
      <c r="AU541" s="17" t="s">
        <v>86</v>
      </c>
    </row>
    <row r="542" spans="1:65" s="2" customFormat="1" ht="19.5">
      <c r="A542" s="34"/>
      <c r="B542" s="35"/>
      <c r="C542" s="36"/>
      <c r="D542" s="221" t="s">
        <v>218</v>
      </c>
      <c r="E542" s="36"/>
      <c r="F542" s="246" t="s">
        <v>471</v>
      </c>
      <c r="G542" s="36"/>
      <c r="H542" s="36"/>
      <c r="I542" s="122"/>
      <c r="J542" s="36"/>
      <c r="K542" s="36"/>
      <c r="L542" s="39"/>
      <c r="M542" s="223"/>
      <c r="N542" s="224"/>
      <c r="O542" s="71"/>
      <c r="P542" s="71"/>
      <c r="Q542" s="71"/>
      <c r="R542" s="71"/>
      <c r="S542" s="71"/>
      <c r="T542" s="72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7" t="s">
        <v>218</v>
      </c>
      <c r="AU542" s="17" t="s">
        <v>86</v>
      </c>
    </row>
    <row r="543" spans="1:65" s="14" customFormat="1">
      <c r="B543" s="235"/>
      <c r="C543" s="236"/>
      <c r="D543" s="221" t="s">
        <v>202</v>
      </c>
      <c r="E543" s="237" t="s">
        <v>1</v>
      </c>
      <c r="F543" s="238" t="s">
        <v>1899</v>
      </c>
      <c r="G543" s="236"/>
      <c r="H543" s="239">
        <v>2.7919999999999998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AT543" s="245" t="s">
        <v>202</v>
      </c>
      <c r="AU543" s="245" t="s">
        <v>86</v>
      </c>
      <c r="AV543" s="14" t="s">
        <v>86</v>
      </c>
      <c r="AW543" s="14" t="s">
        <v>32</v>
      </c>
      <c r="AX543" s="14" t="s">
        <v>77</v>
      </c>
      <c r="AY543" s="245" t="s">
        <v>191</v>
      </c>
    </row>
    <row r="544" spans="1:65" s="2" customFormat="1" ht="21.6" customHeight="1">
      <c r="A544" s="34"/>
      <c r="B544" s="35"/>
      <c r="C544" s="247" t="s">
        <v>988</v>
      </c>
      <c r="D544" s="247" t="s">
        <v>275</v>
      </c>
      <c r="E544" s="248" t="s">
        <v>1900</v>
      </c>
      <c r="F544" s="249" t="s">
        <v>1901</v>
      </c>
      <c r="G544" s="250" t="s">
        <v>297</v>
      </c>
      <c r="H544" s="251">
        <v>3.0710000000000002</v>
      </c>
      <c r="I544" s="252"/>
      <c r="J544" s="253">
        <f>ROUND(I544*H544,2)</f>
        <v>0</v>
      </c>
      <c r="K544" s="249" t="s">
        <v>197</v>
      </c>
      <c r="L544" s="254"/>
      <c r="M544" s="255" t="s">
        <v>1</v>
      </c>
      <c r="N544" s="256" t="s">
        <v>42</v>
      </c>
      <c r="O544" s="71"/>
      <c r="P544" s="217">
        <f>O544*H544</f>
        <v>0</v>
      </c>
      <c r="Q544" s="217">
        <v>3.8000000000000002E-4</v>
      </c>
      <c r="R544" s="217">
        <f>Q544*H544</f>
        <v>1.1669800000000002E-3</v>
      </c>
      <c r="S544" s="217">
        <v>0</v>
      </c>
      <c r="T544" s="218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219" t="s">
        <v>451</v>
      </c>
      <c r="AT544" s="219" t="s">
        <v>275</v>
      </c>
      <c r="AU544" s="219" t="s">
        <v>86</v>
      </c>
      <c r="AY544" s="17" t="s">
        <v>191</v>
      </c>
      <c r="BE544" s="220">
        <f>IF(N544="základní",J544,0)</f>
        <v>0</v>
      </c>
      <c r="BF544" s="220">
        <f>IF(N544="snížená",J544,0)</f>
        <v>0</v>
      </c>
      <c r="BG544" s="220">
        <f>IF(N544="zákl. přenesená",J544,0)</f>
        <v>0</v>
      </c>
      <c r="BH544" s="220">
        <f>IF(N544="sníž. přenesená",J544,0)</f>
        <v>0</v>
      </c>
      <c r="BI544" s="220">
        <f>IF(N544="nulová",J544,0)</f>
        <v>0</v>
      </c>
      <c r="BJ544" s="17" t="s">
        <v>84</v>
      </c>
      <c r="BK544" s="220">
        <f>ROUND(I544*H544,2)</f>
        <v>0</v>
      </c>
      <c r="BL544" s="17" t="s">
        <v>321</v>
      </c>
      <c r="BM544" s="219" t="s">
        <v>1902</v>
      </c>
    </row>
    <row r="545" spans="1:65" s="2" customFormat="1">
      <c r="A545" s="34"/>
      <c r="B545" s="35"/>
      <c r="C545" s="36"/>
      <c r="D545" s="221" t="s">
        <v>200</v>
      </c>
      <c r="E545" s="36"/>
      <c r="F545" s="222" t="s">
        <v>1903</v>
      </c>
      <c r="G545" s="36"/>
      <c r="H545" s="36"/>
      <c r="I545" s="122"/>
      <c r="J545" s="36"/>
      <c r="K545" s="36"/>
      <c r="L545" s="39"/>
      <c r="M545" s="223"/>
      <c r="N545" s="224"/>
      <c r="O545" s="71"/>
      <c r="P545" s="71"/>
      <c r="Q545" s="71"/>
      <c r="R545" s="71"/>
      <c r="S545" s="71"/>
      <c r="T545" s="72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T545" s="17" t="s">
        <v>200</v>
      </c>
      <c r="AU545" s="17" t="s">
        <v>86</v>
      </c>
    </row>
    <row r="546" spans="1:65" s="14" customFormat="1">
      <c r="B546" s="235"/>
      <c r="C546" s="236"/>
      <c r="D546" s="221" t="s">
        <v>202</v>
      </c>
      <c r="E546" s="236"/>
      <c r="F546" s="238" t="s">
        <v>1904</v>
      </c>
      <c r="G546" s="236"/>
      <c r="H546" s="239">
        <v>3.0710000000000002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AT546" s="245" t="s">
        <v>202</v>
      </c>
      <c r="AU546" s="245" t="s">
        <v>86</v>
      </c>
      <c r="AV546" s="14" t="s">
        <v>86</v>
      </c>
      <c r="AW546" s="14" t="s">
        <v>4</v>
      </c>
      <c r="AX546" s="14" t="s">
        <v>84</v>
      </c>
      <c r="AY546" s="245" t="s">
        <v>191</v>
      </c>
    </row>
    <row r="547" spans="1:65" s="2" customFormat="1" ht="21.6" customHeight="1">
      <c r="A547" s="34"/>
      <c r="B547" s="35"/>
      <c r="C547" s="208" t="s">
        <v>993</v>
      </c>
      <c r="D547" s="208" t="s">
        <v>193</v>
      </c>
      <c r="E547" s="209" t="s">
        <v>1905</v>
      </c>
      <c r="F547" s="210" t="s">
        <v>1906</v>
      </c>
      <c r="G547" s="211" t="s">
        <v>235</v>
      </c>
      <c r="H547" s="212">
        <v>7.0000000000000001E-3</v>
      </c>
      <c r="I547" s="213"/>
      <c r="J547" s="214">
        <f>ROUND(I547*H547,2)</f>
        <v>0</v>
      </c>
      <c r="K547" s="210" t="s">
        <v>197</v>
      </c>
      <c r="L547" s="39"/>
      <c r="M547" s="215" t="s">
        <v>1</v>
      </c>
      <c r="N547" s="216" t="s">
        <v>42</v>
      </c>
      <c r="O547" s="71"/>
      <c r="P547" s="217">
        <f>O547*H547</f>
        <v>0</v>
      </c>
      <c r="Q547" s="217">
        <v>0</v>
      </c>
      <c r="R547" s="217">
        <f>Q547*H547</f>
        <v>0</v>
      </c>
      <c r="S547" s="217">
        <v>0</v>
      </c>
      <c r="T547" s="218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219" t="s">
        <v>321</v>
      </c>
      <c r="AT547" s="219" t="s">
        <v>193</v>
      </c>
      <c r="AU547" s="219" t="s">
        <v>86</v>
      </c>
      <c r="AY547" s="17" t="s">
        <v>191</v>
      </c>
      <c r="BE547" s="220">
        <f>IF(N547="základní",J547,0)</f>
        <v>0</v>
      </c>
      <c r="BF547" s="220">
        <f>IF(N547="snížená",J547,0)</f>
        <v>0</v>
      </c>
      <c r="BG547" s="220">
        <f>IF(N547="zákl. přenesená",J547,0)</f>
        <v>0</v>
      </c>
      <c r="BH547" s="220">
        <f>IF(N547="sníž. přenesená",J547,0)</f>
        <v>0</v>
      </c>
      <c r="BI547" s="220">
        <f>IF(N547="nulová",J547,0)</f>
        <v>0</v>
      </c>
      <c r="BJ547" s="17" t="s">
        <v>84</v>
      </c>
      <c r="BK547" s="220">
        <f>ROUND(I547*H547,2)</f>
        <v>0</v>
      </c>
      <c r="BL547" s="17" t="s">
        <v>321</v>
      </c>
      <c r="BM547" s="219" t="s">
        <v>1907</v>
      </c>
    </row>
    <row r="548" spans="1:65" s="2" customFormat="1" ht="29.25">
      <c r="A548" s="34"/>
      <c r="B548" s="35"/>
      <c r="C548" s="36"/>
      <c r="D548" s="221" t="s">
        <v>200</v>
      </c>
      <c r="E548" s="36"/>
      <c r="F548" s="222" t="s">
        <v>1908</v>
      </c>
      <c r="G548" s="36"/>
      <c r="H548" s="36"/>
      <c r="I548" s="122"/>
      <c r="J548" s="36"/>
      <c r="K548" s="36"/>
      <c r="L548" s="39"/>
      <c r="M548" s="223"/>
      <c r="N548" s="224"/>
      <c r="O548" s="71"/>
      <c r="P548" s="71"/>
      <c r="Q548" s="71"/>
      <c r="R548" s="71"/>
      <c r="S548" s="71"/>
      <c r="T548" s="72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T548" s="17" t="s">
        <v>200</v>
      </c>
      <c r="AU548" s="17" t="s">
        <v>86</v>
      </c>
    </row>
    <row r="549" spans="1:65" s="12" customFormat="1" ht="22.9" customHeight="1">
      <c r="B549" s="192"/>
      <c r="C549" s="193"/>
      <c r="D549" s="194" t="s">
        <v>76</v>
      </c>
      <c r="E549" s="206" t="s">
        <v>1045</v>
      </c>
      <c r="F549" s="206" t="s">
        <v>1046</v>
      </c>
      <c r="G549" s="193"/>
      <c r="H549" s="193"/>
      <c r="I549" s="196"/>
      <c r="J549" s="207">
        <f>BK549</f>
        <v>0</v>
      </c>
      <c r="K549" s="193"/>
      <c r="L549" s="198"/>
      <c r="M549" s="199"/>
      <c r="N549" s="200"/>
      <c r="O549" s="200"/>
      <c r="P549" s="201">
        <f>SUM(P550:P581)</f>
        <v>0</v>
      </c>
      <c r="Q549" s="200"/>
      <c r="R549" s="201">
        <f>SUM(R550:R581)</f>
        <v>1.9494542399999999</v>
      </c>
      <c r="S549" s="200"/>
      <c r="T549" s="202">
        <f>SUM(T550:T581)</f>
        <v>0</v>
      </c>
      <c r="AR549" s="203" t="s">
        <v>86</v>
      </c>
      <c r="AT549" s="204" t="s">
        <v>76</v>
      </c>
      <c r="AU549" s="204" t="s">
        <v>84</v>
      </c>
      <c r="AY549" s="203" t="s">
        <v>191</v>
      </c>
      <c r="BK549" s="205">
        <f>SUM(BK550:BK581)</f>
        <v>0</v>
      </c>
    </row>
    <row r="550" spans="1:65" s="2" customFormat="1" ht="32.450000000000003" customHeight="1">
      <c r="A550" s="34"/>
      <c r="B550" s="35"/>
      <c r="C550" s="208" t="s">
        <v>1000</v>
      </c>
      <c r="D550" s="208" t="s">
        <v>193</v>
      </c>
      <c r="E550" s="209" t="s">
        <v>1048</v>
      </c>
      <c r="F550" s="210" t="s">
        <v>1049</v>
      </c>
      <c r="G550" s="211" t="s">
        <v>223</v>
      </c>
      <c r="H550" s="212">
        <v>79.123999999999995</v>
      </c>
      <c r="I550" s="213"/>
      <c r="J550" s="214">
        <f>ROUND(I550*H550,2)</f>
        <v>0</v>
      </c>
      <c r="K550" s="210" t="s">
        <v>197</v>
      </c>
      <c r="L550" s="39"/>
      <c r="M550" s="215" t="s">
        <v>1</v>
      </c>
      <c r="N550" s="216" t="s">
        <v>42</v>
      </c>
      <c r="O550" s="71"/>
      <c r="P550" s="217">
        <f>O550*H550</f>
        <v>0</v>
      </c>
      <c r="Q550" s="217">
        <v>5.3E-3</v>
      </c>
      <c r="R550" s="217">
        <f>Q550*H550</f>
        <v>0.41935719999999999</v>
      </c>
      <c r="S550" s="217">
        <v>0</v>
      </c>
      <c r="T550" s="218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219" t="s">
        <v>321</v>
      </c>
      <c r="AT550" s="219" t="s">
        <v>193</v>
      </c>
      <c r="AU550" s="219" t="s">
        <v>86</v>
      </c>
      <c r="AY550" s="17" t="s">
        <v>191</v>
      </c>
      <c r="BE550" s="220">
        <f>IF(N550="základní",J550,0)</f>
        <v>0</v>
      </c>
      <c r="BF550" s="220">
        <f>IF(N550="snížená",J550,0)</f>
        <v>0</v>
      </c>
      <c r="BG550" s="220">
        <f>IF(N550="zákl. přenesená",J550,0)</f>
        <v>0</v>
      </c>
      <c r="BH550" s="220">
        <f>IF(N550="sníž. přenesená",J550,0)</f>
        <v>0</v>
      </c>
      <c r="BI550" s="220">
        <f>IF(N550="nulová",J550,0)</f>
        <v>0</v>
      </c>
      <c r="BJ550" s="17" t="s">
        <v>84</v>
      </c>
      <c r="BK550" s="220">
        <f>ROUND(I550*H550,2)</f>
        <v>0</v>
      </c>
      <c r="BL550" s="17" t="s">
        <v>321</v>
      </c>
      <c r="BM550" s="219" t="s">
        <v>1050</v>
      </c>
    </row>
    <row r="551" spans="1:65" s="2" customFormat="1" ht="29.25">
      <c r="A551" s="34"/>
      <c r="B551" s="35"/>
      <c r="C551" s="36"/>
      <c r="D551" s="221" t="s">
        <v>200</v>
      </c>
      <c r="E551" s="36"/>
      <c r="F551" s="222" t="s">
        <v>1051</v>
      </c>
      <c r="G551" s="36"/>
      <c r="H551" s="36"/>
      <c r="I551" s="122"/>
      <c r="J551" s="36"/>
      <c r="K551" s="36"/>
      <c r="L551" s="39"/>
      <c r="M551" s="223"/>
      <c r="N551" s="224"/>
      <c r="O551" s="71"/>
      <c r="P551" s="71"/>
      <c r="Q551" s="71"/>
      <c r="R551" s="71"/>
      <c r="S551" s="71"/>
      <c r="T551" s="72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T551" s="17" t="s">
        <v>200</v>
      </c>
      <c r="AU551" s="17" t="s">
        <v>86</v>
      </c>
    </row>
    <row r="552" spans="1:65" s="14" customFormat="1">
      <c r="B552" s="235"/>
      <c r="C552" s="236"/>
      <c r="D552" s="221" t="s">
        <v>202</v>
      </c>
      <c r="E552" s="237" t="s">
        <v>1</v>
      </c>
      <c r="F552" s="238" t="s">
        <v>1909</v>
      </c>
      <c r="G552" s="236"/>
      <c r="H552" s="239">
        <v>51.264000000000003</v>
      </c>
      <c r="I552" s="240"/>
      <c r="J552" s="236"/>
      <c r="K552" s="236"/>
      <c r="L552" s="241"/>
      <c r="M552" s="242"/>
      <c r="N552" s="243"/>
      <c r="O552" s="243"/>
      <c r="P552" s="243"/>
      <c r="Q552" s="243"/>
      <c r="R552" s="243"/>
      <c r="S552" s="243"/>
      <c r="T552" s="244"/>
      <c r="AT552" s="245" t="s">
        <v>202</v>
      </c>
      <c r="AU552" s="245" t="s">
        <v>86</v>
      </c>
      <c r="AV552" s="14" t="s">
        <v>86</v>
      </c>
      <c r="AW552" s="14" t="s">
        <v>32</v>
      </c>
      <c r="AX552" s="14" t="s">
        <v>77</v>
      </c>
      <c r="AY552" s="245" t="s">
        <v>191</v>
      </c>
    </row>
    <row r="553" spans="1:65" s="14" customFormat="1" ht="22.5">
      <c r="B553" s="235"/>
      <c r="C553" s="236"/>
      <c r="D553" s="221" t="s">
        <v>202</v>
      </c>
      <c r="E553" s="237" t="s">
        <v>1</v>
      </c>
      <c r="F553" s="238" t="s">
        <v>1910</v>
      </c>
      <c r="G553" s="236"/>
      <c r="H553" s="239">
        <v>27.86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AT553" s="245" t="s">
        <v>202</v>
      </c>
      <c r="AU553" s="245" t="s">
        <v>86</v>
      </c>
      <c r="AV553" s="14" t="s">
        <v>86</v>
      </c>
      <c r="AW553" s="14" t="s">
        <v>32</v>
      </c>
      <c r="AX553" s="14" t="s">
        <v>77</v>
      </c>
      <c r="AY553" s="245" t="s">
        <v>191</v>
      </c>
    </row>
    <row r="554" spans="1:65" s="2" customFormat="1" ht="32.450000000000003" customHeight="1">
      <c r="A554" s="34"/>
      <c r="B554" s="35"/>
      <c r="C554" s="208" t="s">
        <v>1007</v>
      </c>
      <c r="D554" s="208" t="s">
        <v>193</v>
      </c>
      <c r="E554" s="209" t="s">
        <v>1057</v>
      </c>
      <c r="F554" s="210" t="s">
        <v>1058</v>
      </c>
      <c r="G554" s="211" t="s">
        <v>297</v>
      </c>
      <c r="H554" s="212">
        <v>1.4</v>
      </c>
      <c r="I554" s="213"/>
      <c r="J554" s="214">
        <f>ROUND(I554*H554,2)</f>
        <v>0</v>
      </c>
      <c r="K554" s="210" t="s">
        <v>197</v>
      </c>
      <c r="L554" s="39"/>
      <c r="M554" s="215" t="s">
        <v>1</v>
      </c>
      <c r="N554" s="216" t="s">
        <v>42</v>
      </c>
      <c r="O554" s="71"/>
      <c r="P554" s="217">
        <f>O554*H554</f>
        <v>0</v>
      </c>
      <c r="Q554" s="217">
        <v>9.7999999999999997E-4</v>
      </c>
      <c r="R554" s="217">
        <f>Q554*H554</f>
        <v>1.372E-3</v>
      </c>
      <c r="S554" s="217">
        <v>0</v>
      </c>
      <c r="T554" s="218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19" t="s">
        <v>321</v>
      </c>
      <c r="AT554" s="219" t="s">
        <v>193</v>
      </c>
      <c r="AU554" s="219" t="s">
        <v>86</v>
      </c>
      <c r="AY554" s="17" t="s">
        <v>191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17" t="s">
        <v>84</v>
      </c>
      <c r="BK554" s="220">
        <f>ROUND(I554*H554,2)</f>
        <v>0</v>
      </c>
      <c r="BL554" s="17" t="s">
        <v>321</v>
      </c>
      <c r="BM554" s="219" t="s">
        <v>1059</v>
      </c>
    </row>
    <row r="555" spans="1:65" s="2" customFormat="1" ht="19.5">
      <c r="A555" s="34"/>
      <c r="B555" s="35"/>
      <c r="C555" s="36"/>
      <c r="D555" s="221" t="s">
        <v>200</v>
      </c>
      <c r="E555" s="36"/>
      <c r="F555" s="222" t="s">
        <v>1060</v>
      </c>
      <c r="G555" s="36"/>
      <c r="H555" s="36"/>
      <c r="I555" s="122"/>
      <c r="J555" s="36"/>
      <c r="K555" s="36"/>
      <c r="L555" s="39"/>
      <c r="M555" s="223"/>
      <c r="N555" s="224"/>
      <c r="O555" s="71"/>
      <c r="P555" s="71"/>
      <c r="Q555" s="71"/>
      <c r="R555" s="71"/>
      <c r="S555" s="71"/>
      <c r="T555" s="72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7" t="s">
        <v>200</v>
      </c>
      <c r="AU555" s="17" t="s">
        <v>86</v>
      </c>
    </row>
    <row r="556" spans="1:65" s="14" customFormat="1">
      <c r="B556" s="235"/>
      <c r="C556" s="236"/>
      <c r="D556" s="221" t="s">
        <v>202</v>
      </c>
      <c r="E556" s="237" t="s">
        <v>1</v>
      </c>
      <c r="F556" s="238" t="s">
        <v>1911</v>
      </c>
      <c r="G556" s="236"/>
      <c r="H556" s="239">
        <v>1.4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AT556" s="245" t="s">
        <v>202</v>
      </c>
      <c r="AU556" s="245" t="s">
        <v>86</v>
      </c>
      <c r="AV556" s="14" t="s">
        <v>86</v>
      </c>
      <c r="AW556" s="14" t="s">
        <v>32</v>
      </c>
      <c r="AX556" s="14" t="s">
        <v>77</v>
      </c>
      <c r="AY556" s="245" t="s">
        <v>191</v>
      </c>
    </row>
    <row r="557" spans="1:65" s="2" customFormat="1" ht="21.6" customHeight="1">
      <c r="A557" s="34"/>
      <c r="B557" s="35"/>
      <c r="C557" s="247" t="s">
        <v>1012</v>
      </c>
      <c r="D557" s="247" t="s">
        <v>275</v>
      </c>
      <c r="E557" s="248" t="s">
        <v>1064</v>
      </c>
      <c r="F557" s="249" t="s">
        <v>1065</v>
      </c>
      <c r="G557" s="250" t="s">
        <v>223</v>
      </c>
      <c r="H557" s="251">
        <v>87.343999999999994</v>
      </c>
      <c r="I557" s="252"/>
      <c r="J557" s="253">
        <f>ROUND(I557*H557,2)</f>
        <v>0</v>
      </c>
      <c r="K557" s="249" t="s">
        <v>197</v>
      </c>
      <c r="L557" s="254"/>
      <c r="M557" s="255" t="s">
        <v>1</v>
      </c>
      <c r="N557" s="256" t="s">
        <v>42</v>
      </c>
      <c r="O557" s="71"/>
      <c r="P557" s="217">
        <f>O557*H557</f>
        <v>0</v>
      </c>
      <c r="Q557" s="217">
        <v>1.26E-2</v>
      </c>
      <c r="R557" s="217">
        <f>Q557*H557</f>
        <v>1.1005343999999999</v>
      </c>
      <c r="S557" s="217">
        <v>0</v>
      </c>
      <c r="T557" s="218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219" t="s">
        <v>451</v>
      </c>
      <c r="AT557" s="219" t="s">
        <v>275</v>
      </c>
      <c r="AU557" s="219" t="s">
        <v>86</v>
      </c>
      <c r="AY557" s="17" t="s">
        <v>191</v>
      </c>
      <c r="BE557" s="220">
        <f>IF(N557="základní",J557,0)</f>
        <v>0</v>
      </c>
      <c r="BF557" s="220">
        <f>IF(N557="snížená",J557,0)</f>
        <v>0</v>
      </c>
      <c r="BG557" s="220">
        <f>IF(N557="zákl. přenesená",J557,0)</f>
        <v>0</v>
      </c>
      <c r="BH557" s="220">
        <f>IF(N557="sníž. přenesená",J557,0)</f>
        <v>0</v>
      </c>
      <c r="BI557" s="220">
        <f>IF(N557="nulová",J557,0)</f>
        <v>0</v>
      </c>
      <c r="BJ557" s="17" t="s">
        <v>84</v>
      </c>
      <c r="BK557" s="220">
        <f>ROUND(I557*H557,2)</f>
        <v>0</v>
      </c>
      <c r="BL557" s="17" t="s">
        <v>321</v>
      </c>
      <c r="BM557" s="219" t="s">
        <v>1066</v>
      </c>
    </row>
    <row r="558" spans="1:65" s="2" customFormat="1" ht="19.5">
      <c r="A558" s="34"/>
      <c r="B558" s="35"/>
      <c r="C558" s="36"/>
      <c r="D558" s="221" t="s">
        <v>200</v>
      </c>
      <c r="E558" s="36"/>
      <c r="F558" s="222" t="s">
        <v>1067</v>
      </c>
      <c r="G558" s="36"/>
      <c r="H558" s="36"/>
      <c r="I558" s="122"/>
      <c r="J558" s="36"/>
      <c r="K558" s="36"/>
      <c r="L558" s="39"/>
      <c r="M558" s="223"/>
      <c r="N558" s="224"/>
      <c r="O558" s="71"/>
      <c r="P558" s="71"/>
      <c r="Q558" s="71"/>
      <c r="R558" s="71"/>
      <c r="S558" s="71"/>
      <c r="T558" s="72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7" t="s">
        <v>200</v>
      </c>
      <c r="AU558" s="17" t="s">
        <v>86</v>
      </c>
    </row>
    <row r="559" spans="1:65" s="14" customFormat="1">
      <c r="B559" s="235"/>
      <c r="C559" s="236"/>
      <c r="D559" s="221" t="s">
        <v>202</v>
      </c>
      <c r="E559" s="237" t="s">
        <v>1</v>
      </c>
      <c r="F559" s="238" t="s">
        <v>1909</v>
      </c>
      <c r="G559" s="236"/>
      <c r="H559" s="239">
        <v>51.264000000000003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AT559" s="245" t="s">
        <v>202</v>
      </c>
      <c r="AU559" s="245" t="s">
        <v>86</v>
      </c>
      <c r="AV559" s="14" t="s">
        <v>86</v>
      </c>
      <c r="AW559" s="14" t="s">
        <v>32</v>
      </c>
      <c r="AX559" s="14" t="s">
        <v>77</v>
      </c>
      <c r="AY559" s="245" t="s">
        <v>191</v>
      </c>
    </row>
    <row r="560" spans="1:65" s="14" customFormat="1" ht="22.5">
      <c r="B560" s="235"/>
      <c r="C560" s="236"/>
      <c r="D560" s="221" t="s">
        <v>202</v>
      </c>
      <c r="E560" s="237" t="s">
        <v>1</v>
      </c>
      <c r="F560" s="238" t="s">
        <v>1910</v>
      </c>
      <c r="G560" s="236"/>
      <c r="H560" s="239">
        <v>27.86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AT560" s="245" t="s">
        <v>202</v>
      </c>
      <c r="AU560" s="245" t="s">
        <v>86</v>
      </c>
      <c r="AV560" s="14" t="s">
        <v>86</v>
      </c>
      <c r="AW560" s="14" t="s">
        <v>32</v>
      </c>
      <c r="AX560" s="14" t="s">
        <v>77</v>
      </c>
      <c r="AY560" s="245" t="s">
        <v>191</v>
      </c>
    </row>
    <row r="561" spans="1:65" s="14" customFormat="1">
      <c r="B561" s="235"/>
      <c r="C561" s="236"/>
      <c r="D561" s="221" t="s">
        <v>202</v>
      </c>
      <c r="E561" s="237" t="s">
        <v>1</v>
      </c>
      <c r="F561" s="238" t="s">
        <v>1912</v>
      </c>
      <c r="G561" s="236"/>
      <c r="H561" s="239">
        <v>0.28000000000000003</v>
      </c>
      <c r="I561" s="240"/>
      <c r="J561" s="236"/>
      <c r="K561" s="236"/>
      <c r="L561" s="241"/>
      <c r="M561" s="242"/>
      <c r="N561" s="243"/>
      <c r="O561" s="243"/>
      <c r="P561" s="243"/>
      <c r="Q561" s="243"/>
      <c r="R561" s="243"/>
      <c r="S561" s="243"/>
      <c r="T561" s="244"/>
      <c r="AT561" s="245" t="s">
        <v>202</v>
      </c>
      <c r="AU561" s="245" t="s">
        <v>86</v>
      </c>
      <c r="AV561" s="14" t="s">
        <v>86</v>
      </c>
      <c r="AW561" s="14" t="s">
        <v>32</v>
      </c>
      <c r="AX561" s="14" t="s">
        <v>77</v>
      </c>
      <c r="AY561" s="245" t="s">
        <v>191</v>
      </c>
    </row>
    <row r="562" spans="1:65" s="14" customFormat="1">
      <c r="B562" s="235"/>
      <c r="C562" s="236"/>
      <c r="D562" s="221" t="s">
        <v>202</v>
      </c>
      <c r="E562" s="236"/>
      <c r="F562" s="238" t="s">
        <v>1913</v>
      </c>
      <c r="G562" s="236"/>
      <c r="H562" s="239">
        <v>87.343999999999994</v>
      </c>
      <c r="I562" s="240"/>
      <c r="J562" s="236"/>
      <c r="K562" s="236"/>
      <c r="L562" s="241"/>
      <c r="M562" s="242"/>
      <c r="N562" s="243"/>
      <c r="O562" s="243"/>
      <c r="P562" s="243"/>
      <c r="Q562" s="243"/>
      <c r="R562" s="243"/>
      <c r="S562" s="243"/>
      <c r="T562" s="244"/>
      <c r="AT562" s="245" t="s">
        <v>202</v>
      </c>
      <c r="AU562" s="245" t="s">
        <v>86</v>
      </c>
      <c r="AV562" s="14" t="s">
        <v>86</v>
      </c>
      <c r="AW562" s="14" t="s">
        <v>4</v>
      </c>
      <c r="AX562" s="14" t="s">
        <v>84</v>
      </c>
      <c r="AY562" s="245" t="s">
        <v>191</v>
      </c>
    </row>
    <row r="563" spans="1:65" s="2" customFormat="1" ht="21.6" customHeight="1">
      <c r="A563" s="34"/>
      <c r="B563" s="35"/>
      <c r="C563" s="208" t="s">
        <v>1021</v>
      </c>
      <c r="D563" s="208" t="s">
        <v>193</v>
      </c>
      <c r="E563" s="209" t="s">
        <v>1071</v>
      </c>
      <c r="F563" s="210" t="s">
        <v>1072</v>
      </c>
      <c r="G563" s="211" t="s">
        <v>223</v>
      </c>
      <c r="H563" s="212">
        <v>55.64</v>
      </c>
      <c r="I563" s="213"/>
      <c r="J563" s="214">
        <f>ROUND(I563*H563,2)</f>
        <v>0</v>
      </c>
      <c r="K563" s="210" t="s">
        <v>197</v>
      </c>
      <c r="L563" s="39"/>
      <c r="M563" s="215" t="s">
        <v>1</v>
      </c>
      <c r="N563" s="216" t="s">
        <v>42</v>
      </c>
      <c r="O563" s="71"/>
      <c r="P563" s="217">
        <f>O563*H563</f>
        <v>0</v>
      </c>
      <c r="Q563" s="217">
        <v>4.4999999999999997E-3</v>
      </c>
      <c r="R563" s="217">
        <f>Q563*H563</f>
        <v>0.25037999999999999</v>
      </c>
      <c r="S563" s="217">
        <v>0</v>
      </c>
      <c r="T563" s="218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219" t="s">
        <v>321</v>
      </c>
      <c r="AT563" s="219" t="s">
        <v>193</v>
      </c>
      <c r="AU563" s="219" t="s">
        <v>86</v>
      </c>
      <c r="AY563" s="17" t="s">
        <v>191</v>
      </c>
      <c r="BE563" s="220">
        <f>IF(N563="základní",J563,0)</f>
        <v>0</v>
      </c>
      <c r="BF563" s="220">
        <f>IF(N563="snížená",J563,0)</f>
        <v>0</v>
      </c>
      <c r="BG563" s="220">
        <f>IF(N563="zákl. přenesená",J563,0)</f>
        <v>0</v>
      </c>
      <c r="BH563" s="220">
        <f>IF(N563="sníž. přenesená",J563,0)</f>
        <v>0</v>
      </c>
      <c r="BI563" s="220">
        <f>IF(N563="nulová",J563,0)</f>
        <v>0</v>
      </c>
      <c r="BJ563" s="17" t="s">
        <v>84</v>
      </c>
      <c r="BK563" s="220">
        <f>ROUND(I563*H563,2)</f>
        <v>0</v>
      </c>
      <c r="BL563" s="17" t="s">
        <v>321</v>
      </c>
      <c r="BM563" s="219" t="s">
        <v>1914</v>
      </c>
    </row>
    <row r="564" spans="1:65" s="2" customFormat="1" ht="19.5">
      <c r="A564" s="34"/>
      <c r="B564" s="35"/>
      <c r="C564" s="36"/>
      <c r="D564" s="221" t="s">
        <v>200</v>
      </c>
      <c r="E564" s="36"/>
      <c r="F564" s="222" t="s">
        <v>1074</v>
      </c>
      <c r="G564" s="36"/>
      <c r="H564" s="36"/>
      <c r="I564" s="122"/>
      <c r="J564" s="36"/>
      <c r="K564" s="36"/>
      <c r="L564" s="39"/>
      <c r="M564" s="223"/>
      <c r="N564" s="224"/>
      <c r="O564" s="71"/>
      <c r="P564" s="71"/>
      <c r="Q564" s="71"/>
      <c r="R564" s="71"/>
      <c r="S564" s="71"/>
      <c r="T564" s="72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T564" s="17" t="s">
        <v>200</v>
      </c>
      <c r="AU564" s="17" t="s">
        <v>86</v>
      </c>
    </row>
    <row r="565" spans="1:65" s="14" customFormat="1">
      <c r="B565" s="235"/>
      <c r="C565" s="236"/>
      <c r="D565" s="221" t="s">
        <v>202</v>
      </c>
      <c r="E565" s="237" t="s">
        <v>1</v>
      </c>
      <c r="F565" s="238" t="s">
        <v>1663</v>
      </c>
      <c r="G565" s="236"/>
      <c r="H565" s="239">
        <v>40.700000000000003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AT565" s="245" t="s">
        <v>202</v>
      </c>
      <c r="AU565" s="245" t="s">
        <v>86</v>
      </c>
      <c r="AV565" s="14" t="s">
        <v>86</v>
      </c>
      <c r="AW565" s="14" t="s">
        <v>32</v>
      </c>
      <c r="AX565" s="14" t="s">
        <v>77</v>
      </c>
      <c r="AY565" s="245" t="s">
        <v>191</v>
      </c>
    </row>
    <row r="566" spans="1:65" s="14" customFormat="1">
      <c r="B566" s="235"/>
      <c r="C566" s="236"/>
      <c r="D566" s="221" t="s">
        <v>202</v>
      </c>
      <c r="E566" s="237" t="s">
        <v>1</v>
      </c>
      <c r="F566" s="238" t="s">
        <v>1664</v>
      </c>
      <c r="G566" s="236"/>
      <c r="H566" s="239">
        <v>14.94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AT566" s="245" t="s">
        <v>202</v>
      </c>
      <c r="AU566" s="245" t="s">
        <v>86</v>
      </c>
      <c r="AV566" s="14" t="s">
        <v>86</v>
      </c>
      <c r="AW566" s="14" t="s">
        <v>32</v>
      </c>
      <c r="AX566" s="14" t="s">
        <v>77</v>
      </c>
      <c r="AY566" s="245" t="s">
        <v>191</v>
      </c>
    </row>
    <row r="567" spans="1:65" s="2" customFormat="1" ht="21.6" customHeight="1">
      <c r="A567" s="34"/>
      <c r="B567" s="35"/>
      <c r="C567" s="208" t="s">
        <v>1026</v>
      </c>
      <c r="D567" s="208" t="s">
        <v>193</v>
      </c>
      <c r="E567" s="209" t="s">
        <v>1076</v>
      </c>
      <c r="F567" s="210" t="s">
        <v>1077</v>
      </c>
      <c r="G567" s="211" t="s">
        <v>223</v>
      </c>
      <c r="H567" s="212">
        <v>111.28</v>
      </c>
      <c r="I567" s="213"/>
      <c r="J567" s="214">
        <f>ROUND(I567*H567,2)</f>
        <v>0</v>
      </c>
      <c r="K567" s="210" t="s">
        <v>197</v>
      </c>
      <c r="L567" s="39"/>
      <c r="M567" s="215" t="s">
        <v>1</v>
      </c>
      <c r="N567" s="216" t="s">
        <v>42</v>
      </c>
      <c r="O567" s="71"/>
      <c r="P567" s="217">
        <f>O567*H567</f>
        <v>0</v>
      </c>
      <c r="Q567" s="217">
        <v>1.4499999999999999E-3</v>
      </c>
      <c r="R567" s="217">
        <f>Q567*H567</f>
        <v>0.161356</v>
      </c>
      <c r="S567" s="217">
        <v>0</v>
      </c>
      <c r="T567" s="218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219" t="s">
        <v>321</v>
      </c>
      <c r="AT567" s="219" t="s">
        <v>193</v>
      </c>
      <c r="AU567" s="219" t="s">
        <v>86</v>
      </c>
      <c r="AY567" s="17" t="s">
        <v>191</v>
      </c>
      <c r="BE567" s="220">
        <f>IF(N567="základní",J567,0)</f>
        <v>0</v>
      </c>
      <c r="BF567" s="220">
        <f>IF(N567="snížená",J567,0)</f>
        <v>0</v>
      </c>
      <c r="BG567" s="220">
        <f>IF(N567="zákl. přenesená",J567,0)</f>
        <v>0</v>
      </c>
      <c r="BH567" s="220">
        <f>IF(N567="sníž. přenesená",J567,0)</f>
        <v>0</v>
      </c>
      <c r="BI567" s="220">
        <f>IF(N567="nulová",J567,0)</f>
        <v>0</v>
      </c>
      <c r="BJ567" s="17" t="s">
        <v>84</v>
      </c>
      <c r="BK567" s="220">
        <f>ROUND(I567*H567,2)</f>
        <v>0</v>
      </c>
      <c r="BL567" s="17" t="s">
        <v>321</v>
      </c>
      <c r="BM567" s="219" t="s">
        <v>1915</v>
      </c>
    </row>
    <row r="568" spans="1:65" s="2" customFormat="1" ht="29.25">
      <c r="A568" s="34"/>
      <c r="B568" s="35"/>
      <c r="C568" s="36"/>
      <c r="D568" s="221" t="s">
        <v>200</v>
      </c>
      <c r="E568" s="36"/>
      <c r="F568" s="222" t="s">
        <v>1079</v>
      </c>
      <c r="G568" s="36"/>
      <c r="H568" s="36"/>
      <c r="I568" s="122"/>
      <c r="J568" s="36"/>
      <c r="K568" s="36"/>
      <c r="L568" s="39"/>
      <c r="M568" s="223"/>
      <c r="N568" s="224"/>
      <c r="O568" s="71"/>
      <c r="P568" s="71"/>
      <c r="Q568" s="71"/>
      <c r="R568" s="71"/>
      <c r="S568" s="71"/>
      <c r="T568" s="72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T568" s="17" t="s">
        <v>200</v>
      </c>
      <c r="AU568" s="17" t="s">
        <v>86</v>
      </c>
    </row>
    <row r="569" spans="1:65" s="14" customFormat="1">
      <c r="B569" s="235"/>
      <c r="C569" s="236"/>
      <c r="D569" s="221" t="s">
        <v>202</v>
      </c>
      <c r="E569" s="236"/>
      <c r="F569" s="238" t="s">
        <v>1916</v>
      </c>
      <c r="G569" s="236"/>
      <c r="H569" s="239">
        <v>111.28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AT569" s="245" t="s">
        <v>202</v>
      </c>
      <c r="AU569" s="245" t="s">
        <v>86</v>
      </c>
      <c r="AV569" s="14" t="s">
        <v>86</v>
      </c>
      <c r="AW569" s="14" t="s">
        <v>4</v>
      </c>
      <c r="AX569" s="14" t="s">
        <v>84</v>
      </c>
      <c r="AY569" s="245" t="s">
        <v>191</v>
      </c>
    </row>
    <row r="570" spans="1:65" s="2" customFormat="1" ht="21.6" customHeight="1">
      <c r="A570" s="34"/>
      <c r="B570" s="35"/>
      <c r="C570" s="208" t="s">
        <v>1032</v>
      </c>
      <c r="D570" s="208" t="s">
        <v>193</v>
      </c>
      <c r="E570" s="209" t="s">
        <v>1082</v>
      </c>
      <c r="F570" s="210" t="s">
        <v>1083</v>
      </c>
      <c r="G570" s="211" t="s">
        <v>297</v>
      </c>
      <c r="H570" s="212">
        <v>10.5</v>
      </c>
      <c r="I570" s="213"/>
      <c r="J570" s="214">
        <f>ROUND(I570*H570,2)</f>
        <v>0</v>
      </c>
      <c r="K570" s="210" t="s">
        <v>197</v>
      </c>
      <c r="L570" s="39"/>
      <c r="M570" s="215" t="s">
        <v>1</v>
      </c>
      <c r="N570" s="216" t="s">
        <v>42</v>
      </c>
      <c r="O570" s="71"/>
      <c r="P570" s="217">
        <f>O570*H570</f>
        <v>0</v>
      </c>
      <c r="Q570" s="217">
        <v>3.1E-4</v>
      </c>
      <c r="R570" s="217">
        <f>Q570*H570</f>
        <v>3.2550000000000001E-3</v>
      </c>
      <c r="S570" s="217">
        <v>0</v>
      </c>
      <c r="T570" s="218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219" t="s">
        <v>321</v>
      </c>
      <c r="AT570" s="219" t="s">
        <v>193</v>
      </c>
      <c r="AU570" s="219" t="s">
        <v>86</v>
      </c>
      <c r="AY570" s="17" t="s">
        <v>191</v>
      </c>
      <c r="BE570" s="220">
        <f>IF(N570="základní",J570,0)</f>
        <v>0</v>
      </c>
      <c r="BF570" s="220">
        <f>IF(N570="snížená",J570,0)</f>
        <v>0</v>
      </c>
      <c r="BG570" s="220">
        <f>IF(N570="zákl. přenesená",J570,0)</f>
        <v>0</v>
      </c>
      <c r="BH570" s="220">
        <f>IF(N570="sníž. přenesená",J570,0)</f>
        <v>0</v>
      </c>
      <c r="BI570" s="220">
        <f>IF(N570="nulová",J570,0)</f>
        <v>0</v>
      </c>
      <c r="BJ570" s="17" t="s">
        <v>84</v>
      </c>
      <c r="BK570" s="220">
        <f>ROUND(I570*H570,2)</f>
        <v>0</v>
      </c>
      <c r="BL570" s="17" t="s">
        <v>321</v>
      </c>
      <c r="BM570" s="219" t="s">
        <v>1084</v>
      </c>
    </row>
    <row r="571" spans="1:65" s="2" customFormat="1" ht="19.5">
      <c r="A571" s="34"/>
      <c r="B571" s="35"/>
      <c r="C571" s="36"/>
      <c r="D571" s="221" t="s">
        <v>200</v>
      </c>
      <c r="E571" s="36"/>
      <c r="F571" s="222" t="s">
        <v>1085</v>
      </c>
      <c r="G571" s="36"/>
      <c r="H571" s="36"/>
      <c r="I571" s="122"/>
      <c r="J571" s="36"/>
      <c r="K571" s="36"/>
      <c r="L571" s="39"/>
      <c r="M571" s="223"/>
      <c r="N571" s="224"/>
      <c r="O571" s="71"/>
      <c r="P571" s="71"/>
      <c r="Q571" s="71"/>
      <c r="R571" s="71"/>
      <c r="S571" s="71"/>
      <c r="T571" s="72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T571" s="17" t="s">
        <v>200</v>
      </c>
      <c r="AU571" s="17" t="s">
        <v>86</v>
      </c>
    </row>
    <row r="572" spans="1:65" s="14" customFormat="1">
      <c r="B572" s="235"/>
      <c r="C572" s="236"/>
      <c r="D572" s="221" t="s">
        <v>202</v>
      </c>
      <c r="E572" s="237" t="s">
        <v>1</v>
      </c>
      <c r="F572" s="238" t="s">
        <v>1917</v>
      </c>
      <c r="G572" s="236"/>
      <c r="H572" s="239">
        <v>10.5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AT572" s="245" t="s">
        <v>202</v>
      </c>
      <c r="AU572" s="245" t="s">
        <v>86</v>
      </c>
      <c r="AV572" s="14" t="s">
        <v>86</v>
      </c>
      <c r="AW572" s="14" t="s">
        <v>32</v>
      </c>
      <c r="AX572" s="14" t="s">
        <v>77</v>
      </c>
      <c r="AY572" s="245" t="s">
        <v>191</v>
      </c>
    </row>
    <row r="573" spans="1:65" s="2" customFormat="1" ht="21.6" customHeight="1">
      <c r="A573" s="34"/>
      <c r="B573" s="35"/>
      <c r="C573" s="208" t="s">
        <v>1040</v>
      </c>
      <c r="D573" s="208" t="s">
        <v>193</v>
      </c>
      <c r="E573" s="209" t="s">
        <v>1090</v>
      </c>
      <c r="F573" s="210" t="s">
        <v>1091</v>
      </c>
      <c r="G573" s="211" t="s">
        <v>297</v>
      </c>
      <c r="H573" s="212">
        <v>37.973999999999997</v>
      </c>
      <c r="I573" s="213"/>
      <c r="J573" s="214">
        <f>ROUND(I573*H573,2)</f>
        <v>0</v>
      </c>
      <c r="K573" s="210" t="s">
        <v>197</v>
      </c>
      <c r="L573" s="39"/>
      <c r="M573" s="215" t="s">
        <v>1</v>
      </c>
      <c r="N573" s="216" t="s">
        <v>42</v>
      </c>
      <c r="O573" s="71"/>
      <c r="P573" s="217">
        <f>O573*H573</f>
        <v>0</v>
      </c>
      <c r="Q573" s="217">
        <v>2.5999999999999998E-4</v>
      </c>
      <c r="R573" s="217">
        <f>Q573*H573</f>
        <v>9.8732399999999984E-3</v>
      </c>
      <c r="S573" s="217">
        <v>0</v>
      </c>
      <c r="T573" s="218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219" t="s">
        <v>321</v>
      </c>
      <c r="AT573" s="219" t="s">
        <v>193</v>
      </c>
      <c r="AU573" s="219" t="s">
        <v>86</v>
      </c>
      <c r="AY573" s="17" t="s">
        <v>191</v>
      </c>
      <c r="BE573" s="220">
        <f>IF(N573="základní",J573,0)</f>
        <v>0</v>
      </c>
      <c r="BF573" s="220">
        <f>IF(N573="snížená",J573,0)</f>
        <v>0</v>
      </c>
      <c r="BG573" s="220">
        <f>IF(N573="zákl. přenesená",J573,0)</f>
        <v>0</v>
      </c>
      <c r="BH573" s="220">
        <f>IF(N573="sníž. přenesená",J573,0)</f>
        <v>0</v>
      </c>
      <c r="BI573" s="220">
        <f>IF(N573="nulová",J573,0)</f>
        <v>0</v>
      </c>
      <c r="BJ573" s="17" t="s">
        <v>84</v>
      </c>
      <c r="BK573" s="220">
        <f>ROUND(I573*H573,2)</f>
        <v>0</v>
      </c>
      <c r="BL573" s="17" t="s">
        <v>321</v>
      </c>
      <c r="BM573" s="219" t="s">
        <v>1092</v>
      </c>
    </row>
    <row r="574" spans="1:65" s="2" customFormat="1" ht="19.5">
      <c r="A574" s="34"/>
      <c r="B574" s="35"/>
      <c r="C574" s="36"/>
      <c r="D574" s="221" t="s">
        <v>200</v>
      </c>
      <c r="E574" s="36"/>
      <c r="F574" s="222" t="s">
        <v>1093</v>
      </c>
      <c r="G574" s="36"/>
      <c r="H574" s="36"/>
      <c r="I574" s="122"/>
      <c r="J574" s="36"/>
      <c r="K574" s="36"/>
      <c r="L574" s="39"/>
      <c r="M574" s="223"/>
      <c r="N574" s="224"/>
      <c r="O574" s="71"/>
      <c r="P574" s="71"/>
      <c r="Q574" s="71"/>
      <c r="R574" s="71"/>
      <c r="S574" s="71"/>
      <c r="T574" s="72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T574" s="17" t="s">
        <v>200</v>
      </c>
      <c r="AU574" s="17" t="s">
        <v>86</v>
      </c>
    </row>
    <row r="575" spans="1:65" s="14" customFormat="1">
      <c r="B575" s="235"/>
      <c r="C575" s="236"/>
      <c r="D575" s="221" t="s">
        <v>202</v>
      </c>
      <c r="E575" s="237" t="s">
        <v>1</v>
      </c>
      <c r="F575" s="238" t="s">
        <v>1819</v>
      </c>
      <c r="G575" s="236"/>
      <c r="H575" s="239">
        <v>23.3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AT575" s="245" t="s">
        <v>202</v>
      </c>
      <c r="AU575" s="245" t="s">
        <v>86</v>
      </c>
      <c r="AV575" s="14" t="s">
        <v>86</v>
      </c>
      <c r="AW575" s="14" t="s">
        <v>32</v>
      </c>
      <c r="AX575" s="14" t="s">
        <v>77</v>
      </c>
      <c r="AY575" s="245" t="s">
        <v>191</v>
      </c>
    </row>
    <row r="576" spans="1:65" s="14" customFormat="1">
      <c r="B576" s="235"/>
      <c r="C576" s="236"/>
      <c r="D576" s="221" t="s">
        <v>202</v>
      </c>
      <c r="E576" s="237" t="s">
        <v>1</v>
      </c>
      <c r="F576" s="238" t="s">
        <v>1820</v>
      </c>
      <c r="G576" s="236"/>
      <c r="H576" s="239">
        <v>14.673999999999999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AT576" s="245" t="s">
        <v>202</v>
      </c>
      <c r="AU576" s="245" t="s">
        <v>86</v>
      </c>
      <c r="AV576" s="14" t="s">
        <v>86</v>
      </c>
      <c r="AW576" s="14" t="s">
        <v>32</v>
      </c>
      <c r="AX576" s="14" t="s">
        <v>77</v>
      </c>
      <c r="AY576" s="245" t="s">
        <v>191</v>
      </c>
    </row>
    <row r="577" spans="1:65" s="2" customFormat="1" ht="14.45" customHeight="1">
      <c r="A577" s="34"/>
      <c r="B577" s="35"/>
      <c r="C577" s="208" t="s">
        <v>1047</v>
      </c>
      <c r="D577" s="208" t="s">
        <v>193</v>
      </c>
      <c r="E577" s="209" t="s">
        <v>1098</v>
      </c>
      <c r="F577" s="210" t="s">
        <v>1099</v>
      </c>
      <c r="G577" s="211" t="s">
        <v>297</v>
      </c>
      <c r="H577" s="212">
        <v>110.88</v>
      </c>
      <c r="I577" s="213"/>
      <c r="J577" s="214">
        <f>ROUND(I577*H577,2)</f>
        <v>0</v>
      </c>
      <c r="K577" s="210" t="s">
        <v>197</v>
      </c>
      <c r="L577" s="39"/>
      <c r="M577" s="215" t="s">
        <v>1</v>
      </c>
      <c r="N577" s="216" t="s">
        <v>42</v>
      </c>
      <c r="O577" s="71"/>
      <c r="P577" s="217">
        <f>O577*H577</f>
        <v>0</v>
      </c>
      <c r="Q577" s="217">
        <v>3.0000000000000001E-5</v>
      </c>
      <c r="R577" s="217">
        <f>Q577*H577</f>
        <v>3.3263999999999998E-3</v>
      </c>
      <c r="S577" s="217">
        <v>0</v>
      </c>
      <c r="T577" s="218">
        <f>S577*H577</f>
        <v>0</v>
      </c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219" t="s">
        <v>321</v>
      </c>
      <c r="AT577" s="219" t="s">
        <v>193</v>
      </c>
      <c r="AU577" s="219" t="s">
        <v>86</v>
      </c>
      <c r="AY577" s="17" t="s">
        <v>191</v>
      </c>
      <c r="BE577" s="220">
        <f>IF(N577="základní",J577,0)</f>
        <v>0</v>
      </c>
      <c r="BF577" s="220">
        <f>IF(N577="snížená",J577,0)</f>
        <v>0</v>
      </c>
      <c r="BG577" s="220">
        <f>IF(N577="zákl. přenesená",J577,0)</f>
        <v>0</v>
      </c>
      <c r="BH577" s="220">
        <f>IF(N577="sníž. přenesená",J577,0)</f>
        <v>0</v>
      </c>
      <c r="BI577" s="220">
        <f>IF(N577="nulová",J577,0)</f>
        <v>0</v>
      </c>
      <c r="BJ577" s="17" t="s">
        <v>84</v>
      </c>
      <c r="BK577" s="220">
        <f>ROUND(I577*H577,2)</f>
        <v>0</v>
      </c>
      <c r="BL577" s="17" t="s">
        <v>321</v>
      </c>
      <c r="BM577" s="219" t="s">
        <v>1100</v>
      </c>
    </row>
    <row r="578" spans="1:65" s="2" customFormat="1">
      <c r="A578" s="34"/>
      <c r="B578" s="35"/>
      <c r="C578" s="36"/>
      <c r="D578" s="221" t="s">
        <v>200</v>
      </c>
      <c r="E578" s="36"/>
      <c r="F578" s="222" t="s">
        <v>1101</v>
      </c>
      <c r="G578" s="36"/>
      <c r="H578" s="36"/>
      <c r="I578" s="122"/>
      <c r="J578" s="36"/>
      <c r="K578" s="36"/>
      <c r="L578" s="39"/>
      <c r="M578" s="223"/>
      <c r="N578" s="224"/>
      <c r="O578" s="71"/>
      <c r="P578" s="71"/>
      <c r="Q578" s="71"/>
      <c r="R578" s="71"/>
      <c r="S578" s="71"/>
      <c r="T578" s="72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7" t="s">
        <v>200</v>
      </c>
      <c r="AU578" s="17" t="s">
        <v>86</v>
      </c>
    </row>
    <row r="579" spans="1:65" s="14" customFormat="1">
      <c r="B579" s="235"/>
      <c r="C579" s="236"/>
      <c r="D579" s="221" t="s">
        <v>202</v>
      </c>
      <c r="E579" s="237" t="s">
        <v>1</v>
      </c>
      <c r="F579" s="238" t="s">
        <v>1918</v>
      </c>
      <c r="G579" s="236"/>
      <c r="H579" s="239">
        <v>110.88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AT579" s="245" t="s">
        <v>202</v>
      </c>
      <c r="AU579" s="245" t="s">
        <v>86</v>
      </c>
      <c r="AV579" s="14" t="s">
        <v>86</v>
      </c>
      <c r="AW579" s="14" t="s">
        <v>32</v>
      </c>
      <c r="AX579" s="14" t="s">
        <v>77</v>
      </c>
      <c r="AY579" s="245" t="s">
        <v>191</v>
      </c>
    </row>
    <row r="580" spans="1:65" s="2" customFormat="1" ht="21.6" customHeight="1">
      <c r="A580" s="34"/>
      <c r="B580" s="35"/>
      <c r="C580" s="208" t="s">
        <v>1056</v>
      </c>
      <c r="D580" s="208" t="s">
        <v>193</v>
      </c>
      <c r="E580" s="209" t="s">
        <v>1919</v>
      </c>
      <c r="F580" s="210" t="s">
        <v>1920</v>
      </c>
      <c r="G580" s="211" t="s">
        <v>235</v>
      </c>
      <c r="H580" s="212">
        <v>1.9490000000000001</v>
      </c>
      <c r="I580" s="213"/>
      <c r="J580" s="214">
        <f>ROUND(I580*H580,2)</f>
        <v>0</v>
      </c>
      <c r="K580" s="210" t="s">
        <v>197</v>
      </c>
      <c r="L580" s="39"/>
      <c r="M580" s="215" t="s">
        <v>1</v>
      </c>
      <c r="N580" s="216" t="s">
        <v>42</v>
      </c>
      <c r="O580" s="71"/>
      <c r="P580" s="217">
        <f>O580*H580</f>
        <v>0</v>
      </c>
      <c r="Q580" s="217">
        <v>0</v>
      </c>
      <c r="R580" s="217">
        <f>Q580*H580</f>
        <v>0</v>
      </c>
      <c r="S580" s="217">
        <v>0</v>
      </c>
      <c r="T580" s="218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219" t="s">
        <v>321</v>
      </c>
      <c r="AT580" s="219" t="s">
        <v>193</v>
      </c>
      <c r="AU580" s="219" t="s">
        <v>86</v>
      </c>
      <c r="AY580" s="17" t="s">
        <v>191</v>
      </c>
      <c r="BE580" s="220">
        <f>IF(N580="základní",J580,0)</f>
        <v>0</v>
      </c>
      <c r="BF580" s="220">
        <f>IF(N580="snížená",J580,0)</f>
        <v>0</v>
      </c>
      <c r="BG580" s="220">
        <f>IF(N580="zákl. přenesená",J580,0)</f>
        <v>0</v>
      </c>
      <c r="BH580" s="220">
        <f>IF(N580="sníž. přenesená",J580,0)</f>
        <v>0</v>
      </c>
      <c r="BI580" s="220">
        <f>IF(N580="nulová",J580,0)</f>
        <v>0</v>
      </c>
      <c r="BJ580" s="17" t="s">
        <v>84</v>
      </c>
      <c r="BK580" s="220">
        <f>ROUND(I580*H580,2)</f>
        <v>0</v>
      </c>
      <c r="BL580" s="17" t="s">
        <v>321</v>
      </c>
      <c r="BM580" s="219" t="s">
        <v>1921</v>
      </c>
    </row>
    <row r="581" spans="1:65" s="2" customFormat="1" ht="29.25">
      <c r="A581" s="34"/>
      <c r="B581" s="35"/>
      <c r="C581" s="36"/>
      <c r="D581" s="221" t="s">
        <v>200</v>
      </c>
      <c r="E581" s="36"/>
      <c r="F581" s="222" t="s">
        <v>1922</v>
      </c>
      <c r="G581" s="36"/>
      <c r="H581" s="36"/>
      <c r="I581" s="122"/>
      <c r="J581" s="36"/>
      <c r="K581" s="36"/>
      <c r="L581" s="39"/>
      <c r="M581" s="223"/>
      <c r="N581" s="224"/>
      <c r="O581" s="71"/>
      <c r="P581" s="71"/>
      <c r="Q581" s="71"/>
      <c r="R581" s="71"/>
      <c r="S581" s="71"/>
      <c r="T581" s="72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T581" s="17" t="s">
        <v>200</v>
      </c>
      <c r="AU581" s="17" t="s">
        <v>86</v>
      </c>
    </row>
    <row r="582" spans="1:65" s="12" customFormat="1" ht="22.9" customHeight="1">
      <c r="B582" s="192"/>
      <c r="C582" s="193"/>
      <c r="D582" s="194" t="s">
        <v>76</v>
      </c>
      <c r="E582" s="206" t="s">
        <v>1110</v>
      </c>
      <c r="F582" s="206" t="s">
        <v>1111</v>
      </c>
      <c r="G582" s="193"/>
      <c r="H582" s="193"/>
      <c r="I582" s="196"/>
      <c r="J582" s="207">
        <f>BK582</f>
        <v>0</v>
      </c>
      <c r="K582" s="193"/>
      <c r="L582" s="198"/>
      <c r="M582" s="199"/>
      <c r="N582" s="200"/>
      <c r="O582" s="200"/>
      <c r="P582" s="201">
        <f>SUM(P583:P598)</f>
        <v>0</v>
      </c>
      <c r="Q582" s="200"/>
      <c r="R582" s="201">
        <f>SUM(R583:R598)</f>
        <v>6.4337999999999999E-3</v>
      </c>
      <c r="S582" s="200"/>
      <c r="T582" s="202">
        <f>SUM(T583:T598)</f>
        <v>0</v>
      </c>
      <c r="AR582" s="203" t="s">
        <v>86</v>
      </c>
      <c r="AT582" s="204" t="s">
        <v>76</v>
      </c>
      <c r="AU582" s="204" t="s">
        <v>84</v>
      </c>
      <c r="AY582" s="203" t="s">
        <v>191</v>
      </c>
      <c r="BK582" s="205">
        <f>SUM(BK583:BK598)</f>
        <v>0</v>
      </c>
    </row>
    <row r="583" spans="1:65" s="2" customFormat="1" ht="21.6" customHeight="1">
      <c r="A583" s="34"/>
      <c r="B583" s="35"/>
      <c r="C583" s="208" t="s">
        <v>1063</v>
      </c>
      <c r="D583" s="208" t="s">
        <v>193</v>
      </c>
      <c r="E583" s="209" t="s">
        <v>1113</v>
      </c>
      <c r="F583" s="210" t="s">
        <v>1114</v>
      </c>
      <c r="G583" s="211" t="s">
        <v>223</v>
      </c>
      <c r="H583" s="212">
        <v>11.736000000000001</v>
      </c>
      <c r="I583" s="213"/>
      <c r="J583" s="214">
        <f>ROUND(I583*H583,2)</f>
        <v>0</v>
      </c>
      <c r="K583" s="210" t="s">
        <v>197</v>
      </c>
      <c r="L583" s="39"/>
      <c r="M583" s="215" t="s">
        <v>1</v>
      </c>
      <c r="N583" s="216" t="s">
        <v>42</v>
      </c>
      <c r="O583" s="71"/>
      <c r="P583" s="217">
        <f>O583*H583</f>
        <v>0</v>
      </c>
      <c r="Q583" s="217">
        <v>1.2E-4</v>
      </c>
      <c r="R583" s="217">
        <f>Q583*H583</f>
        <v>1.40832E-3</v>
      </c>
      <c r="S583" s="217">
        <v>0</v>
      </c>
      <c r="T583" s="218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219" t="s">
        <v>321</v>
      </c>
      <c r="AT583" s="219" t="s">
        <v>193</v>
      </c>
      <c r="AU583" s="219" t="s">
        <v>86</v>
      </c>
      <c r="AY583" s="17" t="s">
        <v>191</v>
      </c>
      <c r="BE583" s="220">
        <f>IF(N583="základní",J583,0)</f>
        <v>0</v>
      </c>
      <c r="BF583" s="220">
        <f>IF(N583="snížená",J583,0)</f>
        <v>0</v>
      </c>
      <c r="BG583" s="220">
        <f>IF(N583="zákl. přenesená",J583,0)</f>
        <v>0</v>
      </c>
      <c r="BH583" s="220">
        <f>IF(N583="sníž. přenesená",J583,0)</f>
        <v>0</v>
      </c>
      <c r="BI583" s="220">
        <f>IF(N583="nulová",J583,0)</f>
        <v>0</v>
      </c>
      <c r="BJ583" s="17" t="s">
        <v>84</v>
      </c>
      <c r="BK583" s="220">
        <f>ROUND(I583*H583,2)</f>
        <v>0</v>
      </c>
      <c r="BL583" s="17" t="s">
        <v>321</v>
      </c>
      <c r="BM583" s="219" t="s">
        <v>1115</v>
      </c>
    </row>
    <row r="584" spans="1:65" s="2" customFormat="1" ht="19.5">
      <c r="A584" s="34"/>
      <c r="B584" s="35"/>
      <c r="C584" s="36"/>
      <c r="D584" s="221" t="s">
        <v>200</v>
      </c>
      <c r="E584" s="36"/>
      <c r="F584" s="222" t="s">
        <v>1116</v>
      </c>
      <c r="G584" s="36"/>
      <c r="H584" s="36"/>
      <c r="I584" s="122"/>
      <c r="J584" s="36"/>
      <c r="K584" s="36"/>
      <c r="L584" s="39"/>
      <c r="M584" s="223"/>
      <c r="N584" s="224"/>
      <c r="O584" s="71"/>
      <c r="P584" s="71"/>
      <c r="Q584" s="71"/>
      <c r="R584" s="71"/>
      <c r="S584" s="71"/>
      <c r="T584" s="72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200</v>
      </c>
      <c r="AU584" s="17" t="s">
        <v>86</v>
      </c>
    </row>
    <row r="585" spans="1:65" s="13" customFormat="1">
      <c r="B585" s="225"/>
      <c r="C585" s="226"/>
      <c r="D585" s="221" t="s">
        <v>202</v>
      </c>
      <c r="E585" s="227" t="s">
        <v>1</v>
      </c>
      <c r="F585" s="228" t="s">
        <v>1117</v>
      </c>
      <c r="G585" s="226"/>
      <c r="H585" s="227" t="s">
        <v>1</v>
      </c>
      <c r="I585" s="229"/>
      <c r="J585" s="226"/>
      <c r="K585" s="226"/>
      <c r="L585" s="230"/>
      <c r="M585" s="231"/>
      <c r="N585" s="232"/>
      <c r="O585" s="232"/>
      <c r="P585" s="232"/>
      <c r="Q585" s="232"/>
      <c r="R585" s="232"/>
      <c r="S585" s="232"/>
      <c r="T585" s="233"/>
      <c r="AT585" s="234" t="s">
        <v>202</v>
      </c>
      <c r="AU585" s="234" t="s">
        <v>86</v>
      </c>
      <c r="AV585" s="13" t="s">
        <v>84</v>
      </c>
      <c r="AW585" s="13" t="s">
        <v>32</v>
      </c>
      <c r="AX585" s="13" t="s">
        <v>77</v>
      </c>
      <c r="AY585" s="234" t="s">
        <v>191</v>
      </c>
    </row>
    <row r="586" spans="1:65" s="14" customFormat="1">
      <c r="B586" s="235"/>
      <c r="C586" s="236"/>
      <c r="D586" s="221" t="s">
        <v>202</v>
      </c>
      <c r="E586" s="237" t="s">
        <v>1</v>
      </c>
      <c r="F586" s="238" t="s">
        <v>1923</v>
      </c>
      <c r="G586" s="236"/>
      <c r="H586" s="239">
        <v>7.9039999999999999</v>
      </c>
      <c r="I586" s="240"/>
      <c r="J586" s="236"/>
      <c r="K586" s="236"/>
      <c r="L586" s="241"/>
      <c r="M586" s="242"/>
      <c r="N586" s="243"/>
      <c r="O586" s="243"/>
      <c r="P586" s="243"/>
      <c r="Q586" s="243"/>
      <c r="R586" s="243"/>
      <c r="S586" s="243"/>
      <c r="T586" s="244"/>
      <c r="AT586" s="245" t="s">
        <v>202</v>
      </c>
      <c r="AU586" s="245" t="s">
        <v>86</v>
      </c>
      <c r="AV586" s="14" t="s">
        <v>86</v>
      </c>
      <c r="AW586" s="14" t="s">
        <v>32</v>
      </c>
      <c r="AX586" s="14" t="s">
        <v>77</v>
      </c>
      <c r="AY586" s="245" t="s">
        <v>191</v>
      </c>
    </row>
    <row r="587" spans="1:65" s="14" customFormat="1">
      <c r="B587" s="235"/>
      <c r="C587" s="236"/>
      <c r="D587" s="221" t="s">
        <v>202</v>
      </c>
      <c r="E587" s="237" t="s">
        <v>1</v>
      </c>
      <c r="F587" s="238" t="s">
        <v>1924</v>
      </c>
      <c r="G587" s="236"/>
      <c r="H587" s="239">
        <v>1.9359999999999999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AT587" s="245" t="s">
        <v>202</v>
      </c>
      <c r="AU587" s="245" t="s">
        <v>86</v>
      </c>
      <c r="AV587" s="14" t="s">
        <v>86</v>
      </c>
      <c r="AW587" s="14" t="s">
        <v>32</v>
      </c>
      <c r="AX587" s="14" t="s">
        <v>77</v>
      </c>
      <c r="AY587" s="245" t="s">
        <v>191</v>
      </c>
    </row>
    <row r="588" spans="1:65" s="14" customFormat="1">
      <c r="B588" s="235"/>
      <c r="C588" s="236"/>
      <c r="D588" s="221" t="s">
        <v>202</v>
      </c>
      <c r="E588" s="237" t="s">
        <v>1</v>
      </c>
      <c r="F588" s="238" t="s">
        <v>1925</v>
      </c>
      <c r="G588" s="236"/>
      <c r="H588" s="239">
        <v>1.8959999999999999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AT588" s="245" t="s">
        <v>202</v>
      </c>
      <c r="AU588" s="245" t="s">
        <v>86</v>
      </c>
      <c r="AV588" s="14" t="s">
        <v>86</v>
      </c>
      <c r="AW588" s="14" t="s">
        <v>32</v>
      </c>
      <c r="AX588" s="14" t="s">
        <v>77</v>
      </c>
      <c r="AY588" s="245" t="s">
        <v>191</v>
      </c>
    </row>
    <row r="589" spans="1:65" s="2" customFormat="1" ht="21.6" customHeight="1">
      <c r="A589" s="34"/>
      <c r="B589" s="35"/>
      <c r="C589" s="208" t="s">
        <v>1070</v>
      </c>
      <c r="D589" s="208" t="s">
        <v>193</v>
      </c>
      <c r="E589" s="209" t="s">
        <v>1123</v>
      </c>
      <c r="F589" s="210" t="s">
        <v>1124</v>
      </c>
      <c r="G589" s="211" t="s">
        <v>223</v>
      </c>
      <c r="H589" s="212">
        <v>0.97799999999999998</v>
      </c>
      <c r="I589" s="213"/>
      <c r="J589" s="214">
        <f>ROUND(I589*H589,2)</f>
        <v>0</v>
      </c>
      <c r="K589" s="210" t="s">
        <v>197</v>
      </c>
      <c r="L589" s="39"/>
      <c r="M589" s="215" t="s">
        <v>1</v>
      </c>
      <c r="N589" s="216" t="s">
        <v>42</v>
      </c>
      <c r="O589" s="71"/>
      <c r="P589" s="217">
        <f>O589*H589</f>
        <v>0</v>
      </c>
      <c r="Q589" s="217">
        <v>6.6E-4</v>
      </c>
      <c r="R589" s="217">
        <f>Q589*H589</f>
        <v>6.4548000000000003E-4</v>
      </c>
      <c r="S589" s="217">
        <v>0</v>
      </c>
      <c r="T589" s="218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219" t="s">
        <v>321</v>
      </c>
      <c r="AT589" s="219" t="s">
        <v>193</v>
      </c>
      <c r="AU589" s="219" t="s">
        <v>86</v>
      </c>
      <c r="AY589" s="17" t="s">
        <v>191</v>
      </c>
      <c r="BE589" s="220">
        <f>IF(N589="základní",J589,0)</f>
        <v>0</v>
      </c>
      <c r="BF589" s="220">
        <f>IF(N589="snížená",J589,0)</f>
        <v>0</v>
      </c>
      <c r="BG589" s="220">
        <f>IF(N589="zákl. přenesená",J589,0)</f>
        <v>0</v>
      </c>
      <c r="BH589" s="220">
        <f>IF(N589="sníž. přenesená",J589,0)</f>
        <v>0</v>
      </c>
      <c r="BI589" s="220">
        <f>IF(N589="nulová",J589,0)</f>
        <v>0</v>
      </c>
      <c r="BJ589" s="17" t="s">
        <v>84</v>
      </c>
      <c r="BK589" s="220">
        <f>ROUND(I589*H589,2)</f>
        <v>0</v>
      </c>
      <c r="BL589" s="17" t="s">
        <v>321</v>
      </c>
      <c r="BM589" s="219" t="s">
        <v>1125</v>
      </c>
    </row>
    <row r="590" spans="1:65" s="2" customFormat="1" ht="19.5">
      <c r="A590" s="34"/>
      <c r="B590" s="35"/>
      <c r="C590" s="36"/>
      <c r="D590" s="221" t="s">
        <v>200</v>
      </c>
      <c r="E590" s="36"/>
      <c r="F590" s="222" t="s">
        <v>1126</v>
      </c>
      <c r="G590" s="36"/>
      <c r="H590" s="36"/>
      <c r="I590" s="122"/>
      <c r="J590" s="36"/>
      <c r="K590" s="36"/>
      <c r="L590" s="39"/>
      <c r="M590" s="223"/>
      <c r="N590" s="224"/>
      <c r="O590" s="71"/>
      <c r="P590" s="71"/>
      <c r="Q590" s="71"/>
      <c r="R590" s="71"/>
      <c r="S590" s="71"/>
      <c r="T590" s="72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7" t="s">
        <v>200</v>
      </c>
      <c r="AU590" s="17" t="s">
        <v>86</v>
      </c>
    </row>
    <row r="591" spans="1:65" s="13" customFormat="1">
      <c r="B591" s="225"/>
      <c r="C591" s="226"/>
      <c r="D591" s="221" t="s">
        <v>202</v>
      </c>
      <c r="E591" s="227" t="s">
        <v>1</v>
      </c>
      <c r="F591" s="228" t="s">
        <v>1926</v>
      </c>
      <c r="G591" s="226"/>
      <c r="H591" s="227" t="s">
        <v>1</v>
      </c>
      <c r="I591" s="229"/>
      <c r="J591" s="226"/>
      <c r="K591" s="226"/>
      <c r="L591" s="230"/>
      <c r="M591" s="231"/>
      <c r="N591" s="232"/>
      <c r="O591" s="232"/>
      <c r="P591" s="232"/>
      <c r="Q591" s="232"/>
      <c r="R591" s="232"/>
      <c r="S591" s="232"/>
      <c r="T591" s="233"/>
      <c r="AT591" s="234" t="s">
        <v>202</v>
      </c>
      <c r="AU591" s="234" t="s">
        <v>86</v>
      </c>
      <c r="AV591" s="13" t="s">
        <v>84</v>
      </c>
      <c r="AW591" s="13" t="s">
        <v>32</v>
      </c>
      <c r="AX591" s="13" t="s">
        <v>77</v>
      </c>
      <c r="AY591" s="234" t="s">
        <v>191</v>
      </c>
    </row>
    <row r="592" spans="1:65" s="14" customFormat="1">
      <c r="B592" s="235"/>
      <c r="C592" s="236"/>
      <c r="D592" s="221" t="s">
        <v>202</v>
      </c>
      <c r="E592" s="237" t="s">
        <v>1</v>
      </c>
      <c r="F592" s="238" t="s">
        <v>1927</v>
      </c>
      <c r="G592" s="236"/>
      <c r="H592" s="239">
        <v>0.97799999999999998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AT592" s="245" t="s">
        <v>202</v>
      </c>
      <c r="AU592" s="245" t="s">
        <v>86</v>
      </c>
      <c r="AV592" s="14" t="s">
        <v>86</v>
      </c>
      <c r="AW592" s="14" t="s">
        <v>32</v>
      </c>
      <c r="AX592" s="14" t="s">
        <v>77</v>
      </c>
      <c r="AY592" s="245" t="s">
        <v>191</v>
      </c>
    </row>
    <row r="593" spans="1:65" s="2" customFormat="1" ht="21.6" customHeight="1">
      <c r="A593" s="34"/>
      <c r="B593" s="35"/>
      <c r="C593" s="208" t="s">
        <v>1075</v>
      </c>
      <c r="D593" s="208" t="s">
        <v>193</v>
      </c>
      <c r="E593" s="209" t="s">
        <v>1928</v>
      </c>
      <c r="F593" s="210" t="s">
        <v>1929</v>
      </c>
      <c r="G593" s="211" t="s">
        <v>223</v>
      </c>
      <c r="H593" s="212">
        <v>1.46</v>
      </c>
      <c r="I593" s="213"/>
      <c r="J593" s="214">
        <f>ROUND(I593*H593,2)</f>
        <v>0</v>
      </c>
      <c r="K593" s="210" t="s">
        <v>197</v>
      </c>
      <c r="L593" s="39"/>
      <c r="M593" s="215" t="s">
        <v>1</v>
      </c>
      <c r="N593" s="216" t="s">
        <v>42</v>
      </c>
      <c r="O593" s="71"/>
      <c r="P593" s="217">
        <f>O593*H593</f>
        <v>0</v>
      </c>
      <c r="Q593" s="217">
        <v>5.0000000000000001E-4</v>
      </c>
      <c r="R593" s="217">
        <f>Q593*H593</f>
        <v>7.2999999999999996E-4</v>
      </c>
      <c r="S593" s="217">
        <v>0</v>
      </c>
      <c r="T593" s="218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219" t="s">
        <v>321</v>
      </c>
      <c r="AT593" s="219" t="s">
        <v>193</v>
      </c>
      <c r="AU593" s="219" t="s">
        <v>86</v>
      </c>
      <c r="AY593" s="17" t="s">
        <v>191</v>
      </c>
      <c r="BE593" s="220">
        <f>IF(N593="základní",J593,0)</f>
        <v>0</v>
      </c>
      <c r="BF593" s="220">
        <f>IF(N593="snížená",J593,0)</f>
        <v>0</v>
      </c>
      <c r="BG593" s="220">
        <f>IF(N593="zákl. přenesená",J593,0)</f>
        <v>0</v>
      </c>
      <c r="BH593" s="220">
        <f>IF(N593="sníž. přenesená",J593,0)</f>
        <v>0</v>
      </c>
      <c r="BI593" s="220">
        <f>IF(N593="nulová",J593,0)</f>
        <v>0</v>
      </c>
      <c r="BJ593" s="17" t="s">
        <v>84</v>
      </c>
      <c r="BK593" s="220">
        <f>ROUND(I593*H593,2)</f>
        <v>0</v>
      </c>
      <c r="BL593" s="17" t="s">
        <v>321</v>
      </c>
      <c r="BM593" s="219" t="s">
        <v>1930</v>
      </c>
    </row>
    <row r="594" spans="1:65" s="2" customFormat="1" ht="19.5">
      <c r="A594" s="34"/>
      <c r="B594" s="35"/>
      <c r="C594" s="36"/>
      <c r="D594" s="221" t="s">
        <v>200</v>
      </c>
      <c r="E594" s="36"/>
      <c r="F594" s="222" t="s">
        <v>1931</v>
      </c>
      <c r="G594" s="36"/>
      <c r="H594" s="36"/>
      <c r="I594" s="122"/>
      <c r="J594" s="36"/>
      <c r="K594" s="36"/>
      <c r="L594" s="39"/>
      <c r="M594" s="223"/>
      <c r="N594" s="224"/>
      <c r="O594" s="71"/>
      <c r="P594" s="71"/>
      <c r="Q594" s="71"/>
      <c r="R594" s="71"/>
      <c r="S594" s="71"/>
      <c r="T594" s="72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7" t="s">
        <v>200</v>
      </c>
      <c r="AU594" s="17" t="s">
        <v>86</v>
      </c>
    </row>
    <row r="595" spans="1:65" s="13" customFormat="1">
      <c r="B595" s="225"/>
      <c r="C595" s="226"/>
      <c r="D595" s="221" t="s">
        <v>202</v>
      </c>
      <c r="E595" s="227" t="s">
        <v>1</v>
      </c>
      <c r="F595" s="228" t="s">
        <v>1671</v>
      </c>
      <c r="G595" s="226"/>
      <c r="H595" s="227" t="s">
        <v>1</v>
      </c>
      <c r="I595" s="229"/>
      <c r="J595" s="226"/>
      <c r="K595" s="226"/>
      <c r="L595" s="230"/>
      <c r="M595" s="231"/>
      <c r="N595" s="232"/>
      <c r="O595" s="232"/>
      <c r="P595" s="232"/>
      <c r="Q595" s="232"/>
      <c r="R595" s="232"/>
      <c r="S595" s="232"/>
      <c r="T595" s="233"/>
      <c r="AT595" s="234" t="s">
        <v>202</v>
      </c>
      <c r="AU595" s="234" t="s">
        <v>86</v>
      </c>
      <c r="AV595" s="13" t="s">
        <v>84</v>
      </c>
      <c r="AW595" s="13" t="s">
        <v>32</v>
      </c>
      <c r="AX595" s="13" t="s">
        <v>77</v>
      </c>
      <c r="AY595" s="234" t="s">
        <v>191</v>
      </c>
    </row>
    <row r="596" spans="1:65" s="14" customFormat="1">
      <c r="B596" s="235"/>
      <c r="C596" s="236"/>
      <c r="D596" s="221" t="s">
        <v>202</v>
      </c>
      <c r="E596" s="237" t="s">
        <v>1</v>
      </c>
      <c r="F596" s="238" t="s">
        <v>1932</v>
      </c>
      <c r="G596" s="236"/>
      <c r="H596" s="239">
        <v>1.46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AT596" s="245" t="s">
        <v>202</v>
      </c>
      <c r="AU596" s="245" t="s">
        <v>86</v>
      </c>
      <c r="AV596" s="14" t="s">
        <v>86</v>
      </c>
      <c r="AW596" s="14" t="s">
        <v>32</v>
      </c>
      <c r="AX596" s="14" t="s">
        <v>77</v>
      </c>
      <c r="AY596" s="245" t="s">
        <v>191</v>
      </c>
    </row>
    <row r="597" spans="1:65" s="2" customFormat="1" ht="21.6" customHeight="1">
      <c r="A597" s="34"/>
      <c r="B597" s="35"/>
      <c r="C597" s="208" t="s">
        <v>1081</v>
      </c>
      <c r="D597" s="208" t="s">
        <v>193</v>
      </c>
      <c r="E597" s="209" t="s">
        <v>1933</v>
      </c>
      <c r="F597" s="210" t="s">
        <v>1934</v>
      </c>
      <c r="G597" s="211" t="s">
        <v>223</v>
      </c>
      <c r="H597" s="212">
        <v>1.46</v>
      </c>
      <c r="I597" s="213"/>
      <c r="J597" s="214">
        <f>ROUND(I597*H597,2)</f>
        <v>0</v>
      </c>
      <c r="K597" s="210" t="s">
        <v>197</v>
      </c>
      <c r="L597" s="39"/>
      <c r="M597" s="215" t="s">
        <v>1</v>
      </c>
      <c r="N597" s="216" t="s">
        <v>42</v>
      </c>
      <c r="O597" s="71"/>
      <c r="P597" s="217">
        <f>O597*H597</f>
        <v>0</v>
      </c>
      <c r="Q597" s="217">
        <v>2.5000000000000001E-3</v>
      </c>
      <c r="R597" s="217">
        <f>Q597*H597</f>
        <v>3.65E-3</v>
      </c>
      <c r="S597" s="217">
        <v>0</v>
      </c>
      <c r="T597" s="218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219" t="s">
        <v>321</v>
      </c>
      <c r="AT597" s="219" t="s">
        <v>193</v>
      </c>
      <c r="AU597" s="219" t="s">
        <v>86</v>
      </c>
      <c r="AY597" s="17" t="s">
        <v>191</v>
      </c>
      <c r="BE597" s="220">
        <f>IF(N597="základní",J597,0)</f>
        <v>0</v>
      </c>
      <c r="BF597" s="220">
        <f>IF(N597="snížená",J597,0)</f>
        <v>0</v>
      </c>
      <c r="BG597" s="220">
        <f>IF(N597="zákl. přenesená",J597,0)</f>
        <v>0</v>
      </c>
      <c r="BH597" s="220">
        <f>IF(N597="sníž. přenesená",J597,0)</f>
        <v>0</v>
      </c>
      <c r="BI597" s="220">
        <f>IF(N597="nulová",J597,0)</f>
        <v>0</v>
      </c>
      <c r="BJ597" s="17" t="s">
        <v>84</v>
      </c>
      <c r="BK597" s="220">
        <f>ROUND(I597*H597,2)</f>
        <v>0</v>
      </c>
      <c r="BL597" s="17" t="s">
        <v>321</v>
      </c>
      <c r="BM597" s="219" t="s">
        <v>1935</v>
      </c>
    </row>
    <row r="598" spans="1:65" s="2" customFormat="1" ht="29.25">
      <c r="A598" s="34"/>
      <c r="B598" s="35"/>
      <c r="C598" s="36"/>
      <c r="D598" s="221" t="s">
        <v>200</v>
      </c>
      <c r="E598" s="36"/>
      <c r="F598" s="222" t="s">
        <v>1936</v>
      </c>
      <c r="G598" s="36"/>
      <c r="H598" s="36"/>
      <c r="I598" s="122"/>
      <c r="J598" s="36"/>
      <c r="K598" s="36"/>
      <c r="L598" s="39"/>
      <c r="M598" s="223"/>
      <c r="N598" s="224"/>
      <c r="O598" s="71"/>
      <c r="P598" s="71"/>
      <c r="Q598" s="71"/>
      <c r="R598" s="71"/>
      <c r="S598" s="71"/>
      <c r="T598" s="72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T598" s="17" t="s">
        <v>200</v>
      </c>
      <c r="AU598" s="17" t="s">
        <v>86</v>
      </c>
    </row>
    <row r="599" spans="1:65" s="12" customFormat="1" ht="22.9" customHeight="1">
      <c r="B599" s="192"/>
      <c r="C599" s="193"/>
      <c r="D599" s="194" t="s">
        <v>76</v>
      </c>
      <c r="E599" s="206" t="s">
        <v>1129</v>
      </c>
      <c r="F599" s="206" t="s">
        <v>1130</v>
      </c>
      <c r="G599" s="193"/>
      <c r="H599" s="193"/>
      <c r="I599" s="196"/>
      <c r="J599" s="207">
        <f>BK599</f>
        <v>0</v>
      </c>
      <c r="K599" s="193"/>
      <c r="L599" s="198"/>
      <c r="M599" s="199"/>
      <c r="N599" s="200"/>
      <c r="O599" s="200"/>
      <c r="P599" s="201">
        <f>SUM(P600:P632)</f>
        <v>0</v>
      </c>
      <c r="Q599" s="200"/>
      <c r="R599" s="201">
        <f>SUM(R600:R632)</f>
        <v>0.37048688000000007</v>
      </c>
      <c r="S599" s="200"/>
      <c r="T599" s="202">
        <f>SUM(T600:T632)</f>
        <v>9.1152400000000001E-3</v>
      </c>
      <c r="AR599" s="203" t="s">
        <v>86</v>
      </c>
      <c r="AT599" s="204" t="s">
        <v>76</v>
      </c>
      <c r="AU599" s="204" t="s">
        <v>84</v>
      </c>
      <c r="AY599" s="203" t="s">
        <v>191</v>
      </c>
      <c r="BK599" s="205">
        <f>SUM(BK600:BK632)</f>
        <v>0</v>
      </c>
    </row>
    <row r="600" spans="1:65" s="2" customFormat="1" ht="21.6" customHeight="1">
      <c r="A600" s="34"/>
      <c r="B600" s="35"/>
      <c r="C600" s="208" t="s">
        <v>1089</v>
      </c>
      <c r="D600" s="208" t="s">
        <v>193</v>
      </c>
      <c r="E600" s="209" t="s">
        <v>1132</v>
      </c>
      <c r="F600" s="210" t="s">
        <v>1133</v>
      </c>
      <c r="G600" s="211" t="s">
        <v>223</v>
      </c>
      <c r="H600" s="212">
        <v>29.404</v>
      </c>
      <c r="I600" s="213"/>
      <c r="J600" s="214">
        <f>ROUND(I600*H600,2)</f>
        <v>0</v>
      </c>
      <c r="K600" s="210" t="s">
        <v>197</v>
      </c>
      <c r="L600" s="39"/>
      <c r="M600" s="215" t="s">
        <v>1</v>
      </c>
      <c r="N600" s="216" t="s">
        <v>42</v>
      </c>
      <c r="O600" s="71"/>
      <c r="P600" s="217">
        <f>O600*H600</f>
        <v>0</v>
      </c>
      <c r="Q600" s="217">
        <v>1E-3</v>
      </c>
      <c r="R600" s="217">
        <f>Q600*H600</f>
        <v>2.9404E-2</v>
      </c>
      <c r="S600" s="217">
        <v>3.1E-4</v>
      </c>
      <c r="T600" s="218">
        <f>S600*H600</f>
        <v>9.1152400000000001E-3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219" t="s">
        <v>321</v>
      </c>
      <c r="AT600" s="219" t="s">
        <v>193</v>
      </c>
      <c r="AU600" s="219" t="s">
        <v>86</v>
      </c>
      <c r="AY600" s="17" t="s">
        <v>191</v>
      </c>
      <c r="BE600" s="220">
        <f>IF(N600="základní",J600,0)</f>
        <v>0</v>
      </c>
      <c r="BF600" s="220">
        <f>IF(N600="snížená",J600,0)</f>
        <v>0</v>
      </c>
      <c r="BG600" s="220">
        <f>IF(N600="zákl. přenesená",J600,0)</f>
        <v>0</v>
      </c>
      <c r="BH600" s="220">
        <f>IF(N600="sníž. přenesená",J600,0)</f>
        <v>0</v>
      </c>
      <c r="BI600" s="220">
        <f>IF(N600="nulová",J600,0)</f>
        <v>0</v>
      </c>
      <c r="BJ600" s="17" t="s">
        <v>84</v>
      </c>
      <c r="BK600" s="220">
        <f>ROUND(I600*H600,2)</f>
        <v>0</v>
      </c>
      <c r="BL600" s="17" t="s">
        <v>321</v>
      </c>
      <c r="BM600" s="219" t="s">
        <v>1134</v>
      </c>
    </row>
    <row r="601" spans="1:65" s="2" customFormat="1">
      <c r="A601" s="34"/>
      <c r="B601" s="35"/>
      <c r="C601" s="36"/>
      <c r="D601" s="221" t="s">
        <v>200</v>
      </c>
      <c r="E601" s="36"/>
      <c r="F601" s="222" t="s">
        <v>1135</v>
      </c>
      <c r="G601" s="36"/>
      <c r="H601" s="36"/>
      <c r="I601" s="122"/>
      <c r="J601" s="36"/>
      <c r="K601" s="36"/>
      <c r="L601" s="39"/>
      <c r="M601" s="223"/>
      <c r="N601" s="224"/>
      <c r="O601" s="71"/>
      <c r="P601" s="71"/>
      <c r="Q601" s="71"/>
      <c r="R601" s="71"/>
      <c r="S601" s="71"/>
      <c r="T601" s="72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T601" s="17" t="s">
        <v>200</v>
      </c>
      <c r="AU601" s="17" t="s">
        <v>86</v>
      </c>
    </row>
    <row r="602" spans="1:65" s="14" customFormat="1">
      <c r="B602" s="235"/>
      <c r="C602" s="236"/>
      <c r="D602" s="221" t="s">
        <v>202</v>
      </c>
      <c r="E602" s="237" t="s">
        <v>1</v>
      </c>
      <c r="F602" s="238" t="s">
        <v>1665</v>
      </c>
      <c r="G602" s="236"/>
      <c r="H602" s="239">
        <v>17.399999999999999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AT602" s="245" t="s">
        <v>202</v>
      </c>
      <c r="AU602" s="245" t="s">
        <v>86</v>
      </c>
      <c r="AV602" s="14" t="s">
        <v>86</v>
      </c>
      <c r="AW602" s="14" t="s">
        <v>32</v>
      </c>
      <c r="AX602" s="14" t="s">
        <v>77</v>
      </c>
      <c r="AY602" s="245" t="s">
        <v>191</v>
      </c>
    </row>
    <row r="603" spans="1:65" s="14" customFormat="1">
      <c r="B603" s="235"/>
      <c r="C603" s="236"/>
      <c r="D603" s="221" t="s">
        <v>202</v>
      </c>
      <c r="E603" s="237" t="s">
        <v>1</v>
      </c>
      <c r="F603" s="238" t="s">
        <v>1666</v>
      </c>
      <c r="G603" s="236"/>
      <c r="H603" s="239">
        <v>12.004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AT603" s="245" t="s">
        <v>202</v>
      </c>
      <c r="AU603" s="245" t="s">
        <v>86</v>
      </c>
      <c r="AV603" s="14" t="s">
        <v>86</v>
      </c>
      <c r="AW603" s="14" t="s">
        <v>32</v>
      </c>
      <c r="AX603" s="14" t="s">
        <v>77</v>
      </c>
      <c r="AY603" s="245" t="s">
        <v>191</v>
      </c>
    </row>
    <row r="604" spans="1:65" s="2" customFormat="1" ht="21.6" customHeight="1">
      <c r="A604" s="34"/>
      <c r="B604" s="35"/>
      <c r="C604" s="208" t="s">
        <v>1097</v>
      </c>
      <c r="D604" s="208" t="s">
        <v>193</v>
      </c>
      <c r="E604" s="209" t="s">
        <v>1137</v>
      </c>
      <c r="F604" s="210" t="s">
        <v>1138</v>
      </c>
      <c r="G604" s="211" t="s">
        <v>223</v>
      </c>
      <c r="H604" s="212">
        <v>29.404</v>
      </c>
      <c r="I604" s="213"/>
      <c r="J604" s="214">
        <f>ROUND(I604*H604,2)</f>
        <v>0</v>
      </c>
      <c r="K604" s="210" t="s">
        <v>197</v>
      </c>
      <c r="L604" s="39"/>
      <c r="M604" s="215" t="s">
        <v>1</v>
      </c>
      <c r="N604" s="216" t="s">
        <v>42</v>
      </c>
      <c r="O604" s="71"/>
      <c r="P604" s="217">
        <f>O604*H604</f>
        <v>0</v>
      </c>
      <c r="Q604" s="217">
        <v>3.1800000000000001E-3</v>
      </c>
      <c r="R604" s="217">
        <f>Q604*H604</f>
        <v>9.350472E-2</v>
      </c>
      <c r="S604" s="217">
        <v>0</v>
      </c>
      <c r="T604" s="218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219" t="s">
        <v>321</v>
      </c>
      <c r="AT604" s="219" t="s">
        <v>193</v>
      </c>
      <c r="AU604" s="219" t="s">
        <v>86</v>
      </c>
      <c r="AY604" s="17" t="s">
        <v>191</v>
      </c>
      <c r="BE604" s="220">
        <f>IF(N604="základní",J604,0)</f>
        <v>0</v>
      </c>
      <c r="BF604" s="220">
        <f>IF(N604="snížená",J604,0)</f>
        <v>0</v>
      </c>
      <c r="BG604" s="220">
        <f>IF(N604="zákl. přenesená",J604,0)</f>
        <v>0</v>
      </c>
      <c r="BH604" s="220">
        <f>IF(N604="sníž. přenesená",J604,0)</f>
        <v>0</v>
      </c>
      <c r="BI604" s="220">
        <f>IF(N604="nulová",J604,0)</f>
        <v>0</v>
      </c>
      <c r="BJ604" s="17" t="s">
        <v>84</v>
      </c>
      <c r="BK604" s="220">
        <f>ROUND(I604*H604,2)</f>
        <v>0</v>
      </c>
      <c r="BL604" s="17" t="s">
        <v>321</v>
      </c>
      <c r="BM604" s="219" t="s">
        <v>1139</v>
      </c>
    </row>
    <row r="605" spans="1:65" s="2" customFormat="1" ht="29.25">
      <c r="A605" s="34"/>
      <c r="B605" s="35"/>
      <c r="C605" s="36"/>
      <c r="D605" s="221" t="s">
        <v>200</v>
      </c>
      <c r="E605" s="36"/>
      <c r="F605" s="222" t="s">
        <v>1140</v>
      </c>
      <c r="G605" s="36"/>
      <c r="H605" s="36"/>
      <c r="I605" s="122"/>
      <c r="J605" s="36"/>
      <c r="K605" s="36"/>
      <c r="L605" s="39"/>
      <c r="M605" s="223"/>
      <c r="N605" s="224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200</v>
      </c>
      <c r="AU605" s="17" t="s">
        <v>86</v>
      </c>
    </row>
    <row r="606" spans="1:65" s="2" customFormat="1" ht="21.6" customHeight="1">
      <c r="A606" s="34"/>
      <c r="B606" s="35"/>
      <c r="C606" s="208" t="s">
        <v>1105</v>
      </c>
      <c r="D606" s="208" t="s">
        <v>193</v>
      </c>
      <c r="E606" s="209" t="s">
        <v>1142</v>
      </c>
      <c r="F606" s="210" t="s">
        <v>1143</v>
      </c>
      <c r="G606" s="211" t="s">
        <v>223</v>
      </c>
      <c r="H606" s="212">
        <v>168.99700000000001</v>
      </c>
      <c r="I606" s="213"/>
      <c r="J606" s="214">
        <f>ROUND(I606*H606,2)</f>
        <v>0</v>
      </c>
      <c r="K606" s="210" t="s">
        <v>197</v>
      </c>
      <c r="L606" s="39"/>
      <c r="M606" s="215" t="s">
        <v>1</v>
      </c>
      <c r="N606" s="216" t="s">
        <v>42</v>
      </c>
      <c r="O606" s="71"/>
      <c r="P606" s="217">
        <f>O606*H606</f>
        <v>0</v>
      </c>
      <c r="Q606" s="217">
        <v>2.0000000000000001E-4</v>
      </c>
      <c r="R606" s="217">
        <f>Q606*H606</f>
        <v>3.3799400000000007E-2</v>
      </c>
      <c r="S606" s="217">
        <v>0</v>
      </c>
      <c r="T606" s="218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219" t="s">
        <v>321</v>
      </c>
      <c r="AT606" s="219" t="s">
        <v>193</v>
      </c>
      <c r="AU606" s="219" t="s">
        <v>86</v>
      </c>
      <c r="AY606" s="17" t="s">
        <v>191</v>
      </c>
      <c r="BE606" s="220">
        <f>IF(N606="základní",J606,0)</f>
        <v>0</v>
      </c>
      <c r="BF606" s="220">
        <f>IF(N606="snížená",J606,0)</f>
        <v>0</v>
      </c>
      <c r="BG606" s="220">
        <f>IF(N606="zákl. přenesená",J606,0)</f>
        <v>0</v>
      </c>
      <c r="BH606" s="220">
        <f>IF(N606="sníž. přenesená",J606,0)</f>
        <v>0</v>
      </c>
      <c r="BI606" s="220">
        <f>IF(N606="nulová",J606,0)</f>
        <v>0</v>
      </c>
      <c r="BJ606" s="17" t="s">
        <v>84</v>
      </c>
      <c r="BK606" s="220">
        <f>ROUND(I606*H606,2)</f>
        <v>0</v>
      </c>
      <c r="BL606" s="17" t="s">
        <v>321</v>
      </c>
      <c r="BM606" s="219" t="s">
        <v>1144</v>
      </c>
    </row>
    <row r="607" spans="1:65" s="2" customFormat="1" ht="19.5">
      <c r="A607" s="34"/>
      <c r="B607" s="35"/>
      <c r="C607" s="36"/>
      <c r="D607" s="221" t="s">
        <v>200</v>
      </c>
      <c r="E607" s="36"/>
      <c r="F607" s="222" t="s">
        <v>1145</v>
      </c>
      <c r="G607" s="36"/>
      <c r="H607" s="36"/>
      <c r="I607" s="122"/>
      <c r="J607" s="36"/>
      <c r="K607" s="36"/>
      <c r="L607" s="39"/>
      <c r="M607" s="223"/>
      <c r="N607" s="224"/>
      <c r="O607" s="71"/>
      <c r="P607" s="71"/>
      <c r="Q607" s="71"/>
      <c r="R607" s="71"/>
      <c r="S607" s="71"/>
      <c r="T607" s="72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T607" s="17" t="s">
        <v>200</v>
      </c>
      <c r="AU607" s="17" t="s">
        <v>86</v>
      </c>
    </row>
    <row r="608" spans="1:65" s="2" customFormat="1" ht="19.5">
      <c r="A608" s="34"/>
      <c r="B608" s="35"/>
      <c r="C608" s="36"/>
      <c r="D608" s="221" t="s">
        <v>218</v>
      </c>
      <c r="E608" s="36"/>
      <c r="F608" s="246" t="s">
        <v>1937</v>
      </c>
      <c r="G608" s="36"/>
      <c r="H608" s="36"/>
      <c r="I608" s="122"/>
      <c r="J608" s="36"/>
      <c r="K608" s="36"/>
      <c r="L608" s="39"/>
      <c r="M608" s="223"/>
      <c r="N608" s="224"/>
      <c r="O608" s="71"/>
      <c r="P608" s="71"/>
      <c r="Q608" s="71"/>
      <c r="R608" s="71"/>
      <c r="S608" s="71"/>
      <c r="T608" s="72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T608" s="17" t="s">
        <v>218</v>
      </c>
      <c r="AU608" s="17" t="s">
        <v>86</v>
      </c>
    </row>
    <row r="609" spans="1:65" s="13" customFormat="1">
      <c r="B609" s="225"/>
      <c r="C609" s="226"/>
      <c r="D609" s="221" t="s">
        <v>202</v>
      </c>
      <c r="E609" s="227" t="s">
        <v>1</v>
      </c>
      <c r="F609" s="228" t="s">
        <v>1938</v>
      </c>
      <c r="G609" s="226"/>
      <c r="H609" s="227" t="s">
        <v>1</v>
      </c>
      <c r="I609" s="229"/>
      <c r="J609" s="226"/>
      <c r="K609" s="226"/>
      <c r="L609" s="230"/>
      <c r="M609" s="231"/>
      <c r="N609" s="232"/>
      <c r="O609" s="232"/>
      <c r="P609" s="232"/>
      <c r="Q609" s="232"/>
      <c r="R609" s="232"/>
      <c r="S609" s="232"/>
      <c r="T609" s="233"/>
      <c r="AT609" s="234" t="s">
        <v>202</v>
      </c>
      <c r="AU609" s="234" t="s">
        <v>86</v>
      </c>
      <c r="AV609" s="13" t="s">
        <v>84</v>
      </c>
      <c r="AW609" s="13" t="s">
        <v>32</v>
      </c>
      <c r="AX609" s="13" t="s">
        <v>77</v>
      </c>
      <c r="AY609" s="234" t="s">
        <v>191</v>
      </c>
    </row>
    <row r="610" spans="1:65" s="14" customFormat="1">
      <c r="B610" s="235"/>
      <c r="C610" s="236"/>
      <c r="D610" s="221" t="s">
        <v>202</v>
      </c>
      <c r="E610" s="237" t="s">
        <v>1</v>
      </c>
      <c r="F610" s="238" t="s">
        <v>1682</v>
      </c>
      <c r="G610" s="236"/>
      <c r="H610" s="239">
        <v>49.298000000000002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AT610" s="245" t="s">
        <v>202</v>
      </c>
      <c r="AU610" s="245" t="s">
        <v>86</v>
      </c>
      <c r="AV610" s="14" t="s">
        <v>86</v>
      </c>
      <c r="AW610" s="14" t="s">
        <v>32</v>
      </c>
      <c r="AX610" s="14" t="s">
        <v>77</v>
      </c>
      <c r="AY610" s="245" t="s">
        <v>191</v>
      </c>
    </row>
    <row r="611" spans="1:65" s="14" customFormat="1">
      <c r="B611" s="235"/>
      <c r="C611" s="236"/>
      <c r="D611" s="221" t="s">
        <v>202</v>
      </c>
      <c r="E611" s="237" t="s">
        <v>1</v>
      </c>
      <c r="F611" s="238" t="s">
        <v>1683</v>
      </c>
      <c r="G611" s="236"/>
      <c r="H611" s="239">
        <v>6.7569999999999997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AT611" s="245" t="s">
        <v>202</v>
      </c>
      <c r="AU611" s="245" t="s">
        <v>86</v>
      </c>
      <c r="AV611" s="14" t="s">
        <v>86</v>
      </c>
      <c r="AW611" s="14" t="s">
        <v>32</v>
      </c>
      <c r="AX611" s="14" t="s">
        <v>77</v>
      </c>
      <c r="AY611" s="245" t="s">
        <v>191</v>
      </c>
    </row>
    <row r="612" spans="1:65" s="13" customFormat="1">
      <c r="B612" s="225"/>
      <c r="C612" s="226"/>
      <c r="D612" s="221" t="s">
        <v>202</v>
      </c>
      <c r="E612" s="227" t="s">
        <v>1</v>
      </c>
      <c r="F612" s="228" t="s">
        <v>1939</v>
      </c>
      <c r="G612" s="226"/>
      <c r="H612" s="227" t="s">
        <v>1</v>
      </c>
      <c r="I612" s="229"/>
      <c r="J612" s="226"/>
      <c r="K612" s="226"/>
      <c r="L612" s="230"/>
      <c r="M612" s="231"/>
      <c r="N612" s="232"/>
      <c r="O612" s="232"/>
      <c r="P612" s="232"/>
      <c r="Q612" s="232"/>
      <c r="R612" s="232"/>
      <c r="S612" s="232"/>
      <c r="T612" s="233"/>
      <c r="AT612" s="234" t="s">
        <v>202</v>
      </c>
      <c r="AU612" s="234" t="s">
        <v>86</v>
      </c>
      <c r="AV612" s="13" t="s">
        <v>84</v>
      </c>
      <c r="AW612" s="13" t="s">
        <v>32</v>
      </c>
      <c r="AX612" s="13" t="s">
        <v>77</v>
      </c>
      <c r="AY612" s="234" t="s">
        <v>191</v>
      </c>
    </row>
    <row r="613" spans="1:65" s="14" customFormat="1">
      <c r="B613" s="235"/>
      <c r="C613" s="236"/>
      <c r="D613" s="221" t="s">
        <v>202</v>
      </c>
      <c r="E613" s="237" t="s">
        <v>1</v>
      </c>
      <c r="F613" s="238" t="s">
        <v>1940</v>
      </c>
      <c r="G613" s="236"/>
      <c r="H613" s="239">
        <v>23.3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AT613" s="245" t="s">
        <v>202</v>
      </c>
      <c r="AU613" s="245" t="s">
        <v>86</v>
      </c>
      <c r="AV613" s="14" t="s">
        <v>86</v>
      </c>
      <c r="AW613" s="14" t="s">
        <v>32</v>
      </c>
      <c r="AX613" s="14" t="s">
        <v>77</v>
      </c>
      <c r="AY613" s="245" t="s">
        <v>191</v>
      </c>
    </row>
    <row r="614" spans="1:65" s="14" customFormat="1">
      <c r="B614" s="235"/>
      <c r="C614" s="236"/>
      <c r="D614" s="221" t="s">
        <v>202</v>
      </c>
      <c r="E614" s="237" t="s">
        <v>1</v>
      </c>
      <c r="F614" s="238" t="s">
        <v>1941</v>
      </c>
      <c r="G614" s="236"/>
      <c r="H614" s="239">
        <v>2.8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AT614" s="245" t="s">
        <v>202</v>
      </c>
      <c r="AU614" s="245" t="s">
        <v>86</v>
      </c>
      <c r="AV614" s="14" t="s">
        <v>86</v>
      </c>
      <c r="AW614" s="14" t="s">
        <v>32</v>
      </c>
      <c r="AX614" s="14" t="s">
        <v>77</v>
      </c>
      <c r="AY614" s="245" t="s">
        <v>191</v>
      </c>
    </row>
    <row r="615" spans="1:65" s="14" customFormat="1">
      <c r="B615" s="235"/>
      <c r="C615" s="236"/>
      <c r="D615" s="221" t="s">
        <v>202</v>
      </c>
      <c r="E615" s="237" t="s">
        <v>1</v>
      </c>
      <c r="F615" s="238" t="s">
        <v>1942</v>
      </c>
      <c r="G615" s="236"/>
      <c r="H615" s="239">
        <v>14.673999999999999</v>
      </c>
      <c r="I615" s="240"/>
      <c r="J615" s="236"/>
      <c r="K615" s="236"/>
      <c r="L615" s="241"/>
      <c r="M615" s="242"/>
      <c r="N615" s="243"/>
      <c r="O615" s="243"/>
      <c r="P615" s="243"/>
      <c r="Q615" s="243"/>
      <c r="R615" s="243"/>
      <c r="S615" s="243"/>
      <c r="T615" s="244"/>
      <c r="AT615" s="245" t="s">
        <v>202</v>
      </c>
      <c r="AU615" s="245" t="s">
        <v>86</v>
      </c>
      <c r="AV615" s="14" t="s">
        <v>86</v>
      </c>
      <c r="AW615" s="14" t="s">
        <v>32</v>
      </c>
      <c r="AX615" s="14" t="s">
        <v>77</v>
      </c>
      <c r="AY615" s="245" t="s">
        <v>191</v>
      </c>
    </row>
    <row r="616" spans="1:65" s="14" customFormat="1" ht="33.75">
      <c r="B616" s="235"/>
      <c r="C616" s="236"/>
      <c r="D616" s="221" t="s">
        <v>202</v>
      </c>
      <c r="E616" s="237" t="s">
        <v>1</v>
      </c>
      <c r="F616" s="238" t="s">
        <v>1943</v>
      </c>
      <c r="G616" s="236"/>
      <c r="H616" s="239">
        <v>44.002000000000002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AT616" s="245" t="s">
        <v>202</v>
      </c>
      <c r="AU616" s="245" t="s">
        <v>86</v>
      </c>
      <c r="AV616" s="14" t="s">
        <v>86</v>
      </c>
      <c r="AW616" s="14" t="s">
        <v>32</v>
      </c>
      <c r="AX616" s="14" t="s">
        <v>77</v>
      </c>
      <c r="AY616" s="245" t="s">
        <v>191</v>
      </c>
    </row>
    <row r="617" spans="1:65" s="14" customFormat="1">
      <c r="B617" s="235"/>
      <c r="C617" s="236"/>
      <c r="D617" s="221" t="s">
        <v>202</v>
      </c>
      <c r="E617" s="236"/>
      <c r="F617" s="238" t="s">
        <v>1944</v>
      </c>
      <c r="G617" s="236"/>
      <c r="H617" s="239">
        <v>168.99700000000001</v>
      </c>
      <c r="I617" s="240"/>
      <c r="J617" s="236"/>
      <c r="K617" s="236"/>
      <c r="L617" s="241"/>
      <c r="M617" s="242"/>
      <c r="N617" s="243"/>
      <c r="O617" s="243"/>
      <c r="P617" s="243"/>
      <c r="Q617" s="243"/>
      <c r="R617" s="243"/>
      <c r="S617" s="243"/>
      <c r="T617" s="244"/>
      <c r="AT617" s="245" t="s">
        <v>202</v>
      </c>
      <c r="AU617" s="245" t="s">
        <v>86</v>
      </c>
      <c r="AV617" s="14" t="s">
        <v>86</v>
      </c>
      <c r="AW617" s="14" t="s">
        <v>4</v>
      </c>
      <c r="AX617" s="14" t="s">
        <v>84</v>
      </c>
      <c r="AY617" s="245" t="s">
        <v>191</v>
      </c>
    </row>
    <row r="618" spans="1:65" s="2" customFormat="1" ht="32.450000000000003" customHeight="1">
      <c r="A618" s="34"/>
      <c r="B618" s="35"/>
      <c r="C618" s="208" t="s">
        <v>1112</v>
      </c>
      <c r="D618" s="208" t="s">
        <v>193</v>
      </c>
      <c r="E618" s="209" t="s">
        <v>1149</v>
      </c>
      <c r="F618" s="210" t="s">
        <v>1150</v>
      </c>
      <c r="G618" s="211" t="s">
        <v>223</v>
      </c>
      <c r="H618" s="212">
        <v>168.99700000000001</v>
      </c>
      <c r="I618" s="213"/>
      <c r="J618" s="214">
        <f>ROUND(I618*H618,2)</f>
        <v>0</v>
      </c>
      <c r="K618" s="210" t="s">
        <v>197</v>
      </c>
      <c r="L618" s="39"/>
      <c r="M618" s="215" t="s">
        <v>1</v>
      </c>
      <c r="N618" s="216" t="s">
        <v>42</v>
      </c>
      <c r="O618" s="71"/>
      <c r="P618" s="217">
        <f>O618*H618</f>
        <v>0</v>
      </c>
      <c r="Q618" s="217">
        <v>2.9E-4</v>
      </c>
      <c r="R618" s="217">
        <f>Q618*H618</f>
        <v>4.9009130000000005E-2</v>
      </c>
      <c r="S618" s="217">
        <v>0</v>
      </c>
      <c r="T618" s="218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219" t="s">
        <v>321</v>
      </c>
      <c r="AT618" s="219" t="s">
        <v>193</v>
      </c>
      <c r="AU618" s="219" t="s">
        <v>86</v>
      </c>
      <c r="AY618" s="17" t="s">
        <v>191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7" t="s">
        <v>84</v>
      </c>
      <c r="BK618" s="220">
        <f>ROUND(I618*H618,2)</f>
        <v>0</v>
      </c>
      <c r="BL618" s="17" t="s">
        <v>321</v>
      </c>
      <c r="BM618" s="219" t="s">
        <v>1151</v>
      </c>
    </row>
    <row r="619" spans="1:65" s="2" customFormat="1" ht="29.25">
      <c r="A619" s="34"/>
      <c r="B619" s="35"/>
      <c r="C619" s="36"/>
      <c r="D619" s="221" t="s">
        <v>200</v>
      </c>
      <c r="E619" s="36"/>
      <c r="F619" s="222" t="s">
        <v>1152</v>
      </c>
      <c r="G619" s="36"/>
      <c r="H619" s="36"/>
      <c r="I619" s="122"/>
      <c r="J619" s="36"/>
      <c r="K619" s="36"/>
      <c r="L619" s="39"/>
      <c r="M619" s="223"/>
      <c r="N619" s="224"/>
      <c r="O619" s="71"/>
      <c r="P619" s="71"/>
      <c r="Q619" s="71"/>
      <c r="R619" s="71"/>
      <c r="S619" s="71"/>
      <c r="T619" s="72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7" t="s">
        <v>200</v>
      </c>
      <c r="AU619" s="17" t="s">
        <v>86</v>
      </c>
    </row>
    <row r="620" spans="1:65" s="2" customFormat="1" ht="19.5">
      <c r="A620" s="34"/>
      <c r="B620" s="35"/>
      <c r="C620" s="36"/>
      <c r="D620" s="221" t="s">
        <v>218</v>
      </c>
      <c r="E620" s="36"/>
      <c r="F620" s="246" t="s">
        <v>1937</v>
      </c>
      <c r="G620" s="36"/>
      <c r="H620" s="36"/>
      <c r="I620" s="122"/>
      <c r="J620" s="36"/>
      <c r="K620" s="36"/>
      <c r="L620" s="39"/>
      <c r="M620" s="223"/>
      <c r="N620" s="224"/>
      <c r="O620" s="71"/>
      <c r="P620" s="71"/>
      <c r="Q620" s="71"/>
      <c r="R620" s="71"/>
      <c r="S620" s="71"/>
      <c r="T620" s="72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7" t="s">
        <v>218</v>
      </c>
      <c r="AU620" s="17" t="s">
        <v>86</v>
      </c>
    </row>
    <row r="621" spans="1:65" s="14" customFormat="1">
      <c r="B621" s="235"/>
      <c r="C621" s="236"/>
      <c r="D621" s="221" t="s">
        <v>202</v>
      </c>
      <c r="E621" s="236"/>
      <c r="F621" s="238" t="s">
        <v>1944</v>
      </c>
      <c r="G621" s="236"/>
      <c r="H621" s="239">
        <v>168.99700000000001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AT621" s="245" t="s">
        <v>202</v>
      </c>
      <c r="AU621" s="245" t="s">
        <v>86</v>
      </c>
      <c r="AV621" s="14" t="s">
        <v>86</v>
      </c>
      <c r="AW621" s="14" t="s">
        <v>4</v>
      </c>
      <c r="AX621" s="14" t="s">
        <v>84</v>
      </c>
      <c r="AY621" s="245" t="s">
        <v>191</v>
      </c>
    </row>
    <row r="622" spans="1:65" s="2" customFormat="1" ht="32.450000000000003" customHeight="1">
      <c r="A622" s="34"/>
      <c r="B622" s="35"/>
      <c r="C622" s="208" t="s">
        <v>1122</v>
      </c>
      <c r="D622" s="208" t="s">
        <v>193</v>
      </c>
      <c r="E622" s="209" t="s">
        <v>1154</v>
      </c>
      <c r="F622" s="210" t="s">
        <v>1155</v>
      </c>
      <c r="G622" s="211" t="s">
        <v>223</v>
      </c>
      <c r="H622" s="212">
        <v>168.99700000000001</v>
      </c>
      <c r="I622" s="213"/>
      <c r="J622" s="214">
        <f>ROUND(I622*H622,2)</f>
        <v>0</v>
      </c>
      <c r="K622" s="210" t="s">
        <v>197</v>
      </c>
      <c r="L622" s="39"/>
      <c r="M622" s="215" t="s">
        <v>1</v>
      </c>
      <c r="N622" s="216" t="s">
        <v>42</v>
      </c>
      <c r="O622" s="71"/>
      <c r="P622" s="217">
        <f>O622*H622</f>
        <v>0</v>
      </c>
      <c r="Q622" s="217">
        <v>1.0000000000000001E-5</v>
      </c>
      <c r="R622" s="217">
        <f>Q622*H622</f>
        <v>1.6899700000000003E-3</v>
      </c>
      <c r="S622" s="217">
        <v>0</v>
      </c>
      <c r="T622" s="218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219" t="s">
        <v>321</v>
      </c>
      <c r="AT622" s="219" t="s">
        <v>193</v>
      </c>
      <c r="AU622" s="219" t="s">
        <v>86</v>
      </c>
      <c r="AY622" s="17" t="s">
        <v>191</v>
      </c>
      <c r="BE622" s="220">
        <f>IF(N622="základní",J622,0)</f>
        <v>0</v>
      </c>
      <c r="BF622" s="220">
        <f>IF(N622="snížená",J622,0)</f>
        <v>0</v>
      </c>
      <c r="BG622" s="220">
        <f>IF(N622="zákl. přenesená",J622,0)</f>
        <v>0</v>
      </c>
      <c r="BH622" s="220">
        <f>IF(N622="sníž. přenesená",J622,0)</f>
        <v>0</v>
      </c>
      <c r="BI622" s="220">
        <f>IF(N622="nulová",J622,0)</f>
        <v>0</v>
      </c>
      <c r="BJ622" s="17" t="s">
        <v>84</v>
      </c>
      <c r="BK622" s="220">
        <f>ROUND(I622*H622,2)</f>
        <v>0</v>
      </c>
      <c r="BL622" s="17" t="s">
        <v>321</v>
      </c>
      <c r="BM622" s="219" t="s">
        <v>1156</v>
      </c>
    </row>
    <row r="623" spans="1:65" s="2" customFormat="1" ht="29.25">
      <c r="A623" s="34"/>
      <c r="B623" s="35"/>
      <c r="C623" s="36"/>
      <c r="D623" s="221" t="s">
        <v>200</v>
      </c>
      <c r="E623" s="36"/>
      <c r="F623" s="222" t="s">
        <v>1157</v>
      </c>
      <c r="G623" s="36"/>
      <c r="H623" s="36"/>
      <c r="I623" s="122"/>
      <c r="J623" s="36"/>
      <c r="K623" s="36"/>
      <c r="L623" s="39"/>
      <c r="M623" s="223"/>
      <c r="N623" s="224"/>
      <c r="O623" s="71"/>
      <c r="P623" s="71"/>
      <c r="Q623" s="71"/>
      <c r="R623" s="71"/>
      <c r="S623" s="71"/>
      <c r="T623" s="72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7" t="s">
        <v>200</v>
      </c>
      <c r="AU623" s="17" t="s">
        <v>86</v>
      </c>
    </row>
    <row r="624" spans="1:65" s="2" customFormat="1" ht="19.5">
      <c r="A624" s="34"/>
      <c r="B624" s="35"/>
      <c r="C624" s="36"/>
      <c r="D624" s="221" t="s">
        <v>218</v>
      </c>
      <c r="E624" s="36"/>
      <c r="F624" s="246" t="s">
        <v>1937</v>
      </c>
      <c r="G624" s="36"/>
      <c r="H624" s="36"/>
      <c r="I624" s="122"/>
      <c r="J624" s="36"/>
      <c r="K624" s="36"/>
      <c r="L624" s="39"/>
      <c r="M624" s="223"/>
      <c r="N624" s="224"/>
      <c r="O624" s="71"/>
      <c r="P624" s="71"/>
      <c r="Q624" s="71"/>
      <c r="R624" s="71"/>
      <c r="S624" s="71"/>
      <c r="T624" s="72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T624" s="17" t="s">
        <v>218</v>
      </c>
      <c r="AU624" s="17" t="s">
        <v>86</v>
      </c>
    </row>
    <row r="625" spans="1:65" s="14" customFormat="1">
      <c r="B625" s="235"/>
      <c r="C625" s="236"/>
      <c r="D625" s="221" t="s">
        <v>202</v>
      </c>
      <c r="E625" s="236"/>
      <c r="F625" s="238" t="s">
        <v>1944</v>
      </c>
      <c r="G625" s="236"/>
      <c r="H625" s="239">
        <v>168.99700000000001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AT625" s="245" t="s">
        <v>202</v>
      </c>
      <c r="AU625" s="245" t="s">
        <v>86</v>
      </c>
      <c r="AV625" s="14" t="s">
        <v>86</v>
      </c>
      <c r="AW625" s="14" t="s">
        <v>4</v>
      </c>
      <c r="AX625" s="14" t="s">
        <v>84</v>
      </c>
      <c r="AY625" s="245" t="s">
        <v>191</v>
      </c>
    </row>
    <row r="626" spans="1:65" s="2" customFormat="1" ht="21.6" customHeight="1">
      <c r="A626" s="34"/>
      <c r="B626" s="35"/>
      <c r="C626" s="208" t="s">
        <v>1131</v>
      </c>
      <c r="D626" s="208" t="s">
        <v>193</v>
      </c>
      <c r="E626" s="209" t="s">
        <v>1159</v>
      </c>
      <c r="F626" s="210" t="s">
        <v>1160</v>
      </c>
      <c r="G626" s="211" t="s">
        <v>223</v>
      </c>
      <c r="H626" s="212">
        <v>18.262</v>
      </c>
      <c r="I626" s="213"/>
      <c r="J626" s="214">
        <f>ROUND(I626*H626,2)</f>
        <v>0</v>
      </c>
      <c r="K626" s="210" t="s">
        <v>197</v>
      </c>
      <c r="L626" s="39"/>
      <c r="M626" s="215" t="s">
        <v>1</v>
      </c>
      <c r="N626" s="216" t="s">
        <v>42</v>
      </c>
      <c r="O626" s="71"/>
      <c r="P626" s="217">
        <f>O626*H626</f>
        <v>0</v>
      </c>
      <c r="Q626" s="217">
        <v>8.9300000000000004E-3</v>
      </c>
      <c r="R626" s="217">
        <f>Q626*H626</f>
        <v>0.16307966000000002</v>
      </c>
      <c r="S626" s="217">
        <v>0</v>
      </c>
      <c r="T626" s="218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219" t="s">
        <v>321</v>
      </c>
      <c r="AT626" s="219" t="s">
        <v>193</v>
      </c>
      <c r="AU626" s="219" t="s">
        <v>86</v>
      </c>
      <c r="AY626" s="17" t="s">
        <v>191</v>
      </c>
      <c r="BE626" s="220">
        <f>IF(N626="základní",J626,0)</f>
        <v>0</v>
      </c>
      <c r="BF626" s="220">
        <f>IF(N626="snížená",J626,0)</f>
        <v>0</v>
      </c>
      <c r="BG626" s="220">
        <f>IF(N626="zákl. přenesená",J626,0)</f>
        <v>0</v>
      </c>
      <c r="BH626" s="220">
        <f>IF(N626="sníž. přenesená",J626,0)</f>
        <v>0</v>
      </c>
      <c r="BI626" s="220">
        <f>IF(N626="nulová",J626,0)</f>
        <v>0</v>
      </c>
      <c r="BJ626" s="17" t="s">
        <v>84</v>
      </c>
      <c r="BK626" s="220">
        <f>ROUND(I626*H626,2)</f>
        <v>0</v>
      </c>
      <c r="BL626" s="17" t="s">
        <v>321</v>
      </c>
      <c r="BM626" s="219" t="s">
        <v>1161</v>
      </c>
    </row>
    <row r="627" spans="1:65" s="2" customFormat="1" ht="19.5">
      <c r="A627" s="34"/>
      <c r="B627" s="35"/>
      <c r="C627" s="36"/>
      <c r="D627" s="221" t="s">
        <v>200</v>
      </c>
      <c r="E627" s="36"/>
      <c r="F627" s="222" t="s">
        <v>1162</v>
      </c>
      <c r="G627" s="36"/>
      <c r="H627" s="36"/>
      <c r="I627" s="122"/>
      <c r="J627" s="36"/>
      <c r="K627" s="36"/>
      <c r="L627" s="39"/>
      <c r="M627" s="223"/>
      <c r="N627" s="224"/>
      <c r="O627" s="71"/>
      <c r="P627" s="71"/>
      <c r="Q627" s="71"/>
      <c r="R627" s="71"/>
      <c r="S627" s="71"/>
      <c r="T627" s="72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7" t="s">
        <v>200</v>
      </c>
      <c r="AU627" s="17" t="s">
        <v>86</v>
      </c>
    </row>
    <row r="628" spans="1:65" s="14" customFormat="1">
      <c r="B628" s="235"/>
      <c r="C628" s="236"/>
      <c r="D628" s="221" t="s">
        <v>202</v>
      </c>
      <c r="E628" s="237" t="s">
        <v>1</v>
      </c>
      <c r="F628" s="238" t="s">
        <v>1945</v>
      </c>
      <c r="G628" s="236"/>
      <c r="H628" s="239">
        <v>4.7489999999999997</v>
      </c>
      <c r="I628" s="240"/>
      <c r="J628" s="236"/>
      <c r="K628" s="236"/>
      <c r="L628" s="241"/>
      <c r="M628" s="242"/>
      <c r="N628" s="243"/>
      <c r="O628" s="243"/>
      <c r="P628" s="243"/>
      <c r="Q628" s="243"/>
      <c r="R628" s="243"/>
      <c r="S628" s="243"/>
      <c r="T628" s="244"/>
      <c r="AT628" s="245" t="s">
        <v>202</v>
      </c>
      <c r="AU628" s="245" t="s">
        <v>86</v>
      </c>
      <c r="AV628" s="14" t="s">
        <v>86</v>
      </c>
      <c r="AW628" s="14" t="s">
        <v>32</v>
      </c>
      <c r="AX628" s="14" t="s">
        <v>77</v>
      </c>
      <c r="AY628" s="245" t="s">
        <v>191</v>
      </c>
    </row>
    <row r="629" spans="1:65" s="14" customFormat="1">
      <c r="B629" s="235"/>
      <c r="C629" s="236"/>
      <c r="D629" s="221" t="s">
        <v>202</v>
      </c>
      <c r="E629" s="237" t="s">
        <v>1</v>
      </c>
      <c r="F629" s="238" t="s">
        <v>1946</v>
      </c>
      <c r="G629" s="236"/>
      <c r="H629" s="239">
        <v>6.9130000000000003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AT629" s="245" t="s">
        <v>202</v>
      </c>
      <c r="AU629" s="245" t="s">
        <v>86</v>
      </c>
      <c r="AV629" s="14" t="s">
        <v>86</v>
      </c>
      <c r="AW629" s="14" t="s">
        <v>32</v>
      </c>
      <c r="AX629" s="14" t="s">
        <v>77</v>
      </c>
      <c r="AY629" s="245" t="s">
        <v>191</v>
      </c>
    </row>
    <row r="630" spans="1:65" s="13" customFormat="1">
      <c r="B630" s="225"/>
      <c r="C630" s="226"/>
      <c r="D630" s="221" t="s">
        <v>202</v>
      </c>
      <c r="E630" s="227" t="s">
        <v>1</v>
      </c>
      <c r="F630" s="228" t="s">
        <v>1164</v>
      </c>
      <c r="G630" s="226"/>
      <c r="H630" s="227" t="s">
        <v>1</v>
      </c>
      <c r="I630" s="229"/>
      <c r="J630" s="226"/>
      <c r="K630" s="226"/>
      <c r="L630" s="230"/>
      <c r="M630" s="231"/>
      <c r="N630" s="232"/>
      <c r="O630" s="232"/>
      <c r="P630" s="232"/>
      <c r="Q630" s="232"/>
      <c r="R630" s="232"/>
      <c r="S630" s="232"/>
      <c r="T630" s="233"/>
      <c r="AT630" s="234" t="s">
        <v>202</v>
      </c>
      <c r="AU630" s="234" t="s">
        <v>86</v>
      </c>
      <c r="AV630" s="13" t="s">
        <v>84</v>
      </c>
      <c r="AW630" s="13" t="s">
        <v>32</v>
      </c>
      <c r="AX630" s="13" t="s">
        <v>77</v>
      </c>
      <c r="AY630" s="234" t="s">
        <v>191</v>
      </c>
    </row>
    <row r="631" spans="1:65" s="14" customFormat="1">
      <c r="B631" s="235"/>
      <c r="C631" s="236"/>
      <c r="D631" s="221" t="s">
        <v>202</v>
      </c>
      <c r="E631" s="237" t="s">
        <v>1</v>
      </c>
      <c r="F631" s="238" t="s">
        <v>1947</v>
      </c>
      <c r="G631" s="236"/>
      <c r="H631" s="239">
        <v>2.1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AT631" s="245" t="s">
        <v>202</v>
      </c>
      <c r="AU631" s="245" t="s">
        <v>86</v>
      </c>
      <c r="AV631" s="14" t="s">
        <v>86</v>
      </c>
      <c r="AW631" s="14" t="s">
        <v>32</v>
      </c>
      <c r="AX631" s="14" t="s">
        <v>77</v>
      </c>
      <c r="AY631" s="245" t="s">
        <v>191</v>
      </c>
    </row>
    <row r="632" spans="1:65" s="14" customFormat="1">
      <c r="B632" s="235"/>
      <c r="C632" s="236"/>
      <c r="D632" s="221" t="s">
        <v>202</v>
      </c>
      <c r="E632" s="237" t="s">
        <v>1</v>
      </c>
      <c r="F632" s="238" t="s">
        <v>1948</v>
      </c>
      <c r="G632" s="236"/>
      <c r="H632" s="239">
        <v>4.5</v>
      </c>
      <c r="I632" s="240"/>
      <c r="J632" s="236"/>
      <c r="K632" s="236"/>
      <c r="L632" s="241"/>
      <c r="M632" s="242"/>
      <c r="N632" s="243"/>
      <c r="O632" s="243"/>
      <c r="P632" s="243"/>
      <c r="Q632" s="243"/>
      <c r="R632" s="243"/>
      <c r="S632" s="243"/>
      <c r="T632" s="244"/>
      <c r="AT632" s="245" t="s">
        <v>202</v>
      </c>
      <c r="AU632" s="245" t="s">
        <v>86</v>
      </c>
      <c r="AV632" s="14" t="s">
        <v>86</v>
      </c>
      <c r="AW632" s="14" t="s">
        <v>32</v>
      </c>
      <c r="AX632" s="14" t="s">
        <v>77</v>
      </c>
      <c r="AY632" s="245" t="s">
        <v>191</v>
      </c>
    </row>
    <row r="633" spans="1:65" s="12" customFormat="1" ht="25.9" customHeight="1">
      <c r="B633" s="192"/>
      <c r="C633" s="193"/>
      <c r="D633" s="194" t="s">
        <v>76</v>
      </c>
      <c r="E633" s="195" t="s">
        <v>1166</v>
      </c>
      <c r="F633" s="195" t="s">
        <v>1167</v>
      </c>
      <c r="G633" s="193"/>
      <c r="H633" s="193"/>
      <c r="I633" s="196"/>
      <c r="J633" s="197">
        <f>BK633</f>
        <v>0</v>
      </c>
      <c r="K633" s="193"/>
      <c r="L633" s="198"/>
      <c r="M633" s="199"/>
      <c r="N633" s="200"/>
      <c r="O633" s="200"/>
      <c r="P633" s="201">
        <f>SUM(P634:P635)</f>
        <v>0</v>
      </c>
      <c r="Q633" s="200"/>
      <c r="R633" s="201">
        <f>SUM(R634:R635)</f>
        <v>0</v>
      </c>
      <c r="S633" s="200"/>
      <c r="T633" s="202">
        <f>SUM(T634:T635)</f>
        <v>0</v>
      </c>
      <c r="AR633" s="203" t="s">
        <v>198</v>
      </c>
      <c r="AT633" s="204" t="s">
        <v>76</v>
      </c>
      <c r="AU633" s="204" t="s">
        <v>77</v>
      </c>
      <c r="AY633" s="203" t="s">
        <v>191</v>
      </c>
      <c r="BK633" s="205">
        <f>SUM(BK634:BK635)</f>
        <v>0</v>
      </c>
    </row>
    <row r="634" spans="1:65" s="2" customFormat="1" ht="21.6" customHeight="1">
      <c r="A634" s="34"/>
      <c r="B634" s="35"/>
      <c r="C634" s="208" t="s">
        <v>1136</v>
      </c>
      <c r="D634" s="208" t="s">
        <v>193</v>
      </c>
      <c r="E634" s="209" t="s">
        <v>1169</v>
      </c>
      <c r="F634" s="210" t="s">
        <v>1170</v>
      </c>
      <c r="G634" s="211" t="s">
        <v>1171</v>
      </c>
      <c r="H634" s="212">
        <v>2</v>
      </c>
      <c r="I634" s="213"/>
      <c r="J634" s="214">
        <f>ROUND(I634*H634,2)</f>
        <v>0</v>
      </c>
      <c r="K634" s="210" t="s">
        <v>197</v>
      </c>
      <c r="L634" s="39"/>
      <c r="M634" s="215" t="s">
        <v>1</v>
      </c>
      <c r="N634" s="216" t="s">
        <v>42</v>
      </c>
      <c r="O634" s="71"/>
      <c r="P634" s="217">
        <f>O634*H634</f>
        <v>0</v>
      </c>
      <c r="Q634" s="217">
        <v>0</v>
      </c>
      <c r="R634" s="217">
        <f>Q634*H634</f>
        <v>0</v>
      </c>
      <c r="S634" s="217">
        <v>0</v>
      </c>
      <c r="T634" s="218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219" t="s">
        <v>1172</v>
      </c>
      <c r="AT634" s="219" t="s">
        <v>193</v>
      </c>
      <c r="AU634" s="219" t="s">
        <v>84</v>
      </c>
      <c r="AY634" s="17" t="s">
        <v>191</v>
      </c>
      <c r="BE634" s="220">
        <f>IF(N634="základní",J634,0)</f>
        <v>0</v>
      </c>
      <c r="BF634" s="220">
        <f>IF(N634="snížená",J634,0)</f>
        <v>0</v>
      </c>
      <c r="BG634" s="220">
        <f>IF(N634="zákl. přenesená",J634,0)</f>
        <v>0</v>
      </c>
      <c r="BH634" s="220">
        <f>IF(N634="sníž. přenesená",J634,0)</f>
        <v>0</v>
      </c>
      <c r="BI634" s="220">
        <f>IF(N634="nulová",J634,0)</f>
        <v>0</v>
      </c>
      <c r="BJ634" s="17" t="s">
        <v>84</v>
      </c>
      <c r="BK634" s="220">
        <f>ROUND(I634*H634,2)</f>
        <v>0</v>
      </c>
      <c r="BL634" s="17" t="s">
        <v>1172</v>
      </c>
      <c r="BM634" s="219" t="s">
        <v>1173</v>
      </c>
    </row>
    <row r="635" spans="1:65" s="2" customFormat="1" ht="29.25">
      <c r="A635" s="34"/>
      <c r="B635" s="35"/>
      <c r="C635" s="36"/>
      <c r="D635" s="221" t="s">
        <v>200</v>
      </c>
      <c r="E635" s="36"/>
      <c r="F635" s="222" t="s">
        <v>1174</v>
      </c>
      <c r="G635" s="36"/>
      <c r="H635" s="36"/>
      <c r="I635" s="122"/>
      <c r="J635" s="36"/>
      <c r="K635" s="36"/>
      <c r="L635" s="39"/>
      <c r="M635" s="223"/>
      <c r="N635" s="224"/>
      <c r="O635" s="71"/>
      <c r="P635" s="71"/>
      <c r="Q635" s="71"/>
      <c r="R635" s="71"/>
      <c r="S635" s="71"/>
      <c r="T635" s="72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T635" s="17" t="s">
        <v>200</v>
      </c>
      <c r="AU635" s="17" t="s">
        <v>84</v>
      </c>
    </row>
    <row r="636" spans="1:65" s="12" customFormat="1" ht="25.9" customHeight="1">
      <c r="B636" s="192"/>
      <c r="C636" s="193"/>
      <c r="D636" s="194" t="s">
        <v>76</v>
      </c>
      <c r="E636" s="195" t="s">
        <v>1175</v>
      </c>
      <c r="F636" s="195" t="s">
        <v>1176</v>
      </c>
      <c r="G636" s="193"/>
      <c r="H636" s="193"/>
      <c r="I636" s="196"/>
      <c r="J636" s="197">
        <f>BK636</f>
        <v>0</v>
      </c>
      <c r="K636" s="193"/>
      <c r="L636" s="198"/>
      <c r="M636" s="199"/>
      <c r="N636" s="200"/>
      <c r="O636" s="200"/>
      <c r="P636" s="201">
        <f>P637+P640</f>
        <v>0</v>
      </c>
      <c r="Q636" s="200"/>
      <c r="R636" s="201">
        <f>R637+R640</f>
        <v>0</v>
      </c>
      <c r="S636" s="200"/>
      <c r="T636" s="202">
        <f>T637+T640</f>
        <v>0</v>
      </c>
      <c r="AR636" s="203" t="s">
        <v>227</v>
      </c>
      <c r="AT636" s="204" t="s">
        <v>76</v>
      </c>
      <c r="AU636" s="204" t="s">
        <v>77</v>
      </c>
      <c r="AY636" s="203" t="s">
        <v>191</v>
      </c>
      <c r="BK636" s="205">
        <f>BK637+BK640</f>
        <v>0</v>
      </c>
    </row>
    <row r="637" spans="1:65" s="12" customFormat="1" ht="22.9" customHeight="1">
      <c r="B637" s="192"/>
      <c r="C637" s="193"/>
      <c r="D637" s="194" t="s">
        <v>76</v>
      </c>
      <c r="E637" s="206" t="s">
        <v>1177</v>
      </c>
      <c r="F637" s="206" t="s">
        <v>1178</v>
      </c>
      <c r="G637" s="193"/>
      <c r="H637" s="193"/>
      <c r="I637" s="196"/>
      <c r="J637" s="207">
        <f>BK637</f>
        <v>0</v>
      </c>
      <c r="K637" s="193"/>
      <c r="L637" s="198"/>
      <c r="M637" s="199"/>
      <c r="N637" s="200"/>
      <c r="O637" s="200"/>
      <c r="P637" s="201">
        <f>SUM(P638:P639)</f>
        <v>0</v>
      </c>
      <c r="Q637" s="200"/>
      <c r="R637" s="201">
        <f>SUM(R638:R639)</f>
        <v>0</v>
      </c>
      <c r="S637" s="200"/>
      <c r="T637" s="202">
        <f>SUM(T638:T639)</f>
        <v>0</v>
      </c>
      <c r="AR637" s="203" t="s">
        <v>227</v>
      </c>
      <c r="AT637" s="204" t="s">
        <v>76</v>
      </c>
      <c r="AU637" s="204" t="s">
        <v>84</v>
      </c>
      <c r="AY637" s="203" t="s">
        <v>191</v>
      </c>
      <c r="BK637" s="205">
        <f>SUM(BK638:BK639)</f>
        <v>0</v>
      </c>
    </row>
    <row r="638" spans="1:65" s="2" customFormat="1" ht="14.45" customHeight="1">
      <c r="A638" s="34"/>
      <c r="B638" s="35"/>
      <c r="C638" s="208" t="s">
        <v>1141</v>
      </c>
      <c r="D638" s="208" t="s">
        <v>193</v>
      </c>
      <c r="E638" s="209" t="s">
        <v>1180</v>
      </c>
      <c r="F638" s="210" t="s">
        <v>1178</v>
      </c>
      <c r="G638" s="211" t="s">
        <v>196</v>
      </c>
      <c r="H638" s="212">
        <v>1</v>
      </c>
      <c r="I638" s="213"/>
      <c r="J638" s="214">
        <f>ROUND(I638*H638,2)</f>
        <v>0</v>
      </c>
      <c r="K638" s="210" t="s">
        <v>197</v>
      </c>
      <c r="L638" s="39"/>
      <c r="M638" s="215" t="s">
        <v>1</v>
      </c>
      <c r="N638" s="216" t="s">
        <v>42</v>
      </c>
      <c r="O638" s="71"/>
      <c r="P638" s="217">
        <f>O638*H638</f>
        <v>0</v>
      </c>
      <c r="Q638" s="217">
        <v>0</v>
      </c>
      <c r="R638" s="217">
        <f>Q638*H638</f>
        <v>0</v>
      </c>
      <c r="S638" s="217">
        <v>0</v>
      </c>
      <c r="T638" s="218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19" t="s">
        <v>1181</v>
      </c>
      <c r="AT638" s="219" t="s">
        <v>193</v>
      </c>
      <c r="AU638" s="219" t="s">
        <v>86</v>
      </c>
      <c r="AY638" s="17" t="s">
        <v>191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17" t="s">
        <v>84</v>
      </c>
      <c r="BK638" s="220">
        <f>ROUND(I638*H638,2)</f>
        <v>0</v>
      </c>
      <c r="BL638" s="17" t="s">
        <v>1181</v>
      </c>
      <c r="BM638" s="219" t="s">
        <v>1182</v>
      </c>
    </row>
    <row r="639" spans="1:65" s="2" customFormat="1" ht="19.5">
      <c r="A639" s="34"/>
      <c r="B639" s="35"/>
      <c r="C639" s="36"/>
      <c r="D639" s="221" t="s">
        <v>200</v>
      </c>
      <c r="E639" s="36"/>
      <c r="F639" s="222" t="s">
        <v>1183</v>
      </c>
      <c r="G639" s="36"/>
      <c r="H639" s="36"/>
      <c r="I639" s="122"/>
      <c r="J639" s="36"/>
      <c r="K639" s="36"/>
      <c r="L639" s="39"/>
      <c r="M639" s="223"/>
      <c r="N639" s="224"/>
      <c r="O639" s="71"/>
      <c r="P639" s="71"/>
      <c r="Q639" s="71"/>
      <c r="R639" s="71"/>
      <c r="S639" s="71"/>
      <c r="T639" s="72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7" t="s">
        <v>200</v>
      </c>
      <c r="AU639" s="17" t="s">
        <v>86</v>
      </c>
    </row>
    <row r="640" spans="1:65" s="12" customFormat="1" ht="22.9" customHeight="1">
      <c r="B640" s="192"/>
      <c r="C640" s="193"/>
      <c r="D640" s="194" t="s">
        <v>76</v>
      </c>
      <c r="E640" s="206" t="s">
        <v>1184</v>
      </c>
      <c r="F640" s="206" t="s">
        <v>1185</v>
      </c>
      <c r="G640" s="193"/>
      <c r="H640" s="193"/>
      <c r="I640" s="196"/>
      <c r="J640" s="207">
        <f>BK640</f>
        <v>0</v>
      </c>
      <c r="K640" s="193"/>
      <c r="L640" s="198"/>
      <c r="M640" s="199"/>
      <c r="N640" s="200"/>
      <c r="O640" s="200"/>
      <c r="P640" s="201">
        <f>SUM(P641:P642)</f>
        <v>0</v>
      </c>
      <c r="Q640" s="200"/>
      <c r="R640" s="201">
        <f>SUM(R641:R642)</f>
        <v>0</v>
      </c>
      <c r="S640" s="200"/>
      <c r="T640" s="202">
        <f>SUM(T641:T642)</f>
        <v>0</v>
      </c>
      <c r="AR640" s="203" t="s">
        <v>227</v>
      </c>
      <c r="AT640" s="204" t="s">
        <v>76</v>
      </c>
      <c r="AU640" s="204" t="s">
        <v>84</v>
      </c>
      <c r="AY640" s="203" t="s">
        <v>191</v>
      </c>
      <c r="BK640" s="205">
        <f>SUM(BK641:BK642)</f>
        <v>0</v>
      </c>
    </row>
    <row r="641" spans="1:65" s="2" customFormat="1" ht="14.45" customHeight="1">
      <c r="A641" s="34"/>
      <c r="B641" s="35"/>
      <c r="C641" s="208" t="s">
        <v>1148</v>
      </c>
      <c r="D641" s="208" t="s">
        <v>193</v>
      </c>
      <c r="E641" s="209" t="s">
        <v>1187</v>
      </c>
      <c r="F641" s="210" t="s">
        <v>1185</v>
      </c>
      <c r="G641" s="211" t="s">
        <v>196</v>
      </c>
      <c r="H641" s="212">
        <v>1</v>
      </c>
      <c r="I641" s="213"/>
      <c r="J641" s="214">
        <f>ROUND(I641*H641,2)</f>
        <v>0</v>
      </c>
      <c r="K641" s="210" t="s">
        <v>197</v>
      </c>
      <c r="L641" s="39"/>
      <c r="M641" s="215" t="s">
        <v>1</v>
      </c>
      <c r="N641" s="216" t="s">
        <v>42</v>
      </c>
      <c r="O641" s="71"/>
      <c r="P641" s="217">
        <f>O641*H641</f>
        <v>0</v>
      </c>
      <c r="Q641" s="217">
        <v>0</v>
      </c>
      <c r="R641" s="217">
        <f>Q641*H641</f>
        <v>0</v>
      </c>
      <c r="S641" s="217">
        <v>0</v>
      </c>
      <c r="T641" s="218">
        <f>S641*H641</f>
        <v>0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219" t="s">
        <v>1181</v>
      </c>
      <c r="AT641" s="219" t="s">
        <v>193</v>
      </c>
      <c r="AU641" s="219" t="s">
        <v>86</v>
      </c>
      <c r="AY641" s="17" t="s">
        <v>191</v>
      </c>
      <c r="BE641" s="220">
        <f>IF(N641="základní",J641,0)</f>
        <v>0</v>
      </c>
      <c r="BF641" s="220">
        <f>IF(N641="snížená",J641,0)</f>
        <v>0</v>
      </c>
      <c r="BG641" s="220">
        <f>IF(N641="zákl. přenesená",J641,0)</f>
        <v>0</v>
      </c>
      <c r="BH641" s="220">
        <f>IF(N641="sníž. přenesená",J641,0)</f>
        <v>0</v>
      </c>
      <c r="BI641" s="220">
        <f>IF(N641="nulová",J641,0)</f>
        <v>0</v>
      </c>
      <c r="BJ641" s="17" t="s">
        <v>84</v>
      </c>
      <c r="BK641" s="220">
        <f>ROUND(I641*H641,2)</f>
        <v>0</v>
      </c>
      <c r="BL641" s="17" t="s">
        <v>1181</v>
      </c>
      <c r="BM641" s="219" t="s">
        <v>1188</v>
      </c>
    </row>
    <row r="642" spans="1:65" s="2" customFormat="1" ht="19.5">
      <c r="A642" s="34"/>
      <c r="B642" s="35"/>
      <c r="C642" s="36"/>
      <c r="D642" s="221" t="s">
        <v>200</v>
      </c>
      <c r="E642" s="36"/>
      <c r="F642" s="222" t="s">
        <v>1189</v>
      </c>
      <c r="G642" s="36"/>
      <c r="H642" s="36"/>
      <c r="I642" s="122"/>
      <c r="J642" s="36"/>
      <c r="K642" s="36"/>
      <c r="L642" s="39"/>
      <c r="M642" s="257"/>
      <c r="N642" s="258"/>
      <c r="O642" s="259"/>
      <c r="P642" s="259"/>
      <c r="Q642" s="259"/>
      <c r="R642" s="259"/>
      <c r="S642" s="259"/>
      <c r="T642" s="260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T642" s="17" t="s">
        <v>200</v>
      </c>
      <c r="AU642" s="17" t="s">
        <v>86</v>
      </c>
    </row>
    <row r="643" spans="1:65" s="2" customFormat="1" ht="6.95" customHeight="1">
      <c r="A643" s="34"/>
      <c r="B643" s="54"/>
      <c r="C643" s="55"/>
      <c r="D643" s="55"/>
      <c r="E643" s="55"/>
      <c r="F643" s="55"/>
      <c r="G643" s="55"/>
      <c r="H643" s="55"/>
      <c r="I643" s="158"/>
      <c r="J643" s="55"/>
      <c r="K643" s="55"/>
      <c r="L643" s="39"/>
      <c r="M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</row>
  </sheetData>
  <sheetProtection algorithmName="SHA-512" hashValue="EtXryxAyZIaOh1tDnjUKB9QvhIwF+F3wzZXTgPK/p4KTNEkyF7IYMP+Wjg6qbLjlsNPsXSbdf6zJezlB5tt0bA==" saltValue="tuXvckpv+noo8X8XTqiiDk/DH+bFrOB1Ow/uaM7FPkgE/pBmEmPMRzpeB3QRHpROGaOnQcQvbeIx2MFaKCH47A==" spinCount="100000" sheet="1" objects="1" scenarios="1" formatColumns="0" formatRows="0" autoFilter="0"/>
  <autoFilter ref="C150:K642"/>
  <mergeCells count="12">
    <mergeCell ref="E143:H143"/>
    <mergeCell ref="L2:V2"/>
    <mergeCell ref="E85:H85"/>
    <mergeCell ref="E87:H87"/>
    <mergeCell ref="E89:H89"/>
    <mergeCell ref="E139:H139"/>
    <mergeCell ref="E141:H14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2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117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1571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1949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ROUND(J127,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ROUND((SUM(BE127:BE271)),  2)</f>
        <v>0</v>
      </c>
      <c r="G35" s="34"/>
      <c r="H35" s="34"/>
      <c r="I35" s="137">
        <v>0.21</v>
      </c>
      <c r="J35" s="136">
        <f>ROUND(((SUM(BE127:BE271))*I35),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ROUND((SUM(BF127:BF271)),  2)</f>
        <v>0</v>
      </c>
      <c r="G36" s="34"/>
      <c r="H36" s="34"/>
      <c r="I36" s="137">
        <v>0.15</v>
      </c>
      <c r="J36" s="136">
        <f>ROUND(((SUM(BF127:BF271))*I36),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ROUND((SUM(BG127:BG271)),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ROUND((SUM(BH127:BH271)),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ROUND((SUM(BI127:BI271)),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1571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D.1.4a - ZTI - budova C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160</v>
      </c>
      <c r="E99" s="170"/>
      <c r="F99" s="170"/>
      <c r="G99" s="170"/>
      <c r="H99" s="170"/>
      <c r="I99" s="171"/>
      <c r="J99" s="172">
        <f>J128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1191</v>
      </c>
      <c r="E100" s="176"/>
      <c r="F100" s="176"/>
      <c r="G100" s="176"/>
      <c r="H100" s="176"/>
      <c r="I100" s="177"/>
      <c r="J100" s="178">
        <f>J129</f>
        <v>0</v>
      </c>
      <c r="K100" s="104"/>
      <c r="L100" s="179"/>
    </row>
    <row r="101" spans="1:47" s="10" customFormat="1" ht="19.899999999999999" customHeight="1">
      <c r="B101" s="174"/>
      <c r="C101" s="104"/>
      <c r="D101" s="175" t="s">
        <v>1192</v>
      </c>
      <c r="E101" s="176"/>
      <c r="F101" s="176"/>
      <c r="G101" s="176"/>
      <c r="H101" s="176"/>
      <c r="I101" s="177"/>
      <c r="J101" s="178">
        <f>J139</f>
        <v>0</v>
      </c>
      <c r="K101" s="104"/>
      <c r="L101" s="179"/>
    </row>
    <row r="102" spans="1:47" s="10" customFormat="1" ht="19.899999999999999" customHeight="1">
      <c r="B102" s="174"/>
      <c r="C102" s="104"/>
      <c r="D102" s="175" t="s">
        <v>1193</v>
      </c>
      <c r="E102" s="176"/>
      <c r="F102" s="176"/>
      <c r="G102" s="176"/>
      <c r="H102" s="176"/>
      <c r="I102" s="177"/>
      <c r="J102" s="178">
        <f>J174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1194</v>
      </c>
      <c r="E103" s="176"/>
      <c r="F103" s="176"/>
      <c r="G103" s="176"/>
      <c r="H103" s="176"/>
      <c r="I103" s="177"/>
      <c r="J103" s="178">
        <f>J203</f>
        <v>0</v>
      </c>
      <c r="K103" s="104"/>
      <c r="L103" s="179"/>
    </row>
    <row r="104" spans="1:47" s="10" customFormat="1" ht="19.899999999999999" customHeight="1">
      <c r="B104" s="174"/>
      <c r="C104" s="104"/>
      <c r="D104" s="175" t="s">
        <v>1195</v>
      </c>
      <c r="E104" s="176"/>
      <c r="F104" s="176"/>
      <c r="G104" s="176"/>
      <c r="H104" s="176"/>
      <c r="I104" s="177"/>
      <c r="J104" s="178">
        <f>J261</f>
        <v>0</v>
      </c>
      <c r="K104" s="104"/>
      <c r="L104" s="179"/>
    </row>
    <row r="105" spans="1:47" s="9" customFormat="1" ht="24.95" customHeight="1">
      <c r="B105" s="167"/>
      <c r="C105" s="168"/>
      <c r="D105" s="169" t="s">
        <v>172</v>
      </c>
      <c r="E105" s="170"/>
      <c r="F105" s="170"/>
      <c r="G105" s="170"/>
      <c r="H105" s="170"/>
      <c r="I105" s="171"/>
      <c r="J105" s="172">
        <f>J266</f>
        <v>0</v>
      </c>
      <c r="K105" s="168"/>
      <c r="L105" s="173"/>
    </row>
    <row r="106" spans="1:47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158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47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161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2" customFormat="1" ht="24.95" customHeight="1">
      <c r="A112" s="34"/>
      <c r="B112" s="35"/>
      <c r="C112" s="23" t="s">
        <v>176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14.45" customHeight="1">
      <c r="A115" s="34"/>
      <c r="B115" s="35"/>
      <c r="C115" s="36"/>
      <c r="D115" s="36"/>
      <c r="E115" s="321" t="str">
        <f>E7</f>
        <v>Odstranění bariér z vybraných škol Sokolov</v>
      </c>
      <c r="F115" s="322"/>
      <c r="G115" s="322"/>
      <c r="H115" s="322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1" customFormat="1" ht="12" customHeight="1">
      <c r="B116" s="21"/>
      <c r="C116" s="29" t="s">
        <v>135</v>
      </c>
      <c r="D116" s="22"/>
      <c r="E116" s="22"/>
      <c r="F116" s="22"/>
      <c r="G116" s="22"/>
      <c r="H116" s="22"/>
      <c r="I116" s="115"/>
      <c r="J116" s="22"/>
      <c r="K116" s="22"/>
      <c r="L116" s="20"/>
    </row>
    <row r="117" spans="1:63" s="2" customFormat="1" ht="14.45" customHeight="1">
      <c r="A117" s="34"/>
      <c r="B117" s="35"/>
      <c r="C117" s="36"/>
      <c r="D117" s="36"/>
      <c r="E117" s="321" t="s">
        <v>1571</v>
      </c>
      <c r="F117" s="320"/>
      <c r="G117" s="320"/>
      <c r="H117" s="320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137</v>
      </c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4.45" customHeight="1">
      <c r="A119" s="34"/>
      <c r="B119" s="35"/>
      <c r="C119" s="36"/>
      <c r="D119" s="36"/>
      <c r="E119" s="302" t="str">
        <f>E11</f>
        <v>D.1.4a - ZTI - budova C</v>
      </c>
      <c r="F119" s="320"/>
      <c r="G119" s="320"/>
      <c r="H119" s="320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Sokolov</v>
      </c>
      <c r="G121" s="36"/>
      <c r="H121" s="36"/>
      <c r="I121" s="123" t="s">
        <v>22</v>
      </c>
      <c r="J121" s="66" t="str">
        <f>IF(J14="","",J14)</f>
        <v>22. 6. 2017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22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40.9" customHeight="1">
      <c r="A123" s="34"/>
      <c r="B123" s="35"/>
      <c r="C123" s="29" t="s">
        <v>24</v>
      </c>
      <c r="D123" s="36"/>
      <c r="E123" s="36"/>
      <c r="F123" s="27" t="str">
        <f>E17</f>
        <v>Město Sokolov, Rokycanova 1929, Sokolov</v>
      </c>
      <c r="G123" s="36"/>
      <c r="H123" s="36"/>
      <c r="I123" s="123" t="s">
        <v>30</v>
      </c>
      <c r="J123" s="32" t="str">
        <f>E23</f>
        <v>Petr Holan, Lidická 450/35, Karlovy Vary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26.45" customHeight="1">
      <c r="A124" s="34"/>
      <c r="B124" s="35"/>
      <c r="C124" s="29" t="s">
        <v>28</v>
      </c>
      <c r="D124" s="36"/>
      <c r="E124" s="36"/>
      <c r="F124" s="27" t="str">
        <f>IF(E20="","",E20)</f>
        <v>Vyplň údaj</v>
      </c>
      <c r="G124" s="36"/>
      <c r="H124" s="36"/>
      <c r="I124" s="123" t="s">
        <v>33</v>
      </c>
      <c r="J124" s="32" t="str">
        <f>E26</f>
        <v>ing. C. Janoušová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80"/>
      <c r="B126" s="181"/>
      <c r="C126" s="182" t="s">
        <v>177</v>
      </c>
      <c r="D126" s="183" t="s">
        <v>62</v>
      </c>
      <c r="E126" s="183" t="s">
        <v>58</v>
      </c>
      <c r="F126" s="183" t="s">
        <v>59</v>
      </c>
      <c r="G126" s="183" t="s">
        <v>178</v>
      </c>
      <c r="H126" s="183" t="s">
        <v>179</v>
      </c>
      <c r="I126" s="184" t="s">
        <v>180</v>
      </c>
      <c r="J126" s="183" t="s">
        <v>142</v>
      </c>
      <c r="K126" s="185" t="s">
        <v>181</v>
      </c>
      <c r="L126" s="186"/>
      <c r="M126" s="75" t="s">
        <v>1</v>
      </c>
      <c r="N126" s="76" t="s">
        <v>41</v>
      </c>
      <c r="O126" s="76" t="s">
        <v>182</v>
      </c>
      <c r="P126" s="76" t="s">
        <v>183</v>
      </c>
      <c r="Q126" s="76" t="s">
        <v>184</v>
      </c>
      <c r="R126" s="76" t="s">
        <v>185</v>
      </c>
      <c r="S126" s="76" t="s">
        <v>186</v>
      </c>
      <c r="T126" s="77" t="s">
        <v>187</v>
      </c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</row>
    <row r="127" spans="1:63" s="2" customFormat="1" ht="22.9" customHeight="1">
      <c r="A127" s="34"/>
      <c r="B127" s="35"/>
      <c r="C127" s="82" t="s">
        <v>188</v>
      </c>
      <c r="D127" s="36"/>
      <c r="E127" s="36"/>
      <c r="F127" s="36"/>
      <c r="G127" s="36"/>
      <c r="H127" s="36"/>
      <c r="I127" s="122"/>
      <c r="J127" s="187">
        <f>BK127</f>
        <v>0</v>
      </c>
      <c r="K127" s="36"/>
      <c r="L127" s="39"/>
      <c r="M127" s="78"/>
      <c r="N127" s="188"/>
      <c r="O127" s="79"/>
      <c r="P127" s="189">
        <f>P128+P266</f>
        <v>0</v>
      </c>
      <c r="Q127" s="79"/>
      <c r="R127" s="189">
        <f>R128+R266</f>
        <v>0.35368818689999998</v>
      </c>
      <c r="S127" s="79"/>
      <c r="T127" s="190">
        <f>T128+T266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144</v>
      </c>
      <c r="BK127" s="191">
        <f>BK128+BK266</f>
        <v>0</v>
      </c>
    </row>
    <row r="128" spans="1:63" s="12" customFormat="1" ht="25.9" customHeight="1">
      <c r="B128" s="192"/>
      <c r="C128" s="193"/>
      <c r="D128" s="194" t="s">
        <v>76</v>
      </c>
      <c r="E128" s="195" t="s">
        <v>633</v>
      </c>
      <c r="F128" s="195" t="s">
        <v>634</v>
      </c>
      <c r="G128" s="193"/>
      <c r="H128" s="193"/>
      <c r="I128" s="196"/>
      <c r="J128" s="197">
        <f>BK128</f>
        <v>0</v>
      </c>
      <c r="K128" s="193"/>
      <c r="L128" s="198"/>
      <c r="M128" s="199"/>
      <c r="N128" s="200"/>
      <c r="O128" s="200"/>
      <c r="P128" s="201">
        <f>P129+P139+P174+P203+P261</f>
        <v>0</v>
      </c>
      <c r="Q128" s="200"/>
      <c r="R128" s="201">
        <f>R129+R139+R174+R203+R261</f>
        <v>0.35368818689999998</v>
      </c>
      <c r="S128" s="200"/>
      <c r="T128" s="202">
        <f>T129+T139+T174+T203+T261</f>
        <v>0</v>
      </c>
      <c r="AR128" s="203" t="s">
        <v>86</v>
      </c>
      <c r="AT128" s="204" t="s">
        <v>76</v>
      </c>
      <c r="AU128" s="204" t="s">
        <v>77</v>
      </c>
      <c r="AY128" s="203" t="s">
        <v>191</v>
      </c>
      <c r="BK128" s="205">
        <f>BK129+BK139+BK174+BK203+BK261</f>
        <v>0</v>
      </c>
    </row>
    <row r="129" spans="1:65" s="12" customFormat="1" ht="22.9" customHeight="1">
      <c r="B129" s="192"/>
      <c r="C129" s="193"/>
      <c r="D129" s="194" t="s">
        <v>76</v>
      </c>
      <c r="E129" s="206" t="s">
        <v>1196</v>
      </c>
      <c r="F129" s="206" t="s">
        <v>1197</v>
      </c>
      <c r="G129" s="193"/>
      <c r="H129" s="193"/>
      <c r="I129" s="196"/>
      <c r="J129" s="207">
        <f>BK129</f>
        <v>0</v>
      </c>
      <c r="K129" s="193"/>
      <c r="L129" s="198"/>
      <c r="M129" s="199"/>
      <c r="N129" s="200"/>
      <c r="O129" s="200"/>
      <c r="P129" s="201">
        <f>SUM(P130:P138)</f>
        <v>0</v>
      </c>
      <c r="Q129" s="200"/>
      <c r="R129" s="201">
        <f>SUM(R130:R138)</f>
        <v>1.0300000000000001E-3</v>
      </c>
      <c r="S129" s="200"/>
      <c r="T129" s="202">
        <f>SUM(T130:T138)</f>
        <v>0</v>
      </c>
      <c r="AR129" s="203" t="s">
        <v>84</v>
      </c>
      <c r="AT129" s="204" t="s">
        <v>76</v>
      </c>
      <c r="AU129" s="204" t="s">
        <v>84</v>
      </c>
      <c r="AY129" s="203" t="s">
        <v>191</v>
      </c>
      <c r="BK129" s="205">
        <f>SUM(BK130:BK138)</f>
        <v>0</v>
      </c>
    </row>
    <row r="130" spans="1:65" s="2" customFormat="1" ht="21.6" customHeight="1">
      <c r="A130" s="34"/>
      <c r="B130" s="35"/>
      <c r="C130" s="208" t="s">
        <v>84</v>
      </c>
      <c r="D130" s="208" t="s">
        <v>193</v>
      </c>
      <c r="E130" s="209" t="s">
        <v>1198</v>
      </c>
      <c r="F130" s="210" t="s">
        <v>1199</v>
      </c>
      <c r="G130" s="211" t="s">
        <v>297</v>
      </c>
      <c r="H130" s="212">
        <v>34.5</v>
      </c>
      <c r="I130" s="213"/>
      <c r="J130" s="214">
        <f>ROUND(I130*H130,2)</f>
        <v>0</v>
      </c>
      <c r="K130" s="210" t="s">
        <v>197</v>
      </c>
      <c r="L130" s="39"/>
      <c r="M130" s="215" t="s">
        <v>1</v>
      </c>
      <c r="N130" s="216" t="s">
        <v>42</v>
      </c>
      <c r="O130" s="71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9" t="s">
        <v>321</v>
      </c>
      <c r="AT130" s="219" t="s">
        <v>193</v>
      </c>
      <c r="AU130" s="219" t="s">
        <v>86</v>
      </c>
      <c r="AY130" s="17" t="s">
        <v>191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7" t="s">
        <v>84</v>
      </c>
      <c r="BK130" s="220">
        <f>ROUND(I130*H130,2)</f>
        <v>0</v>
      </c>
      <c r="BL130" s="17" t="s">
        <v>321</v>
      </c>
      <c r="BM130" s="219" t="s">
        <v>1200</v>
      </c>
    </row>
    <row r="131" spans="1:65" s="2" customFormat="1" ht="39">
      <c r="A131" s="34"/>
      <c r="B131" s="35"/>
      <c r="C131" s="36"/>
      <c r="D131" s="221" t="s">
        <v>200</v>
      </c>
      <c r="E131" s="36"/>
      <c r="F131" s="222" t="s">
        <v>1201</v>
      </c>
      <c r="G131" s="36"/>
      <c r="H131" s="36"/>
      <c r="I131" s="122"/>
      <c r="J131" s="36"/>
      <c r="K131" s="36"/>
      <c r="L131" s="39"/>
      <c r="M131" s="223"/>
      <c r="N131" s="224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200</v>
      </c>
      <c r="AU131" s="17" t="s">
        <v>86</v>
      </c>
    </row>
    <row r="132" spans="1:65" s="14" customFormat="1">
      <c r="B132" s="235"/>
      <c r="C132" s="236"/>
      <c r="D132" s="221" t="s">
        <v>202</v>
      </c>
      <c r="E132" s="237" t="s">
        <v>1</v>
      </c>
      <c r="F132" s="238" t="s">
        <v>1950</v>
      </c>
      <c r="G132" s="236"/>
      <c r="H132" s="239">
        <v>34.5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202</v>
      </c>
      <c r="AU132" s="245" t="s">
        <v>86</v>
      </c>
      <c r="AV132" s="14" t="s">
        <v>86</v>
      </c>
      <c r="AW132" s="14" t="s">
        <v>32</v>
      </c>
      <c r="AX132" s="14" t="s">
        <v>77</v>
      </c>
      <c r="AY132" s="245" t="s">
        <v>191</v>
      </c>
    </row>
    <row r="133" spans="1:65" s="2" customFormat="1" ht="14.45" customHeight="1">
      <c r="A133" s="34"/>
      <c r="B133" s="35"/>
      <c r="C133" s="247" t="s">
        <v>86</v>
      </c>
      <c r="D133" s="247" t="s">
        <v>275</v>
      </c>
      <c r="E133" s="248" t="s">
        <v>1205</v>
      </c>
      <c r="F133" s="249" t="s">
        <v>1206</v>
      </c>
      <c r="G133" s="250" t="s">
        <v>297</v>
      </c>
      <c r="H133" s="251">
        <v>17.5</v>
      </c>
      <c r="I133" s="252"/>
      <c r="J133" s="253">
        <f>ROUND(I133*H133,2)</f>
        <v>0</v>
      </c>
      <c r="K133" s="249" t="s">
        <v>197</v>
      </c>
      <c r="L133" s="254"/>
      <c r="M133" s="255" t="s">
        <v>1</v>
      </c>
      <c r="N133" s="256" t="s">
        <v>42</v>
      </c>
      <c r="O133" s="71"/>
      <c r="P133" s="217">
        <f>O133*H133</f>
        <v>0</v>
      </c>
      <c r="Q133" s="217">
        <v>2.0000000000000002E-5</v>
      </c>
      <c r="R133" s="217">
        <f>Q133*H133</f>
        <v>3.5000000000000005E-4</v>
      </c>
      <c r="S133" s="217">
        <v>0</v>
      </c>
      <c r="T133" s="21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9" t="s">
        <v>451</v>
      </c>
      <c r="AT133" s="219" t="s">
        <v>275</v>
      </c>
      <c r="AU133" s="219" t="s">
        <v>86</v>
      </c>
      <c r="AY133" s="17" t="s">
        <v>191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7" t="s">
        <v>84</v>
      </c>
      <c r="BK133" s="220">
        <f>ROUND(I133*H133,2)</f>
        <v>0</v>
      </c>
      <c r="BL133" s="17" t="s">
        <v>321</v>
      </c>
      <c r="BM133" s="219" t="s">
        <v>1207</v>
      </c>
    </row>
    <row r="134" spans="1:65" s="2" customFormat="1">
      <c r="A134" s="34"/>
      <c r="B134" s="35"/>
      <c r="C134" s="36"/>
      <c r="D134" s="221" t="s">
        <v>200</v>
      </c>
      <c r="E134" s="36"/>
      <c r="F134" s="222" t="s">
        <v>1208</v>
      </c>
      <c r="G134" s="36"/>
      <c r="H134" s="36"/>
      <c r="I134" s="122"/>
      <c r="J134" s="36"/>
      <c r="K134" s="36"/>
      <c r="L134" s="39"/>
      <c r="M134" s="223"/>
      <c r="N134" s="224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200</v>
      </c>
      <c r="AU134" s="17" t="s">
        <v>86</v>
      </c>
    </row>
    <row r="135" spans="1:65" s="2" customFormat="1" ht="14.45" customHeight="1">
      <c r="A135" s="34"/>
      <c r="B135" s="35"/>
      <c r="C135" s="247" t="s">
        <v>213</v>
      </c>
      <c r="D135" s="247" t="s">
        <v>275</v>
      </c>
      <c r="E135" s="248" t="s">
        <v>1210</v>
      </c>
      <c r="F135" s="249" t="s">
        <v>1211</v>
      </c>
      <c r="G135" s="250" t="s">
        <v>297</v>
      </c>
      <c r="H135" s="251">
        <v>17</v>
      </c>
      <c r="I135" s="252"/>
      <c r="J135" s="253">
        <f>ROUND(I135*H135,2)</f>
        <v>0</v>
      </c>
      <c r="K135" s="249" t="s">
        <v>197</v>
      </c>
      <c r="L135" s="254"/>
      <c r="M135" s="255" t="s">
        <v>1</v>
      </c>
      <c r="N135" s="256" t="s">
        <v>42</v>
      </c>
      <c r="O135" s="71"/>
      <c r="P135" s="217">
        <f>O135*H135</f>
        <v>0</v>
      </c>
      <c r="Q135" s="217">
        <v>4.0000000000000003E-5</v>
      </c>
      <c r="R135" s="217">
        <f>Q135*H135</f>
        <v>6.8000000000000005E-4</v>
      </c>
      <c r="S135" s="217">
        <v>0</v>
      </c>
      <c r="T135" s="21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9" t="s">
        <v>451</v>
      </c>
      <c r="AT135" s="219" t="s">
        <v>275</v>
      </c>
      <c r="AU135" s="219" t="s">
        <v>86</v>
      </c>
      <c r="AY135" s="17" t="s">
        <v>191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7" t="s">
        <v>84</v>
      </c>
      <c r="BK135" s="220">
        <f>ROUND(I135*H135,2)</f>
        <v>0</v>
      </c>
      <c r="BL135" s="17" t="s">
        <v>321</v>
      </c>
      <c r="BM135" s="219" t="s">
        <v>1212</v>
      </c>
    </row>
    <row r="136" spans="1:65" s="2" customFormat="1" ht="19.5">
      <c r="A136" s="34"/>
      <c r="B136" s="35"/>
      <c r="C136" s="36"/>
      <c r="D136" s="221" t="s">
        <v>200</v>
      </c>
      <c r="E136" s="36"/>
      <c r="F136" s="222" t="s">
        <v>1213</v>
      </c>
      <c r="G136" s="36"/>
      <c r="H136" s="36"/>
      <c r="I136" s="122"/>
      <c r="J136" s="36"/>
      <c r="K136" s="36"/>
      <c r="L136" s="39"/>
      <c r="M136" s="223"/>
      <c r="N136" s="224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200</v>
      </c>
      <c r="AU136" s="17" t="s">
        <v>86</v>
      </c>
    </row>
    <row r="137" spans="1:65" s="2" customFormat="1" ht="21.6" customHeight="1">
      <c r="A137" s="34"/>
      <c r="B137" s="35"/>
      <c r="C137" s="208" t="s">
        <v>198</v>
      </c>
      <c r="D137" s="208" t="s">
        <v>193</v>
      </c>
      <c r="E137" s="209" t="s">
        <v>1215</v>
      </c>
      <c r="F137" s="210" t="s">
        <v>1216</v>
      </c>
      <c r="G137" s="211" t="s">
        <v>235</v>
      </c>
      <c r="H137" s="212">
        <v>1E-3</v>
      </c>
      <c r="I137" s="213"/>
      <c r="J137" s="214">
        <f>ROUND(I137*H137,2)</f>
        <v>0</v>
      </c>
      <c r="K137" s="210" t="s">
        <v>197</v>
      </c>
      <c r="L137" s="39"/>
      <c r="M137" s="215" t="s">
        <v>1</v>
      </c>
      <c r="N137" s="216" t="s">
        <v>42</v>
      </c>
      <c r="O137" s="71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9" t="s">
        <v>321</v>
      </c>
      <c r="AT137" s="219" t="s">
        <v>193</v>
      </c>
      <c r="AU137" s="219" t="s">
        <v>86</v>
      </c>
      <c r="AY137" s="17" t="s">
        <v>191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7" t="s">
        <v>84</v>
      </c>
      <c r="BK137" s="220">
        <f>ROUND(I137*H137,2)</f>
        <v>0</v>
      </c>
      <c r="BL137" s="17" t="s">
        <v>321</v>
      </c>
      <c r="BM137" s="219" t="s">
        <v>1217</v>
      </c>
    </row>
    <row r="138" spans="1:65" s="2" customFormat="1" ht="29.25">
      <c r="A138" s="34"/>
      <c r="B138" s="35"/>
      <c r="C138" s="36"/>
      <c r="D138" s="221" t="s">
        <v>200</v>
      </c>
      <c r="E138" s="36"/>
      <c r="F138" s="222" t="s">
        <v>1218</v>
      </c>
      <c r="G138" s="36"/>
      <c r="H138" s="36"/>
      <c r="I138" s="122"/>
      <c r="J138" s="36"/>
      <c r="K138" s="36"/>
      <c r="L138" s="39"/>
      <c r="M138" s="223"/>
      <c r="N138" s="224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200</v>
      </c>
      <c r="AU138" s="17" t="s">
        <v>86</v>
      </c>
    </row>
    <row r="139" spans="1:65" s="12" customFormat="1" ht="22.9" customHeight="1">
      <c r="B139" s="192"/>
      <c r="C139" s="193"/>
      <c r="D139" s="194" t="s">
        <v>76</v>
      </c>
      <c r="E139" s="206" t="s">
        <v>1219</v>
      </c>
      <c r="F139" s="206" t="s">
        <v>1220</v>
      </c>
      <c r="G139" s="193"/>
      <c r="H139" s="193"/>
      <c r="I139" s="196"/>
      <c r="J139" s="207">
        <f>BK139</f>
        <v>0</v>
      </c>
      <c r="K139" s="193"/>
      <c r="L139" s="198"/>
      <c r="M139" s="199"/>
      <c r="N139" s="200"/>
      <c r="O139" s="200"/>
      <c r="P139" s="201">
        <f>SUM(P140:P173)</f>
        <v>0</v>
      </c>
      <c r="Q139" s="200"/>
      <c r="R139" s="201">
        <f>SUM(R140:R173)</f>
        <v>0.1209534805</v>
      </c>
      <c r="S139" s="200"/>
      <c r="T139" s="202">
        <f>SUM(T140:T173)</f>
        <v>0</v>
      </c>
      <c r="AR139" s="203" t="s">
        <v>84</v>
      </c>
      <c r="AT139" s="204" t="s">
        <v>76</v>
      </c>
      <c r="AU139" s="204" t="s">
        <v>84</v>
      </c>
      <c r="AY139" s="203" t="s">
        <v>191</v>
      </c>
      <c r="BK139" s="205">
        <f>SUM(BK140:BK173)</f>
        <v>0</v>
      </c>
    </row>
    <row r="140" spans="1:65" s="2" customFormat="1" ht="14.45" customHeight="1">
      <c r="A140" s="34"/>
      <c r="B140" s="35"/>
      <c r="C140" s="208" t="s">
        <v>227</v>
      </c>
      <c r="D140" s="208" t="s">
        <v>193</v>
      </c>
      <c r="E140" s="209" t="s">
        <v>1221</v>
      </c>
      <c r="F140" s="210" t="s">
        <v>1222</v>
      </c>
      <c r="G140" s="211" t="s">
        <v>196</v>
      </c>
      <c r="H140" s="212">
        <v>5</v>
      </c>
      <c r="I140" s="213"/>
      <c r="J140" s="214">
        <f>ROUND(I140*H140,2)</f>
        <v>0</v>
      </c>
      <c r="K140" s="210" t="s">
        <v>197</v>
      </c>
      <c r="L140" s="39"/>
      <c r="M140" s="215" t="s">
        <v>1</v>
      </c>
      <c r="N140" s="216" t="s">
        <v>42</v>
      </c>
      <c r="O140" s="71"/>
      <c r="P140" s="217">
        <f>O140*H140</f>
        <v>0</v>
      </c>
      <c r="Q140" s="217">
        <v>1.6316536100000001E-2</v>
      </c>
      <c r="R140" s="217">
        <f>Q140*H140</f>
        <v>8.1582680500000004E-2</v>
      </c>
      <c r="S140" s="217">
        <v>0</v>
      </c>
      <c r="T140" s="21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9" t="s">
        <v>321</v>
      </c>
      <c r="AT140" s="219" t="s">
        <v>193</v>
      </c>
      <c r="AU140" s="219" t="s">
        <v>86</v>
      </c>
      <c r="AY140" s="17" t="s">
        <v>191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7" t="s">
        <v>84</v>
      </c>
      <c r="BK140" s="220">
        <f>ROUND(I140*H140,2)</f>
        <v>0</v>
      </c>
      <c r="BL140" s="17" t="s">
        <v>321</v>
      </c>
      <c r="BM140" s="219" t="s">
        <v>248</v>
      </c>
    </row>
    <row r="141" spans="1:65" s="2" customFormat="1">
      <c r="A141" s="34"/>
      <c r="B141" s="35"/>
      <c r="C141" s="36"/>
      <c r="D141" s="221" t="s">
        <v>200</v>
      </c>
      <c r="E141" s="36"/>
      <c r="F141" s="222" t="s">
        <v>1223</v>
      </c>
      <c r="G141" s="36"/>
      <c r="H141" s="36"/>
      <c r="I141" s="122"/>
      <c r="J141" s="36"/>
      <c r="K141" s="36"/>
      <c r="L141" s="39"/>
      <c r="M141" s="223"/>
      <c r="N141" s="224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200</v>
      </c>
      <c r="AU141" s="17" t="s">
        <v>86</v>
      </c>
    </row>
    <row r="142" spans="1:65" s="2" customFormat="1" ht="21.6" customHeight="1">
      <c r="A142" s="34"/>
      <c r="B142" s="35"/>
      <c r="C142" s="247" t="s">
        <v>232</v>
      </c>
      <c r="D142" s="247" t="s">
        <v>275</v>
      </c>
      <c r="E142" s="248" t="s">
        <v>1228</v>
      </c>
      <c r="F142" s="249" t="s">
        <v>1229</v>
      </c>
      <c r="G142" s="250" t="s">
        <v>196</v>
      </c>
      <c r="H142" s="251">
        <v>5</v>
      </c>
      <c r="I142" s="252"/>
      <c r="J142" s="253">
        <f>ROUND(I142*H142,2)</f>
        <v>0</v>
      </c>
      <c r="K142" s="249" t="s">
        <v>197</v>
      </c>
      <c r="L142" s="254"/>
      <c r="M142" s="255" t="s">
        <v>1</v>
      </c>
      <c r="N142" s="256" t="s">
        <v>42</v>
      </c>
      <c r="O142" s="71"/>
      <c r="P142" s="217">
        <f>O142*H142</f>
        <v>0</v>
      </c>
      <c r="Q142" s="217">
        <v>1.1000000000000001E-3</v>
      </c>
      <c r="R142" s="217">
        <f>Q142*H142</f>
        <v>5.5000000000000005E-3</v>
      </c>
      <c r="S142" s="217">
        <v>0</v>
      </c>
      <c r="T142" s="21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9" t="s">
        <v>451</v>
      </c>
      <c r="AT142" s="219" t="s">
        <v>275</v>
      </c>
      <c r="AU142" s="219" t="s">
        <v>86</v>
      </c>
      <c r="AY142" s="17" t="s">
        <v>191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7" t="s">
        <v>84</v>
      </c>
      <c r="BK142" s="220">
        <f>ROUND(I142*H142,2)</f>
        <v>0</v>
      </c>
      <c r="BL142" s="17" t="s">
        <v>321</v>
      </c>
      <c r="BM142" s="219" t="s">
        <v>1230</v>
      </c>
    </row>
    <row r="143" spans="1:65" s="2" customFormat="1">
      <c r="A143" s="34"/>
      <c r="B143" s="35"/>
      <c r="C143" s="36"/>
      <c r="D143" s="221" t="s">
        <v>200</v>
      </c>
      <c r="E143" s="36"/>
      <c r="F143" s="222" t="s">
        <v>1231</v>
      </c>
      <c r="G143" s="36"/>
      <c r="H143" s="36"/>
      <c r="I143" s="122"/>
      <c r="J143" s="36"/>
      <c r="K143" s="36"/>
      <c r="L143" s="39"/>
      <c r="M143" s="223"/>
      <c r="N143" s="224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200</v>
      </c>
      <c r="AU143" s="17" t="s">
        <v>86</v>
      </c>
    </row>
    <row r="144" spans="1:65" s="2" customFormat="1" ht="19.5">
      <c r="A144" s="34"/>
      <c r="B144" s="35"/>
      <c r="C144" s="36"/>
      <c r="D144" s="221" t="s">
        <v>218</v>
      </c>
      <c r="E144" s="36"/>
      <c r="F144" s="246" t="s">
        <v>1232</v>
      </c>
      <c r="G144" s="36"/>
      <c r="H144" s="36"/>
      <c r="I144" s="122"/>
      <c r="J144" s="36"/>
      <c r="K144" s="36"/>
      <c r="L144" s="39"/>
      <c r="M144" s="223"/>
      <c r="N144" s="224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218</v>
      </c>
      <c r="AU144" s="17" t="s">
        <v>86</v>
      </c>
    </row>
    <row r="145" spans="1:65" s="2" customFormat="1" ht="14.45" customHeight="1">
      <c r="A145" s="34"/>
      <c r="B145" s="35"/>
      <c r="C145" s="208" t="s">
        <v>241</v>
      </c>
      <c r="D145" s="208" t="s">
        <v>193</v>
      </c>
      <c r="E145" s="209" t="s">
        <v>1951</v>
      </c>
      <c r="F145" s="210" t="s">
        <v>1952</v>
      </c>
      <c r="G145" s="211" t="s">
        <v>196</v>
      </c>
      <c r="H145" s="212">
        <v>4</v>
      </c>
      <c r="I145" s="213"/>
      <c r="J145" s="214">
        <f>ROUND(I145*H145,2)</f>
        <v>0</v>
      </c>
      <c r="K145" s="210" t="s">
        <v>197</v>
      </c>
      <c r="L145" s="39"/>
      <c r="M145" s="215" t="s">
        <v>1</v>
      </c>
      <c r="N145" s="216" t="s">
        <v>42</v>
      </c>
      <c r="O145" s="71"/>
      <c r="P145" s="217">
        <f>O145*H145</f>
        <v>0</v>
      </c>
      <c r="Q145" s="217">
        <v>5.1999999999999995E-4</v>
      </c>
      <c r="R145" s="217">
        <f>Q145*H145</f>
        <v>2.0799999999999998E-3</v>
      </c>
      <c r="S145" s="217">
        <v>0</v>
      </c>
      <c r="T145" s="21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9" t="s">
        <v>321</v>
      </c>
      <c r="AT145" s="219" t="s">
        <v>193</v>
      </c>
      <c r="AU145" s="219" t="s">
        <v>86</v>
      </c>
      <c r="AY145" s="17" t="s">
        <v>191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7" t="s">
        <v>84</v>
      </c>
      <c r="BK145" s="220">
        <f>ROUND(I145*H145,2)</f>
        <v>0</v>
      </c>
      <c r="BL145" s="17" t="s">
        <v>321</v>
      </c>
      <c r="BM145" s="219" t="s">
        <v>1953</v>
      </c>
    </row>
    <row r="146" spans="1:65" s="2" customFormat="1" ht="19.5">
      <c r="A146" s="34"/>
      <c r="B146" s="35"/>
      <c r="C146" s="36"/>
      <c r="D146" s="221" t="s">
        <v>200</v>
      </c>
      <c r="E146" s="36"/>
      <c r="F146" s="222" t="s">
        <v>1954</v>
      </c>
      <c r="G146" s="36"/>
      <c r="H146" s="36"/>
      <c r="I146" s="122"/>
      <c r="J146" s="36"/>
      <c r="K146" s="36"/>
      <c r="L146" s="39"/>
      <c r="M146" s="223"/>
      <c r="N146" s="224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200</v>
      </c>
      <c r="AU146" s="17" t="s">
        <v>86</v>
      </c>
    </row>
    <row r="147" spans="1:65" s="2" customFormat="1" ht="21.6" customHeight="1">
      <c r="A147" s="34"/>
      <c r="B147" s="35"/>
      <c r="C147" s="208" t="s">
        <v>248</v>
      </c>
      <c r="D147" s="208" t="s">
        <v>193</v>
      </c>
      <c r="E147" s="209" t="s">
        <v>1234</v>
      </c>
      <c r="F147" s="210" t="s">
        <v>1235</v>
      </c>
      <c r="G147" s="211" t="s">
        <v>297</v>
      </c>
      <c r="H147" s="212">
        <v>2</v>
      </c>
      <c r="I147" s="213"/>
      <c r="J147" s="214">
        <f>ROUND(I147*H147,2)</f>
        <v>0</v>
      </c>
      <c r="K147" s="210" t="s">
        <v>197</v>
      </c>
      <c r="L147" s="39"/>
      <c r="M147" s="215" t="s">
        <v>1</v>
      </c>
      <c r="N147" s="216" t="s">
        <v>42</v>
      </c>
      <c r="O147" s="71"/>
      <c r="P147" s="217">
        <f>O147*H147</f>
        <v>0</v>
      </c>
      <c r="Q147" s="217">
        <v>2.8939999999999999E-4</v>
      </c>
      <c r="R147" s="217">
        <f>Q147*H147</f>
        <v>5.7879999999999997E-4</v>
      </c>
      <c r="S147" s="217">
        <v>0</v>
      </c>
      <c r="T147" s="21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9" t="s">
        <v>321</v>
      </c>
      <c r="AT147" s="219" t="s">
        <v>193</v>
      </c>
      <c r="AU147" s="219" t="s">
        <v>86</v>
      </c>
      <c r="AY147" s="17" t="s">
        <v>191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7" t="s">
        <v>84</v>
      </c>
      <c r="BK147" s="220">
        <f>ROUND(I147*H147,2)</f>
        <v>0</v>
      </c>
      <c r="BL147" s="17" t="s">
        <v>321</v>
      </c>
      <c r="BM147" s="219" t="s">
        <v>280</v>
      </c>
    </row>
    <row r="148" spans="1:65" s="2" customFormat="1">
      <c r="A148" s="34"/>
      <c r="B148" s="35"/>
      <c r="C148" s="36"/>
      <c r="D148" s="221" t="s">
        <v>200</v>
      </c>
      <c r="E148" s="36"/>
      <c r="F148" s="222" t="s">
        <v>1236</v>
      </c>
      <c r="G148" s="36"/>
      <c r="H148" s="36"/>
      <c r="I148" s="122"/>
      <c r="J148" s="36"/>
      <c r="K148" s="36"/>
      <c r="L148" s="39"/>
      <c r="M148" s="223"/>
      <c r="N148" s="224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200</v>
      </c>
      <c r="AU148" s="17" t="s">
        <v>86</v>
      </c>
    </row>
    <row r="149" spans="1:65" s="2" customFormat="1" ht="19.5">
      <c r="A149" s="34"/>
      <c r="B149" s="35"/>
      <c r="C149" s="36"/>
      <c r="D149" s="221" t="s">
        <v>218</v>
      </c>
      <c r="E149" s="36"/>
      <c r="F149" s="246" t="s">
        <v>1237</v>
      </c>
      <c r="G149" s="36"/>
      <c r="H149" s="36"/>
      <c r="I149" s="122"/>
      <c r="J149" s="36"/>
      <c r="K149" s="36"/>
      <c r="L149" s="39"/>
      <c r="M149" s="223"/>
      <c r="N149" s="224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218</v>
      </c>
      <c r="AU149" s="17" t="s">
        <v>86</v>
      </c>
    </row>
    <row r="150" spans="1:65" s="14" customFormat="1">
      <c r="B150" s="235"/>
      <c r="C150" s="236"/>
      <c r="D150" s="221" t="s">
        <v>202</v>
      </c>
      <c r="E150" s="237" t="s">
        <v>1</v>
      </c>
      <c r="F150" s="238" t="s">
        <v>1955</v>
      </c>
      <c r="G150" s="236"/>
      <c r="H150" s="239">
        <v>2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202</v>
      </c>
      <c r="AU150" s="245" t="s">
        <v>86</v>
      </c>
      <c r="AV150" s="14" t="s">
        <v>86</v>
      </c>
      <c r="AW150" s="14" t="s">
        <v>32</v>
      </c>
      <c r="AX150" s="14" t="s">
        <v>84</v>
      </c>
      <c r="AY150" s="245" t="s">
        <v>191</v>
      </c>
    </row>
    <row r="151" spans="1:65" s="2" customFormat="1" ht="21.6" customHeight="1">
      <c r="A151" s="34"/>
      <c r="B151" s="35"/>
      <c r="C151" s="208" t="s">
        <v>255</v>
      </c>
      <c r="D151" s="208" t="s">
        <v>193</v>
      </c>
      <c r="E151" s="209" t="s">
        <v>1241</v>
      </c>
      <c r="F151" s="210" t="s">
        <v>1242</v>
      </c>
      <c r="G151" s="211" t="s">
        <v>297</v>
      </c>
      <c r="H151" s="212">
        <v>1.5</v>
      </c>
      <c r="I151" s="213"/>
      <c r="J151" s="214">
        <f>ROUND(I151*H151,2)</f>
        <v>0</v>
      </c>
      <c r="K151" s="210" t="s">
        <v>197</v>
      </c>
      <c r="L151" s="39"/>
      <c r="M151" s="215" t="s">
        <v>1</v>
      </c>
      <c r="N151" s="216" t="s">
        <v>42</v>
      </c>
      <c r="O151" s="71"/>
      <c r="P151" s="217">
        <f>O151*H151</f>
        <v>0</v>
      </c>
      <c r="Q151" s="217">
        <v>3.5399999999999999E-4</v>
      </c>
      <c r="R151" s="217">
        <f>Q151*H151</f>
        <v>5.31E-4</v>
      </c>
      <c r="S151" s="217">
        <v>0</v>
      </c>
      <c r="T151" s="21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9" t="s">
        <v>321</v>
      </c>
      <c r="AT151" s="219" t="s">
        <v>193</v>
      </c>
      <c r="AU151" s="219" t="s">
        <v>86</v>
      </c>
      <c r="AY151" s="17" t="s">
        <v>191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7" t="s">
        <v>84</v>
      </c>
      <c r="BK151" s="220">
        <f>ROUND(I151*H151,2)</f>
        <v>0</v>
      </c>
      <c r="BL151" s="17" t="s">
        <v>321</v>
      </c>
      <c r="BM151" s="219" t="s">
        <v>303</v>
      </c>
    </row>
    <row r="152" spans="1:65" s="2" customFormat="1">
      <c r="A152" s="34"/>
      <c r="B152" s="35"/>
      <c r="C152" s="36"/>
      <c r="D152" s="221" t="s">
        <v>200</v>
      </c>
      <c r="E152" s="36"/>
      <c r="F152" s="222" t="s">
        <v>1236</v>
      </c>
      <c r="G152" s="36"/>
      <c r="H152" s="36"/>
      <c r="I152" s="122"/>
      <c r="J152" s="36"/>
      <c r="K152" s="36"/>
      <c r="L152" s="39"/>
      <c r="M152" s="223"/>
      <c r="N152" s="224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200</v>
      </c>
      <c r="AU152" s="17" t="s">
        <v>86</v>
      </c>
    </row>
    <row r="153" spans="1:65" s="2" customFormat="1" ht="19.5">
      <c r="A153" s="34"/>
      <c r="B153" s="35"/>
      <c r="C153" s="36"/>
      <c r="D153" s="221" t="s">
        <v>218</v>
      </c>
      <c r="E153" s="36"/>
      <c r="F153" s="246" t="s">
        <v>1243</v>
      </c>
      <c r="G153" s="36"/>
      <c r="H153" s="36"/>
      <c r="I153" s="122"/>
      <c r="J153" s="36"/>
      <c r="K153" s="36"/>
      <c r="L153" s="39"/>
      <c r="M153" s="223"/>
      <c r="N153" s="224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218</v>
      </c>
      <c r="AU153" s="17" t="s">
        <v>86</v>
      </c>
    </row>
    <row r="154" spans="1:65" s="14" customFormat="1">
      <c r="B154" s="235"/>
      <c r="C154" s="236"/>
      <c r="D154" s="221" t="s">
        <v>202</v>
      </c>
      <c r="E154" s="237" t="s">
        <v>1</v>
      </c>
      <c r="F154" s="238" t="s">
        <v>1956</v>
      </c>
      <c r="G154" s="236"/>
      <c r="H154" s="239">
        <v>1.5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202</v>
      </c>
      <c r="AU154" s="245" t="s">
        <v>86</v>
      </c>
      <c r="AV154" s="14" t="s">
        <v>86</v>
      </c>
      <c r="AW154" s="14" t="s">
        <v>32</v>
      </c>
      <c r="AX154" s="14" t="s">
        <v>84</v>
      </c>
      <c r="AY154" s="245" t="s">
        <v>191</v>
      </c>
    </row>
    <row r="155" spans="1:65" s="2" customFormat="1" ht="21.6" customHeight="1">
      <c r="A155" s="34"/>
      <c r="B155" s="35"/>
      <c r="C155" s="208" t="s">
        <v>266</v>
      </c>
      <c r="D155" s="208" t="s">
        <v>193</v>
      </c>
      <c r="E155" s="209" t="s">
        <v>1957</v>
      </c>
      <c r="F155" s="210" t="s">
        <v>1958</v>
      </c>
      <c r="G155" s="211" t="s">
        <v>297</v>
      </c>
      <c r="H155" s="212">
        <v>1</v>
      </c>
      <c r="I155" s="213"/>
      <c r="J155" s="214">
        <f>ROUND(I155*H155,2)</f>
        <v>0</v>
      </c>
      <c r="K155" s="210" t="s">
        <v>197</v>
      </c>
      <c r="L155" s="39"/>
      <c r="M155" s="215" t="s">
        <v>1</v>
      </c>
      <c r="N155" s="216" t="s">
        <v>42</v>
      </c>
      <c r="O155" s="71"/>
      <c r="P155" s="217">
        <f>O155*H155</f>
        <v>0</v>
      </c>
      <c r="Q155" s="217">
        <v>5.9000000000000003E-4</v>
      </c>
      <c r="R155" s="217">
        <f>Q155*H155</f>
        <v>5.9000000000000003E-4</v>
      </c>
      <c r="S155" s="217">
        <v>0</v>
      </c>
      <c r="T155" s="21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9" t="s">
        <v>321</v>
      </c>
      <c r="AT155" s="219" t="s">
        <v>193</v>
      </c>
      <c r="AU155" s="219" t="s">
        <v>86</v>
      </c>
      <c r="AY155" s="17" t="s">
        <v>191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7" t="s">
        <v>84</v>
      </c>
      <c r="BK155" s="220">
        <f>ROUND(I155*H155,2)</f>
        <v>0</v>
      </c>
      <c r="BL155" s="17" t="s">
        <v>321</v>
      </c>
      <c r="BM155" s="219" t="s">
        <v>1959</v>
      </c>
    </row>
    <row r="156" spans="1:65" s="2" customFormat="1" ht="19.5">
      <c r="A156" s="34"/>
      <c r="B156" s="35"/>
      <c r="C156" s="36"/>
      <c r="D156" s="221" t="s">
        <v>200</v>
      </c>
      <c r="E156" s="36"/>
      <c r="F156" s="222" t="s">
        <v>1960</v>
      </c>
      <c r="G156" s="36"/>
      <c r="H156" s="36"/>
      <c r="I156" s="122"/>
      <c r="J156" s="36"/>
      <c r="K156" s="36"/>
      <c r="L156" s="39"/>
      <c r="M156" s="223"/>
      <c r="N156" s="224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200</v>
      </c>
      <c r="AU156" s="17" t="s">
        <v>86</v>
      </c>
    </row>
    <row r="157" spans="1:65" s="2" customFormat="1" ht="21.6" customHeight="1">
      <c r="A157" s="34"/>
      <c r="B157" s="35"/>
      <c r="C157" s="208" t="s">
        <v>274</v>
      </c>
      <c r="D157" s="208" t="s">
        <v>193</v>
      </c>
      <c r="E157" s="209" t="s">
        <v>1247</v>
      </c>
      <c r="F157" s="210" t="s">
        <v>1248</v>
      </c>
      <c r="G157" s="211" t="s">
        <v>297</v>
      </c>
      <c r="H157" s="212">
        <v>2</v>
      </c>
      <c r="I157" s="213"/>
      <c r="J157" s="214">
        <f>ROUND(I157*H157,2)</f>
        <v>0</v>
      </c>
      <c r="K157" s="210" t="s">
        <v>197</v>
      </c>
      <c r="L157" s="39"/>
      <c r="M157" s="215" t="s">
        <v>1</v>
      </c>
      <c r="N157" s="216" t="s">
        <v>42</v>
      </c>
      <c r="O157" s="71"/>
      <c r="P157" s="217">
        <f>O157*H157</f>
        <v>0</v>
      </c>
      <c r="Q157" s="217">
        <v>1.2055E-3</v>
      </c>
      <c r="R157" s="217">
        <f>Q157*H157</f>
        <v>2.4109999999999999E-3</v>
      </c>
      <c r="S157" s="217">
        <v>0</v>
      </c>
      <c r="T157" s="21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9" t="s">
        <v>321</v>
      </c>
      <c r="AT157" s="219" t="s">
        <v>193</v>
      </c>
      <c r="AU157" s="219" t="s">
        <v>86</v>
      </c>
      <c r="AY157" s="17" t="s">
        <v>191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7" t="s">
        <v>84</v>
      </c>
      <c r="BK157" s="220">
        <f>ROUND(I157*H157,2)</f>
        <v>0</v>
      </c>
      <c r="BL157" s="17" t="s">
        <v>321</v>
      </c>
      <c r="BM157" s="219" t="s">
        <v>321</v>
      </c>
    </row>
    <row r="158" spans="1:65" s="2" customFormat="1">
      <c r="A158" s="34"/>
      <c r="B158" s="35"/>
      <c r="C158" s="36"/>
      <c r="D158" s="221" t="s">
        <v>200</v>
      </c>
      <c r="E158" s="36"/>
      <c r="F158" s="222" t="s">
        <v>1236</v>
      </c>
      <c r="G158" s="36"/>
      <c r="H158" s="36"/>
      <c r="I158" s="122"/>
      <c r="J158" s="36"/>
      <c r="K158" s="36"/>
      <c r="L158" s="39"/>
      <c r="M158" s="223"/>
      <c r="N158" s="224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200</v>
      </c>
      <c r="AU158" s="17" t="s">
        <v>86</v>
      </c>
    </row>
    <row r="159" spans="1:65" s="2" customFormat="1" ht="19.5">
      <c r="A159" s="34"/>
      <c r="B159" s="35"/>
      <c r="C159" s="36"/>
      <c r="D159" s="221" t="s">
        <v>218</v>
      </c>
      <c r="E159" s="36"/>
      <c r="F159" s="246" t="s">
        <v>1249</v>
      </c>
      <c r="G159" s="36"/>
      <c r="H159" s="36"/>
      <c r="I159" s="122"/>
      <c r="J159" s="36"/>
      <c r="K159" s="36"/>
      <c r="L159" s="39"/>
      <c r="M159" s="223"/>
      <c r="N159" s="224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218</v>
      </c>
      <c r="AU159" s="17" t="s">
        <v>86</v>
      </c>
    </row>
    <row r="160" spans="1:65" s="14" customFormat="1">
      <c r="B160" s="235"/>
      <c r="C160" s="236"/>
      <c r="D160" s="221" t="s">
        <v>202</v>
      </c>
      <c r="E160" s="237" t="s">
        <v>1</v>
      </c>
      <c r="F160" s="238" t="s">
        <v>1961</v>
      </c>
      <c r="G160" s="236"/>
      <c r="H160" s="239">
        <v>2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202</v>
      </c>
      <c r="AU160" s="245" t="s">
        <v>86</v>
      </c>
      <c r="AV160" s="14" t="s">
        <v>86</v>
      </c>
      <c r="AW160" s="14" t="s">
        <v>32</v>
      </c>
      <c r="AX160" s="14" t="s">
        <v>84</v>
      </c>
      <c r="AY160" s="245" t="s">
        <v>191</v>
      </c>
    </row>
    <row r="161" spans="1:65" s="2" customFormat="1" ht="21.6" customHeight="1">
      <c r="A161" s="34"/>
      <c r="B161" s="35"/>
      <c r="C161" s="208" t="s">
        <v>280</v>
      </c>
      <c r="D161" s="208" t="s">
        <v>193</v>
      </c>
      <c r="E161" s="209" t="s">
        <v>1253</v>
      </c>
      <c r="F161" s="210" t="s">
        <v>1254</v>
      </c>
      <c r="G161" s="211" t="s">
        <v>196</v>
      </c>
      <c r="H161" s="212">
        <v>6</v>
      </c>
      <c r="I161" s="213"/>
      <c r="J161" s="214">
        <f>ROUND(I161*H161,2)</f>
        <v>0</v>
      </c>
      <c r="K161" s="210" t="s">
        <v>197</v>
      </c>
      <c r="L161" s="39"/>
      <c r="M161" s="215" t="s">
        <v>1</v>
      </c>
      <c r="N161" s="216" t="s">
        <v>42</v>
      </c>
      <c r="O161" s="71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9" t="s">
        <v>321</v>
      </c>
      <c r="AT161" s="219" t="s">
        <v>193</v>
      </c>
      <c r="AU161" s="219" t="s">
        <v>86</v>
      </c>
      <c r="AY161" s="17" t="s">
        <v>191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7" t="s">
        <v>84</v>
      </c>
      <c r="BK161" s="220">
        <f>ROUND(I161*H161,2)</f>
        <v>0</v>
      </c>
      <c r="BL161" s="17" t="s">
        <v>321</v>
      </c>
      <c r="BM161" s="219" t="s">
        <v>354</v>
      </c>
    </row>
    <row r="162" spans="1:65" s="2" customFormat="1">
      <c r="A162" s="34"/>
      <c r="B162" s="35"/>
      <c r="C162" s="36"/>
      <c r="D162" s="221" t="s">
        <v>200</v>
      </c>
      <c r="E162" s="36"/>
      <c r="F162" s="222" t="s">
        <v>1255</v>
      </c>
      <c r="G162" s="36"/>
      <c r="H162" s="36"/>
      <c r="I162" s="122"/>
      <c r="J162" s="36"/>
      <c r="K162" s="36"/>
      <c r="L162" s="39"/>
      <c r="M162" s="223"/>
      <c r="N162" s="224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200</v>
      </c>
      <c r="AU162" s="17" t="s">
        <v>86</v>
      </c>
    </row>
    <row r="163" spans="1:65" s="2" customFormat="1" ht="21.6" customHeight="1">
      <c r="A163" s="34"/>
      <c r="B163" s="35"/>
      <c r="C163" s="208" t="s">
        <v>294</v>
      </c>
      <c r="D163" s="208" t="s">
        <v>193</v>
      </c>
      <c r="E163" s="209" t="s">
        <v>1259</v>
      </c>
      <c r="F163" s="210" t="s">
        <v>1260</v>
      </c>
      <c r="G163" s="211" t="s">
        <v>196</v>
      </c>
      <c r="H163" s="212">
        <v>5</v>
      </c>
      <c r="I163" s="213"/>
      <c r="J163" s="214">
        <f>ROUND(I163*H163,2)</f>
        <v>0</v>
      </c>
      <c r="K163" s="210" t="s">
        <v>197</v>
      </c>
      <c r="L163" s="39"/>
      <c r="M163" s="215" t="s">
        <v>1</v>
      </c>
      <c r="N163" s="216" t="s">
        <v>42</v>
      </c>
      <c r="O163" s="71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9" t="s">
        <v>321</v>
      </c>
      <c r="AT163" s="219" t="s">
        <v>193</v>
      </c>
      <c r="AU163" s="219" t="s">
        <v>86</v>
      </c>
      <c r="AY163" s="17" t="s">
        <v>191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7" t="s">
        <v>84</v>
      </c>
      <c r="BK163" s="220">
        <f>ROUND(I163*H163,2)</f>
        <v>0</v>
      </c>
      <c r="BL163" s="17" t="s">
        <v>321</v>
      </c>
      <c r="BM163" s="219" t="s">
        <v>370</v>
      </c>
    </row>
    <row r="164" spans="1:65" s="2" customFormat="1">
      <c r="A164" s="34"/>
      <c r="B164" s="35"/>
      <c r="C164" s="36"/>
      <c r="D164" s="221" t="s">
        <v>200</v>
      </c>
      <c r="E164" s="36"/>
      <c r="F164" s="222" t="s">
        <v>1261</v>
      </c>
      <c r="G164" s="36"/>
      <c r="H164" s="36"/>
      <c r="I164" s="122"/>
      <c r="J164" s="36"/>
      <c r="K164" s="36"/>
      <c r="L164" s="39"/>
      <c r="M164" s="223"/>
      <c r="N164" s="224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200</v>
      </c>
      <c r="AU164" s="17" t="s">
        <v>86</v>
      </c>
    </row>
    <row r="165" spans="1:65" s="2" customFormat="1" ht="21.6" customHeight="1">
      <c r="A165" s="34"/>
      <c r="B165" s="35"/>
      <c r="C165" s="208" t="s">
        <v>303</v>
      </c>
      <c r="D165" s="208" t="s">
        <v>193</v>
      </c>
      <c r="E165" s="209" t="s">
        <v>1265</v>
      </c>
      <c r="F165" s="210" t="s">
        <v>1266</v>
      </c>
      <c r="G165" s="211" t="s">
        <v>196</v>
      </c>
      <c r="H165" s="212">
        <v>1</v>
      </c>
      <c r="I165" s="213"/>
      <c r="J165" s="214">
        <f>ROUND(I165*H165,2)</f>
        <v>0</v>
      </c>
      <c r="K165" s="210" t="s">
        <v>197</v>
      </c>
      <c r="L165" s="39"/>
      <c r="M165" s="215" t="s">
        <v>1</v>
      </c>
      <c r="N165" s="216" t="s">
        <v>42</v>
      </c>
      <c r="O165" s="71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9" t="s">
        <v>321</v>
      </c>
      <c r="AT165" s="219" t="s">
        <v>193</v>
      </c>
      <c r="AU165" s="219" t="s">
        <v>86</v>
      </c>
      <c r="AY165" s="17" t="s">
        <v>191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7" t="s">
        <v>84</v>
      </c>
      <c r="BK165" s="220">
        <f>ROUND(I165*H165,2)</f>
        <v>0</v>
      </c>
      <c r="BL165" s="17" t="s">
        <v>321</v>
      </c>
      <c r="BM165" s="219" t="s">
        <v>380</v>
      </c>
    </row>
    <row r="166" spans="1:65" s="2" customFormat="1">
      <c r="A166" s="34"/>
      <c r="B166" s="35"/>
      <c r="C166" s="36"/>
      <c r="D166" s="221" t="s">
        <v>200</v>
      </c>
      <c r="E166" s="36"/>
      <c r="F166" s="222" t="s">
        <v>1267</v>
      </c>
      <c r="G166" s="36"/>
      <c r="H166" s="36"/>
      <c r="I166" s="122"/>
      <c r="J166" s="36"/>
      <c r="K166" s="36"/>
      <c r="L166" s="39"/>
      <c r="M166" s="223"/>
      <c r="N166" s="224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200</v>
      </c>
      <c r="AU166" s="17" t="s">
        <v>86</v>
      </c>
    </row>
    <row r="167" spans="1:65" s="2" customFormat="1" ht="21.6" customHeight="1">
      <c r="A167" s="34"/>
      <c r="B167" s="35"/>
      <c r="C167" s="208" t="s">
        <v>8</v>
      </c>
      <c r="D167" s="208" t="s">
        <v>193</v>
      </c>
      <c r="E167" s="209" t="s">
        <v>1962</v>
      </c>
      <c r="F167" s="210" t="s">
        <v>1963</v>
      </c>
      <c r="G167" s="211" t="s">
        <v>196</v>
      </c>
      <c r="H167" s="212">
        <v>4</v>
      </c>
      <c r="I167" s="213"/>
      <c r="J167" s="214">
        <f>ROUND(I167*H167,2)</f>
        <v>0</v>
      </c>
      <c r="K167" s="210" t="s">
        <v>197</v>
      </c>
      <c r="L167" s="39"/>
      <c r="M167" s="215" t="s">
        <v>1</v>
      </c>
      <c r="N167" s="216" t="s">
        <v>42</v>
      </c>
      <c r="O167" s="71"/>
      <c r="P167" s="217">
        <f>O167*H167</f>
        <v>0</v>
      </c>
      <c r="Q167" s="217">
        <v>6.9199999999999999E-3</v>
      </c>
      <c r="R167" s="217">
        <f>Q167*H167</f>
        <v>2.768E-2</v>
      </c>
      <c r="S167" s="217">
        <v>0</v>
      </c>
      <c r="T167" s="21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9" t="s">
        <v>321</v>
      </c>
      <c r="AT167" s="219" t="s">
        <v>193</v>
      </c>
      <c r="AU167" s="219" t="s">
        <v>86</v>
      </c>
      <c r="AY167" s="17" t="s">
        <v>191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7" t="s">
        <v>84</v>
      </c>
      <c r="BK167" s="220">
        <f>ROUND(I167*H167,2)</f>
        <v>0</v>
      </c>
      <c r="BL167" s="17" t="s">
        <v>321</v>
      </c>
      <c r="BM167" s="219" t="s">
        <v>1964</v>
      </c>
    </row>
    <row r="168" spans="1:65" s="2" customFormat="1" ht="19.5">
      <c r="A168" s="34"/>
      <c r="B168" s="35"/>
      <c r="C168" s="36"/>
      <c r="D168" s="221" t="s">
        <v>200</v>
      </c>
      <c r="E168" s="36"/>
      <c r="F168" s="222" t="s">
        <v>1965</v>
      </c>
      <c r="G168" s="36"/>
      <c r="H168" s="36"/>
      <c r="I168" s="122"/>
      <c r="J168" s="36"/>
      <c r="K168" s="36"/>
      <c r="L168" s="39"/>
      <c r="M168" s="223"/>
      <c r="N168" s="224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200</v>
      </c>
      <c r="AU168" s="17" t="s">
        <v>86</v>
      </c>
    </row>
    <row r="169" spans="1:65" s="2" customFormat="1" ht="21.6" customHeight="1">
      <c r="A169" s="34"/>
      <c r="B169" s="35"/>
      <c r="C169" s="208" t="s">
        <v>321</v>
      </c>
      <c r="D169" s="208" t="s">
        <v>193</v>
      </c>
      <c r="E169" s="209" t="s">
        <v>1268</v>
      </c>
      <c r="F169" s="210" t="s">
        <v>1269</v>
      </c>
      <c r="G169" s="211" t="s">
        <v>297</v>
      </c>
      <c r="H169" s="212">
        <v>6.5</v>
      </c>
      <c r="I169" s="213"/>
      <c r="J169" s="214">
        <f>ROUND(I169*H169,2)</f>
        <v>0</v>
      </c>
      <c r="K169" s="210" t="s">
        <v>197</v>
      </c>
      <c r="L169" s="39"/>
      <c r="M169" s="215" t="s">
        <v>1</v>
      </c>
      <c r="N169" s="216" t="s">
        <v>42</v>
      </c>
      <c r="O169" s="71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9" t="s">
        <v>321</v>
      </c>
      <c r="AT169" s="219" t="s">
        <v>193</v>
      </c>
      <c r="AU169" s="219" t="s">
        <v>86</v>
      </c>
      <c r="AY169" s="17" t="s">
        <v>191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7" t="s">
        <v>84</v>
      </c>
      <c r="BK169" s="220">
        <f>ROUND(I169*H169,2)</f>
        <v>0</v>
      </c>
      <c r="BL169" s="17" t="s">
        <v>321</v>
      </c>
      <c r="BM169" s="219" t="s">
        <v>396</v>
      </c>
    </row>
    <row r="170" spans="1:65" s="2" customFormat="1">
      <c r="A170" s="34"/>
      <c r="B170" s="35"/>
      <c r="C170" s="36"/>
      <c r="D170" s="221" t="s">
        <v>200</v>
      </c>
      <c r="E170" s="36"/>
      <c r="F170" s="222" t="s">
        <v>1270</v>
      </c>
      <c r="G170" s="36"/>
      <c r="H170" s="36"/>
      <c r="I170" s="122"/>
      <c r="J170" s="36"/>
      <c r="K170" s="36"/>
      <c r="L170" s="39"/>
      <c r="M170" s="223"/>
      <c r="N170" s="224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200</v>
      </c>
      <c r="AU170" s="17" t="s">
        <v>86</v>
      </c>
    </row>
    <row r="171" spans="1:65" s="14" customFormat="1">
      <c r="B171" s="235"/>
      <c r="C171" s="236"/>
      <c r="D171" s="221" t="s">
        <v>202</v>
      </c>
      <c r="E171" s="237" t="s">
        <v>1</v>
      </c>
      <c r="F171" s="238" t="s">
        <v>1966</v>
      </c>
      <c r="G171" s="236"/>
      <c r="H171" s="239">
        <v>6.5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202</v>
      </c>
      <c r="AU171" s="245" t="s">
        <v>86</v>
      </c>
      <c r="AV171" s="14" t="s">
        <v>86</v>
      </c>
      <c r="AW171" s="14" t="s">
        <v>32</v>
      </c>
      <c r="AX171" s="14" t="s">
        <v>84</v>
      </c>
      <c r="AY171" s="245" t="s">
        <v>191</v>
      </c>
    </row>
    <row r="172" spans="1:65" s="2" customFormat="1" ht="21.6" customHeight="1">
      <c r="A172" s="34"/>
      <c r="B172" s="35"/>
      <c r="C172" s="208" t="s">
        <v>342</v>
      </c>
      <c r="D172" s="208" t="s">
        <v>193</v>
      </c>
      <c r="E172" s="209" t="s">
        <v>1274</v>
      </c>
      <c r="F172" s="210" t="s">
        <v>1275</v>
      </c>
      <c r="G172" s="211" t="s">
        <v>235</v>
      </c>
      <c r="H172" s="212">
        <v>0.121</v>
      </c>
      <c r="I172" s="213"/>
      <c r="J172" s="214">
        <f>ROUND(I172*H172,2)</f>
        <v>0</v>
      </c>
      <c r="K172" s="210" t="s">
        <v>197</v>
      </c>
      <c r="L172" s="39"/>
      <c r="M172" s="215" t="s">
        <v>1</v>
      </c>
      <c r="N172" s="216" t="s">
        <v>42</v>
      </c>
      <c r="O172" s="71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9" t="s">
        <v>321</v>
      </c>
      <c r="AT172" s="219" t="s">
        <v>193</v>
      </c>
      <c r="AU172" s="219" t="s">
        <v>86</v>
      </c>
      <c r="AY172" s="17" t="s">
        <v>191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7" t="s">
        <v>84</v>
      </c>
      <c r="BK172" s="220">
        <f>ROUND(I172*H172,2)</f>
        <v>0</v>
      </c>
      <c r="BL172" s="17" t="s">
        <v>321</v>
      </c>
      <c r="BM172" s="219" t="s">
        <v>406</v>
      </c>
    </row>
    <row r="173" spans="1:65" s="2" customFormat="1">
      <c r="A173" s="34"/>
      <c r="B173" s="35"/>
      <c r="C173" s="36"/>
      <c r="D173" s="221" t="s">
        <v>200</v>
      </c>
      <c r="E173" s="36"/>
      <c r="F173" s="222" t="s">
        <v>1276</v>
      </c>
      <c r="G173" s="36"/>
      <c r="H173" s="36"/>
      <c r="I173" s="122"/>
      <c r="J173" s="36"/>
      <c r="K173" s="36"/>
      <c r="L173" s="39"/>
      <c r="M173" s="223"/>
      <c r="N173" s="224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200</v>
      </c>
      <c r="AU173" s="17" t="s">
        <v>86</v>
      </c>
    </row>
    <row r="174" spans="1:65" s="12" customFormat="1" ht="22.9" customHeight="1">
      <c r="B174" s="192"/>
      <c r="C174" s="193"/>
      <c r="D174" s="194" t="s">
        <v>76</v>
      </c>
      <c r="E174" s="206" t="s">
        <v>1277</v>
      </c>
      <c r="F174" s="206" t="s">
        <v>1278</v>
      </c>
      <c r="G174" s="193"/>
      <c r="H174" s="193"/>
      <c r="I174" s="196"/>
      <c r="J174" s="207">
        <f>BK174</f>
        <v>0</v>
      </c>
      <c r="K174" s="193"/>
      <c r="L174" s="198"/>
      <c r="M174" s="199"/>
      <c r="N174" s="200"/>
      <c r="O174" s="200"/>
      <c r="P174" s="201">
        <f>SUM(P175:P202)</f>
        <v>0</v>
      </c>
      <c r="Q174" s="200"/>
      <c r="R174" s="201">
        <f>SUM(R175:R202)</f>
        <v>5.2346317000000003E-2</v>
      </c>
      <c r="S174" s="200"/>
      <c r="T174" s="202">
        <f>SUM(T175:T202)</f>
        <v>0</v>
      </c>
      <c r="AR174" s="203" t="s">
        <v>84</v>
      </c>
      <c r="AT174" s="204" t="s">
        <v>76</v>
      </c>
      <c r="AU174" s="204" t="s">
        <v>84</v>
      </c>
      <c r="AY174" s="203" t="s">
        <v>191</v>
      </c>
      <c r="BK174" s="205">
        <f>SUM(BK175:BK202)</f>
        <v>0</v>
      </c>
    </row>
    <row r="175" spans="1:65" s="2" customFormat="1" ht="32.450000000000003" customHeight="1">
      <c r="A175" s="34"/>
      <c r="B175" s="35"/>
      <c r="C175" s="208" t="s">
        <v>354</v>
      </c>
      <c r="D175" s="208" t="s">
        <v>193</v>
      </c>
      <c r="E175" s="209" t="s">
        <v>1279</v>
      </c>
      <c r="F175" s="210" t="s">
        <v>1280</v>
      </c>
      <c r="G175" s="211" t="s">
        <v>196</v>
      </c>
      <c r="H175" s="212">
        <v>8</v>
      </c>
      <c r="I175" s="213"/>
      <c r="J175" s="214">
        <f>ROUND(I175*H175,2)</f>
        <v>0</v>
      </c>
      <c r="K175" s="210" t="s">
        <v>197</v>
      </c>
      <c r="L175" s="39"/>
      <c r="M175" s="215" t="s">
        <v>1</v>
      </c>
      <c r="N175" s="216" t="s">
        <v>42</v>
      </c>
      <c r="O175" s="71"/>
      <c r="P175" s="217">
        <f>O175*H175</f>
        <v>0</v>
      </c>
      <c r="Q175" s="217">
        <v>1.843803E-3</v>
      </c>
      <c r="R175" s="217">
        <f>Q175*H175</f>
        <v>1.4750424E-2</v>
      </c>
      <c r="S175" s="217">
        <v>0</v>
      </c>
      <c r="T175" s="21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9" t="s">
        <v>321</v>
      </c>
      <c r="AT175" s="219" t="s">
        <v>193</v>
      </c>
      <c r="AU175" s="219" t="s">
        <v>86</v>
      </c>
      <c r="AY175" s="17" t="s">
        <v>191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7" t="s">
        <v>84</v>
      </c>
      <c r="BK175" s="220">
        <f>ROUND(I175*H175,2)</f>
        <v>0</v>
      </c>
      <c r="BL175" s="17" t="s">
        <v>321</v>
      </c>
      <c r="BM175" s="219" t="s">
        <v>1281</v>
      </c>
    </row>
    <row r="176" spans="1:65" s="2" customFormat="1" ht="39">
      <c r="A176" s="34"/>
      <c r="B176" s="35"/>
      <c r="C176" s="36"/>
      <c r="D176" s="221" t="s">
        <v>200</v>
      </c>
      <c r="E176" s="36"/>
      <c r="F176" s="222" t="s">
        <v>1282</v>
      </c>
      <c r="G176" s="36"/>
      <c r="H176" s="36"/>
      <c r="I176" s="122"/>
      <c r="J176" s="36"/>
      <c r="K176" s="36"/>
      <c r="L176" s="39"/>
      <c r="M176" s="223"/>
      <c r="N176" s="224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200</v>
      </c>
      <c r="AU176" s="17" t="s">
        <v>86</v>
      </c>
    </row>
    <row r="177" spans="1:65" s="2" customFormat="1" ht="21.6" customHeight="1">
      <c r="A177" s="34"/>
      <c r="B177" s="35"/>
      <c r="C177" s="208" t="s">
        <v>362</v>
      </c>
      <c r="D177" s="208" t="s">
        <v>193</v>
      </c>
      <c r="E177" s="209" t="s">
        <v>1967</v>
      </c>
      <c r="F177" s="210" t="s">
        <v>1968</v>
      </c>
      <c r="G177" s="211" t="s">
        <v>196</v>
      </c>
      <c r="H177" s="212">
        <v>4</v>
      </c>
      <c r="I177" s="213"/>
      <c r="J177" s="214">
        <f>ROUND(I177*H177,2)</f>
        <v>0</v>
      </c>
      <c r="K177" s="210" t="s">
        <v>197</v>
      </c>
      <c r="L177" s="39"/>
      <c r="M177" s="215" t="s">
        <v>1</v>
      </c>
      <c r="N177" s="216" t="s">
        <v>42</v>
      </c>
      <c r="O177" s="71"/>
      <c r="P177" s="217">
        <f>O177*H177</f>
        <v>0</v>
      </c>
      <c r="Q177" s="217">
        <v>8.0999999999999996E-4</v>
      </c>
      <c r="R177" s="217">
        <f>Q177*H177</f>
        <v>3.2399999999999998E-3</v>
      </c>
      <c r="S177" s="217">
        <v>0</v>
      </c>
      <c r="T177" s="21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9" t="s">
        <v>321</v>
      </c>
      <c r="AT177" s="219" t="s">
        <v>193</v>
      </c>
      <c r="AU177" s="219" t="s">
        <v>86</v>
      </c>
      <c r="AY177" s="17" t="s">
        <v>191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7" t="s">
        <v>84</v>
      </c>
      <c r="BK177" s="220">
        <f>ROUND(I177*H177,2)</f>
        <v>0</v>
      </c>
      <c r="BL177" s="17" t="s">
        <v>321</v>
      </c>
      <c r="BM177" s="219" t="s">
        <v>1969</v>
      </c>
    </row>
    <row r="178" spans="1:65" s="2" customFormat="1" ht="29.25">
      <c r="A178" s="34"/>
      <c r="B178" s="35"/>
      <c r="C178" s="36"/>
      <c r="D178" s="221" t="s">
        <v>200</v>
      </c>
      <c r="E178" s="36"/>
      <c r="F178" s="222" t="s">
        <v>1970</v>
      </c>
      <c r="G178" s="36"/>
      <c r="H178" s="36"/>
      <c r="I178" s="122"/>
      <c r="J178" s="36"/>
      <c r="K178" s="36"/>
      <c r="L178" s="39"/>
      <c r="M178" s="223"/>
      <c r="N178" s="224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200</v>
      </c>
      <c r="AU178" s="17" t="s">
        <v>86</v>
      </c>
    </row>
    <row r="179" spans="1:65" s="2" customFormat="1" ht="21.6" customHeight="1">
      <c r="A179" s="34"/>
      <c r="B179" s="35"/>
      <c r="C179" s="208" t="s">
        <v>370</v>
      </c>
      <c r="D179" s="208" t="s">
        <v>193</v>
      </c>
      <c r="E179" s="209" t="s">
        <v>1971</v>
      </c>
      <c r="F179" s="210" t="s">
        <v>1972</v>
      </c>
      <c r="G179" s="211" t="s">
        <v>196</v>
      </c>
      <c r="H179" s="212">
        <v>4</v>
      </c>
      <c r="I179" s="213"/>
      <c r="J179" s="214">
        <f>ROUND(I179*H179,2)</f>
        <v>0</v>
      </c>
      <c r="K179" s="210" t="s">
        <v>197</v>
      </c>
      <c r="L179" s="39"/>
      <c r="M179" s="215" t="s">
        <v>1</v>
      </c>
      <c r="N179" s="216" t="s">
        <v>42</v>
      </c>
      <c r="O179" s="71"/>
      <c r="P179" s="217">
        <f>O179*H179</f>
        <v>0</v>
      </c>
      <c r="Q179" s="217">
        <v>6.0000000000000002E-5</v>
      </c>
      <c r="R179" s="217">
        <f>Q179*H179</f>
        <v>2.4000000000000001E-4</v>
      </c>
      <c r="S179" s="217">
        <v>0</v>
      </c>
      <c r="T179" s="21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9" t="s">
        <v>321</v>
      </c>
      <c r="AT179" s="219" t="s">
        <v>193</v>
      </c>
      <c r="AU179" s="219" t="s">
        <v>86</v>
      </c>
      <c r="AY179" s="17" t="s">
        <v>191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7" t="s">
        <v>84</v>
      </c>
      <c r="BK179" s="220">
        <f>ROUND(I179*H179,2)</f>
        <v>0</v>
      </c>
      <c r="BL179" s="17" t="s">
        <v>321</v>
      </c>
      <c r="BM179" s="219" t="s">
        <v>1973</v>
      </c>
    </row>
    <row r="180" spans="1:65" s="2" customFormat="1" ht="29.25">
      <c r="A180" s="34"/>
      <c r="B180" s="35"/>
      <c r="C180" s="36"/>
      <c r="D180" s="221" t="s">
        <v>200</v>
      </c>
      <c r="E180" s="36"/>
      <c r="F180" s="222" t="s">
        <v>1974</v>
      </c>
      <c r="G180" s="36"/>
      <c r="H180" s="36"/>
      <c r="I180" s="122"/>
      <c r="J180" s="36"/>
      <c r="K180" s="36"/>
      <c r="L180" s="39"/>
      <c r="M180" s="223"/>
      <c r="N180" s="224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200</v>
      </c>
      <c r="AU180" s="17" t="s">
        <v>86</v>
      </c>
    </row>
    <row r="181" spans="1:65" s="2" customFormat="1" ht="21.6" customHeight="1">
      <c r="A181" s="34"/>
      <c r="B181" s="35"/>
      <c r="C181" s="208" t="s">
        <v>7</v>
      </c>
      <c r="D181" s="208" t="s">
        <v>193</v>
      </c>
      <c r="E181" s="209" t="s">
        <v>1284</v>
      </c>
      <c r="F181" s="210" t="s">
        <v>1285</v>
      </c>
      <c r="G181" s="211" t="s">
        <v>196</v>
      </c>
      <c r="H181" s="212">
        <v>8</v>
      </c>
      <c r="I181" s="213"/>
      <c r="J181" s="214">
        <f>ROUND(I181*H181,2)</f>
        <v>0</v>
      </c>
      <c r="K181" s="210" t="s">
        <v>197</v>
      </c>
      <c r="L181" s="39"/>
      <c r="M181" s="215" t="s">
        <v>1</v>
      </c>
      <c r="N181" s="216" t="s">
        <v>42</v>
      </c>
      <c r="O181" s="71"/>
      <c r="P181" s="217">
        <f>O181*H181</f>
        <v>0</v>
      </c>
      <c r="Q181" s="217">
        <v>1.8000000000000001E-4</v>
      </c>
      <c r="R181" s="217">
        <f>Q181*H181</f>
        <v>1.4400000000000001E-3</v>
      </c>
      <c r="S181" s="217">
        <v>0</v>
      </c>
      <c r="T181" s="21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9" t="s">
        <v>321</v>
      </c>
      <c r="AT181" s="219" t="s">
        <v>193</v>
      </c>
      <c r="AU181" s="219" t="s">
        <v>86</v>
      </c>
      <c r="AY181" s="17" t="s">
        <v>191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7" t="s">
        <v>84</v>
      </c>
      <c r="BK181" s="220">
        <f>ROUND(I181*H181,2)</f>
        <v>0</v>
      </c>
      <c r="BL181" s="17" t="s">
        <v>321</v>
      </c>
      <c r="BM181" s="219" t="s">
        <v>1286</v>
      </c>
    </row>
    <row r="182" spans="1:65" s="2" customFormat="1" ht="29.25">
      <c r="A182" s="34"/>
      <c r="B182" s="35"/>
      <c r="C182" s="36"/>
      <c r="D182" s="221" t="s">
        <v>200</v>
      </c>
      <c r="E182" s="36"/>
      <c r="F182" s="222" t="s">
        <v>1287</v>
      </c>
      <c r="G182" s="36"/>
      <c r="H182" s="36"/>
      <c r="I182" s="122"/>
      <c r="J182" s="36"/>
      <c r="K182" s="36"/>
      <c r="L182" s="39"/>
      <c r="M182" s="223"/>
      <c r="N182" s="224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200</v>
      </c>
      <c r="AU182" s="17" t="s">
        <v>86</v>
      </c>
    </row>
    <row r="183" spans="1:65" s="2" customFormat="1" ht="21.6" customHeight="1">
      <c r="A183" s="34"/>
      <c r="B183" s="35"/>
      <c r="C183" s="208" t="s">
        <v>380</v>
      </c>
      <c r="D183" s="208" t="s">
        <v>193</v>
      </c>
      <c r="E183" s="209" t="s">
        <v>1288</v>
      </c>
      <c r="F183" s="210" t="s">
        <v>1289</v>
      </c>
      <c r="G183" s="211" t="s">
        <v>297</v>
      </c>
      <c r="H183" s="212">
        <v>34.5</v>
      </c>
      <c r="I183" s="213"/>
      <c r="J183" s="214">
        <f>ROUND(I183*H183,2)</f>
        <v>0</v>
      </c>
      <c r="K183" s="210" t="s">
        <v>197</v>
      </c>
      <c r="L183" s="39"/>
      <c r="M183" s="215" t="s">
        <v>1</v>
      </c>
      <c r="N183" s="216" t="s">
        <v>42</v>
      </c>
      <c r="O183" s="71"/>
      <c r="P183" s="217">
        <f>O183*H183</f>
        <v>0</v>
      </c>
      <c r="Q183" s="217">
        <v>6.6330000000000002E-4</v>
      </c>
      <c r="R183" s="217">
        <f>Q183*H183</f>
        <v>2.2883850000000001E-2</v>
      </c>
      <c r="S183" s="217">
        <v>0</v>
      </c>
      <c r="T183" s="21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9" t="s">
        <v>321</v>
      </c>
      <c r="AT183" s="219" t="s">
        <v>193</v>
      </c>
      <c r="AU183" s="219" t="s">
        <v>86</v>
      </c>
      <c r="AY183" s="17" t="s">
        <v>191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7" t="s">
        <v>84</v>
      </c>
      <c r="BK183" s="220">
        <f>ROUND(I183*H183,2)</f>
        <v>0</v>
      </c>
      <c r="BL183" s="17" t="s">
        <v>321</v>
      </c>
      <c r="BM183" s="219" t="s">
        <v>1290</v>
      </c>
    </row>
    <row r="184" spans="1:65" s="2" customFormat="1" ht="19.5">
      <c r="A184" s="34"/>
      <c r="B184" s="35"/>
      <c r="C184" s="36"/>
      <c r="D184" s="221" t="s">
        <v>200</v>
      </c>
      <c r="E184" s="36"/>
      <c r="F184" s="222" t="s">
        <v>1291</v>
      </c>
      <c r="G184" s="36"/>
      <c r="H184" s="36"/>
      <c r="I184" s="122"/>
      <c r="J184" s="36"/>
      <c r="K184" s="36"/>
      <c r="L184" s="39"/>
      <c r="M184" s="223"/>
      <c r="N184" s="224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200</v>
      </c>
      <c r="AU184" s="17" t="s">
        <v>86</v>
      </c>
    </row>
    <row r="185" spans="1:65" s="13" customFormat="1">
      <c r="B185" s="225"/>
      <c r="C185" s="226"/>
      <c r="D185" s="221" t="s">
        <v>202</v>
      </c>
      <c r="E185" s="227" t="s">
        <v>1</v>
      </c>
      <c r="F185" s="228" t="s">
        <v>1975</v>
      </c>
      <c r="G185" s="226"/>
      <c r="H185" s="227" t="s">
        <v>1</v>
      </c>
      <c r="I185" s="229"/>
      <c r="J185" s="226"/>
      <c r="K185" s="226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202</v>
      </c>
      <c r="AU185" s="234" t="s">
        <v>86</v>
      </c>
      <c r="AV185" s="13" t="s">
        <v>84</v>
      </c>
      <c r="AW185" s="13" t="s">
        <v>32</v>
      </c>
      <c r="AX185" s="13" t="s">
        <v>77</v>
      </c>
      <c r="AY185" s="234" t="s">
        <v>191</v>
      </c>
    </row>
    <row r="186" spans="1:65" s="14" customFormat="1" ht="22.5">
      <c r="B186" s="235"/>
      <c r="C186" s="236"/>
      <c r="D186" s="221" t="s">
        <v>202</v>
      </c>
      <c r="E186" s="237" t="s">
        <v>1</v>
      </c>
      <c r="F186" s="238" t="s">
        <v>1976</v>
      </c>
      <c r="G186" s="236"/>
      <c r="H186" s="239">
        <v>17.5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202</v>
      </c>
      <c r="AU186" s="245" t="s">
        <v>86</v>
      </c>
      <c r="AV186" s="14" t="s">
        <v>86</v>
      </c>
      <c r="AW186" s="14" t="s">
        <v>32</v>
      </c>
      <c r="AX186" s="14" t="s">
        <v>77</v>
      </c>
      <c r="AY186" s="245" t="s">
        <v>191</v>
      </c>
    </row>
    <row r="187" spans="1:65" s="13" customFormat="1">
      <c r="B187" s="225"/>
      <c r="C187" s="226"/>
      <c r="D187" s="221" t="s">
        <v>202</v>
      </c>
      <c r="E187" s="227" t="s">
        <v>1</v>
      </c>
      <c r="F187" s="228" t="s">
        <v>1977</v>
      </c>
      <c r="G187" s="226"/>
      <c r="H187" s="227" t="s">
        <v>1</v>
      </c>
      <c r="I187" s="229"/>
      <c r="J187" s="226"/>
      <c r="K187" s="226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202</v>
      </c>
      <c r="AU187" s="234" t="s">
        <v>86</v>
      </c>
      <c r="AV187" s="13" t="s">
        <v>84</v>
      </c>
      <c r="AW187" s="13" t="s">
        <v>32</v>
      </c>
      <c r="AX187" s="13" t="s">
        <v>77</v>
      </c>
      <c r="AY187" s="234" t="s">
        <v>191</v>
      </c>
    </row>
    <row r="188" spans="1:65" s="14" customFormat="1" ht="22.5">
      <c r="B188" s="235"/>
      <c r="C188" s="236"/>
      <c r="D188" s="221" t="s">
        <v>202</v>
      </c>
      <c r="E188" s="237" t="s">
        <v>1</v>
      </c>
      <c r="F188" s="238" t="s">
        <v>1978</v>
      </c>
      <c r="G188" s="236"/>
      <c r="H188" s="239">
        <v>17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202</v>
      </c>
      <c r="AU188" s="245" t="s">
        <v>86</v>
      </c>
      <c r="AV188" s="14" t="s">
        <v>86</v>
      </c>
      <c r="AW188" s="14" t="s">
        <v>32</v>
      </c>
      <c r="AX188" s="14" t="s">
        <v>77</v>
      </c>
      <c r="AY188" s="245" t="s">
        <v>191</v>
      </c>
    </row>
    <row r="189" spans="1:65" s="2" customFormat="1" ht="14.45" customHeight="1">
      <c r="A189" s="34"/>
      <c r="B189" s="35"/>
      <c r="C189" s="208" t="s">
        <v>389</v>
      </c>
      <c r="D189" s="208" t="s">
        <v>193</v>
      </c>
      <c r="E189" s="209" t="s">
        <v>1299</v>
      </c>
      <c r="F189" s="210" t="s">
        <v>1300</v>
      </c>
      <c r="G189" s="211" t="s">
        <v>196</v>
      </c>
      <c r="H189" s="212">
        <v>23</v>
      </c>
      <c r="I189" s="213"/>
      <c r="J189" s="214">
        <f>ROUND(I189*H189,2)</f>
        <v>0</v>
      </c>
      <c r="K189" s="210" t="s">
        <v>197</v>
      </c>
      <c r="L189" s="39"/>
      <c r="M189" s="215" t="s">
        <v>1</v>
      </c>
      <c r="N189" s="216" t="s">
        <v>42</v>
      </c>
      <c r="O189" s="71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9" t="s">
        <v>321</v>
      </c>
      <c r="AT189" s="219" t="s">
        <v>193</v>
      </c>
      <c r="AU189" s="219" t="s">
        <v>86</v>
      </c>
      <c r="AY189" s="17" t="s">
        <v>191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7" t="s">
        <v>84</v>
      </c>
      <c r="BK189" s="220">
        <f>ROUND(I189*H189,2)</f>
        <v>0</v>
      </c>
      <c r="BL189" s="17" t="s">
        <v>321</v>
      </c>
      <c r="BM189" s="219" t="s">
        <v>461</v>
      </c>
    </row>
    <row r="190" spans="1:65" s="2" customFormat="1">
      <c r="A190" s="34"/>
      <c r="B190" s="35"/>
      <c r="C190" s="36"/>
      <c r="D190" s="221" t="s">
        <v>200</v>
      </c>
      <c r="E190" s="36"/>
      <c r="F190" s="222" t="s">
        <v>1301</v>
      </c>
      <c r="G190" s="36"/>
      <c r="H190" s="36"/>
      <c r="I190" s="122"/>
      <c r="J190" s="36"/>
      <c r="K190" s="36"/>
      <c r="L190" s="39"/>
      <c r="M190" s="223"/>
      <c r="N190" s="224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200</v>
      </c>
      <c r="AU190" s="17" t="s">
        <v>86</v>
      </c>
    </row>
    <row r="191" spans="1:65" s="14" customFormat="1">
      <c r="B191" s="235"/>
      <c r="C191" s="236"/>
      <c r="D191" s="221" t="s">
        <v>202</v>
      </c>
      <c r="E191" s="237" t="s">
        <v>1</v>
      </c>
      <c r="F191" s="238" t="s">
        <v>1979</v>
      </c>
      <c r="G191" s="236"/>
      <c r="H191" s="239">
        <v>23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202</v>
      </c>
      <c r="AU191" s="245" t="s">
        <v>86</v>
      </c>
      <c r="AV191" s="14" t="s">
        <v>86</v>
      </c>
      <c r="AW191" s="14" t="s">
        <v>32</v>
      </c>
      <c r="AX191" s="14" t="s">
        <v>84</v>
      </c>
      <c r="AY191" s="245" t="s">
        <v>191</v>
      </c>
    </row>
    <row r="192" spans="1:65" s="2" customFormat="1" ht="21.6" customHeight="1">
      <c r="A192" s="34"/>
      <c r="B192" s="35"/>
      <c r="C192" s="208" t="s">
        <v>396</v>
      </c>
      <c r="D192" s="208" t="s">
        <v>193</v>
      </c>
      <c r="E192" s="209" t="s">
        <v>1305</v>
      </c>
      <c r="F192" s="210" t="s">
        <v>1306</v>
      </c>
      <c r="G192" s="211" t="s">
        <v>196</v>
      </c>
      <c r="H192" s="212">
        <v>1</v>
      </c>
      <c r="I192" s="213"/>
      <c r="J192" s="214">
        <f>ROUND(I192*H192,2)</f>
        <v>0</v>
      </c>
      <c r="K192" s="210" t="s">
        <v>197</v>
      </c>
      <c r="L192" s="39"/>
      <c r="M192" s="215" t="s">
        <v>1</v>
      </c>
      <c r="N192" s="216" t="s">
        <v>42</v>
      </c>
      <c r="O192" s="71"/>
      <c r="P192" s="217">
        <f>O192*H192</f>
        <v>0</v>
      </c>
      <c r="Q192" s="217">
        <v>1.260485E-4</v>
      </c>
      <c r="R192" s="217">
        <f>Q192*H192</f>
        <v>1.260485E-4</v>
      </c>
      <c r="S192" s="217">
        <v>0</v>
      </c>
      <c r="T192" s="21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9" t="s">
        <v>321</v>
      </c>
      <c r="AT192" s="219" t="s">
        <v>193</v>
      </c>
      <c r="AU192" s="219" t="s">
        <v>86</v>
      </c>
      <c r="AY192" s="17" t="s">
        <v>191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7" t="s">
        <v>84</v>
      </c>
      <c r="BK192" s="220">
        <f>ROUND(I192*H192,2)</f>
        <v>0</v>
      </c>
      <c r="BL192" s="17" t="s">
        <v>321</v>
      </c>
      <c r="BM192" s="219" t="s">
        <v>472</v>
      </c>
    </row>
    <row r="193" spans="1:65" s="2" customFormat="1">
      <c r="A193" s="34"/>
      <c r="B193" s="35"/>
      <c r="C193" s="36"/>
      <c r="D193" s="221" t="s">
        <v>200</v>
      </c>
      <c r="E193" s="36"/>
      <c r="F193" s="222" t="s">
        <v>1307</v>
      </c>
      <c r="G193" s="36"/>
      <c r="H193" s="36"/>
      <c r="I193" s="122"/>
      <c r="J193" s="36"/>
      <c r="K193" s="36"/>
      <c r="L193" s="39"/>
      <c r="M193" s="223"/>
      <c r="N193" s="224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200</v>
      </c>
      <c r="AU193" s="17" t="s">
        <v>86</v>
      </c>
    </row>
    <row r="194" spans="1:65" s="2" customFormat="1" ht="14.45" customHeight="1">
      <c r="A194" s="34"/>
      <c r="B194" s="35"/>
      <c r="C194" s="208" t="s">
        <v>401</v>
      </c>
      <c r="D194" s="208" t="s">
        <v>193</v>
      </c>
      <c r="E194" s="209" t="s">
        <v>1308</v>
      </c>
      <c r="F194" s="210" t="s">
        <v>1309</v>
      </c>
      <c r="G194" s="211" t="s">
        <v>1310</v>
      </c>
      <c r="H194" s="212">
        <v>11</v>
      </c>
      <c r="I194" s="213"/>
      <c r="J194" s="214">
        <f>ROUND(I194*H194,2)</f>
        <v>0</v>
      </c>
      <c r="K194" s="210" t="s">
        <v>197</v>
      </c>
      <c r="L194" s="39"/>
      <c r="M194" s="215" t="s">
        <v>1</v>
      </c>
      <c r="N194" s="216" t="s">
        <v>42</v>
      </c>
      <c r="O194" s="71"/>
      <c r="P194" s="217">
        <f>O194*H194</f>
        <v>0</v>
      </c>
      <c r="Q194" s="217">
        <v>2.5209700000000001E-4</v>
      </c>
      <c r="R194" s="217">
        <f>Q194*H194</f>
        <v>2.7730670000000002E-3</v>
      </c>
      <c r="S194" s="217">
        <v>0</v>
      </c>
      <c r="T194" s="21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9" t="s">
        <v>321</v>
      </c>
      <c r="AT194" s="219" t="s">
        <v>193</v>
      </c>
      <c r="AU194" s="219" t="s">
        <v>86</v>
      </c>
      <c r="AY194" s="17" t="s">
        <v>191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7" t="s">
        <v>84</v>
      </c>
      <c r="BK194" s="220">
        <f>ROUND(I194*H194,2)</f>
        <v>0</v>
      </c>
      <c r="BL194" s="17" t="s">
        <v>321</v>
      </c>
      <c r="BM194" s="219" t="s">
        <v>1311</v>
      </c>
    </row>
    <row r="195" spans="1:65" s="2" customFormat="1">
      <c r="A195" s="34"/>
      <c r="B195" s="35"/>
      <c r="C195" s="36"/>
      <c r="D195" s="221" t="s">
        <v>200</v>
      </c>
      <c r="E195" s="36"/>
      <c r="F195" s="222" t="s">
        <v>1307</v>
      </c>
      <c r="G195" s="36"/>
      <c r="H195" s="36"/>
      <c r="I195" s="122"/>
      <c r="J195" s="36"/>
      <c r="K195" s="36"/>
      <c r="L195" s="39"/>
      <c r="M195" s="223"/>
      <c r="N195" s="22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200</v>
      </c>
      <c r="AU195" s="17" t="s">
        <v>86</v>
      </c>
    </row>
    <row r="196" spans="1:65" s="14" customFormat="1">
      <c r="B196" s="235"/>
      <c r="C196" s="236"/>
      <c r="D196" s="221" t="s">
        <v>202</v>
      </c>
      <c r="E196" s="237" t="s">
        <v>1</v>
      </c>
      <c r="F196" s="238" t="s">
        <v>1980</v>
      </c>
      <c r="G196" s="236"/>
      <c r="H196" s="239">
        <v>11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202</v>
      </c>
      <c r="AU196" s="245" t="s">
        <v>86</v>
      </c>
      <c r="AV196" s="14" t="s">
        <v>86</v>
      </c>
      <c r="AW196" s="14" t="s">
        <v>32</v>
      </c>
      <c r="AX196" s="14" t="s">
        <v>77</v>
      </c>
      <c r="AY196" s="245" t="s">
        <v>191</v>
      </c>
    </row>
    <row r="197" spans="1:65" s="2" customFormat="1" ht="21.6" customHeight="1">
      <c r="A197" s="34"/>
      <c r="B197" s="35"/>
      <c r="C197" s="208" t="s">
        <v>406</v>
      </c>
      <c r="D197" s="208" t="s">
        <v>193</v>
      </c>
      <c r="E197" s="209" t="s">
        <v>1315</v>
      </c>
      <c r="F197" s="210" t="s">
        <v>1316</v>
      </c>
      <c r="G197" s="211" t="s">
        <v>297</v>
      </c>
      <c r="H197" s="212">
        <v>34.5</v>
      </c>
      <c r="I197" s="213"/>
      <c r="J197" s="214">
        <f>ROUND(I197*H197,2)</f>
        <v>0</v>
      </c>
      <c r="K197" s="210" t="s">
        <v>197</v>
      </c>
      <c r="L197" s="39"/>
      <c r="M197" s="215" t="s">
        <v>1</v>
      </c>
      <c r="N197" s="216" t="s">
        <v>42</v>
      </c>
      <c r="O197" s="71"/>
      <c r="P197" s="217">
        <f>O197*H197</f>
        <v>0</v>
      </c>
      <c r="Q197" s="217">
        <v>1.8979500000000001E-4</v>
      </c>
      <c r="R197" s="217">
        <f>Q197*H197</f>
        <v>6.5479275E-3</v>
      </c>
      <c r="S197" s="217">
        <v>0</v>
      </c>
      <c r="T197" s="21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9" t="s">
        <v>321</v>
      </c>
      <c r="AT197" s="219" t="s">
        <v>193</v>
      </c>
      <c r="AU197" s="219" t="s">
        <v>86</v>
      </c>
      <c r="AY197" s="17" t="s">
        <v>191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7" t="s">
        <v>84</v>
      </c>
      <c r="BK197" s="220">
        <f>ROUND(I197*H197,2)</f>
        <v>0</v>
      </c>
      <c r="BL197" s="17" t="s">
        <v>321</v>
      </c>
      <c r="BM197" s="219" t="s">
        <v>495</v>
      </c>
    </row>
    <row r="198" spans="1:65" s="2" customFormat="1">
      <c r="A198" s="34"/>
      <c r="B198" s="35"/>
      <c r="C198" s="36"/>
      <c r="D198" s="221" t="s">
        <v>200</v>
      </c>
      <c r="E198" s="36"/>
      <c r="F198" s="222" t="s">
        <v>1317</v>
      </c>
      <c r="G198" s="36"/>
      <c r="H198" s="36"/>
      <c r="I198" s="122"/>
      <c r="J198" s="36"/>
      <c r="K198" s="36"/>
      <c r="L198" s="39"/>
      <c r="M198" s="223"/>
      <c r="N198" s="224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200</v>
      </c>
      <c r="AU198" s="17" t="s">
        <v>86</v>
      </c>
    </row>
    <row r="199" spans="1:65" s="2" customFormat="1" ht="21.6" customHeight="1">
      <c r="A199" s="34"/>
      <c r="B199" s="35"/>
      <c r="C199" s="208" t="s">
        <v>412</v>
      </c>
      <c r="D199" s="208" t="s">
        <v>193</v>
      </c>
      <c r="E199" s="209" t="s">
        <v>1321</v>
      </c>
      <c r="F199" s="210" t="s">
        <v>1322</v>
      </c>
      <c r="G199" s="211" t="s">
        <v>297</v>
      </c>
      <c r="H199" s="212">
        <v>34.5</v>
      </c>
      <c r="I199" s="213"/>
      <c r="J199" s="214">
        <f>ROUND(I199*H199,2)</f>
        <v>0</v>
      </c>
      <c r="K199" s="210" t="s">
        <v>197</v>
      </c>
      <c r="L199" s="39"/>
      <c r="M199" s="215" t="s">
        <v>1</v>
      </c>
      <c r="N199" s="216" t="s">
        <v>42</v>
      </c>
      <c r="O199" s="71"/>
      <c r="P199" s="217">
        <f>O199*H199</f>
        <v>0</v>
      </c>
      <c r="Q199" s="217">
        <v>1.0000000000000001E-5</v>
      </c>
      <c r="R199" s="217">
        <f>Q199*H199</f>
        <v>3.4500000000000004E-4</v>
      </c>
      <c r="S199" s="217">
        <v>0</v>
      </c>
      <c r="T199" s="21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9" t="s">
        <v>321</v>
      </c>
      <c r="AT199" s="219" t="s">
        <v>193</v>
      </c>
      <c r="AU199" s="219" t="s">
        <v>86</v>
      </c>
      <c r="AY199" s="17" t="s">
        <v>191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17" t="s">
        <v>84</v>
      </c>
      <c r="BK199" s="220">
        <f>ROUND(I199*H199,2)</f>
        <v>0</v>
      </c>
      <c r="BL199" s="17" t="s">
        <v>321</v>
      </c>
      <c r="BM199" s="219" t="s">
        <v>505</v>
      </c>
    </row>
    <row r="200" spans="1:65" s="2" customFormat="1">
      <c r="A200" s="34"/>
      <c r="B200" s="35"/>
      <c r="C200" s="36"/>
      <c r="D200" s="221" t="s">
        <v>200</v>
      </c>
      <c r="E200" s="36"/>
      <c r="F200" s="222" t="s">
        <v>1323</v>
      </c>
      <c r="G200" s="36"/>
      <c r="H200" s="36"/>
      <c r="I200" s="122"/>
      <c r="J200" s="36"/>
      <c r="K200" s="36"/>
      <c r="L200" s="39"/>
      <c r="M200" s="223"/>
      <c r="N200" s="224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200</v>
      </c>
      <c r="AU200" s="17" t="s">
        <v>86</v>
      </c>
    </row>
    <row r="201" spans="1:65" s="2" customFormat="1" ht="21.6" customHeight="1">
      <c r="A201" s="34"/>
      <c r="B201" s="35"/>
      <c r="C201" s="208" t="s">
        <v>419</v>
      </c>
      <c r="D201" s="208" t="s">
        <v>193</v>
      </c>
      <c r="E201" s="209" t="s">
        <v>1324</v>
      </c>
      <c r="F201" s="210" t="s">
        <v>1325</v>
      </c>
      <c r="G201" s="211" t="s">
        <v>235</v>
      </c>
      <c r="H201" s="212">
        <v>5.1999999999999998E-2</v>
      </c>
      <c r="I201" s="213"/>
      <c r="J201" s="214">
        <f>ROUND(I201*H201,2)</f>
        <v>0</v>
      </c>
      <c r="K201" s="210" t="s">
        <v>197</v>
      </c>
      <c r="L201" s="39"/>
      <c r="M201" s="215" t="s">
        <v>1</v>
      </c>
      <c r="N201" s="216" t="s">
        <v>42</v>
      </c>
      <c r="O201" s="71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9" t="s">
        <v>321</v>
      </c>
      <c r="AT201" s="219" t="s">
        <v>193</v>
      </c>
      <c r="AU201" s="219" t="s">
        <v>86</v>
      </c>
      <c r="AY201" s="17" t="s">
        <v>191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7" t="s">
        <v>84</v>
      </c>
      <c r="BK201" s="220">
        <f>ROUND(I201*H201,2)</f>
        <v>0</v>
      </c>
      <c r="BL201" s="17" t="s">
        <v>321</v>
      </c>
      <c r="BM201" s="219" t="s">
        <v>520</v>
      </c>
    </row>
    <row r="202" spans="1:65" s="2" customFormat="1">
      <c r="A202" s="34"/>
      <c r="B202" s="35"/>
      <c r="C202" s="36"/>
      <c r="D202" s="221" t="s">
        <v>200</v>
      </c>
      <c r="E202" s="36"/>
      <c r="F202" s="222" t="s">
        <v>1326</v>
      </c>
      <c r="G202" s="36"/>
      <c r="H202" s="36"/>
      <c r="I202" s="122"/>
      <c r="J202" s="36"/>
      <c r="K202" s="36"/>
      <c r="L202" s="39"/>
      <c r="M202" s="223"/>
      <c r="N202" s="224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200</v>
      </c>
      <c r="AU202" s="17" t="s">
        <v>86</v>
      </c>
    </row>
    <row r="203" spans="1:65" s="12" customFormat="1" ht="22.9" customHeight="1">
      <c r="B203" s="192"/>
      <c r="C203" s="193"/>
      <c r="D203" s="194" t="s">
        <v>76</v>
      </c>
      <c r="E203" s="206" t="s">
        <v>642</v>
      </c>
      <c r="F203" s="206" t="s">
        <v>1327</v>
      </c>
      <c r="G203" s="193"/>
      <c r="H203" s="193"/>
      <c r="I203" s="196"/>
      <c r="J203" s="207">
        <f>BK203</f>
        <v>0</v>
      </c>
      <c r="K203" s="193"/>
      <c r="L203" s="198"/>
      <c r="M203" s="199"/>
      <c r="N203" s="200"/>
      <c r="O203" s="200"/>
      <c r="P203" s="201">
        <f>SUM(P204:P260)</f>
        <v>0</v>
      </c>
      <c r="Q203" s="200"/>
      <c r="R203" s="201">
        <f>SUM(R204:R260)</f>
        <v>0.16170838939999999</v>
      </c>
      <c r="S203" s="200"/>
      <c r="T203" s="202">
        <f>SUM(T204:T260)</f>
        <v>0</v>
      </c>
      <c r="AR203" s="203" t="s">
        <v>84</v>
      </c>
      <c r="AT203" s="204" t="s">
        <v>76</v>
      </c>
      <c r="AU203" s="204" t="s">
        <v>84</v>
      </c>
      <c r="AY203" s="203" t="s">
        <v>191</v>
      </c>
      <c r="BK203" s="205">
        <f>SUM(BK204:BK260)</f>
        <v>0</v>
      </c>
    </row>
    <row r="204" spans="1:65" s="2" customFormat="1" ht="21.6" customHeight="1">
      <c r="A204" s="34"/>
      <c r="B204" s="35"/>
      <c r="C204" s="208" t="s">
        <v>425</v>
      </c>
      <c r="D204" s="208" t="s">
        <v>193</v>
      </c>
      <c r="E204" s="209" t="s">
        <v>1328</v>
      </c>
      <c r="F204" s="210" t="s">
        <v>1329</v>
      </c>
      <c r="G204" s="211" t="s">
        <v>196</v>
      </c>
      <c r="H204" s="212">
        <v>1</v>
      </c>
      <c r="I204" s="213"/>
      <c r="J204" s="214">
        <f>ROUND(I204*H204,2)</f>
        <v>0</v>
      </c>
      <c r="K204" s="210" t="s">
        <v>197</v>
      </c>
      <c r="L204" s="39"/>
      <c r="M204" s="215" t="s">
        <v>1</v>
      </c>
      <c r="N204" s="216" t="s">
        <v>42</v>
      </c>
      <c r="O204" s="71"/>
      <c r="P204" s="217">
        <f>O204*H204</f>
        <v>0</v>
      </c>
      <c r="Q204" s="217">
        <v>2.4199999999999998E-3</v>
      </c>
      <c r="R204" s="217">
        <f>Q204*H204</f>
        <v>2.4199999999999998E-3</v>
      </c>
      <c r="S204" s="217">
        <v>0</v>
      </c>
      <c r="T204" s="21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9" t="s">
        <v>321</v>
      </c>
      <c r="AT204" s="219" t="s">
        <v>193</v>
      </c>
      <c r="AU204" s="219" t="s">
        <v>86</v>
      </c>
      <c r="AY204" s="17" t="s">
        <v>191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7" t="s">
        <v>84</v>
      </c>
      <c r="BK204" s="220">
        <f>ROUND(I204*H204,2)</f>
        <v>0</v>
      </c>
      <c r="BL204" s="17" t="s">
        <v>321</v>
      </c>
      <c r="BM204" s="219" t="s">
        <v>1330</v>
      </c>
    </row>
    <row r="205" spans="1:65" s="2" customFormat="1" ht="19.5">
      <c r="A205" s="34"/>
      <c r="B205" s="35"/>
      <c r="C205" s="36"/>
      <c r="D205" s="221" t="s">
        <v>200</v>
      </c>
      <c r="E205" s="36"/>
      <c r="F205" s="222" t="s">
        <v>1331</v>
      </c>
      <c r="G205" s="36"/>
      <c r="H205" s="36"/>
      <c r="I205" s="122"/>
      <c r="J205" s="36"/>
      <c r="K205" s="36"/>
      <c r="L205" s="39"/>
      <c r="M205" s="223"/>
      <c r="N205" s="224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200</v>
      </c>
      <c r="AU205" s="17" t="s">
        <v>86</v>
      </c>
    </row>
    <row r="206" spans="1:65" s="2" customFormat="1" ht="21.6" customHeight="1">
      <c r="A206" s="34"/>
      <c r="B206" s="35"/>
      <c r="C206" s="247" t="s">
        <v>433</v>
      </c>
      <c r="D206" s="247" t="s">
        <v>275</v>
      </c>
      <c r="E206" s="248" t="s">
        <v>1332</v>
      </c>
      <c r="F206" s="249" t="s">
        <v>1333</v>
      </c>
      <c r="G206" s="250" t="s">
        <v>196</v>
      </c>
      <c r="H206" s="251">
        <v>1</v>
      </c>
      <c r="I206" s="252"/>
      <c r="J206" s="253">
        <f>ROUND(I206*H206,2)</f>
        <v>0</v>
      </c>
      <c r="K206" s="249" t="s">
        <v>197</v>
      </c>
      <c r="L206" s="254"/>
      <c r="M206" s="255" t="s">
        <v>1</v>
      </c>
      <c r="N206" s="256" t="s">
        <v>42</v>
      </c>
      <c r="O206" s="71"/>
      <c r="P206" s="217">
        <f>O206*H206</f>
        <v>0</v>
      </c>
      <c r="Q206" s="217">
        <v>1.6E-2</v>
      </c>
      <c r="R206" s="217">
        <f>Q206*H206</f>
        <v>1.6E-2</v>
      </c>
      <c r="S206" s="217">
        <v>0</v>
      </c>
      <c r="T206" s="21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9" t="s">
        <v>451</v>
      </c>
      <c r="AT206" s="219" t="s">
        <v>275</v>
      </c>
      <c r="AU206" s="219" t="s">
        <v>86</v>
      </c>
      <c r="AY206" s="17" t="s">
        <v>191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7" t="s">
        <v>84</v>
      </c>
      <c r="BK206" s="220">
        <f>ROUND(I206*H206,2)</f>
        <v>0</v>
      </c>
      <c r="BL206" s="17" t="s">
        <v>321</v>
      </c>
      <c r="BM206" s="219" t="s">
        <v>1334</v>
      </c>
    </row>
    <row r="207" spans="1:65" s="2" customFormat="1" ht="19.5">
      <c r="A207" s="34"/>
      <c r="B207" s="35"/>
      <c r="C207" s="36"/>
      <c r="D207" s="221" t="s">
        <v>200</v>
      </c>
      <c r="E207" s="36"/>
      <c r="F207" s="222" t="s">
        <v>1335</v>
      </c>
      <c r="G207" s="36"/>
      <c r="H207" s="36"/>
      <c r="I207" s="122"/>
      <c r="J207" s="36"/>
      <c r="K207" s="36"/>
      <c r="L207" s="39"/>
      <c r="M207" s="223"/>
      <c r="N207" s="224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200</v>
      </c>
      <c r="AU207" s="17" t="s">
        <v>86</v>
      </c>
    </row>
    <row r="208" spans="1:65" s="2" customFormat="1" ht="21.6" customHeight="1">
      <c r="A208" s="34"/>
      <c r="B208" s="35"/>
      <c r="C208" s="247" t="s">
        <v>444</v>
      </c>
      <c r="D208" s="247" t="s">
        <v>275</v>
      </c>
      <c r="E208" s="248" t="s">
        <v>1336</v>
      </c>
      <c r="F208" s="249" t="s">
        <v>1337</v>
      </c>
      <c r="G208" s="250" t="s">
        <v>196</v>
      </c>
      <c r="H208" s="251">
        <v>1</v>
      </c>
      <c r="I208" s="252"/>
      <c r="J208" s="253">
        <f>ROUND(I208*H208,2)</f>
        <v>0</v>
      </c>
      <c r="K208" s="249" t="s">
        <v>197</v>
      </c>
      <c r="L208" s="254"/>
      <c r="M208" s="255" t="s">
        <v>1</v>
      </c>
      <c r="N208" s="256" t="s">
        <v>42</v>
      </c>
      <c r="O208" s="71"/>
      <c r="P208" s="217">
        <f>O208*H208</f>
        <v>0</v>
      </c>
      <c r="Q208" s="217">
        <v>1.2800000000000001E-3</v>
      </c>
      <c r="R208" s="217">
        <f>Q208*H208</f>
        <v>1.2800000000000001E-3</v>
      </c>
      <c r="S208" s="217">
        <v>0</v>
      </c>
      <c r="T208" s="21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9" t="s">
        <v>451</v>
      </c>
      <c r="AT208" s="219" t="s">
        <v>275</v>
      </c>
      <c r="AU208" s="219" t="s">
        <v>86</v>
      </c>
      <c r="AY208" s="17" t="s">
        <v>191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7" t="s">
        <v>84</v>
      </c>
      <c r="BK208" s="220">
        <f>ROUND(I208*H208,2)</f>
        <v>0</v>
      </c>
      <c r="BL208" s="17" t="s">
        <v>321</v>
      </c>
      <c r="BM208" s="219" t="s">
        <v>1338</v>
      </c>
    </row>
    <row r="209" spans="1:65" s="2" customFormat="1">
      <c r="A209" s="34"/>
      <c r="B209" s="35"/>
      <c r="C209" s="36"/>
      <c r="D209" s="221" t="s">
        <v>200</v>
      </c>
      <c r="E209" s="36"/>
      <c r="F209" s="222" t="s">
        <v>1339</v>
      </c>
      <c r="G209" s="36"/>
      <c r="H209" s="36"/>
      <c r="I209" s="122"/>
      <c r="J209" s="36"/>
      <c r="K209" s="36"/>
      <c r="L209" s="39"/>
      <c r="M209" s="223"/>
      <c r="N209" s="224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200</v>
      </c>
      <c r="AU209" s="17" t="s">
        <v>86</v>
      </c>
    </row>
    <row r="210" spans="1:65" s="2" customFormat="1" ht="21.6" customHeight="1">
      <c r="A210" s="34"/>
      <c r="B210" s="35"/>
      <c r="C210" s="247" t="s">
        <v>451</v>
      </c>
      <c r="D210" s="247" t="s">
        <v>275</v>
      </c>
      <c r="E210" s="248" t="s">
        <v>1340</v>
      </c>
      <c r="F210" s="249" t="s">
        <v>1341</v>
      </c>
      <c r="G210" s="250" t="s">
        <v>196</v>
      </c>
      <c r="H210" s="251">
        <v>1</v>
      </c>
      <c r="I210" s="252"/>
      <c r="J210" s="253">
        <f>ROUND(I210*H210,2)</f>
        <v>0</v>
      </c>
      <c r="K210" s="249" t="s">
        <v>197</v>
      </c>
      <c r="L210" s="254"/>
      <c r="M210" s="255" t="s">
        <v>1</v>
      </c>
      <c r="N210" s="256" t="s">
        <v>42</v>
      </c>
      <c r="O210" s="71"/>
      <c r="P210" s="217">
        <f>O210*H210</f>
        <v>0</v>
      </c>
      <c r="Q210" s="217">
        <v>5.0000000000000001E-4</v>
      </c>
      <c r="R210" s="217">
        <f>Q210*H210</f>
        <v>5.0000000000000001E-4</v>
      </c>
      <c r="S210" s="217">
        <v>0</v>
      </c>
      <c r="T210" s="21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9" t="s">
        <v>451</v>
      </c>
      <c r="AT210" s="219" t="s">
        <v>275</v>
      </c>
      <c r="AU210" s="219" t="s">
        <v>86</v>
      </c>
      <c r="AY210" s="17" t="s">
        <v>191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7" t="s">
        <v>84</v>
      </c>
      <c r="BK210" s="220">
        <f>ROUND(I210*H210,2)</f>
        <v>0</v>
      </c>
      <c r="BL210" s="17" t="s">
        <v>321</v>
      </c>
      <c r="BM210" s="219" t="s">
        <v>1342</v>
      </c>
    </row>
    <row r="211" spans="1:65" s="2" customFormat="1" ht="19.5">
      <c r="A211" s="34"/>
      <c r="B211" s="35"/>
      <c r="C211" s="36"/>
      <c r="D211" s="221" t="s">
        <v>200</v>
      </c>
      <c r="E211" s="36"/>
      <c r="F211" s="222" t="s">
        <v>1343</v>
      </c>
      <c r="G211" s="36"/>
      <c r="H211" s="36"/>
      <c r="I211" s="122"/>
      <c r="J211" s="36"/>
      <c r="K211" s="36"/>
      <c r="L211" s="39"/>
      <c r="M211" s="223"/>
      <c r="N211" s="224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200</v>
      </c>
      <c r="AU211" s="17" t="s">
        <v>86</v>
      </c>
    </row>
    <row r="212" spans="1:65" s="2" customFormat="1" ht="14.45" customHeight="1">
      <c r="A212" s="34"/>
      <c r="B212" s="35"/>
      <c r="C212" s="208" t="s">
        <v>456</v>
      </c>
      <c r="D212" s="208" t="s">
        <v>193</v>
      </c>
      <c r="E212" s="209" t="s">
        <v>1344</v>
      </c>
      <c r="F212" s="210" t="s">
        <v>1345</v>
      </c>
      <c r="G212" s="211" t="s">
        <v>647</v>
      </c>
      <c r="H212" s="212">
        <v>6</v>
      </c>
      <c r="I212" s="213"/>
      <c r="J212" s="214">
        <f>ROUND(I212*H212,2)</f>
        <v>0</v>
      </c>
      <c r="K212" s="210" t="s">
        <v>197</v>
      </c>
      <c r="L212" s="39"/>
      <c r="M212" s="215" t="s">
        <v>1</v>
      </c>
      <c r="N212" s="216" t="s">
        <v>42</v>
      </c>
      <c r="O212" s="71"/>
      <c r="P212" s="217">
        <f>O212*H212</f>
        <v>0</v>
      </c>
      <c r="Q212" s="217">
        <v>3.3800000000000002E-3</v>
      </c>
      <c r="R212" s="217">
        <f>Q212*H212</f>
        <v>2.0279999999999999E-2</v>
      </c>
      <c r="S212" s="217">
        <v>0</v>
      </c>
      <c r="T212" s="21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9" t="s">
        <v>321</v>
      </c>
      <c r="AT212" s="219" t="s">
        <v>193</v>
      </c>
      <c r="AU212" s="219" t="s">
        <v>86</v>
      </c>
      <c r="AY212" s="17" t="s">
        <v>191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7" t="s">
        <v>84</v>
      </c>
      <c r="BK212" s="220">
        <f>ROUND(I212*H212,2)</f>
        <v>0</v>
      </c>
      <c r="BL212" s="17" t="s">
        <v>321</v>
      </c>
      <c r="BM212" s="219" t="s">
        <v>1346</v>
      </c>
    </row>
    <row r="213" spans="1:65" s="2" customFormat="1">
      <c r="A213" s="34"/>
      <c r="B213" s="35"/>
      <c r="C213" s="36"/>
      <c r="D213" s="221" t="s">
        <v>200</v>
      </c>
      <c r="E213" s="36"/>
      <c r="F213" s="222" t="s">
        <v>1347</v>
      </c>
      <c r="G213" s="36"/>
      <c r="H213" s="36"/>
      <c r="I213" s="122"/>
      <c r="J213" s="36"/>
      <c r="K213" s="36"/>
      <c r="L213" s="39"/>
      <c r="M213" s="223"/>
      <c r="N213" s="22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200</v>
      </c>
      <c r="AU213" s="17" t="s">
        <v>86</v>
      </c>
    </row>
    <row r="214" spans="1:65" s="14" customFormat="1">
      <c r="B214" s="235"/>
      <c r="C214" s="236"/>
      <c r="D214" s="221" t="s">
        <v>202</v>
      </c>
      <c r="E214" s="237" t="s">
        <v>1</v>
      </c>
      <c r="F214" s="238" t="s">
        <v>1981</v>
      </c>
      <c r="G214" s="236"/>
      <c r="H214" s="239">
        <v>6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202</v>
      </c>
      <c r="AU214" s="245" t="s">
        <v>86</v>
      </c>
      <c r="AV214" s="14" t="s">
        <v>86</v>
      </c>
      <c r="AW214" s="14" t="s">
        <v>32</v>
      </c>
      <c r="AX214" s="14" t="s">
        <v>77</v>
      </c>
      <c r="AY214" s="245" t="s">
        <v>191</v>
      </c>
    </row>
    <row r="215" spans="1:65" s="2" customFormat="1" ht="21.6" customHeight="1">
      <c r="A215" s="34"/>
      <c r="B215" s="35"/>
      <c r="C215" s="247" t="s">
        <v>461</v>
      </c>
      <c r="D215" s="247" t="s">
        <v>275</v>
      </c>
      <c r="E215" s="248" t="s">
        <v>1351</v>
      </c>
      <c r="F215" s="249" t="s">
        <v>1352</v>
      </c>
      <c r="G215" s="250" t="s">
        <v>196</v>
      </c>
      <c r="H215" s="251">
        <v>3</v>
      </c>
      <c r="I215" s="252"/>
      <c r="J215" s="253">
        <f>ROUND(I215*H215,2)</f>
        <v>0</v>
      </c>
      <c r="K215" s="249" t="s">
        <v>197</v>
      </c>
      <c r="L215" s="254"/>
      <c r="M215" s="255" t="s">
        <v>1</v>
      </c>
      <c r="N215" s="256" t="s">
        <v>42</v>
      </c>
      <c r="O215" s="71"/>
      <c r="P215" s="217">
        <f>O215*H215</f>
        <v>0</v>
      </c>
      <c r="Q215" s="217">
        <v>1.2999999999999999E-2</v>
      </c>
      <c r="R215" s="217">
        <f>Q215*H215</f>
        <v>3.9E-2</v>
      </c>
      <c r="S215" s="217">
        <v>0</v>
      </c>
      <c r="T215" s="21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9" t="s">
        <v>451</v>
      </c>
      <c r="AT215" s="219" t="s">
        <v>275</v>
      </c>
      <c r="AU215" s="219" t="s">
        <v>86</v>
      </c>
      <c r="AY215" s="17" t="s">
        <v>191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7" t="s">
        <v>84</v>
      </c>
      <c r="BK215" s="220">
        <f>ROUND(I215*H215,2)</f>
        <v>0</v>
      </c>
      <c r="BL215" s="17" t="s">
        <v>321</v>
      </c>
      <c r="BM215" s="219" t="s">
        <v>1353</v>
      </c>
    </row>
    <row r="216" spans="1:65" s="2" customFormat="1" ht="19.5">
      <c r="A216" s="34"/>
      <c r="B216" s="35"/>
      <c r="C216" s="36"/>
      <c r="D216" s="221" t="s">
        <v>200</v>
      </c>
      <c r="E216" s="36"/>
      <c r="F216" s="222" t="s">
        <v>1354</v>
      </c>
      <c r="G216" s="36"/>
      <c r="H216" s="36"/>
      <c r="I216" s="122"/>
      <c r="J216" s="36"/>
      <c r="K216" s="36"/>
      <c r="L216" s="39"/>
      <c r="M216" s="223"/>
      <c r="N216" s="224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200</v>
      </c>
      <c r="AU216" s="17" t="s">
        <v>86</v>
      </c>
    </row>
    <row r="217" spans="1:65" s="2" customFormat="1" ht="21.6" customHeight="1">
      <c r="A217" s="34"/>
      <c r="B217" s="35"/>
      <c r="C217" s="247" t="s">
        <v>467</v>
      </c>
      <c r="D217" s="247" t="s">
        <v>275</v>
      </c>
      <c r="E217" s="248" t="s">
        <v>1355</v>
      </c>
      <c r="F217" s="249" t="s">
        <v>1356</v>
      </c>
      <c r="G217" s="250" t="s">
        <v>196</v>
      </c>
      <c r="H217" s="251">
        <v>3</v>
      </c>
      <c r="I217" s="252"/>
      <c r="J217" s="253">
        <f>ROUND(I217*H217,2)</f>
        <v>0</v>
      </c>
      <c r="K217" s="249" t="s">
        <v>197</v>
      </c>
      <c r="L217" s="254"/>
      <c r="M217" s="255" t="s">
        <v>1</v>
      </c>
      <c r="N217" s="256" t="s">
        <v>42</v>
      </c>
      <c r="O217" s="71"/>
      <c r="P217" s="217">
        <f>O217*H217</f>
        <v>0</v>
      </c>
      <c r="Q217" s="217">
        <v>1.2E-2</v>
      </c>
      <c r="R217" s="217">
        <f>Q217*H217</f>
        <v>3.6000000000000004E-2</v>
      </c>
      <c r="S217" s="217">
        <v>0</v>
      </c>
      <c r="T217" s="21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9" t="s">
        <v>451</v>
      </c>
      <c r="AT217" s="219" t="s">
        <v>275</v>
      </c>
      <c r="AU217" s="219" t="s">
        <v>86</v>
      </c>
      <c r="AY217" s="17" t="s">
        <v>191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7" t="s">
        <v>84</v>
      </c>
      <c r="BK217" s="220">
        <f>ROUND(I217*H217,2)</f>
        <v>0</v>
      </c>
      <c r="BL217" s="17" t="s">
        <v>321</v>
      </c>
      <c r="BM217" s="219" t="s">
        <v>1982</v>
      </c>
    </row>
    <row r="218" spans="1:65" s="2" customFormat="1">
      <c r="A218" s="34"/>
      <c r="B218" s="35"/>
      <c r="C218" s="36"/>
      <c r="D218" s="221" t="s">
        <v>200</v>
      </c>
      <c r="E218" s="36"/>
      <c r="F218" s="222" t="s">
        <v>1356</v>
      </c>
      <c r="G218" s="36"/>
      <c r="H218" s="36"/>
      <c r="I218" s="122"/>
      <c r="J218" s="36"/>
      <c r="K218" s="36"/>
      <c r="L218" s="39"/>
      <c r="M218" s="223"/>
      <c r="N218" s="224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200</v>
      </c>
      <c r="AU218" s="17" t="s">
        <v>86</v>
      </c>
    </row>
    <row r="219" spans="1:65" s="2" customFormat="1" ht="21.6" customHeight="1">
      <c r="A219" s="34"/>
      <c r="B219" s="35"/>
      <c r="C219" s="208" t="s">
        <v>472</v>
      </c>
      <c r="D219" s="208" t="s">
        <v>193</v>
      </c>
      <c r="E219" s="209" t="s">
        <v>1361</v>
      </c>
      <c r="F219" s="210" t="s">
        <v>1362</v>
      </c>
      <c r="G219" s="211" t="s">
        <v>647</v>
      </c>
      <c r="H219" s="212">
        <v>1</v>
      </c>
      <c r="I219" s="213"/>
      <c r="J219" s="214">
        <f>ROUND(I219*H219,2)</f>
        <v>0</v>
      </c>
      <c r="K219" s="210" t="s">
        <v>197</v>
      </c>
      <c r="L219" s="39"/>
      <c r="M219" s="215" t="s">
        <v>1</v>
      </c>
      <c r="N219" s="216" t="s">
        <v>42</v>
      </c>
      <c r="O219" s="71"/>
      <c r="P219" s="217">
        <f>O219*H219</f>
        <v>0</v>
      </c>
      <c r="Q219" s="217">
        <v>1.47E-2</v>
      </c>
      <c r="R219" s="217">
        <f>Q219*H219</f>
        <v>1.47E-2</v>
      </c>
      <c r="S219" s="217">
        <v>0</v>
      </c>
      <c r="T219" s="21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9" t="s">
        <v>321</v>
      </c>
      <c r="AT219" s="219" t="s">
        <v>193</v>
      </c>
      <c r="AU219" s="219" t="s">
        <v>86</v>
      </c>
      <c r="AY219" s="17" t="s">
        <v>191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7" t="s">
        <v>84</v>
      </c>
      <c r="BK219" s="220">
        <f>ROUND(I219*H219,2)</f>
        <v>0</v>
      </c>
      <c r="BL219" s="17" t="s">
        <v>321</v>
      </c>
      <c r="BM219" s="219" t="s">
        <v>1363</v>
      </c>
    </row>
    <row r="220" spans="1:65" s="2" customFormat="1" ht="19.5">
      <c r="A220" s="34"/>
      <c r="B220" s="35"/>
      <c r="C220" s="36"/>
      <c r="D220" s="221" t="s">
        <v>200</v>
      </c>
      <c r="E220" s="36"/>
      <c r="F220" s="222" t="s">
        <v>1364</v>
      </c>
      <c r="G220" s="36"/>
      <c r="H220" s="36"/>
      <c r="I220" s="122"/>
      <c r="J220" s="36"/>
      <c r="K220" s="36"/>
      <c r="L220" s="39"/>
      <c r="M220" s="223"/>
      <c r="N220" s="224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200</v>
      </c>
      <c r="AU220" s="17" t="s">
        <v>86</v>
      </c>
    </row>
    <row r="221" spans="1:65" s="2" customFormat="1" ht="21.6" customHeight="1">
      <c r="A221" s="34"/>
      <c r="B221" s="35"/>
      <c r="C221" s="208" t="s">
        <v>477</v>
      </c>
      <c r="D221" s="208" t="s">
        <v>193</v>
      </c>
      <c r="E221" s="209" t="s">
        <v>1365</v>
      </c>
      <c r="F221" s="210" t="s">
        <v>1366</v>
      </c>
      <c r="G221" s="211" t="s">
        <v>647</v>
      </c>
      <c r="H221" s="212">
        <v>13</v>
      </c>
      <c r="I221" s="213"/>
      <c r="J221" s="214">
        <f>ROUND(I221*H221,2)</f>
        <v>0</v>
      </c>
      <c r="K221" s="210" t="s">
        <v>197</v>
      </c>
      <c r="L221" s="39"/>
      <c r="M221" s="215" t="s">
        <v>1</v>
      </c>
      <c r="N221" s="216" t="s">
        <v>42</v>
      </c>
      <c r="O221" s="71"/>
      <c r="P221" s="217">
        <f>O221*H221</f>
        <v>0</v>
      </c>
      <c r="Q221" s="217">
        <v>9.0000000000000006E-5</v>
      </c>
      <c r="R221" s="217">
        <f>Q221*H221</f>
        <v>1.17E-3</v>
      </c>
      <c r="S221" s="217">
        <v>0</v>
      </c>
      <c r="T221" s="21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9" t="s">
        <v>321</v>
      </c>
      <c r="AT221" s="219" t="s">
        <v>193</v>
      </c>
      <c r="AU221" s="219" t="s">
        <v>86</v>
      </c>
      <c r="AY221" s="17" t="s">
        <v>191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7" t="s">
        <v>84</v>
      </c>
      <c r="BK221" s="220">
        <f>ROUND(I221*H221,2)</f>
        <v>0</v>
      </c>
      <c r="BL221" s="17" t="s">
        <v>321</v>
      </c>
      <c r="BM221" s="219" t="s">
        <v>1367</v>
      </c>
    </row>
    <row r="222" spans="1:65" s="2" customFormat="1" ht="19.5">
      <c r="A222" s="34"/>
      <c r="B222" s="35"/>
      <c r="C222" s="36"/>
      <c r="D222" s="221" t="s">
        <v>200</v>
      </c>
      <c r="E222" s="36"/>
      <c r="F222" s="222" t="s">
        <v>1368</v>
      </c>
      <c r="G222" s="36"/>
      <c r="H222" s="36"/>
      <c r="I222" s="122"/>
      <c r="J222" s="36"/>
      <c r="K222" s="36"/>
      <c r="L222" s="39"/>
      <c r="M222" s="223"/>
      <c r="N222" s="224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200</v>
      </c>
      <c r="AU222" s="17" t="s">
        <v>86</v>
      </c>
    </row>
    <row r="223" spans="1:65" s="14" customFormat="1">
      <c r="B223" s="235"/>
      <c r="C223" s="236"/>
      <c r="D223" s="221" t="s">
        <v>202</v>
      </c>
      <c r="E223" s="237" t="s">
        <v>1</v>
      </c>
      <c r="F223" s="238" t="s">
        <v>1983</v>
      </c>
      <c r="G223" s="236"/>
      <c r="H223" s="239">
        <v>13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202</v>
      </c>
      <c r="AU223" s="245" t="s">
        <v>86</v>
      </c>
      <c r="AV223" s="14" t="s">
        <v>86</v>
      </c>
      <c r="AW223" s="14" t="s">
        <v>32</v>
      </c>
      <c r="AX223" s="14" t="s">
        <v>77</v>
      </c>
      <c r="AY223" s="245" t="s">
        <v>191</v>
      </c>
    </row>
    <row r="224" spans="1:65" s="2" customFormat="1" ht="14.45" customHeight="1">
      <c r="A224" s="34"/>
      <c r="B224" s="35"/>
      <c r="C224" s="247" t="s">
        <v>482</v>
      </c>
      <c r="D224" s="247" t="s">
        <v>275</v>
      </c>
      <c r="E224" s="248" t="s">
        <v>1372</v>
      </c>
      <c r="F224" s="249" t="s">
        <v>1373</v>
      </c>
      <c r="G224" s="250" t="s">
        <v>196</v>
      </c>
      <c r="H224" s="251">
        <v>13</v>
      </c>
      <c r="I224" s="252"/>
      <c r="J224" s="253">
        <f>ROUND(I224*H224,2)</f>
        <v>0</v>
      </c>
      <c r="K224" s="249" t="s">
        <v>197</v>
      </c>
      <c r="L224" s="254"/>
      <c r="M224" s="255" t="s">
        <v>1</v>
      </c>
      <c r="N224" s="256" t="s">
        <v>42</v>
      </c>
      <c r="O224" s="71"/>
      <c r="P224" s="217">
        <f>O224*H224</f>
        <v>0</v>
      </c>
      <c r="Q224" s="217">
        <v>2.1000000000000001E-4</v>
      </c>
      <c r="R224" s="217">
        <f>Q224*H224</f>
        <v>2.7300000000000002E-3</v>
      </c>
      <c r="S224" s="217">
        <v>0</v>
      </c>
      <c r="T224" s="21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9" t="s">
        <v>451</v>
      </c>
      <c r="AT224" s="219" t="s">
        <v>275</v>
      </c>
      <c r="AU224" s="219" t="s">
        <v>86</v>
      </c>
      <c r="AY224" s="17" t="s">
        <v>191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7" t="s">
        <v>84</v>
      </c>
      <c r="BK224" s="220">
        <f>ROUND(I224*H224,2)</f>
        <v>0</v>
      </c>
      <c r="BL224" s="17" t="s">
        <v>321</v>
      </c>
      <c r="BM224" s="219" t="s">
        <v>1984</v>
      </c>
    </row>
    <row r="225" spans="1:65" s="2" customFormat="1">
      <c r="A225" s="34"/>
      <c r="B225" s="35"/>
      <c r="C225" s="36"/>
      <c r="D225" s="221" t="s">
        <v>200</v>
      </c>
      <c r="E225" s="36"/>
      <c r="F225" s="222" t="s">
        <v>1373</v>
      </c>
      <c r="G225" s="36"/>
      <c r="H225" s="36"/>
      <c r="I225" s="122"/>
      <c r="J225" s="36"/>
      <c r="K225" s="36"/>
      <c r="L225" s="39"/>
      <c r="M225" s="223"/>
      <c r="N225" s="224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200</v>
      </c>
      <c r="AU225" s="17" t="s">
        <v>86</v>
      </c>
    </row>
    <row r="226" spans="1:65" s="2" customFormat="1" ht="21.6" customHeight="1">
      <c r="A226" s="34"/>
      <c r="B226" s="35"/>
      <c r="C226" s="208" t="s">
        <v>488</v>
      </c>
      <c r="D226" s="208" t="s">
        <v>193</v>
      </c>
      <c r="E226" s="209" t="s">
        <v>1375</v>
      </c>
      <c r="F226" s="210" t="s">
        <v>1376</v>
      </c>
      <c r="G226" s="211" t="s">
        <v>647</v>
      </c>
      <c r="H226" s="212">
        <v>1</v>
      </c>
      <c r="I226" s="213"/>
      <c r="J226" s="214">
        <f>ROUND(I226*H226,2)</f>
        <v>0</v>
      </c>
      <c r="K226" s="210" t="s">
        <v>197</v>
      </c>
      <c r="L226" s="39"/>
      <c r="M226" s="215" t="s">
        <v>1</v>
      </c>
      <c r="N226" s="216" t="s">
        <v>42</v>
      </c>
      <c r="O226" s="71"/>
      <c r="P226" s="217">
        <f>O226*H226</f>
        <v>0</v>
      </c>
      <c r="Q226" s="217">
        <v>1.9599999999999999E-3</v>
      </c>
      <c r="R226" s="217">
        <f>Q226*H226</f>
        <v>1.9599999999999999E-3</v>
      </c>
      <c r="S226" s="217">
        <v>0</v>
      </c>
      <c r="T226" s="21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9" t="s">
        <v>321</v>
      </c>
      <c r="AT226" s="219" t="s">
        <v>193</v>
      </c>
      <c r="AU226" s="219" t="s">
        <v>86</v>
      </c>
      <c r="AY226" s="17" t="s">
        <v>191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7" t="s">
        <v>84</v>
      </c>
      <c r="BK226" s="220">
        <f>ROUND(I226*H226,2)</f>
        <v>0</v>
      </c>
      <c r="BL226" s="17" t="s">
        <v>321</v>
      </c>
      <c r="BM226" s="219" t="s">
        <v>1377</v>
      </c>
    </row>
    <row r="227" spans="1:65" s="2" customFormat="1" ht="19.5">
      <c r="A227" s="34"/>
      <c r="B227" s="35"/>
      <c r="C227" s="36"/>
      <c r="D227" s="221" t="s">
        <v>200</v>
      </c>
      <c r="E227" s="36"/>
      <c r="F227" s="222" t="s">
        <v>1376</v>
      </c>
      <c r="G227" s="36"/>
      <c r="H227" s="36"/>
      <c r="I227" s="122"/>
      <c r="J227" s="36"/>
      <c r="K227" s="36"/>
      <c r="L227" s="39"/>
      <c r="M227" s="223"/>
      <c r="N227" s="224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200</v>
      </c>
      <c r="AU227" s="17" t="s">
        <v>86</v>
      </c>
    </row>
    <row r="228" spans="1:65" s="2" customFormat="1" ht="21.6" customHeight="1">
      <c r="A228" s="34"/>
      <c r="B228" s="35"/>
      <c r="C228" s="208" t="s">
        <v>495</v>
      </c>
      <c r="D228" s="208" t="s">
        <v>193</v>
      </c>
      <c r="E228" s="209" t="s">
        <v>1378</v>
      </c>
      <c r="F228" s="210" t="s">
        <v>1379</v>
      </c>
      <c r="G228" s="211" t="s">
        <v>196</v>
      </c>
      <c r="H228" s="212">
        <v>6</v>
      </c>
      <c r="I228" s="213"/>
      <c r="J228" s="214">
        <f>ROUND(I228*H228,2)</f>
        <v>0</v>
      </c>
      <c r="K228" s="210" t="s">
        <v>197</v>
      </c>
      <c r="L228" s="39"/>
      <c r="M228" s="215" t="s">
        <v>1</v>
      </c>
      <c r="N228" s="216" t="s">
        <v>42</v>
      </c>
      <c r="O228" s="71"/>
      <c r="P228" s="217">
        <f>O228*H228</f>
        <v>0</v>
      </c>
      <c r="Q228" s="217">
        <v>4.0000000000000003E-5</v>
      </c>
      <c r="R228" s="217">
        <f>Q228*H228</f>
        <v>2.4000000000000003E-4</v>
      </c>
      <c r="S228" s="217">
        <v>0</v>
      </c>
      <c r="T228" s="21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9" t="s">
        <v>321</v>
      </c>
      <c r="AT228" s="219" t="s">
        <v>193</v>
      </c>
      <c r="AU228" s="219" t="s">
        <v>86</v>
      </c>
      <c r="AY228" s="17" t="s">
        <v>191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7" t="s">
        <v>84</v>
      </c>
      <c r="BK228" s="220">
        <f>ROUND(I228*H228,2)</f>
        <v>0</v>
      </c>
      <c r="BL228" s="17" t="s">
        <v>321</v>
      </c>
      <c r="BM228" s="219" t="s">
        <v>1380</v>
      </c>
    </row>
    <row r="229" spans="1:65" s="2" customFormat="1" ht="19.5">
      <c r="A229" s="34"/>
      <c r="B229" s="35"/>
      <c r="C229" s="36"/>
      <c r="D229" s="221" t="s">
        <v>200</v>
      </c>
      <c r="E229" s="36"/>
      <c r="F229" s="222" t="s">
        <v>1381</v>
      </c>
      <c r="G229" s="36"/>
      <c r="H229" s="36"/>
      <c r="I229" s="122"/>
      <c r="J229" s="36"/>
      <c r="K229" s="36"/>
      <c r="L229" s="39"/>
      <c r="M229" s="223"/>
      <c r="N229" s="224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200</v>
      </c>
      <c r="AU229" s="17" t="s">
        <v>86</v>
      </c>
    </row>
    <row r="230" spans="1:65" s="14" customFormat="1">
      <c r="B230" s="235"/>
      <c r="C230" s="236"/>
      <c r="D230" s="221" t="s">
        <v>202</v>
      </c>
      <c r="E230" s="237" t="s">
        <v>1</v>
      </c>
      <c r="F230" s="238" t="s">
        <v>1981</v>
      </c>
      <c r="G230" s="236"/>
      <c r="H230" s="239">
        <v>6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202</v>
      </c>
      <c r="AU230" s="245" t="s">
        <v>86</v>
      </c>
      <c r="AV230" s="14" t="s">
        <v>86</v>
      </c>
      <c r="AW230" s="14" t="s">
        <v>32</v>
      </c>
      <c r="AX230" s="14" t="s">
        <v>77</v>
      </c>
      <c r="AY230" s="245" t="s">
        <v>191</v>
      </c>
    </row>
    <row r="231" spans="1:65" s="2" customFormat="1" ht="21.6" customHeight="1">
      <c r="A231" s="34"/>
      <c r="B231" s="35"/>
      <c r="C231" s="247" t="s">
        <v>499</v>
      </c>
      <c r="D231" s="247" t="s">
        <v>275</v>
      </c>
      <c r="E231" s="248" t="s">
        <v>1382</v>
      </c>
      <c r="F231" s="249" t="s">
        <v>1383</v>
      </c>
      <c r="G231" s="250" t="s">
        <v>196</v>
      </c>
      <c r="H231" s="251">
        <v>3</v>
      </c>
      <c r="I231" s="252"/>
      <c r="J231" s="253">
        <f>ROUND(I231*H231,2)</f>
        <v>0</v>
      </c>
      <c r="K231" s="249" t="s">
        <v>197</v>
      </c>
      <c r="L231" s="254"/>
      <c r="M231" s="255" t="s">
        <v>1</v>
      </c>
      <c r="N231" s="256" t="s">
        <v>42</v>
      </c>
      <c r="O231" s="71"/>
      <c r="P231" s="217">
        <f>O231*H231</f>
        <v>0</v>
      </c>
      <c r="Q231" s="217">
        <v>1.47E-3</v>
      </c>
      <c r="R231" s="217">
        <f>Q231*H231</f>
        <v>4.4099999999999999E-3</v>
      </c>
      <c r="S231" s="217">
        <v>0</v>
      </c>
      <c r="T231" s="21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9" t="s">
        <v>451</v>
      </c>
      <c r="AT231" s="219" t="s">
        <v>275</v>
      </c>
      <c r="AU231" s="219" t="s">
        <v>86</v>
      </c>
      <c r="AY231" s="17" t="s">
        <v>191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7" t="s">
        <v>84</v>
      </c>
      <c r="BK231" s="220">
        <f>ROUND(I231*H231,2)</f>
        <v>0</v>
      </c>
      <c r="BL231" s="17" t="s">
        <v>321</v>
      </c>
      <c r="BM231" s="219" t="s">
        <v>1384</v>
      </c>
    </row>
    <row r="232" spans="1:65" s="2" customFormat="1">
      <c r="A232" s="34"/>
      <c r="B232" s="35"/>
      <c r="C232" s="36"/>
      <c r="D232" s="221" t="s">
        <v>200</v>
      </c>
      <c r="E232" s="36"/>
      <c r="F232" s="222" t="s">
        <v>1385</v>
      </c>
      <c r="G232" s="36"/>
      <c r="H232" s="36"/>
      <c r="I232" s="122"/>
      <c r="J232" s="36"/>
      <c r="K232" s="36"/>
      <c r="L232" s="39"/>
      <c r="M232" s="223"/>
      <c r="N232" s="224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200</v>
      </c>
      <c r="AU232" s="17" t="s">
        <v>86</v>
      </c>
    </row>
    <row r="233" spans="1:65" s="2" customFormat="1" ht="48.75">
      <c r="A233" s="34"/>
      <c r="B233" s="35"/>
      <c r="C233" s="36"/>
      <c r="D233" s="221" t="s">
        <v>218</v>
      </c>
      <c r="E233" s="36"/>
      <c r="F233" s="246" t="s">
        <v>1386</v>
      </c>
      <c r="G233" s="36"/>
      <c r="H233" s="36"/>
      <c r="I233" s="122"/>
      <c r="J233" s="36"/>
      <c r="K233" s="36"/>
      <c r="L233" s="39"/>
      <c r="M233" s="223"/>
      <c r="N233" s="224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218</v>
      </c>
      <c r="AU233" s="17" t="s">
        <v>86</v>
      </c>
    </row>
    <row r="234" spans="1:65" s="2" customFormat="1" ht="32.450000000000003" customHeight="1">
      <c r="A234" s="34"/>
      <c r="B234" s="35"/>
      <c r="C234" s="247" t="s">
        <v>505</v>
      </c>
      <c r="D234" s="247" t="s">
        <v>275</v>
      </c>
      <c r="E234" s="248" t="s">
        <v>1387</v>
      </c>
      <c r="F234" s="249" t="s">
        <v>1388</v>
      </c>
      <c r="G234" s="250" t="s">
        <v>196</v>
      </c>
      <c r="H234" s="251">
        <v>3</v>
      </c>
      <c r="I234" s="252"/>
      <c r="J234" s="253">
        <f>ROUND(I234*H234,2)</f>
        <v>0</v>
      </c>
      <c r="K234" s="249" t="s">
        <v>197</v>
      </c>
      <c r="L234" s="254"/>
      <c r="M234" s="255" t="s">
        <v>1</v>
      </c>
      <c r="N234" s="256" t="s">
        <v>42</v>
      </c>
      <c r="O234" s="71"/>
      <c r="P234" s="217">
        <f>O234*H234</f>
        <v>0</v>
      </c>
      <c r="Q234" s="217">
        <v>1.5200000000000001E-3</v>
      </c>
      <c r="R234" s="217">
        <f>Q234*H234</f>
        <v>4.5599999999999998E-3</v>
      </c>
      <c r="S234" s="217">
        <v>0</v>
      </c>
      <c r="T234" s="21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9" t="s">
        <v>451</v>
      </c>
      <c r="AT234" s="219" t="s">
        <v>275</v>
      </c>
      <c r="AU234" s="219" t="s">
        <v>86</v>
      </c>
      <c r="AY234" s="17" t="s">
        <v>191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7" t="s">
        <v>84</v>
      </c>
      <c r="BK234" s="220">
        <f>ROUND(I234*H234,2)</f>
        <v>0</v>
      </c>
      <c r="BL234" s="17" t="s">
        <v>321</v>
      </c>
      <c r="BM234" s="219" t="s">
        <v>1389</v>
      </c>
    </row>
    <row r="235" spans="1:65" s="2" customFormat="1" ht="19.5">
      <c r="A235" s="34"/>
      <c r="B235" s="35"/>
      <c r="C235" s="36"/>
      <c r="D235" s="221" t="s">
        <v>200</v>
      </c>
      <c r="E235" s="36"/>
      <c r="F235" s="222" t="s">
        <v>1390</v>
      </c>
      <c r="G235" s="36"/>
      <c r="H235" s="36"/>
      <c r="I235" s="122"/>
      <c r="J235" s="36"/>
      <c r="K235" s="36"/>
      <c r="L235" s="39"/>
      <c r="M235" s="223"/>
      <c r="N235" s="224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200</v>
      </c>
      <c r="AU235" s="17" t="s">
        <v>86</v>
      </c>
    </row>
    <row r="236" spans="1:65" s="2" customFormat="1" ht="14.45" customHeight="1">
      <c r="A236" s="34"/>
      <c r="B236" s="35"/>
      <c r="C236" s="208" t="s">
        <v>512</v>
      </c>
      <c r="D236" s="208" t="s">
        <v>193</v>
      </c>
      <c r="E236" s="209" t="s">
        <v>1391</v>
      </c>
      <c r="F236" s="210" t="s">
        <v>1392</v>
      </c>
      <c r="G236" s="211" t="s">
        <v>196</v>
      </c>
      <c r="H236" s="212">
        <v>13</v>
      </c>
      <c r="I236" s="213"/>
      <c r="J236" s="214">
        <f>ROUND(I236*H236,2)</f>
        <v>0</v>
      </c>
      <c r="K236" s="210" t="s">
        <v>197</v>
      </c>
      <c r="L236" s="39"/>
      <c r="M236" s="215" t="s">
        <v>1</v>
      </c>
      <c r="N236" s="216" t="s">
        <v>42</v>
      </c>
      <c r="O236" s="71"/>
      <c r="P236" s="217">
        <f>O236*H236</f>
        <v>0</v>
      </c>
      <c r="Q236" s="217">
        <v>6.8999999999999996E-7</v>
      </c>
      <c r="R236" s="217">
        <f>Q236*H236</f>
        <v>8.9699999999999988E-6</v>
      </c>
      <c r="S236" s="217">
        <v>0</v>
      </c>
      <c r="T236" s="21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9" t="s">
        <v>321</v>
      </c>
      <c r="AT236" s="219" t="s">
        <v>193</v>
      </c>
      <c r="AU236" s="219" t="s">
        <v>86</v>
      </c>
      <c r="AY236" s="17" t="s">
        <v>191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7" t="s">
        <v>84</v>
      </c>
      <c r="BK236" s="220">
        <f>ROUND(I236*H236,2)</f>
        <v>0</v>
      </c>
      <c r="BL236" s="17" t="s">
        <v>321</v>
      </c>
      <c r="BM236" s="219" t="s">
        <v>604</v>
      </c>
    </row>
    <row r="237" spans="1:65" s="2" customFormat="1">
      <c r="A237" s="34"/>
      <c r="B237" s="35"/>
      <c r="C237" s="36"/>
      <c r="D237" s="221" t="s">
        <v>200</v>
      </c>
      <c r="E237" s="36"/>
      <c r="F237" s="222" t="s">
        <v>1393</v>
      </c>
      <c r="G237" s="36"/>
      <c r="H237" s="36"/>
      <c r="I237" s="122"/>
      <c r="J237" s="36"/>
      <c r="K237" s="36"/>
      <c r="L237" s="39"/>
      <c r="M237" s="223"/>
      <c r="N237" s="224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200</v>
      </c>
      <c r="AU237" s="17" t="s">
        <v>86</v>
      </c>
    </row>
    <row r="238" spans="1:65" s="2" customFormat="1" ht="14.45" customHeight="1">
      <c r="A238" s="34"/>
      <c r="B238" s="35"/>
      <c r="C238" s="247" t="s">
        <v>520</v>
      </c>
      <c r="D238" s="247" t="s">
        <v>275</v>
      </c>
      <c r="E238" s="248" t="s">
        <v>1396</v>
      </c>
      <c r="F238" s="249" t="s">
        <v>1397</v>
      </c>
      <c r="G238" s="250" t="s">
        <v>196</v>
      </c>
      <c r="H238" s="251">
        <v>5</v>
      </c>
      <c r="I238" s="252"/>
      <c r="J238" s="253">
        <f>ROUND(I238*H238,2)</f>
        <v>0</v>
      </c>
      <c r="K238" s="249" t="s">
        <v>197</v>
      </c>
      <c r="L238" s="254"/>
      <c r="M238" s="255" t="s">
        <v>1</v>
      </c>
      <c r="N238" s="256" t="s">
        <v>42</v>
      </c>
      <c r="O238" s="71"/>
      <c r="P238" s="217">
        <f>O238*H238</f>
        <v>0</v>
      </c>
      <c r="Q238" s="217">
        <v>1.6000000000000001E-3</v>
      </c>
      <c r="R238" s="217">
        <f>Q238*H238</f>
        <v>8.0000000000000002E-3</v>
      </c>
      <c r="S238" s="217">
        <v>0</v>
      </c>
      <c r="T238" s="21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9" t="s">
        <v>451</v>
      </c>
      <c r="AT238" s="219" t="s">
        <v>275</v>
      </c>
      <c r="AU238" s="219" t="s">
        <v>86</v>
      </c>
      <c r="AY238" s="17" t="s">
        <v>191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7" t="s">
        <v>84</v>
      </c>
      <c r="BK238" s="220">
        <f>ROUND(I238*H238,2)</f>
        <v>0</v>
      </c>
      <c r="BL238" s="17" t="s">
        <v>321</v>
      </c>
      <c r="BM238" s="219" t="s">
        <v>1398</v>
      </c>
    </row>
    <row r="239" spans="1:65" s="2" customFormat="1">
      <c r="A239" s="34"/>
      <c r="B239" s="35"/>
      <c r="C239" s="36"/>
      <c r="D239" s="221" t="s">
        <v>200</v>
      </c>
      <c r="E239" s="36"/>
      <c r="F239" s="222" t="s">
        <v>1397</v>
      </c>
      <c r="G239" s="36"/>
      <c r="H239" s="36"/>
      <c r="I239" s="122"/>
      <c r="J239" s="36"/>
      <c r="K239" s="36"/>
      <c r="L239" s="39"/>
      <c r="M239" s="223"/>
      <c r="N239" s="224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200</v>
      </c>
      <c r="AU239" s="17" t="s">
        <v>86</v>
      </c>
    </row>
    <row r="240" spans="1:65" s="2" customFormat="1" ht="21.6" customHeight="1">
      <c r="A240" s="34"/>
      <c r="B240" s="35"/>
      <c r="C240" s="247" t="s">
        <v>527</v>
      </c>
      <c r="D240" s="247" t="s">
        <v>275</v>
      </c>
      <c r="E240" s="248" t="s">
        <v>1399</v>
      </c>
      <c r="F240" s="249" t="s">
        <v>1400</v>
      </c>
      <c r="G240" s="250" t="s">
        <v>196</v>
      </c>
      <c r="H240" s="251">
        <v>3</v>
      </c>
      <c r="I240" s="252"/>
      <c r="J240" s="253">
        <f>ROUND(I240*H240,2)</f>
        <v>0</v>
      </c>
      <c r="K240" s="249" t="s">
        <v>197</v>
      </c>
      <c r="L240" s="254"/>
      <c r="M240" s="255" t="s">
        <v>1</v>
      </c>
      <c r="N240" s="256" t="s">
        <v>42</v>
      </c>
      <c r="O240" s="71"/>
      <c r="P240" s="217">
        <f>O240*H240</f>
        <v>0</v>
      </c>
      <c r="Q240" s="217">
        <v>8.4999999999999995E-4</v>
      </c>
      <c r="R240" s="217">
        <f>Q240*H240</f>
        <v>2.5499999999999997E-3</v>
      </c>
      <c r="S240" s="217">
        <v>0</v>
      </c>
      <c r="T240" s="21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9" t="s">
        <v>451</v>
      </c>
      <c r="AT240" s="219" t="s">
        <v>275</v>
      </c>
      <c r="AU240" s="219" t="s">
        <v>86</v>
      </c>
      <c r="AY240" s="17" t="s">
        <v>191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7" t="s">
        <v>84</v>
      </c>
      <c r="BK240" s="220">
        <f>ROUND(I240*H240,2)</f>
        <v>0</v>
      </c>
      <c r="BL240" s="17" t="s">
        <v>321</v>
      </c>
      <c r="BM240" s="219" t="s">
        <v>1401</v>
      </c>
    </row>
    <row r="241" spans="1:65" s="2" customFormat="1">
      <c r="A241" s="34"/>
      <c r="B241" s="35"/>
      <c r="C241" s="36"/>
      <c r="D241" s="221" t="s">
        <v>200</v>
      </c>
      <c r="E241" s="36"/>
      <c r="F241" s="222" t="s">
        <v>1400</v>
      </c>
      <c r="G241" s="36"/>
      <c r="H241" s="36"/>
      <c r="I241" s="122"/>
      <c r="J241" s="36"/>
      <c r="K241" s="36"/>
      <c r="L241" s="39"/>
      <c r="M241" s="223"/>
      <c r="N241" s="224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200</v>
      </c>
      <c r="AU241" s="17" t="s">
        <v>86</v>
      </c>
    </row>
    <row r="242" spans="1:65" s="2" customFormat="1" ht="21.6" customHeight="1">
      <c r="A242" s="34"/>
      <c r="B242" s="35"/>
      <c r="C242" s="247" t="s">
        <v>533</v>
      </c>
      <c r="D242" s="247" t="s">
        <v>275</v>
      </c>
      <c r="E242" s="248" t="s">
        <v>1402</v>
      </c>
      <c r="F242" s="249" t="s">
        <v>1403</v>
      </c>
      <c r="G242" s="250" t="s">
        <v>196</v>
      </c>
      <c r="H242" s="251">
        <v>1</v>
      </c>
      <c r="I242" s="252"/>
      <c r="J242" s="253">
        <f>ROUND(I242*H242,2)</f>
        <v>0</v>
      </c>
      <c r="K242" s="249" t="s">
        <v>197</v>
      </c>
      <c r="L242" s="254"/>
      <c r="M242" s="255" t="s">
        <v>1</v>
      </c>
      <c r="N242" s="256" t="s">
        <v>42</v>
      </c>
      <c r="O242" s="71"/>
      <c r="P242" s="217">
        <f>O242*H242</f>
        <v>0</v>
      </c>
      <c r="Q242" s="217">
        <v>5.0000000000000001E-4</v>
      </c>
      <c r="R242" s="217">
        <f>Q242*H242</f>
        <v>5.0000000000000001E-4</v>
      </c>
      <c r="S242" s="217">
        <v>0</v>
      </c>
      <c r="T242" s="21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9" t="s">
        <v>451</v>
      </c>
      <c r="AT242" s="219" t="s">
        <v>275</v>
      </c>
      <c r="AU242" s="219" t="s">
        <v>86</v>
      </c>
      <c r="AY242" s="17" t="s">
        <v>191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7" t="s">
        <v>84</v>
      </c>
      <c r="BK242" s="220">
        <f>ROUND(I242*H242,2)</f>
        <v>0</v>
      </c>
      <c r="BL242" s="17" t="s">
        <v>321</v>
      </c>
      <c r="BM242" s="219" t="s">
        <v>1404</v>
      </c>
    </row>
    <row r="243" spans="1:65" s="2" customFormat="1">
      <c r="A243" s="34"/>
      <c r="B243" s="35"/>
      <c r="C243" s="36"/>
      <c r="D243" s="221" t="s">
        <v>200</v>
      </c>
      <c r="E243" s="36"/>
      <c r="F243" s="222" t="s">
        <v>1403</v>
      </c>
      <c r="G243" s="36"/>
      <c r="H243" s="36"/>
      <c r="I243" s="122"/>
      <c r="J243" s="36"/>
      <c r="K243" s="36"/>
      <c r="L243" s="39"/>
      <c r="M243" s="223"/>
      <c r="N243" s="224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200</v>
      </c>
      <c r="AU243" s="17" t="s">
        <v>86</v>
      </c>
    </row>
    <row r="244" spans="1:65" s="2" customFormat="1" ht="14.45" customHeight="1">
      <c r="A244" s="34"/>
      <c r="B244" s="35"/>
      <c r="C244" s="247" t="s">
        <v>539</v>
      </c>
      <c r="D244" s="247" t="s">
        <v>275</v>
      </c>
      <c r="E244" s="248" t="s">
        <v>1405</v>
      </c>
      <c r="F244" s="249" t="s">
        <v>1406</v>
      </c>
      <c r="G244" s="250" t="s">
        <v>196</v>
      </c>
      <c r="H244" s="251">
        <v>1</v>
      </c>
      <c r="I244" s="252"/>
      <c r="J244" s="253">
        <f>ROUND(I244*H244,2)</f>
        <v>0</v>
      </c>
      <c r="K244" s="249" t="s">
        <v>197</v>
      </c>
      <c r="L244" s="254"/>
      <c r="M244" s="255" t="s">
        <v>1</v>
      </c>
      <c r="N244" s="256" t="s">
        <v>42</v>
      </c>
      <c r="O244" s="71"/>
      <c r="P244" s="217">
        <f>O244*H244</f>
        <v>0</v>
      </c>
      <c r="Q244" s="217">
        <v>5.0000000000000001E-4</v>
      </c>
      <c r="R244" s="217">
        <f>Q244*H244</f>
        <v>5.0000000000000001E-4</v>
      </c>
      <c r="S244" s="217">
        <v>0</v>
      </c>
      <c r="T244" s="21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9" t="s">
        <v>451</v>
      </c>
      <c r="AT244" s="219" t="s">
        <v>275</v>
      </c>
      <c r="AU244" s="219" t="s">
        <v>86</v>
      </c>
      <c r="AY244" s="17" t="s">
        <v>191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17" t="s">
        <v>84</v>
      </c>
      <c r="BK244" s="220">
        <f>ROUND(I244*H244,2)</f>
        <v>0</v>
      </c>
      <c r="BL244" s="17" t="s">
        <v>321</v>
      </c>
      <c r="BM244" s="219" t="s">
        <v>1407</v>
      </c>
    </row>
    <row r="245" spans="1:65" s="2" customFormat="1">
      <c r="A245" s="34"/>
      <c r="B245" s="35"/>
      <c r="C245" s="36"/>
      <c r="D245" s="221" t="s">
        <v>200</v>
      </c>
      <c r="E245" s="36"/>
      <c r="F245" s="222" t="s">
        <v>1408</v>
      </c>
      <c r="G245" s="36"/>
      <c r="H245" s="36"/>
      <c r="I245" s="122"/>
      <c r="J245" s="36"/>
      <c r="K245" s="36"/>
      <c r="L245" s="39"/>
      <c r="M245" s="223"/>
      <c r="N245" s="224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200</v>
      </c>
      <c r="AU245" s="17" t="s">
        <v>86</v>
      </c>
    </row>
    <row r="246" spans="1:65" s="2" customFormat="1" ht="14.45" customHeight="1">
      <c r="A246" s="34"/>
      <c r="B246" s="35"/>
      <c r="C246" s="247" t="s">
        <v>546</v>
      </c>
      <c r="D246" s="247" t="s">
        <v>275</v>
      </c>
      <c r="E246" s="248" t="s">
        <v>1409</v>
      </c>
      <c r="F246" s="249" t="s">
        <v>1410</v>
      </c>
      <c r="G246" s="250" t="s">
        <v>196</v>
      </c>
      <c r="H246" s="251">
        <v>3</v>
      </c>
      <c r="I246" s="252"/>
      <c r="J246" s="253">
        <f>ROUND(I246*H246,2)</f>
        <v>0</v>
      </c>
      <c r="K246" s="249" t="s">
        <v>197</v>
      </c>
      <c r="L246" s="254"/>
      <c r="M246" s="255" t="s">
        <v>1</v>
      </c>
      <c r="N246" s="256" t="s">
        <v>42</v>
      </c>
      <c r="O246" s="71"/>
      <c r="P246" s="217">
        <f>O246*H246</f>
        <v>0</v>
      </c>
      <c r="Q246" s="217">
        <v>5.0000000000000001E-4</v>
      </c>
      <c r="R246" s="217">
        <f>Q246*H246</f>
        <v>1.5E-3</v>
      </c>
      <c r="S246" s="217">
        <v>0</v>
      </c>
      <c r="T246" s="21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9" t="s">
        <v>451</v>
      </c>
      <c r="AT246" s="219" t="s">
        <v>275</v>
      </c>
      <c r="AU246" s="219" t="s">
        <v>86</v>
      </c>
      <c r="AY246" s="17" t="s">
        <v>191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7" t="s">
        <v>84</v>
      </c>
      <c r="BK246" s="220">
        <f>ROUND(I246*H246,2)</f>
        <v>0</v>
      </c>
      <c r="BL246" s="17" t="s">
        <v>321</v>
      </c>
      <c r="BM246" s="219" t="s">
        <v>1411</v>
      </c>
    </row>
    <row r="247" spans="1:65" s="2" customFormat="1">
      <c r="A247" s="34"/>
      <c r="B247" s="35"/>
      <c r="C247" s="36"/>
      <c r="D247" s="221" t="s">
        <v>200</v>
      </c>
      <c r="E247" s="36"/>
      <c r="F247" s="222" t="s">
        <v>1412</v>
      </c>
      <c r="G247" s="36"/>
      <c r="H247" s="36"/>
      <c r="I247" s="122"/>
      <c r="J247" s="36"/>
      <c r="K247" s="36"/>
      <c r="L247" s="39"/>
      <c r="M247" s="223"/>
      <c r="N247" s="224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200</v>
      </c>
      <c r="AU247" s="17" t="s">
        <v>86</v>
      </c>
    </row>
    <row r="248" spans="1:65" s="2" customFormat="1" ht="21.6" customHeight="1">
      <c r="A248" s="34"/>
      <c r="B248" s="35"/>
      <c r="C248" s="208" t="s">
        <v>554</v>
      </c>
      <c r="D248" s="208" t="s">
        <v>193</v>
      </c>
      <c r="E248" s="209" t="s">
        <v>1413</v>
      </c>
      <c r="F248" s="210" t="s">
        <v>1414</v>
      </c>
      <c r="G248" s="211" t="s">
        <v>196</v>
      </c>
      <c r="H248" s="212">
        <v>6</v>
      </c>
      <c r="I248" s="213"/>
      <c r="J248" s="214">
        <f>ROUND(I248*H248,2)</f>
        <v>0</v>
      </c>
      <c r="K248" s="210" t="s">
        <v>197</v>
      </c>
      <c r="L248" s="39"/>
      <c r="M248" s="215" t="s">
        <v>1</v>
      </c>
      <c r="N248" s="216" t="s">
        <v>42</v>
      </c>
      <c r="O248" s="71"/>
      <c r="P248" s="217">
        <f>O248*H248</f>
        <v>0</v>
      </c>
      <c r="Q248" s="217">
        <v>1.4156990000000001E-4</v>
      </c>
      <c r="R248" s="217">
        <f>Q248*H248</f>
        <v>8.4941940000000005E-4</v>
      </c>
      <c r="S248" s="217">
        <v>0</v>
      </c>
      <c r="T248" s="21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9" t="s">
        <v>321</v>
      </c>
      <c r="AT248" s="219" t="s">
        <v>193</v>
      </c>
      <c r="AU248" s="219" t="s">
        <v>86</v>
      </c>
      <c r="AY248" s="17" t="s">
        <v>191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7" t="s">
        <v>84</v>
      </c>
      <c r="BK248" s="220">
        <f>ROUND(I248*H248,2)</f>
        <v>0</v>
      </c>
      <c r="BL248" s="17" t="s">
        <v>321</v>
      </c>
      <c r="BM248" s="219" t="s">
        <v>785</v>
      </c>
    </row>
    <row r="249" spans="1:65" s="2" customFormat="1">
      <c r="A249" s="34"/>
      <c r="B249" s="35"/>
      <c r="C249" s="36"/>
      <c r="D249" s="221" t="s">
        <v>200</v>
      </c>
      <c r="E249" s="36"/>
      <c r="F249" s="222" t="s">
        <v>1415</v>
      </c>
      <c r="G249" s="36"/>
      <c r="H249" s="36"/>
      <c r="I249" s="122"/>
      <c r="J249" s="36"/>
      <c r="K249" s="36"/>
      <c r="L249" s="39"/>
      <c r="M249" s="223"/>
      <c r="N249" s="224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200</v>
      </c>
      <c r="AU249" s="17" t="s">
        <v>86</v>
      </c>
    </row>
    <row r="250" spans="1:65" s="14" customFormat="1">
      <c r="B250" s="235"/>
      <c r="C250" s="236"/>
      <c r="D250" s="221" t="s">
        <v>202</v>
      </c>
      <c r="E250" s="237" t="s">
        <v>1</v>
      </c>
      <c r="F250" s="238" t="s">
        <v>1981</v>
      </c>
      <c r="G250" s="236"/>
      <c r="H250" s="239">
        <v>6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202</v>
      </c>
      <c r="AU250" s="245" t="s">
        <v>86</v>
      </c>
      <c r="AV250" s="14" t="s">
        <v>86</v>
      </c>
      <c r="AW250" s="14" t="s">
        <v>32</v>
      </c>
      <c r="AX250" s="14" t="s">
        <v>84</v>
      </c>
      <c r="AY250" s="245" t="s">
        <v>191</v>
      </c>
    </row>
    <row r="251" spans="1:65" s="2" customFormat="1" ht="21.6" customHeight="1">
      <c r="A251" s="34"/>
      <c r="B251" s="35"/>
      <c r="C251" s="247" t="s">
        <v>560</v>
      </c>
      <c r="D251" s="247" t="s">
        <v>275</v>
      </c>
      <c r="E251" s="248" t="s">
        <v>1416</v>
      </c>
      <c r="F251" s="249" t="s">
        <v>1417</v>
      </c>
      <c r="G251" s="250" t="s">
        <v>196</v>
      </c>
      <c r="H251" s="251">
        <v>3</v>
      </c>
      <c r="I251" s="252"/>
      <c r="J251" s="253">
        <f>ROUND(I251*H251,2)</f>
        <v>0</v>
      </c>
      <c r="K251" s="249" t="s">
        <v>197</v>
      </c>
      <c r="L251" s="254"/>
      <c r="M251" s="255" t="s">
        <v>1</v>
      </c>
      <c r="N251" s="256" t="s">
        <v>42</v>
      </c>
      <c r="O251" s="71"/>
      <c r="P251" s="217">
        <f>O251*H251</f>
        <v>0</v>
      </c>
      <c r="Q251" s="217">
        <v>3.8000000000000002E-4</v>
      </c>
      <c r="R251" s="217">
        <f>Q251*H251</f>
        <v>1.14E-3</v>
      </c>
      <c r="S251" s="217">
        <v>0</v>
      </c>
      <c r="T251" s="21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9" t="s">
        <v>451</v>
      </c>
      <c r="AT251" s="219" t="s">
        <v>275</v>
      </c>
      <c r="AU251" s="219" t="s">
        <v>86</v>
      </c>
      <c r="AY251" s="17" t="s">
        <v>191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7" t="s">
        <v>84</v>
      </c>
      <c r="BK251" s="220">
        <f>ROUND(I251*H251,2)</f>
        <v>0</v>
      </c>
      <c r="BL251" s="17" t="s">
        <v>321</v>
      </c>
      <c r="BM251" s="219" t="s">
        <v>1418</v>
      </c>
    </row>
    <row r="252" spans="1:65" s="2" customFormat="1">
      <c r="A252" s="34"/>
      <c r="B252" s="35"/>
      <c r="C252" s="36"/>
      <c r="D252" s="221" t="s">
        <v>200</v>
      </c>
      <c r="E252" s="36"/>
      <c r="F252" s="222" t="s">
        <v>1419</v>
      </c>
      <c r="G252" s="36"/>
      <c r="H252" s="36"/>
      <c r="I252" s="122"/>
      <c r="J252" s="36"/>
      <c r="K252" s="36"/>
      <c r="L252" s="39"/>
      <c r="M252" s="223"/>
      <c r="N252" s="224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200</v>
      </c>
      <c r="AU252" s="17" t="s">
        <v>86</v>
      </c>
    </row>
    <row r="253" spans="1:65" s="2" customFormat="1" ht="29.25">
      <c r="A253" s="34"/>
      <c r="B253" s="35"/>
      <c r="C253" s="36"/>
      <c r="D253" s="221" t="s">
        <v>218</v>
      </c>
      <c r="E253" s="36"/>
      <c r="F253" s="246" t="s">
        <v>1420</v>
      </c>
      <c r="G253" s="36"/>
      <c r="H253" s="36"/>
      <c r="I253" s="122"/>
      <c r="J253" s="36"/>
      <c r="K253" s="36"/>
      <c r="L253" s="39"/>
      <c r="M253" s="223"/>
      <c r="N253" s="224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218</v>
      </c>
      <c r="AU253" s="17" t="s">
        <v>86</v>
      </c>
    </row>
    <row r="254" spans="1:65" s="2" customFormat="1" ht="21.6" customHeight="1">
      <c r="A254" s="34"/>
      <c r="B254" s="35"/>
      <c r="C254" s="247" t="s">
        <v>568</v>
      </c>
      <c r="D254" s="247" t="s">
        <v>275</v>
      </c>
      <c r="E254" s="248" t="s">
        <v>1421</v>
      </c>
      <c r="F254" s="249" t="s">
        <v>1422</v>
      </c>
      <c r="G254" s="250" t="s">
        <v>196</v>
      </c>
      <c r="H254" s="251">
        <v>3</v>
      </c>
      <c r="I254" s="252"/>
      <c r="J254" s="253">
        <f>ROUND(I254*H254,2)</f>
        <v>0</v>
      </c>
      <c r="K254" s="249" t="s">
        <v>197</v>
      </c>
      <c r="L254" s="254"/>
      <c r="M254" s="255" t="s">
        <v>1</v>
      </c>
      <c r="N254" s="256" t="s">
        <v>42</v>
      </c>
      <c r="O254" s="71"/>
      <c r="P254" s="217">
        <f>O254*H254</f>
        <v>0</v>
      </c>
      <c r="Q254" s="217">
        <v>1.9000000000000001E-4</v>
      </c>
      <c r="R254" s="217">
        <f>Q254*H254</f>
        <v>5.6999999999999998E-4</v>
      </c>
      <c r="S254" s="217">
        <v>0</v>
      </c>
      <c r="T254" s="21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9" t="s">
        <v>451</v>
      </c>
      <c r="AT254" s="219" t="s">
        <v>275</v>
      </c>
      <c r="AU254" s="219" t="s">
        <v>86</v>
      </c>
      <c r="AY254" s="17" t="s">
        <v>191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17" t="s">
        <v>84</v>
      </c>
      <c r="BK254" s="220">
        <f>ROUND(I254*H254,2)</f>
        <v>0</v>
      </c>
      <c r="BL254" s="17" t="s">
        <v>321</v>
      </c>
      <c r="BM254" s="219" t="s">
        <v>1423</v>
      </c>
    </row>
    <row r="255" spans="1:65" s="2" customFormat="1" ht="19.5">
      <c r="A255" s="34"/>
      <c r="B255" s="35"/>
      <c r="C255" s="36"/>
      <c r="D255" s="221" t="s">
        <v>200</v>
      </c>
      <c r="E255" s="36"/>
      <c r="F255" s="222" t="s">
        <v>1424</v>
      </c>
      <c r="G255" s="36"/>
      <c r="H255" s="36"/>
      <c r="I255" s="122"/>
      <c r="J255" s="36"/>
      <c r="K255" s="36"/>
      <c r="L255" s="39"/>
      <c r="M255" s="223"/>
      <c r="N255" s="224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200</v>
      </c>
      <c r="AU255" s="17" t="s">
        <v>86</v>
      </c>
    </row>
    <row r="256" spans="1:65" s="2" customFormat="1" ht="29.25">
      <c r="A256" s="34"/>
      <c r="B256" s="35"/>
      <c r="C256" s="36"/>
      <c r="D256" s="221" t="s">
        <v>218</v>
      </c>
      <c r="E256" s="36"/>
      <c r="F256" s="246" t="s">
        <v>1425</v>
      </c>
      <c r="G256" s="36"/>
      <c r="H256" s="36"/>
      <c r="I256" s="122"/>
      <c r="J256" s="36"/>
      <c r="K256" s="36"/>
      <c r="L256" s="39"/>
      <c r="M256" s="223"/>
      <c r="N256" s="224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218</v>
      </c>
      <c r="AU256" s="17" t="s">
        <v>86</v>
      </c>
    </row>
    <row r="257" spans="1:65" s="2" customFormat="1" ht="14.45" customHeight="1">
      <c r="A257" s="34"/>
      <c r="B257" s="35"/>
      <c r="C257" s="247" t="s">
        <v>574</v>
      </c>
      <c r="D257" s="247" t="s">
        <v>275</v>
      </c>
      <c r="E257" s="248" t="s">
        <v>1426</v>
      </c>
      <c r="F257" s="249" t="s">
        <v>1427</v>
      </c>
      <c r="G257" s="250" t="s">
        <v>1428</v>
      </c>
      <c r="H257" s="251">
        <v>6</v>
      </c>
      <c r="I257" s="252"/>
      <c r="J257" s="253">
        <f>ROUND(I257*H257,2)</f>
        <v>0</v>
      </c>
      <c r="K257" s="249" t="s">
        <v>197</v>
      </c>
      <c r="L257" s="254"/>
      <c r="M257" s="255" t="s">
        <v>1</v>
      </c>
      <c r="N257" s="256" t="s">
        <v>42</v>
      </c>
      <c r="O257" s="71"/>
      <c r="P257" s="217">
        <f>O257*H257</f>
        <v>0</v>
      </c>
      <c r="Q257" s="217">
        <v>1.3999999999999999E-4</v>
      </c>
      <c r="R257" s="217">
        <f>Q257*H257</f>
        <v>8.3999999999999993E-4</v>
      </c>
      <c r="S257" s="217">
        <v>0</v>
      </c>
      <c r="T257" s="21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9" t="s">
        <v>451</v>
      </c>
      <c r="AT257" s="219" t="s">
        <v>275</v>
      </c>
      <c r="AU257" s="219" t="s">
        <v>86</v>
      </c>
      <c r="AY257" s="17" t="s">
        <v>191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7" t="s">
        <v>84</v>
      </c>
      <c r="BK257" s="220">
        <f>ROUND(I257*H257,2)</f>
        <v>0</v>
      </c>
      <c r="BL257" s="17" t="s">
        <v>321</v>
      </c>
      <c r="BM257" s="219" t="s">
        <v>1985</v>
      </c>
    </row>
    <row r="258" spans="1:65" s="2" customFormat="1">
      <c r="A258" s="34"/>
      <c r="B258" s="35"/>
      <c r="C258" s="36"/>
      <c r="D258" s="221" t="s">
        <v>200</v>
      </c>
      <c r="E258" s="36"/>
      <c r="F258" s="222" t="s">
        <v>1427</v>
      </c>
      <c r="G258" s="36"/>
      <c r="H258" s="36"/>
      <c r="I258" s="122"/>
      <c r="J258" s="36"/>
      <c r="K258" s="36"/>
      <c r="L258" s="39"/>
      <c r="M258" s="223"/>
      <c r="N258" s="224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200</v>
      </c>
      <c r="AU258" s="17" t="s">
        <v>86</v>
      </c>
    </row>
    <row r="259" spans="1:65" s="2" customFormat="1" ht="21.6" customHeight="1">
      <c r="A259" s="34"/>
      <c r="B259" s="35"/>
      <c r="C259" s="208" t="s">
        <v>582</v>
      </c>
      <c r="D259" s="208" t="s">
        <v>193</v>
      </c>
      <c r="E259" s="209" t="s">
        <v>1430</v>
      </c>
      <c r="F259" s="210" t="s">
        <v>1431</v>
      </c>
      <c r="G259" s="211" t="s">
        <v>235</v>
      </c>
      <c r="H259" s="212">
        <v>0.16200000000000001</v>
      </c>
      <c r="I259" s="213"/>
      <c r="J259" s="214">
        <f>ROUND(I259*H259,2)</f>
        <v>0</v>
      </c>
      <c r="K259" s="210" t="s">
        <v>197</v>
      </c>
      <c r="L259" s="39"/>
      <c r="M259" s="215" t="s">
        <v>1</v>
      </c>
      <c r="N259" s="216" t="s">
        <v>42</v>
      </c>
      <c r="O259" s="71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9" t="s">
        <v>321</v>
      </c>
      <c r="AT259" s="219" t="s">
        <v>193</v>
      </c>
      <c r="AU259" s="219" t="s">
        <v>86</v>
      </c>
      <c r="AY259" s="17" t="s">
        <v>191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7" t="s">
        <v>84</v>
      </c>
      <c r="BK259" s="220">
        <f>ROUND(I259*H259,2)</f>
        <v>0</v>
      </c>
      <c r="BL259" s="17" t="s">
        <v>321</v>
      </c>
      <c r="BM259" s="219" t="s">
        <v>822</v>
      </c>
    </row>
    <row r="260" spans="1:65" s="2" customFormat="1">
      <c r="A260" s="34"/>
      <c r="B260" s="35"/>
      <c r="C260" s="36"/>
      <c r="D260" s="221" t="s">
        <v>200</v>
      </c>
      <c r="E260" s="36"/>
      <c r="F260" s="222" t="s">
        <v>1432</v>
      </c>
      <c r="G260" s="36"/>
      <c r="H260" s="36"/>
      <c r="I260" s="122"/>
      <c r="J260" s="36"/>
      <c r="K260" s="36"/>
      <c r="L260" s="39"/>
      <c r="M260" s="223"/>
      <c r="N260" s="224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200</v>
      </c>
      <c r="AU260" s="17" t="s">
        <v>86</v>
      </c>
    </row>
    <row r="261" spans="1:65" s="12" customFormat="1" ht="22.9" customHeight="1">
      <c r="B261" s="192"/>
      <c r="C261" s="193"/>
      <c r="D261" s="194" t="s">
        <v>76</v>
      </c>
      <c r="E261" s="206" t="s">
        <v>1433</v>
      </c>
      <c r="F261" s="206" t="s">
        <v>1434</v>
      </c>
      <c r="G261" s="193"/>
      <c r="H261" s="193"/>
      <c r="I261" s="196"/>
      <c r="J261" s="207">
        <f>BK261</f>
        <v>0</v>
      </c>
      <c r="K261" s="193"/>
      <c r="L261" s="198"/>
      <c r="M261" s="199"/>
      <c r="N261" s="200"/>
      <c r="O261" s="200"/>
      <c r="P261" s="201">
        <f>SUM(P262:P265)</f>
        <v>0</v>
      </c>
      <c r="Q261" s="200"/>
      <c r="R261" s="201">
        <f>SUM(R262:R265)</f>
        <v>1.7649999999999999E-2</v>
      </c>
      <c r="S261" s="200"/>
      <c r="T261" s="202">
        <f>SUM(T262:T265)</f>
        <v>0</v>
      </c>
      <c r="AR261" s="203" t="s">
        <v>86</v>
      </c>
      <c r="AT261" s="204" t="s">
        <v>76</v>
      </c>
      <c r="AU261" s="204" t="s">
        <v>84</v>
      </c>
      <c r="AY261" s="203" t="s">
        <v>191</v>
      </c>
      <c r="BK261" s="205">
        <f>SUM(BK262:BK265)</f>
        <v>0</v>
      </c>
    </row>
    <row r="262" spans="1:65" s="2" customFormat="1" ht="32.450000000000003" customHeight="1">
      <c r="A262" s="34"/>
      <c r="B262" s="35"/>
      <c r="C262" s="208" t="s">
        <v>588</v>
      </c>
      <c r="D262" s="208" t="s">
        <v>193</v>
      </c>
      <c r="E262" s="209" t="s">
        <v>1986</v>
      </c>
      <c r="F262" s="210" t="s">
        <v>1987</v>
      </c>
      <c r="G262" s="211" t="s">
        <v>647</v>
      </c>
      <c r="H262" s="212">
        <v>1</v>
      </c>
      <c r="I262" s="213"/>
      <c r="J262" s="214">
        <f>ROUND(I262*H262,2)</f>
        <v>0</v>
      </c>
      <c r="K262" s="210" t="s">
        <v>197</v>
      </c>
      <c r="L262" s="39"/>
      <c r="M262" s="215" t="s">
        <v>1</v>
      </c>
      <c r="N262" s="216" t="s">
        <v>42</v>
      </c>
      <c r="O262" s="71"/>
      <c r="P262" s="217">
        <f>O262*H262</f>
        <v>0</v>
      </c>
      <c r="Q262" s="217">
        <v>1.7649999999999999E-2</v>
      </c>
      <c r="R262" s="217">
        <f>Q262*H262</f>
        <v>1.7649999999999999E-2</v>
      </c>
      <c r="S262" s="217">
        <v>0</v>
      </c>
      <c r="T262" s="21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9" t="s">
        <v>321</v>
      </c>
      <c r="AT262" s="219" t="s">
        <v>193</v>
      </c>
      <c r="AU262" s="219" t="s">
        <v>86</v>
      </c>
      <c r="AY262" s="17" t="s">
        <v>191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7" t="s">
        <v>84</v>
      </c>
      <c r="BK262" s="220">
        <f>ROUND(I262*H262,2)</f>
        <v>0</v>
      </c>
      <c r="BL262" s="17" t="s">
        <v>321</v>
      </c>
      <c r="BM262" s="219" t="s">
        <v>1988</v>
      </c>
    </row>
    <row r="263" spans="1:65" s="2" customFormat="1" ht="39">
      <c r="A263" s="34"/>
      <c r="B263" s="35"/>
      <c r="C263" s="36"/>
      <c r="D263" s="221" t="s">
        <v>200</v>
      </c>
      <c r="E263" s="36"/>
      <c r="F263" s="222" t="s">
        <v>1989</v>
      </c>
      <c r="G263" s="36"/>
      <c r="H263" s="36"/>
      <c r="I263" s="122"/>
      <c r="J263" s="36"/>
      <c r="K263" s="36"/>
      <c r="L263" s="39"/>
      <c r="M263" s="223"/>
      <c r="N263" s="224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200</v>
      </c>
      <c r="AU263" s="17" t="s">
        <v>86</v>
      </c>
    </row>
    <row r="264" spans="1:65" s="2" customFormat="1" ht="21.6" customHeight="1">
      <c r="A264" s="34"/>
      <c r="B264" s="35"/>
      <c r="C264" s="208" t="s">
        <v>596</v>
      </c>
      <c r="D264" s="208" t="s">
        <v>193</v>
      </c>
      <c r="E264" s="209" t="s">
        <v>1439</v>
      </c>
      <c r="F264" s="210" t="s">
        <v>1440</v>
      </c>
      <c r="G264" s="211" t="s">
        <v>235</v>
      </c>
      <c r="H264" s="212">
        <v>1.7999999999999999E-2</v>
      </c>
      <c r="I264" s="213"/>
      <c r="J264" s="214">
        <f>ROUND(I264*H264,2)</f>
        <v>0</v>
      </c>
      <c r="K264" s="210" t="s">
        <v>197</v>
      </c>
      <c r="L264" s="39"/>
      <c r="M264" s="215" t="s">
        <v>1</v>
      </c>
      <c r="N264" s="216" t="s">
        <v>42</v>
      </c>
      <c r="O264" s="71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9" t="s">
        <v>321</v>
      </c>
      <c r="AT264" s="219" t="s">
        <v>193</v>
      </c>
      <c r="AU264" s="219" t="s">
        <v>86</v>
      </c>
      <c r="AY264" s="17" t="s">
        <v>191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7" t="s">
        <v>84</v>
      </c>
      <c r="BK264" s="220">
        <f>ROUND(I264*H264,2)</f>
        <v>0</v>
      </c>
      <c r="BL264" s="17" t="s">
        <v>321</v>
      </c>
      <c r="BM264" s="219" t="s">
        <v>1441</v>
      </c>
    </row>
    <row r="265" spans="1:65" s="2" customFormat="1" ht="29.25">
      <c r="A265" s="34"/>
      <c r="B265" s="35"/>
      <c r="C265" s="36"/>
      <c r="D265" s="221" t="s">
        <v>200</v>
      </c>
      <c r="E265" s="36"/>
      <c r="F265" s="222" t="s">
        <v>1442</v>
      </c>
      <c r="G265" s="36"/>
      <c r="H265" s="36"/>
      <c r="I265" s="122"/>
      <c r="J265" s="36"/>
      <c r="K265" s="36"/>
      <c r="L265" s="39"/>
      <c r="M265" s="223"/>
      <c r="N265" s="224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200</v>
      </c>
      <c r="AU265" s="17" t="s">
        <v>86</v>
      </c>
    </row>
    <row r="266" spans="1:65" s="12" customFormat="1" ht="25.9" customHeight="1">
      <c r="B266" s="192"/>
      <c r="C266" s="193"/>
      <c r="D266" s="194" t="s">
        <v>76</v>
      </c>
      <c r="E266" s="195" t="s">
        <v>1166</v>
      </c>
      <c r="F266" s="195" t="s">
        <v>1167</v>
      </c>
      <c r="G266" s="193"/>
      <c r="H266" s="193"/>
      <c r="I266" s="196"/>
      <c r="J266" s="197">
        <f>BK266</f>
        <v>0</v>
      </c>
      <c r="K266" s="193"/>
      <c r="L266" s="198"/>
      <c r="M266" s="199"/>
      <c r="N266" s="200"/>
      <c r="O266" s="200"/>
      <c r="P266" s="201">
        <f>SUM(P267:P271)</f>
        <v>0</v>
      </c>
      <c r="Q266" s="200"/>
      <c r="R266" s="201">
        <f>SUM(R267:R271)</f>
        <v>0</v>
      </c>
      <c r="S266" s="200"/>
      <c r="T266" s="202">
        <f>SUM(T267:T271)</f>
        <v>0</v>
      </c>
      <c r="AR266" s="203" t="s">
        <v>198</v>
      </c>
      <c r="AT266" s="204" t="s">
        <v>76</v>
      </c>
      <c r="AU266" s="204" t="s">
        <v>77</v>
      </c>
      <c r="AY266" s="203" t="s">
        <v>191</v>
      </c>
      <c r="BK266" s="205">
        <f>SUM(BK267:BK271)</f>
        <v>0</v>
      </c>
    </row>
    <row r="267" spans="1:65" s="2" customFormat="1" ht="14.45" customHeight="1">
      <c r="A267" s="34"/>
      <c r="B267" s="35"/>
      <c r="C267" s="208" t="s">
        <v>604</v>
      </c>
      <c r="D267" s="208" t="s">
        <v>193</v>
      </c>
      <c r="E267" s="209" t="s">
        <v>1443</v>
      </c>
      <c r="F267" s="210" t="s">
        <v>1444</v>
      </c>
      <c r="G267" s="211" t="s">
        <v>1171</v>
      </c>
      <c r="H267" s="212">
        <v>25</v>
      </c>
      <c r="I267" s="213"/>
      <c r="J267" s="214">
        <f>ROUND(I267*H267,2)</f>
        <v>0</v>
      </c>
      <c r="K267" s="210" t="s">
        <v>197</v>
      </c>
      <c r="L267" s="39"/>
      <c r="M267" s="215" t="s">
        <v>1</v>
      </c>
      <c r="N267" s="216" t="s">
        <v>42</v>
      </c>
      <c r="O267" s="71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9" t="s">
        <v>1172</v>
      </c>
      <c r="AT267" s="219" t="s">
        <v>193</v>
      </c>
      <c r="AU267" s="219" t="s">
        <v>84</v>
      </c>
      <c r="AY267" s="17" t="s">
        <v>191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17" t="s">
        <v>84</v>
      </c>
      <c r="BK267" s="220">
        <f>ROUND(I267*H267,2)</f>
        <v>0</v>
      </c>
      <c r="BL267" s="17" t="s">
        <v>1172</v>
      </c>
      <c r="BM267" s="219" t="s">
        <v>1445</v>
      </c>
    </row>
    <row r="268" spans="1:65" s="2" customFormat="1" ht="19.5">
      <c r="A268" s="34"/>
      <c r="B268" s="35"/>
      <c r="C268" s="36"/>
      <c r="D268" s="221" t="s">
        <v>200</v>
      </c>
      <c r="E268" s="36"/>
      <c r="F268" s="222" t="s">
        <v>1446</v>
      </c>
      <c r="G268" s="36"/>
      <c r="H268" s="36"/>
      <c r="I268" s="122"/>
      <c r="J268" s="36"/>
      <c r="K268" s="36"/>
      <c r="L268" s="39"/>
      <c r="M268" s="223"/>
      <c r="N268" s="224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200</v>
      </c>
      <c r="AU268" s="17" t="s">
        <v>84</v>
      </c>
    </row>
    <row r="269" spans="1:65" s="2" customFormat="1" ht="14.45" customHeight="1">
      <c r="A269" s="34"/>
      <c r="B269" s="35"/>
      <c r="C269" s="208" t="s">
        <v>609</v>
      </c>
      <c r="D269" s="208" t="s">
        <v>193</v>
      </c>
      <c r="E269" s="209" t="s">
        <v>1450</v>
      </c>
      <c r="F269" s="210" t="s">
        <v>1451</v>
      </c>
      <c r="G269" s="211" t="s">
        <v>1171</v>
      </c>
      <c r="H269" s="212">
        <v>30</v>
      </c>
      <c r="I269" s="213"/>
      <c r="J269" s="214">
        <f>ROUND(I269*H269,2)</f>
        <v>0</v>
      </c>
      <c r="K269" s="210" t="s">
        <v>197</v>
      </c>
      <c r="L269" s="39"/>
      <c r="M269" s="215" t="s">
        <v>1</v>
      </c>
      <c r="N269" s="216" t="s">
        <v>42</v>
      </c>
      <c r="O269" s="71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9" t="s">
        <v>1172</v>
      </c>
      <c r="AT269" s="219" t="s">
        <v>193</v>
      </c>
      <c r="AU269" s="219" t="s">
        <v>84</v>
      </c>
      <c r="AY269" s="17" t="s">
        <v>191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17" t="s">
        <v>84</v>
      </c>
      <c r="BK269" s="220">
        <f>ROUND(I269*H269,2)</f>
        <v>0</v>
      </c>
      <c r="BL269" s="17" t="s">
        <v>1172</v>
      </c>
      <c r="BM269" s="219" t="s">
        <v>1452</v>
      </c>
    </row>
    <row r="270" spans="1:65" s="2" customFormat="1" ht="19.5">
      <c r="A270" s="34"/>
      <c r="B270" s="35"/>
      <c r="C270" s="36"/>
      <c r="D270" s="221" t="s">
        <v>200</v>
      </c>
      <c r="E270" s="36"/>
      <c r="F270" s="222" t="s">
        <v>1453</v>
      </c>
      <c r="G270" s="36"/>
      <c r="H270" s="36"/>
      <c r="I270" s="122"/>
      <c r="J270" s="36"/>
      <c r="K270" s="36"/>
      <c r="L270" s="39"/>
      <c r="M270" s="223"/>
      <c r="N270" s="224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200</v>
      </c>
      <c r="AU270" s="17" t="s">
        <v>84</v>
      </c>
    </row>
    <row r="271" spans="1:65" s="2" customFormat="1" ht="19.5">
      <c r="A271" s="34"/>
      <c r="B271" s="35"/>
      <c r="C271" s="36"/>
      <c r="D271" s="221" t="s">
        <v>218</v>
      </c>
      <c r="E271" s="36"/>
      <c r="F271" s="246" t="s">
        <v>1454</v>
      </c>
      <c r="G271" s="36"/>
      <c r="H271" s="36"/>
      <c r="I271" s="122"/>
      <c r="J271" s="36"/>
      <c r="K271" s="36"/>
      <c r="L271" s="39"/>
      <c r="M271" s="257"/>
      <c r="N271" s="258"/>
      <c r="O271" s="259"/>
      <c r="P271" s="259"/>
      <c r="Q271" s="259"/>
      <c r="R271" s="259"/>
      <c r="S271" s="259"/>
      <c r="T271" s="260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218</v>
      </c>
      <c r="AU271" s="17" t="s">
        <v>84</v>
      </c>
    </row>
    <row r="272" spans="1:65" s="2" customFormat="1" ht="6.95" customHeight="1">
      <c r="A272" s="34"/>
      <c r="B272" s="54"/>
      <c r="C272" s="55"/>
      <c r="D272" s="55"/>
      <c r="E272" s="55"/>
      <c r="F272" s="55"/>
      <c r="G272" s="55"/>
      <c r="H272" s="55"/>
      <c r="I272" s="158"/>
      <c r="J272" s="55"/>
      <c r="K272" s="55"/>
      <c r="L272" s="39"/>
      <c r="M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</row>
  </sheetData>
  <sheetProtection algorithmName="SHA-512" hashValue="p/Fscp8dpCIkRDDy7+XLayl38MHxknYYcNTi74TOx8VI03+nTKdtvpIXMkdl3g8iuNG4B9yCNsb7RcjxvIj9NQ==" saltValue="2/Q4TB+RL1KX4yAo8qupcNpYBvQ3K0IW43haj6sKAj0FSjOHM5PyExMl9U/yGcnnjTkmPa6NVODzHhudZkVv9g==" spinCount="100000" sheet="1" objects="1" scenarios="1" formatColumns="0" formatRows="0" autoFilter="0"/>
  <autoFilter ref="C126:K27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118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1571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1462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ROUND(J122,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ROUND((SUM(BE122:BE127)),  2)</f>
        <v>0</v>
      </c>
      <c r="G35" s="34"/>
      <c r="H35" s="34"/>
      <c r="I35" s="137">
        <v>0.21</v>
      </c>
      <c r="J35" s="136">
        <f>ROUND(((SUM(BE122:BE127))*I35),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ROUND((SUM(BF122:BF127)),  2)</f>
        <v>0</v>
      </c>
      <c r="G36" s="34"/>
      <c r="H36" s="34"/>
      <c r="I36" s="137">
        <v>0.15</v>
      </c>
      <c r="J36" s="136">
        <f>ROUND(((SUM(BF122:BF127))*I36),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ROUND((SUM(BG122:BG127)),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ROUND((SUM(BH122:BH127)),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ROUND((SUM(BI122:BI127)),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1571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EL - Elektroinstalace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160</v>
      </c>
      <c r="E99" s="170"/>
      <c r="F99" s="170"/>
      <c r="G99" s="170"/>
      <c r="H99" s="170"/>
      <c r="I99" s="171"/>
      <c r="J99" s="172">
        <f>J123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1463</v>
      </c>
      <c r="E100" s="176"/>
      <c r="F100" s="176"/>
      <c r="G100" s="176"/>
      <c r="H100" s="176"/>
      <c r="I100" s="177"/>
      <c r="J100" s="178">
        <f>J124</f>
        <v>0</v>
      </c>
      <c r="K100" s="104"/>
      <c r="L100" s="179"/>
    </row>
    <row r="101" spans="1:47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4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47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24.95" customHeight="1">
      <c r="A107" s="34"/>
      <c r="B107" s="35"/>
      <c r="C107" s="23" t="s">
        <v>176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4.45" customHeight="1">
      <c r="A110" s="34"/>
      <c r="B110" s="35"/>
      <c r="C110" s="36"/>
      <c r="D110" s="36"/>
      <c r="E110" s="321" t="str">
        <f>E7</f>
        <v>Odstranění bariér z vybraných škol Sokolov</v>
      </c>
      <c r="F110" s="322"/>
      <c r="G110" s="322"/>
      <c r="H110" s="322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1" customFormat="1" ht="12" customHeight="1">
      <c r="B111" s="21"/>
      <c r="C111" s="29" t="s">
        <v>135</v>
      </c>
      <c r="D111" s="22"/>
      <c r="E111" s="22"/>
      <c r="F111" s="22"/>
      <c r="G111" s="22"/>
      <c r="H111" s="22"/>
      <c r="I111" s="115"/>
      <c r="J111" s="22"/>
      <c r="K111" s="22"/>
      <c r="L111" s="20"/>
    </row>
    <row r="112" spans="1:47" s="2" customFormat="1" ht="14.45" customHeight="1">
      <c r="A112" s="34"/>
      <c r="B112" s="35"/>
      <c r="C112" s="36"/>
      <c r="D112" s="36"/>
      <c r="E112" s="321" t="s">
        <v>1571</v>
      </c>
      <c r="F112" s="320"/>
      <c r="G112" s="320"/>
      <c r="H112" s="320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137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4.45" customHeight="1">
      <c r="A114" s="34"/>
      <c r="B114" s="35"/>
      <c r="C114" s="36"/>
      <c r="D114" s="36"/>
      <c r="E114" s="302" t="str">
        <f>E11</f>
        <v>EL - Elektroinstalace</v>
      </c>
      <c r="F114" s="320"/>
      <c r="G114" s="320"/>
      <c r="H114" s="320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Sokolov</v>
      </c>
      <c r="G116" s="36"/>
      <c r="H116" s="36"/>
      <c r="I116" s="123" t="s">
        <v>22</v>
      </c>
      <c r="J116" s="66" t="str">
        <f>IF(J14="","",J14)</f>
        <v>22. 6. 2017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40.9" customHeight="1">
      <c r="A118" s="34"/>
      <c r="B118" s="35"/>
      <c r="C118" s="29" t="s">
        <v>24</v>
      </c>
      <c r="D118" s="36"/>
      <c r="E118" s="36"/>
      <c r="F118" s="27" t="str">
        <f>E17</f>
        <v>Město Sokolov, Rokycanova 1929, Sokolov</v>
      </c>
      <c r="G118" s="36"/>
      <c r="H118" s="36"/>
      <c r="I118" s="123" t="s">
        <v>30</v>
      </c>
      <c r="J118" s="32" t="str">
        <f>E23</f>
        <v>Petr Holan, Lidická 450/35, Karlovy Vary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6.45" customHeight="1">
      <c r="A119" s="34"/>
      <c r="B119" s="35"/>
      <c r="C119" s="29" t="s">
        <v>28</v>
      </c>
      <c r="D119" s="36"/>
      <c r="E119" s="36"/>
      <c r="F119" s="27" t="str">
        <f>IF(E20="","",E20)</f>
        <v>Vyplň údaj</v>
      </c>
      <c r="G119" s="36"/>
      <c r="H119" s="36"/>
      <c r="I119" s="123" t="s">
        <v>33</v>
      </c>
      <c r="J119" s="32" t="str">
        <f>E26</f>
        <v>ing. C. Janoušová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80"/>
      <c r="B121" s="181"/>
      <c r="C121" s="182" t="s">
        <v>177</v>
      </c>
      <c r="D121" s="183" t="s">
        <v>62</v>
      </c>
      <c r="E121" s="183" t="s">
        <v>58</v>
      </c>
      <c r="F121" s="183" t="s">
        <v>59</v>
      </c>
      <c r="G121" s="183" t="s">
        <v>178</v>
      </c>
      <c r="H121" s="183" t="s">
        <v>179</v>
      </c>
      <c r="I121" s="184" t="s">
        <v>180</v>
      </c>
      <c r="J121" s="183" t="s">
        <v>142</v>
      </c>
      <c r="K121" s="185" t="s">
        <v>181</v>
      </c>
      <c r="L121" s="186"/>
      <c r="M121" s="75" t="s">
        <v>1</v>
      </c>
      <c r="N121" s="76" t="s">
        <v>41</v>
      </c>
      <c r="O121" s="76" t="s">
        <v>182</v>
      </c>
      <c r="P121" s="76" t="s">
        <v>183</v>
      </c>
      <c r="Q121" s="76" t="s">
        <v>184</v>
      </c>
      <c r="R121" s="76" t="s">
        <v>185</v>
      </c>
      <c r="S121" s="76" t="s">
        <v>186</v>
      </c>
      <c r="T121" s="77" t="s">
        <v>187</v>
      </c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</row>
    <row r="122" spans="1:65" s="2" customFormat="1" ht="22.9" customHeight="1">
      <c r="A122" s="34"/>
      <c r="B122" s="35"/>
      <c r="C122" s="82" t="s">
        <v>188</v>
      </c>
      <c r="D122" s="36"/>
      <c r="E122" s="36"/>
      <c r="F122" s="36"/>
      <c r="G122" s="36"/>
      <c r="H122" s="36"/>
      <c r="I122" s="122"/>
      <c r="J122" s="187">
        <f>BK122</f>
        <v>0</v>
      </c>
      <c r="K122" s="36"/>
      <c r="L122" s="39"/>
      <c r="M122" s="78"/>
      <c r="N122" s="188"/>
      <c r="O122" s="79"/>
      <c r="P122" s="189">
        <f>P123</f>
        <v>0</v>
      </c>
      <c r="Q122" s="79"/>
      <c r="R122" s="189">
        <f>R123</f>
        <v>0</v>
      </c>
      <c r="S122" s="79"/>
      <c r="T122" s="190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76</v>
      </c>
      <c r="AU122" s="17" t="s">
        <v>144</v>
      </c>
      <c r="BK122" s="191">
        <f>BK123</f>
        <v>0</v>
      </c>
    </row>
    <row r="123" spans="1:65" s="12" customFormat="1" ht="25.9" customHeight="1">
      <c r="B123" s="192"/>
      <c r="C123" s="193"/>
      <c r="D123" s="194" t="s">
        <v>76</v>
      </c>
      <c r="E123" s="195" t="s">
        <v>633</v>
      </c>
      <c r="F123" s="195" t="s">
        <v>634</v>
      </c>
      <c r="G123" s="193"/>
      <c r="H123" s="193"/>
      <c r="I123" s="196"/>
      <c r="J123" s="197">
        <f>BK123</f>
        <v>0</v>
      </c>
      <c r="K123" s="193"/>
      <c r="L123" s="198"/>
      <c r="M123" s="199"/>
      <c r="N123" s="200"/>
      <c r="O123" s="200"/>
      <c r="P123" s="201">
        <f>P124</f>
        <v>0</v>
      </c>
      <c r="Q123" s="200"/>
      <c r="R123" s="201">
        <f>R124</f>
        <v>0</v>
      </c>
      <c r="S123" s="200"/>
      <c r="T123" s="202">
        <f>T124</f>
        <v>0</v>
      </c>
      <c r="AR123" s="203" t="s">
        <v>86</v>
      </c>
      <c r="AT123" s="204" t="s">
        <v>76</v>
      </c>
      <c r="AU123" s="204" t="s">
        <v>77</v>
      </c>
      <c r="AY123" s="203" t="s">
        <v>191</v>
      </c>
      <c r="BK123" s="205">
        <f>BK124</f>
        <v>0</v>
      </c>
    </row>
    <row r="124" spans="1:65" s="12" customFormat="1" ht="22.9" customHeight="1">
      <c r="B124" s="192"/>
      <c r="C124" s="193"/>
      <c r="D124" s="194" t="s">
        <v>76</v>
      </c>
      <c r="E124" s="206" t="s">
        <v>1464</v>
      </c>
      <c r="F124" s="206" t="s">
        <v>99</v>
      </c>
      <c r="G124" s="193"/>
      <c r="H124" s="193"/>
      <c r="I124" s="196"/>
      <c r="J124" s="207">
        <f>BK124</f>
        <v>0</v>
      </c>
      <c r="K124" s="193"/>
      <c r="L124" s="198"/>
      <c r="M124" s="199"/>
      <c r="N124" s="200"/>
      <c r="O124" s="200"/>
      <c r="P124" s="201">
        <f>SUM(P125:P127)</f>
        <v>0</v>
      </c>
      <c r="Q124" s="200"/>
      <c r="R124" s="201">
        <f>SUM(R125:R127)</f>
        <v>0</v>
      </c>
      <c r="S124" s="200"/>
      <c r="T124" s="202">
        <f>SUM(T125:T127)</f>
        <v>0</v>
      </c>
      <c r="AR124" s="203" t="s">
        <v>86</v>
      </c>
      <c r="AT124" s="204" t="s">
        <v>76</v>
      </c>
      <c r="AU124" s="204" t="s">
        <v>84</v>
      </c>
      <c r="AY124" s="203" t="s">
        <v>191</v>
      </c>
      <c r="BK124" s="205">
        <f>SUM(BK125:BK127)</f>
        <v>0</v>
      </c>
    </row>
    <row r="125" spans="1:65" s="2" customFormat="1" ht="14.45" customHeight="1">
      <c r="A125" s="34"/>
      <c r="B125" s="35"/>
      <c r="C125" s="208" t="s">
        <v>84</v>
      </c>
      <c r="D125" s="208" t="s">
        <v>193</v>
      </c>
      <c r="E125" s="209" t="s">
        <v>1465</v>
      </c>
      <c r="F125" s="210" t="s">
        <v>99</v>
      </c>
      <c r="G125" s="211" t="s">
        <v>647</v>
      </c>
      <c r="H125" s="212">
        <v>1</v>
      </c>
      <c r="I125" s="213"/>
      <c r="J125" s="214">
        <f>ROUND(I125*H125,2)</f>
        <v>0</v>
      </c>
      <c r="K125" s="210" t="s">
        <v>1</v>
      </c>
      <c r="L125" s="39"/>
      <c r="M125" s="215" t="s">
        <v>1</v>
      </c>
      <c r="N125" s="216" t="s">
        <v>42</v>
      </c>
      <c r="O125" s="71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9" t="s">
        <v>321</v>
      </c>
      <c r="AT125" s="219" t="s">
        <v>193</v>
      </c>
      <c r="AU125" s="219" t="s">
        <v>86</v>
      </c>
      <c r="AY125" s="17" t="s">
        <v>191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7" t="s">
        <v>84</v>
      </c>
      <c r="BK125" s="220">
        <f>ROUND(I125*H125,2)</f>
        <v>0</v>
      </c>
      <c r="BL125" s="17" t="s">
        <v>321</v>
      </c>
      <c r="BM125" s="219" t="s">
        <v>1466</v>
      </c>
    </row>
    <row r="126" spans="1:65" s="2" customFormat="1">
      <c r="A126" s="34"/>
      <c r="B126" s="35"/>
      <c r="C126" s="36"/>
      <c r="D126" s="221" t="s">
        <v>200</v>
      </c>
      <c r="E126" s="36"/>
      <c r="F126" s="222" t="s">
        <v>99</v>
      </c>
      <c r="G126" s="36"/>
      <c r="H126" s="36"/>
      <c r="I126" s="122"/>
      <c r="J126" s="36"/>
      <c r="K126" s="36"/>
      <c r="L126" s="39"/>
      <c r="M126" s="223"/>
      <c r="N126" s="224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200</v>
      </c>
      <c r="AU126" s="17" t="s">
        <v>86</v>
      </c>
    </row>
    <row r="127" spans="1:65" s="2" customFormat="1" ht="19.5">
      <c r="A127" s="34"/>
      <c r="B127" s="35"/>
      <c r="C127" s="36"/>
      <c r="D127" s="221" t="s">
        <v>218</v>
      </c>
      <c r="E127" s="36"/>
      <c r="F127" s="246" t="s">
        <v>1467</v>
      </c>
      <c r="G127" s="36"/>
      <c r="H127" s="36"/>
      <c r="I127" s="122"/>
      <c r="J127" s="36"/>
      <c r="K127" s="36"/>
      <c r="L127" s="39"/>
      <c r="M127" s="257"/>
      <c r="N127" s="258"/>
      <c r="O127" s="259"/>
      <c r="P127" s="259"/>
      <c r="Q127" s="259"/>
      <c r="R127" s="259"/>
      <c r="S127" s="259"/>
      <c r="T127" s="260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218</v>
      </c>
      <c r="AU127" s="17" t="s">
        <v>86</v>
      </c>
    </row>
    <row r="128" spans="1:65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158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kVnkhS6p7OBDKxybCyXeewvNLg1gF+RGftgfNaD7AApcE0it9nRc60bRD7QAi+MeMAPGOfIVLF9EGfGQ8lYXXw==" saltValue="ROtnst/HWHNHOSeMVR/j6sCz651XU6Us5YzDbJIFZvqwBalyJ284TUOQcMEvHZNeoqU1GDcpA1NN/hyjVBdzPA==" spinCount="100000" sheet="1" objects="1" scenarios="1" formatColumns="0" formatRows="0" autoFilter="0"/>
  <autoFilter ref="C121:K12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73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123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1990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1991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ROUND(J152,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ROUND((SUM(BE152:BE872)),  2)</f>
        <v>0</v>
      </c>
      <c r="G35" s="34"/>
      <c r="H35" s="34"/>
      <c r="I35" s="137">
        <v>0.21</v>
      </c>
      <c r="J35" s="136">
        <f>ROUND(((SUM(BE152:BE872))*I35),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ROUND((SUM(BF152:BF872)),  2)</f>
        <v>0</v>
      </c>
      <c r="G36" s="34"/>
      <c r="H36" s="34"/>
      <c r="I36" s="137">
        <v>0.15</v>
      </c>
      <c r="J36" s="136">
        <f>ROUND(((SUM(BF152:BF872))*I36),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ROUND((SUM(BG152:BG872)),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ROUND((SUM(BH152:BH872)),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ROUND((SUM(BI152:BI872)),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1990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D.1.1 - Architektonicko stavební řešení - D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J152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145</v>
      </c>
      <c r="E99" s="170"/>
      <c r="F99" s="170"/>
      <c r="G99" s="170"/>
      <c r="H99" s="170"/>
      <c r="I99" s="171"/>
      <c r="J99" s="172">
        <f>J153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146</v>
      </c>
      <c r="E100" s="176"/>
      <c r="F100" s="176"/>
      <c r="G100" s="176"/>
      <c r="H100" s="176"/>
      <c r="I100" s="177"/>
      <c r="J100" s="178">
        <f>J154</f>
        <v>0</v>
      </c>
      <c r="K100" s="104"/>
      <c r="L100" s="179"/>
    </row>
    <row r="101" spans="1:47" s="10" customFormat="1" ht="19.899999999999999" customHeight="1">
      <c r="B101" s="174"/>
      <c r="C101" s="104"/>
      <c r="D101" s="175" t="s">
        <v>147</v>
      </c>
      <c r="E101" s="176"/>
      <c r="F101" s="176"/>
      <c r="G101" s="176"/>
      <c r="H101" s="176"/>
      <c r="I101" s="177"/>
      <c r="J101" s="178">
        <f>J179</f>
        <v>0</v>
      </c>
      <c r="K101" s="104"/>
      <c r="L101" s="179"/>
    </row>
    <row r="102" spans="1:47" s="10" customFormat="1" ht="19.899999999999999" customHeight="1">
      <c r="B102" s="174"/>
      <c r="C102" s="104"/>
      <c r="D102" s="175" t="s">
        <v>148</v>
      </c>
      <c r="E102" s="176"/>
      <c r="F102" s="176"/>
      <c r="G102" s="176"/>
      <c r="H102" s="176"/>
      <c r="I102" s="177"/>
      <c r="J102" s="178">
        <f>J219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1992</v>
      </c>
      <c r="E103" s="176"/>
      <c r="F103" s="176"/>
      <c r="G103" s="176"/>
      <c r="H103" s="176"/>
      <c r="I103" s="177"/>
      <c r="J103" s="178">
        <f>J265</f>
        <v>0</v>
      </c>
      <c r="K103" s="104"/>
      <c r="L103" s="179"/>
    </row>
    <row r="104" spans="1:47" s="10" customFormat="1" ht="19.899999999999999" customHeight="1">
      <c r="B104" s="174"/>
      <c r="C104" s="104"/>
      <c r="D104" s="175" t="s">
        <v>149</v>
      </c>
      <c r="E104" s="176"/>
      <c r="F104" s="176"/>
      <c r="G104" s="176"/>
      <c r="H104" s="176"/>
      <c r="I104" s="177"/>
      <c r="J104" s="178">
        <f>J276</f>
        <v>0</v>
      </c>
      <c r="K104" s="104"/>
      <c r="L104" s="179"/>
    </row>
    <row r="105" spans="1:47" s="10" customFormat="1" ht="14.85" customHeight="1">
      <c r="B105" s="174"/>
      <c r="C105" s="104"/>
      <c r="D105" s="175" t="s">
        <v>150</v>
      </c>
      <c r="E105" s="176"/>
      <c r="F105" s="176"/>
      <c r="G105" s="176"/>
      <c r="H105" s="176"/>
      <c r="I105" s="177"/>
      <c r="J105" s="178">
        <f>J281</f>
        <v>0</v>
      </c>
      <c r="K105" s="104"/>
      <c r="L105" s="179"/>
    </row>
    <row r="106" spans="1:47" s="10" customFormat="1" ht="14.85" customHeight="1">
      <c r="B106" s="174"/>
      <c r="C106" s="104"/>
      <c r="D106" s="175" t="s">
        <v>151</v>
      </c>
      <c r="E106" s="176"/>
      <c r="F106" s="176"/>
      <c r="G106" s="176"/>
      <c r="H106" s="176"/>
      <c r="I106" s="177"/>
      <c r="J106" s="178">
        <f>J336</f>
        <v>0</v>
      </c>
      <c r="K106" s="104"/>
      <c r="L106" s="179"/>
    </row>
    <row r="107" spans="1:47" s="10" customFormat="1" ht="14.85" customHeight="1">
      <c r="B107" s="174"/>
      <c r="C107" s="104"/>
      <c r="D107" s="175" t="s">
        <v>152</v>
      </c>
      <c r="E107" s="176"/>
      <c r="F107" s="176"/>
      <c r="G107" s="176"/>
      <c r="H107" s="176"/>
      <c r="I107" s="177"/>
      <c r="J107" s="178">
        <f>J355</f>
        <v>0</v>
      </c>
      <c r="K107" s="104"/>
      <c r="L107" s="179"/>
    </row>
    <row r="108" spans="1:47" s="10" customFormat="1" ht="19.899999999999999" customHeight="1">
      <c r="B108" s="174"/>
      <c r="C108" s="104"/>
      <c r="D108" s="175" t="s">
        <v>153</v>
      </c>
      <c r="E108" s="176"/>
      <c r="F108" s="176"/>
      <c r="G108" s="176"/>
      <c r="H108" s="176"/>
      <c r="I108" s="177"/>
      <c r="J108" s="178">
        <f>J375</f>
        <v>0</v>
      </c>
      <c r="K108" s="104"/>
      <c r="L108" s="179"/>
    </row>
    <row r="109" spans="1:47" s="10" customFormat="1" ht="14.85" customHeight="1">
      <c r="B109" s="174"/>
      <c r="C109" s="104"/>
      <c r="D109" s="175" t="s">
        <v>154</v>
      </c>
      <c r="E109" s="176"/>
      <c r="F109" s="176"/>
      <c r="G109" s="176"/>
      <c r="H109" s="176"/>
      <c r="I109" s="177"/>
      <c r="J109" s="178">
        <f>J379</f>
        <v>0</v>
      </c>
      <c r="K109" s="104"/>
      <c r="L109" s="179"/>
    </row>
    <row r="110" spans="1:47" s="10" customFormat="1" ht="14.85" customHeight="1">
      <c r="B110" s="174"/>
      <c r="C110" s="104"/>
      <c r="D110" s="175" t="s">
        <v>155</v>
      </c>
      <c r="E110" s="176"/>
      <c r="F110" s="176"/>
      <c r="G110" s="176"/>
      <c r="H110" s="176"/>
      <c r="I110" s="177"/>
      <c r="J110" s="178">
        <f>J390</f>
        <v>0</v>
      </c>
      <c r="K110" s="104"/>
      <c r="L110" s="179"/>
    </row>
    <row r="111" spans="1:47" s="10" customFormat="1" ht="14.85" customHeight="1">
      <c r="B111" s="174"/>
      <c r="C111" s="104"/>
      <c r="D111" s="175" t="s">
        <v>156</v>
      </c>
      <c r="E111" s="176"/>
      <c r="F111" s="176"/>
      <c r="G111" s="176"/>
      <c r="H111" s="176"/>
      <c r="I111" s="177"/>
      <c r="J111" s="178">
        <f>J416</f>
        <v>0</v>
      </c>
      <c r="K111" s="104"/>
      <c r="L111" s="179"/>
    </row>
    <row r="112" spans="1:47" s="10" customFormat="1" ht="14.85" customHeight="1">
      <c r="B112" s="174"/>
      <c r="C112" s="104"/>
      <c r="D112" s="175" t="s">
        <v>157</v>
      </c>
      <c r="E112" s="176"/>
      <c r="F112" s="176"/>
      <c r="G112" s="176"/>
      <c r="H112" s="176"/>
      <c r="I112" s="177"/>
      <c r="J112" s="178">
        <f>J448</f>
        <v>0</v>
      </c>
      <c r="K112" s="104"/>
      <c r="L112" s="179"/>
    </row>
    <row r="113" spans="2:12" s="10" customFormat="1" ht="19.899999999999999" customHeight="1">
      <c r="B113" s="174"/>
      <c r="C113" s="104"/>
      <c r="D113" s="175" t="s">
        <v>158</v>
      </c>
      <c r="E113" s="176"/>
      <c r="F113" s="176"/>
      <c r="G113" s="176"/>
      <c r="H113" s="176"/>
      <c r="I113" s="177"/>
      <c r="J113" s="178">
        <f>J468</f>
        <v>0</v>
      </c>
      <c r="K113" s="104"/>
      <c r="L113" s="179"/>
    </row>
    <row r="114" spans="2:12" s="10" customFormat="1" ht="19.899999999999999" customHeight="1">
      <c r="B114" s="174"/>
      <c r="C114" s="104"/>
      <c r="D114" s="175" t="s">
        <v>159</v>
      </c>
      <c r="E114" s="176"/>
      <c r="F114" s="176"/>
      <c r="G114" s="176"/>
      <c r="H114" s="176"/>
      <c r="I114" s="177"/>
      <c r="J114" s="178">
        <f>J479</f>
        <v>0</v>
      </c>
      <c r="K114" s="104"/>
      <c r="L114" s="179"/>
    </row>
    <row r="115" spans="2:12" s="9" customFormat="1" ht="24.95" customHeight="1">
      <c r="B115" s="167"/>
      <c r="C115" s="168"/>
      <c r="D115" s="169" t="s">
        <v>160</v>
      </c>
      <c r="E115" s="170"/>
      <c r="F115" s="170"/>
      <c r="G115" s="170"/>
      <c r="H115" s="170"/>
      <c r="I115" s="171"/>
      <c r="J115" s="172">
        <f>J482</f>
        <v>0</v>
      </c>
      <c r="K115" s="168"/>
      <c r="L115" s="173"/>
    </row>
    <row r="116" spans="2:12" s="10" customFormat="1" ht="19.899999999999999" customHeight="1">
      <c r="B116" s="174"/>
      <c r="C116" s="104"/>
      <c r="D116" s="175" t="s">
        <v>161</v>
      </c>
      <c r="E116" s="176"/>
      <c r="F116" s="176"/>
      <c r="G116" s="176"/>
      <c r="H116" s="176"/>
      <c r="I116" s="177"/>
      <c r="J116" s="178">
        <f>J483</f>
        <v>0</v>
      </c>
      <c r="K116" s="104"/>
      <c r="L116" s="179"/>
    </row>
    <row r="117" spans="2:12" s="10" customFormat="1" ht="19.899999999999999" customHeight="1">
      <c r="B117" s="174"/>
      <c r="C117" s="104"/>
      <c r="D117" s="175" t="s">
        <v>162</v>
      </c>
      <c r="E117" s="176"/>
      <c r="F117" s="176"/>
      <c r="G117" s="176"/>
      <c r="H117" s="176"/>
      <c r="I117" s="177"/>
      <c r="J117" s="178">
        <f>J488</f>
        <v>0</v>
      </c>
      <c r="K117" s="104"/>
      <c r="L117" s="179"/>
    </row>
    <row r="118" spans="2:12" s="10" customFormat="1" ht="19.899999999999999" customHeight="1">
      <c r="B118" s="174"/>
      <c r="C118" s="104"/>
      <c r="D118" s="175" t="s">
        <v>163</v>
      </c>
      <c r="E118" s="176"/>
      <c r="F118" s="176"/>
      <c r="G118" s="176"/>
      <c r="H118" s="176"/>
      <c r="I118" s="177"/>
      <c r="J118" s="178">
        <f>J501</f>
        <v>0</v>
      </c>
      <c r="K118" s="104"/>
      <c r="L118" s="179"/>
    </row>
    <row r="119" spans="2:12" s="10" customFormat="1" ht="19.899999999999999" customHeight="1">
      <c r="B119" s="174"/>
      <c r="C119" s="104"/>
      <c r="D119" s="175" t="s">
        <v>164</v>
      </c>
      <c r="E119" s="176"/>
      <c r="F119" s="176"/>
      <c r="G119" s="176"/>
      <c r="H119" s="176"/>
      <c r="I119" s="177"/>
      <c r="J119" s="178">
        <f>J509</f>
        <v>0</v>
      </c>
      <c r="K119" s="104"/>
      <c r="L119" s="179"/>
    </row>
    <row r="120" spans="2:12" s="10" customFormat="1" ht="19.899999999999999" customHeight="1">
      <c r="B120" s="174"/>
      <c r="C120" s="104"/>
      <c r="D120" s="175" t="s">
        <v>165</v>
      </c>
      <c r="E120" s="176"/>
      <c r="F120" s="176"/>
      <c r="G120" s="176"/>
      <c r="H120" s="176"/>
      <c r="I120" s="177"/>
      <c r="J120" s="178">
        <f>J525</f>
        <v>0</v>
      </c>
      <c r="K120" s="104"/>
      <c r="L120" s="179"/>
    </row>
    <row r="121" spans="2:12" s="10" customFormat="1" ht="19.899999999999999" customHeight="1">
      <c r="B121" s="174"/>
      <c r="C121" s="104"/>
      <c r="D121" s="175" t="s">
        <v>166</v>
      </c>
      <c r="E121" s="176"/>
      <c r="F121" s="176"/>
      <c r="G121" s="176"/>
      <c r="H121" s="176"/>
      <c r="I121" s="177"/>
      <c r="J121" s="178">
        <f>J578</f>
        <v>0</v>
      </c>
      <c r="K121" s="104"/>
      <c r="L121" s="179"/>
    </row>
    <row r="122" spans="2:12" s="10" customFormat="1" ht="19.899999999999999" customHeight="1">
      <c r="B122" s="174"/>
      <c r="C122" s="104"/>
      <c r="D122" s="175" t="s">
        <v>167</v>
      </c>
      <c r="E122" s="176"/>
      <c r="F122" s="176"/>
      <c r="G122" s="176"/>
      <c r="H122" s="176"/>
      <c r="I122" s="177"/>
      <c r="J122" s="178">
        <f>J618</f>
        <v>0</v>
      </c>
      <c r="K122" s="104"/>
      <c r="L122" s="179"/>
    </row>
    <row r="123" spans="2:12" s="10" customFormat="1" ht="19.899999999999999" customHeight="1">
      <c r="B123" s="174"/>
      <c r="C123" s="104"/>
      <c r="D123" s="175" t="s">
        <v>168</v>
      </c>
      <c r="E123" s="176"/>
      <c r="F123" s="176"/>
      <c r="G123" s="176"/>
      <c r="H123" s="176"/>
      <c r="I123" s="177"/>
      <c r="J123" s="178">
        <f>J708</f>
        <v>0</v>
      </c>
      <c r="K123" s="104"/>
      <c r="L123" s="179"/>
    </row>
    <row r="124" spans="2:12" s="10" customFormat="1" ht="19.899999999999999" customHeight="1">
      <c r="B124" s="174"/>
      <c r="C124" s="104"/>
      <c r="D124" s="175" t="s">
        <v>169</v>
      </c>
      <c r="E124" s="176"/>
      <c r="F124" s="176"/>
      <c r="G124" s="176"/>
      <c r="H124" s="176"/>
      <c r="I124" s="177"/>
      <c r="J124" s="178">
        <f>J741</f>
        <v>0</v>
      </c>
      <c r="K124" s="104"/>
      <c r="L124" s="179"/>
    </row>
    <row r="125" spans="2:12" s="10" customFormat="1" ht="19.899999999999999" customHeight="1">
      <c r="B125" s="174"/>
      <c r="C125" s="104"/>
      <c r="D125" s="175" t="s">
        <v>170</v>
      </c>
      <c r="E125" s="176"/>
      <c r="F125" s="176"/>
      <c r="G125" s="176"/>
      <c r="H125" s="176"/>
      <c r="I125" s="177"/>
      <c r="J125" s="178">
        <f>J794</f>
        <v>0</v>
      </c>
      <c r="K125" s="104"/>
      <c r="L125" s="179"/>
    </row>
    <row r="126" spans="2:12" s="10" customFormat="1" ht="19.899999999999999" customHeight="1">
      <c r="B126" s="174"/>
      <c r="C126" s="104"/>
      <c r="D126" s="175" t="s">
        <v>171</v>
      </c>
      <c r="E126" s="176"/>
      <c r="F126" s="176"/>
      <c r="G126" s="176"/>
      <c r="H126" s="176"/>
      <c r="I126" s="177"/>
      <c r="J126" s="178">
        <f>J808</f>
        <v>0</v>
      </c>
      <c r="K126" s="104"/>
      <c r="L126" s="179"/>
    </row>
    <row r="127" spans="2:12" s="9" customFormat="1" ht="24.95" customHeight="1">
      <c r="B127" s="167"/>
      <c r="C127" s="168"/>
      <c r="D127" s="169" t="s">
        <v>172</v>
      </c>
      <c r="E127" s="170"/>
      <c r="F127" s="170"/>
      <c r="G127" s="170"/>
      <c r="H127" s="170"/>
      <c r="I127" s="171"/>
      <c r="J127" s="172">
        <f>J863</f>
        <v>0</v>
      </c>
      <c r="K127" s="168"/>
      <c r="L127" s="173"/>
    </row>
    <row r="128" spans="2:12" s="9" customFormat="1" ht="24.95" customHeight="1">
      <c r="B128" s="167"/>
      <c r="C128" s="168"/>
      <c r="D128" s="169" t="s">
        <v>173</v>
      </c>
      <c r="E128" s="170"/>
      <c r="F128" s="170"/>
      <c r="G128" s="170"/>
      <c r="H128" s="170"/>
      <c r="I128" s="171"/>
      <c r="J128" s="172">
        <f>J866</f>
        <v>0</v>
      </c>
      <c r="K128" s="168"/>
      <c r="L128" s="173"/>
    </row>
    <row r="129" spans="1:31" s="10" customFormat="1" ht="19.899999999999999" customHeight="1">
      <c r="B129" s="174"/>
      <c r="C129" s="104"/>
      <c r="D129" s="175" t="s">
        <v>174</v>
      </c>
      <c r="E129" s="176"/>
      <c r="F129" s="176"/>
      <c r="G129" s="176"/>
      <c r="H129" s="176"/>
      <c r="I129" s="177"/>
      <c r="J129" s="178">
        <f>J867</f>
        <v>0</v>
      </c>
      <c r="K129" s="104"/>
      <c r="L129" s="179"/>
    </row>
    <row r="130" spans="1:31" s="10" customFormat="1" ht="19.899999999999999" customHeight="1">
      <c r="B130" s="174"/>
      <c r="C130" s="104"/>
      <c r="D130" s="175" t="s">
        <v>175</v>
      </c>
      <c r="E130" s="176"/>
      <c r="F130" s="176"/>
      <c r="G130" s="176"/>
      <c r="H130" s="176"/>
      <c r="I130" s="177"/>
      <c r="J130" s="178">
        <f>J870</f>
        <v>0</v>
      </c>
      <c r="K130" s="104"/>
      <c r="L130" s="179"/>
    </row>
    <row r="131" spans="1:31" s="2" customFormat="1" ht="21.75" customHeight="1">
      <c r="A131" s="34"/>
      <c r="B131" s="35"/>
      <c r="C131" s="36"/>
      <c r="D131" s="36"/>
      <c r="E131" s="36"/>
      <c r="F131" s="36"/>
      <c r="G131" s="36"/>
      <c r="H131" s="36"/>
      <c r="I131" s="122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6.95" customHeight="1">
      <c r="A132" s="34"/>
      <c r="B132" s="54"/>
      <c r="C132" s="55"/>
      <c r="D132" s="55"/>
      <c r="E132" s="55"/>
      <c r="F132" s="55"/>
      <c r="G132" s="55"/>
      <c r="H132" s="55"/>
      <c r="I132" s="158"/>
      <c r="J132" s="55"/>
      <c r="K132" s="55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6" spans="1:31" s="2" customFormat="1" ht="6.95" customHeight="1">
      <c r="A136" s="34"/>
      <c r="B136" s="56"/>
      <c r="C136" s="57"/>
      <c r="D136" s="57"/>
      <c r="E136" s="57"/>
      <c r="F136" s="57"/>
      <c r="G136" s="57"/>
      <c r="H136" s="57"/>
      <c r="I136" s="161"/>
      <c r="J136" s="57"/>
      <c r="K136" s="57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24.95" customHeight="1">
      <c r="A137" s="34"/>
      <c r="B137" s="35"/>
      <c r="C137" s="23" t="s">
        <v>176</v>
      </c>
      <c r="D137" s="36"/>
      <c r="E137" s="36"/>
      <c r="F137" s="36"/>
      <c r="G137" s="36"/>
      <c r="H137" s="36"/>
      <c r="I137" s="122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6.95" customHeight="1">
      <c r="A138" s="34"/>
      <c r="B138" s="35"/>
      <c r="C138" s="36"/>
      <c r="D138" s="36"/>
      <c r="E138" s="36"/>
      <c r="F138" s="36"/>
      <c r="G138" s="36"/>
      <c r="H138" s="36"/>
      <c r="I138" s="122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2" customHeight="1">
      <c r="A139" s="34"/>
      <c r="B139" s="35"/>
      <c r="C139" s="29" t="s">
        <v>16</v>
      </c>
      <c r="D139" s="36"/>
      <c r="E139" s="36"/>
      <c r="F139" s="36"/>
      <c r="G139" s="36"/>
      <c r="H139" s="36"/>
      <c r="I139" s="122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4.45" customHeight="1">
      <c r="A140" s="34"/>
      <c r="B140" s="35"/>
      <c r="C140" s="36"/>
      <c r="D140" s="36"/>
      <c r="E140" s="321" t="str">
        <f>E7</f>
        <v>Odstranění bariér z vybraných škol Sokolov</v>
      </c>
      <c r="F140" s="322"/>
      <c r="G140" s="322"/>
      <c r="H140" s="322"/>
      <c r="I140" s="122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1" customFormat="1" ht="12" customHeight="1">
      <c r="B141" s="21"/>
      <c r="C141" s="29" t="s">
        <v>135</v>
      </c>
      <c r="D141" s="22"/>
      <c r="E141" s="22"/>
      <c r="F141" s="22"/>
      <c r="G141" s="22"/>
      <c r="H141" s="22"/>
      <c r="I141" s="115"/>
      <c r="J141" s="22"/>
      <c r="K141" s="22"/>
      <c r="L141" s="20"/>
    </row>
    <row r="142" spans="1:31" s="2" customFormat="1" ht="14.45" customHeight="1">
      <c r="A142" s="34"/>
      <c r="B142" s="35"/>
      <c r="C142" s="36"/>
      <c r="D142" s="36"/>
      <c r="E142" s="321" t="s">
        <v>1990</v>
      </c>
      <c r="F142" s="320"/>
      <c r="G142" s="320"/>
      <c r="H142" s="320"/>
      <c r="I142" s="122"/>
      <c r="J142" s="36"/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2" customHeight="1">
      <c r="A143" s="34"/>
      <c r="B143" s="35"/>
      <c r="C143" s="29" t="s">
        <v>137</v>
      </c>
      <c r="D143" s="36"/>
      <c r="E143" s="36"/>
      <c r="F143" s="36"/>
      <c r="G143" s="36"/>
      <c r="H143" s="36"/>
      <c r="I143" s="122"/>
      <c r="J143" s="36"/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14.45" customHeight="1">
      <c r="A144" s="34"/>
      <c r="B144" s="35"/>
      <c r="C144" s="36"/>
      <c r="D144" s="36"/>
      <c r="E144" s="302" t="str">
        <f>E11</f>
        <v>D.1.1 - Architektonicko stavební řešení - D</v>
      </c>
      <c r="F144" s="320"/>
      <c r="G144" s="320"/>
      <c r="H144" s="320"/>
      <c r="I144" s="122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65" s="2" customFormat="1" ht="6.95" customHeight="1">
      <c r="A145" s="34"/>
      <c r="B145" s="35"/>
      <c r="C145" s="36"/>
      <c r="D145" s="36"/>
      <c r="E145" s="36"/>
      <c r="F145" s="36"/>
      <c r="G145" s="36"/>
      <c r="H145" s="36"/>
      <c r="I145" s="122"/>
      <c r="J145" s="36"/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65" s="2" customFormat="1" ht="12" customHeight="1">
      <c r="A146" s="34"/>
      <c r="B146" s="35"/>
      <c r="C146" s="29" t="s">
        <v>20</v>
      </c>
      <c r="D146" s="36"/>
      <c r="E146" s="36"/>
      <c r="F146" s="27" t="str">
        <f>F14</f>
        <v>Sokolov</v>
      </c>
      <c r="G146" s="36"/>
      <c r="H146" s="36"/>
      <c r="I146" s="123" t="s">
        <v>22</v>
      </c>
      <c r="J146" s="66" t="str">
        <f>IF(J14="","",J14)</f>
        <v>22. 6. 2017</v>
      </c>
      <c r="K146" s="36"/>
      <c r="L146" s="51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65" s="2" customFormat="1" ht="6.95" customHeight="1">
      <c r="A147" s="34"/>
      <c r="B147" s="35"/>
      <c r="C147" s="36"/>
      <c r="D147" s="36"/>
      <c r="E147" s="36"/>
      <c r="F147" s="36"/>
      <c r="G147" s="36"/>
      <c r="H147" s="36"/>
      <c r="I147" s="122"/>
      <c r="J147" s="36"/>
      <c r="K147" s="36"/>
      <c r="L147" s="51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pans="1:65" s="2" customFormat="1" ht="40.9" customHeight="1">
      <c r="A148" s="34"/>
      <c r="B148" s="35"/>
      <c r="C148" s="29" t="s">
        <v>24</v>
      </c>
      <c r="D148" s="36"/>
      <c r="E148" s="36"/>
      <c r="F148" s="27" t="str">
        <f>E17</f>
        <v>Město Sokolov, Rokycanova 1929, Sokolov</v>
      </c>
      <c r="G148" s="36"/>
      <c r="H148" s="36"/>
      <c r="I148" s="123" t="s">
        <v>30</v>
      </c>
      <c r="J148" s="32" t="str">
        <f>E23</f>
        <v>Petr Holan, Lidická 450/35, Karlovy Vary</v>
      </c>
      <c r="K148" s="36"/>
      <c r="L148" s="51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pans="1:65" s="2" customFormat="1" ht="26.45" customHeight="1">
      <c r="A149" s="34"/>
      <c r="B149" s="35"/>
      <c r="C149" s="29" t="s">
        <v>28</v>
      </c>
      <c r="D149" s="36"/>
      <c r="E149" s="36"/>
      <c r="F149" s="27" t="str">
        <f>IF(E20="","",E20)</f>
        <v>Vyplň údaj</v>
      </c>
      <c r="G149" s="36"/>
      <c r="H149" s="36"/>
      <c r="I149" s="123" t="s">
        <v>33</v>
      </c>
      <c r="J149" s="32" t="str">
        <f>E26</f>
        <v>ing. C. Janoušová</v>
      </c>
      <c r="K149" s="36"/>
      <c r="L149" s="51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pans="1:65" s="2" customFormat="1" ht="10.35" customHeight="1">
      <c r="A150" s="34"/>
      <c r="B150" s="35"/>
      <c r="C150" s="36"/>
      <c r="D150" s="36"/>
      <c r="E150" s="36"/>
      <c r="F150" s="36"/>
      <c r="G150" s="36"/>
      <c r="H150" s="36"/>
      <c r="I150" s="122"/>
      <c r="J150" s="36"/>
      <c r="K150" s="36"/>
      <c r="L150" s="51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spans="1:65" s="11" customFormat="1" ht="29.25" customHeight="1">
      <c r="A151" s="180"/>
      <c r="B151" s="181"/>
      <c r="C151" s="182" t="s">
        <v>177</v>
      </c>
      <c r="D151" s="183" t="s">
        <v>62</v>
      </c>
      <c r="E151" s="183" t="s">
        <v>58</v>
      </c>
      <c r="F151" s="183" t="s">
        <v>59</v>
      </c>
      <c r="G151" s="183" t="s">
        <v>178</v>
      </c>
      <c r="H151" s="183" t="s">
        <v>179</v>
      </c>
      <c r="I151" s="184" t="s">
        <v>180</v>
      </c>
      <c r="J151" s="183" t="s">
        <v>142</v>
      </c>
      <c r="K151" s="185" t="s">
        <v>181</v>
      </c>
      <c r="L151" s="186"/>
      <c r="M151" s="75" t="s">
        <v>1</v>
      </c>
      <c r="N151" s="76" t="s">
        <v>41</v>
      </c>
      <c r="O151" s="76" t="s">
        <v>182</v>
      </c>
      <c r="P151" s="76" t="s">
        <v>183</v>
      </c>
      <c r="Q151" s="76" t="s">
        <v>184</v>
      </c>
      <c r="R151" s="76" t="s">
        <v>185</v>
      </c>
      <c r="S151" s="76" t="s">
        <v>186</v>
      </c>
      <c r="T151" s="77" t="s">
        <v>187</v>
      </c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</row>
    <row r="152" spans="1:65" s="2" customFormat="1" ht="22.9" customHeight="1">
      <c r="A152" s="34"/>
      <c r="B152" s="35"/>
      <c r="C152" s="82" t="s">
        <v>188</v>
      </c>
      <c r="D152" s="36"/>
      <c r="E152" s="36"/>
      <c r="F152" s="36"/>
      <c r="G152" s="36"/>
      <c r="H152" s="36"/>
      <c r="I152" s="122"/>
      <c r="J152" s="187">
        <f>BK152</f>
        <v>0</v>
      </c>
      <c r="K152" s="36"/>
      <c r="L152" s="39"/>
      <c r="M152" s="78"/>
      <c r="N152" s="188"/>
      <c r="O152" s="79"/>
      <c r="P152" s="189">
        <f>P153+P482+P863+P866</f>
        <v>0</v>
      </c>
      <c r="Q152" s="79"/>
      <c r="R152" s="189">
        <f>R153+R482+R863+R866</f>
        <v>43.313746249999994</v>
      </c>
      <c r="S152" s="79"/>
      <c r="T152" s="190">
        <f>T153+T482+T863+T866</f>
        <v>27.062775179999999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76</v>
      </c>
      <c r="AU152" s="17" t="s">
        <v>144</v>
      </c>
      <c r="BK152" s="191">
        <f>BK153+BK482+BK863+BK866</f>
        <v>0</v>
      </c>
    </row>
    <row r="153" spans="1:65" s="12" customFormat="1" ht="25.9" customHeight="1">
      <c r="B153" s="192"/>
      <c r="C153" s="193"/>
      <c r="D153" s="194" t="s">
        <v>76</v>
      </c>
      <c r="E153" s="195" t="s">
        <v>189</v>
      </c>
      <c r="F153" s="195" t="s">
        <v>190</v>
      </c>
      <c r="G153" s="193"/>
      <c r="H153" s="193"/>
      <c r="I153" s="196"/>
      <c r="J153" s="197">
        <f>BK153</f>
        <v>0</v>
      </c>
      <c r="K153" s="193"/>
      <c r="L153" s="198"/>
      <c r="M153" s="199"/>
      <c r="N153" s="200"/>
      <c r="O153" s="200"/>
      <c r="P153" s="201">
        <f>P154+P179+P219+P265+P276+P375+P468+P479</f>
        <v>0</v>
      </c>
      <c r="Q153" s="200"/>
      <c r="R153" s="201">
        <f>R154+R179+R219+R265+R276+R375+R468+R479</f>
        <v>37.132454369999998</v>
      </c>
      <c r="S153" s="200"/>
      <c r="T153" s="202">
        <f>T154+T179+T219+T265+T276+T375+T468+T479</f>
        <v>25.431661999999999</v>
      </c>
      <c r="AR153" s="203" t="s">
        <v>84</v>
      </c>
      <c r="AT153" s="204" t="s">
        <v>76</v>
      </c>
      <c r="AU153" s="204" t="s">
        <v>77</v>
      </c>
      <c r="AY153" s="203" t="s">
        <v>191</v>
      </c>
      <c r="BK153" s="205">
        <f>BK154+BK179+BK219+BK265+BK276+BK375+BK468+BK479</f>
        <v>0</v>
      </c>
    </row>
    <row r="154" spans="1:65" s="12" customFormat="1" ht="22.9" customHeight="1">
      <c r="B154" s="192"/>
      <c r="C154" s="193"/>
      <c r="D154" s="194" t="s">
        <v>76</v>
      </c>
      <c r="E154" s="206" t="s">
        <v>84</v>
      </c>
      <c r="F154" s="206" t="s">
        <v>192</v>
      </c>
      <c r="G154" s="193"/>
      <c r="H154" s="193"/>
      <c r="I154" s="196"/>
      <c r="J154" s="207">
        <f>BK154</f>
        <v>0</v>
      </c>
      <c r="K154" s="193"/>
      <c r="L154" s="198"/>
      <c r="M154" s="199"/>
      <c r="N154" s="200"/>
      <c r="O154" s="200"/>
      <c r="P154" s="201">
        <f>SUM(P155:P178)</f>
        <v>0</v>
      </c>
      <c r="Q154" s="200"/>
      <c r="R154" s="201">
        <f>SUM(R155:R178)</f>
        <v>0.15434999999999999</v>
      </c>
      <c r="S154" s="200"/>
      <c r="T154" s="202">
        <f>SUM(T155:T178)</f>
        <v>0.83599999999999997</v>
      </c>
      <c r="AR154" s="203" t="s">
        <v>84</v>
      </c>
      <c r="AT154" s="204" t="s">
        <v>76</v>
      </c>
      <c r="AU154" s="204" t="s">
        <v>84</v>
      </c>
      <c r="AY154" s="203" t="s">
        <v>191</v>
      </c>
      <c r="BK154" s="205">
        <f>SUM(BK155:BK178)</f>
        <v>0</v>
      </c>
    </row>
    <row r="155" spans="1:65" s="2" customFormat="1" ht="21.6" customHeight="1">
      <c r="A155" s="34"/>
      <c r="B155" s="35"/>
      <c r="C155" s="208" t="s">
        <v>84</v>
      </c>
      <c r="D155" s="208" t="s">
        <v>193</v>
      </c>
      <c r="E155" s="209" t="s">
        <v>1993</v>
      </c>
      <c r="F155" s="210" t="s">
        <v>1994</v>
      </c>
      <c r="G155" s="211" t="s">
        <v>223</v>
      </c>
      <c r="H155" s="212">
        <v>3.8</v>
      </c>
      <c r="I155" s="213"/>
      <c r="J155" s="214">
        <f>ROUND(I155*H155,2)</f>
        <v>0</v>
      </c>
      <c r="K155" s="210" t="s">
        <v>197</v>
      </c>
      <c r="L155" s="39"/>
      <c r="M155" s="215" t="s">
        <v>1</v>
      </c>
      <c r="N155" s="216" t="s">
        <v>42</v>
      </c>
      <c r="O155" s="71"/>
      <c r="P155" s="217">
        <f>O155*H155</f>
        <v>0</v>
      </c>
      <c r="Q155" s="217">
        <v>0</v>
      </c>
      <c r="R155" s="217">
        <f>Q155*H155</f>
        <v>0</v>
      </c>
      <c r="S155" s="217">
        <v>0.22</v>
      </c>
      <c r="T155" s="218">
        <f>S155*H155</f>
        <v>0.83599999999999997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9" t="s">
        <v>198</v>
      </c>
      <c r="AT155" s="219" t="s">
        <v>193</v>
      </c>
      <c r="AU155" s="219" t="s">
        <v>86</v>
      </c>
      <c r="AY155" s="17" t="s">
        <v>191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7" t="s">
        <v>84</v>
      </c>
      <c r="BK155" s="220">
        <f>ROUND(I155*H155,2)</f>
        <v>0</v>
      </c>
      <c r="BL155" s="17" t="s">
        <v>198</v>
      </c>
      <c r="BM155" s="219" t="s">
        <v>1995</v>
      </c>
    </row>
    <row r="156" spans="1:65" s="2" customFormat="1" ht="48.75">
      <c r="A156" s="34"/>
      <c r="B156" s="35"/>
      <c r="C156" s="36"/>
      <c r="D156" s="221" t="s">
        <v>200</v>
      </c>
      <c r="E156" s="36"/>
      <c r="F156" s="222" t="s">
        <v>1996</v>
      </c>
      <c r="G156" s="36"/>
      <c r="H156" s="36"/>
      <c r="I156" s="122"/>
      <c r="J156" s="36"/>
      <c r="K156" s="36"/>
      <c r="L156" s="39"/>
      <c r="M156" s="223"/>
      <c r="N156" s="224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200</v>
      </c>
      <c r="AU156" s="17" t="s">
        <v>86</v>
      </c>
    </row>
    <row r="157" spans="1:65" s="14" customFormat="1">
      <c r="B157" s="235"/>
      <c r="C157" s="236"/>
      <c r="D157" s="221" t="s">
        <v>202</v>
      </c>
      <c r="E157" s="237" t="s">
        <v>1</v>
      </c>
      <c r="F157" s="238" t="s">
        <v>1997</v>
      </c>
      <c r="G157" s="236"/>
      <c r="H157" s="239">
        <v>3.8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202</v>
      </c>
      <c r="AU157" s="245" t="s">
        <v>86</v>
      </c>
      <c r="AV157" s="14" t="s">
        <v>86</v>
      </c>
      <c r="AW157" s="14" t="s">
        <v>32</v>
      </c>
      <c r="AX157" s="14" t="s">
        <v>77</v>
      </c>
      <c r="AY157" s="245" t="s">
        <v>191</v>
      </c>
    </row>
    <row r="158" spans="1:65" s="2" customFormat="1" ht="21.6" customHeight="1">
      <c r="A158" s="34"/>
      <c r="B158" s="35"/>
      <c r="C158" s="208" t="s">
        <v>86</v>
      </c>
      <c r="D158" s="208" t="s">
        <v>193</v>
      </c>
      <c r="E158" s="209" t="s">
        <v>1594</v>
      </c>
      <c r="F158" s="210" t="s">
        <v>1595</v>
      </c>
      <c r="G158" s="211" t="s">
        <v>208</v>
      </c>
      <c r="H158" s="212">
        <v>1.6639999999999999</v>
      </c>
      <c r="I158" s="213"/>
      <c r="J158" s="214">
        <f>ROUND(I158*H158,2)</f>
        <v>0</v>
      </c>
      <c r="K158" s="210" t="s">
        <v>197</v>
      </c>
      <c r="L158" s="39"/>
      <c r="M158" s="215" t="s">
        <v>1</v>
      </c>
      <c r="N158" s="216" t="s">
        <v>42</v>
      </c>
      <c r="O158" s="71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9" t="s">
        <v>198</v>
      </c>
      <c r="AT158" s="219" t="s">
        <v>193</v>
      </c>
      <c r="AU158" s="219" t="s">
        <v>86</v>
      </c>
      <c r="AY158" s="17" t="s">
        <v>191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7" t="s">
        <v>84</v>
      </c>
      <c r="BK158" s="220">
        <f>ROUND(I158*H158,2)</f>
        <v>0</v>
      </c>
      <c r="BL158" s="17" t="s">
        <v>198</v>
      </c>
      <c r="BM158" s="219" t="s">
        <v>1998</v>
      </c>
    </row>
    <row r="159" spans="1:65" s="2" customFormat="1" ht="29.25">
      <c r="A159" s="34"/>
      <c r="B159" s="35"/>
      <c r="C159" s="36"/>
      <c r="D159" s="221" t="s">
        <v>200</v>
      </c>
      <c r="E159" s="36"/>
      <c r="F159" s="222" t="s">
        <v>1597</v>
      </c>
      <c r="G159" s="36"/>
      <c r="H159" s="36"/>
      <c r="I159" s="122"/>
      <c r="J159" s="36"/>
      <c r="K159" s="36"/>
      <c r="L159" s="39"/>
      <c r="M159" s="223"/>
      <c r="N159" s="224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200</v>
      </c>
      <c r="AU159" s="17" t="s">
        <v>86</v>
      </c>
    </row>
    <row r="160" spans="1:65" s="13" customFormat="1" ht="22.5">
      <c r="B160" s="225"/>
      <c r="C160" s="226"/>
      <c r="D160" s="221" t="s">
        <v>202</v>
      </c>
      <c r="E160" s="227" t="s">
        <v>1</v>
      </c>
      <c r="F160" s="228" t="s">
        <v>1999</v>
      </c>
      <c r="G160" s="226"/>
      <c r="H160" s="227" t="s">
        <v>1</v>
      </c>
      <c r="I160" s="229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AT160" s="234" t="s">
        <v>202</v>
      </c>
      <c r="AU160" s="234" t="s">
        <v>86</v>
      </c>
      <c r="AV160" s="13" t="s">
        <v>84</v>
      </c>
      <c r="AW160" s="13" t="s">
        <v>32</v>
      </c>
      <c r="AX160" s="13" t="s">
        <v>77</v>
      </c>
      <c r="AY160" s="234" t="s">
        <v>191</v>
      </c>
    </row>
    <row r="161" spans="1:65" s="14" customFormat="1">
      <c r="B161" s="235"/>
      <c r="C161" s="236"/>
      <c r="D161" s="221" t="s">
        <v>202</v>
      </c>
      <c r="E161" s="237" t="s">
        <v>1</v>
      </c>
      <c r="F161" s="238" t="s">
        <v>2000</v>
      </c>
      <c r="G161" s="236"/>
      <c r="H161" s="239">
        <v>1.6639999999999999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202</v>
      </c>
      <c r="AU161" s="245" t="s">
        <v>86</v>
      </c>
      <c r="AV161" s="14" t="s">
        <v>86</v>
      </c>
      <c r="AW161" s="14" t="s">
        <v>32</v>
      </c>
      <c r="AX161" s="14" t="s">
        <v>77</v>
      </c>
      <c r="AY161" s="245" t="s">
        <v>191</v>
      </c>
    </row>
    <row r="162" spans="1:65" s="2" customFormat="1" ht="21.6" customHeight="1">
      <c r="A162" s="34"/>
      <c r="B162" s="35"/>
      <c r="C162" s="208" t="s">
        <v>213</v>
      </c>
      <c r="D162" s="208" t="s">
        <v>193</v>
      </c>
      <c r="E162" s="209" t="s">
        <v>1600</v>
      </c>
      <c r="F162" s="210" t="s">
        <v>1601</v>
      </c>
      <c r="G162" s="211" t="s">
        <v>208</v>
      </c>
      <c r="H162" s="212">
        <v>1.6639999999999999</v>
      </c>
      <c r="I162" s="213"/>
      <c r="J162" s="214">
        <f>ROUND(I162*H162,2)</f>
        <v>0</v>
      </c>
      <c r="K162" s="210" t="s">
        <v>197</v>
      </c>
      <c r="L162" s="39"/>
      <c r="M162" s="215" t="s">
        <v>1</v>
      </c>
      <c r="N162" s="216" t="s">
        <v>42</v>
      </c>
      <c r="O162" s="71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9" t="s">
        <v>198</v>
      </c>
      <c r="AT162" s="219" t="s">
        <v>193</v>
      </c>
      <c r="AU162" s="219" t="s">
        <v>86</v>
      </c>
      <c r="AY162" s="17" t="s">
        <v>191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7" t="s">
        <v>84</v>
      </c>
      <c r="BK162" s="220">
        <f>ROUND(I162*H162,2)</f>
        <v>0</v>
      </c>
      <c r="BL162" s="17" t="s">
        <v>198</v>
      </c>
      <c r="BM162" s="219" t="s">
        <v>2001</v>
      </c>
    </row>
    <row r="163" spans="1:65" s="2" customFormat="1" ht="29.25">
      <c r="A163" s="34"/>
      <c r="B163" s="35"/>
      <c r="C163" s="36"/>
      <c r="D163" s="221" t="s">
        <v>200</v>
      </c>
      <c r="E163" s="36"/>
      <c r="F163" s="222" t="s">
        <v>1603</v>
      </c>
      <c r="G163" s="36"/>
      <c r="H163" s="36"/>
      <c r="I163" s="122"/>
      <c r="J163" s="36"/>
      <c r="K163" s="36"/>
      <c r="L163" s="39"/>
      <c r="M163" s="223"/>
      <c r="N163" s="224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200</v>
      </c>
      <c r="AU163" s="17" t="s">
        <v>86</v>
      </c>
    </row>
    <row r="164" spans="1:65" s="2" customFormat="1" ht="21.6" customHeight="1">
      <c r="A164" s="34"/>
      <c r="B164" s="35"/>
      <c r="C164" s="208" t="s">
        <v>198</v>
      </c>
      <c r="D164" s="208" t="s">
        <v>193</v>
      </c>
      <c r="E164" s="209" t="s">
        <v>194</v>
      </c>
      <c r="F164" s="210" t="s">
        <v>195</v>
      </c>
      <c r="G164" s="211" t="s">
        <v>196</v>
      </c>
      <c r="H164" s="212">
        <v>9</v>
      </c>
      <c r="I164" s="213"/>
      <c r="J164" s="214">
        <f>ROUND(I164*H164,2)</f>
        <v>0</v>
      </c>
      <c r="K164" s="210" t="s">
        <v>197</v>
      </c>
      <c r="L164" s="39"/>
      <c r="M164" s="215" t="s">
        <v>1</v>
      </c>
      <c r="N164" s="216" t="s">
        <v>42</v>
      </c>
      <c r="O164" s="71"/>
      <c r="P164" s="217">
        <f>O164*H164</f>
        <v>0</v>
      </c>
      <c r="Q164" s="217">
        <v>1.7149999999999999E-2</v>
      </c>
      <c r="R164" s="217">
        <f>Q164*H164</f>
        <v>0.15434999999999999</v>
      </c>
      <c r="S164" s="217">
        <v>0</v>
      </c>
      <c r="T164" s="21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9" t="s">
        <v>198</v>
      </c>
      <c r="AT164" s="219" t="s">
        <v>193</v>
      </c>
      <c r="AU164" s="219" t="s">
        <v>86</v>
      </c>
      <c r="AY164" s="17" t="s">
        <v>191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7" t="s">
        <v>84</v>
      </c>
      <c r="BK164" s="220">
        <f>ROUND(I164*H164,2)</f>
        <v>0</v>
      </c>
      <c r="BL164" s="17" t="s">
        <v>198</v>
      </c>
      <c r="BM164" s="219" t="s">
        <v>199</v>
      </c>
    </row>
    <row r="165" spans="1:65" s="2" customFormat="1" ht="19.5">
      <c r="A165" s="34"/>
      <c r="B165" s="35"/>
      <c r="C165" s="36"/>
      <c r="D165" s="221" t="s">
        <v>200</v>
      </c>
      <c r="E165" s="36"/>
      <c r="F165" s="222" t="s">
        <v>201</v>
      </c>
      <c r="G165" s="36"/>
      <c r="H165" s="36"/>
      <c r="I165" s="122"/>
      <c r="J165" s="36"/>
      <c r="K165" s="36"/>
      <c r="L165" s="39"/>
      <c r="M165" s="223"/>
      <c r="N165" s="224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200</v>
      </c>
      <c r="AU165" s="17" t="s">
        <v>86</v>
      </c>
    </row>
    <row r="166" spans="1:65" s="13" customFormat="1">
      <c r="B166" s="225"/>
      <c r="C166" s="226"/>
      <c r="D166" s="221" t="s">
        <v>202</v>
      </c>
      <c r="E166" s="227" t="s">
        <v>1</v>
      </c>
      <c r="F166" s="228" t="s">
        <v>203</v>
      </c>
      <c r="G166" s="226"/>
      <c r="H166" s="227" t="s">
        <v>1</v>
      </c>
      <c r="I166" s="229"/>
      <c r="J166" s="226"/>
      <c r="K166" s="226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202</v>
      </c>
      <c r="AU166" s="234" t="s">
        <v>86</v>
      </c>
      <c r="AV166" s="13" t="s">
        <v>84</v>
      </c>
      <c r="AW166" s="13" t="s">
        <v>32</v>
      </c>
      <c r="AX166" s="13" t="s">
        <v>77</v>
      </c>
      <c r="AY166" s="234" t="s">
        <v>191</v>
      </c>
    </row>
    <row r="167" spans="1:65" s="14" customFormat="1">
      <c r="B167" s="235"/>
      <c r="C167" s="236"/>
      <c r="D167" s="221" t="s">
        <v>202</v>
      </c>
      <c r="E167" s="237" t="s">
        <v>1</v>
      </c>
      <c r="F167" s="238" t="s">
        <v>204</v>
      </c>
      <c r="G167" s="236"/>
      <c r="H167" s="239">
        <v>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202</v>
      </c>
      <c r="AU167" s="245" t="s">
        <v>86</v>
      </c>
      <c r="AV167" s="14" t="s">
        <v>86</v>
      </c>
      <c r="AW167" s="14" t="s">
        <v>32</v>
      </c>
      <c r="AX167" s="14" t="s">
        <v>77</v>
      </c>
      <c r="AY167" s="245" t="s">
        <v>191</v>
      </c>
    </row>
    <row r="168" spans="1:65" s="2" customFormat="1" ht="21.6" customHeight="1">
      <c r="A168" s="34"/>
      <c r="B168" s="35"/>
      <c r="C168" s="208" t="s">
        <v>227</v>
      </c>
      <c r="D168" s="208" t="s">
        <v>193</v>
      </c>
      <c r="E168" s="209" t="s">
        <v>1604</v>
      </c>
      <c r="F168" s="210" t="s">
        <v>1605</v>
      </c>
      <c r="G168" s="211" t="s">
        <v>208</v>
      </c>
      <c r="H168" s="212">
        <v>1.6639999999999999</v>
      </c>
      <c r="I168" s="213"/>
      <c r="J168" s="214">
        <f>ROUND(I168*H168,2)</f>
        <v>0</v>
      </c>
      <c r="K168" s="210" t="s">
        <v>197</v>
      </c>
      <c r="L168" s="39"/>
      <c r="M168" s="215" t="s">
        <v>1</v>
      </c>
      <c r="N168" s="216" t="s">
        <v>42</v>
      </c>
      <c r="O168" s="71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9" t="s">
        <v>198</v>
      </c>
      <c r="AT168" s="219" t="s">
        <v>193</v>
      </c>
      <c r="AU168" s="219" t="s">
        <v>86</v>
      </c>
      <c r="AY168" s="17" t="s">
        <v>191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7" t="s">
        <v>84</v>
      </c>
      <c r="BK168" s="220">
        <f>ROUND(I168*H168,2)</f>
        <v>0</v>
      </c>
      <c r="BL168" s="17" t="s">
        <v>198</v>
      </c>
      <c r="BM168" s="219" t="s">
        <v>2002</v>
      </c>
    </row>
    <row r="169" spans="1:65" s="2" customFormat="1" ht="39">
      <c r="A169" s="34"/>
      <c r="B169" s="35"/>
      <c r="C169" s="36"/>
      <c r="D169" s="221" t="s">
        <v>200</v>
      </c>
      <c r="E169" s="36"/>
      <c r="F169" s="222" t="s">
        <v>1607</v>
      </c>
      <c r="G169" s="36"/>
      <c r="H169" s="36"/>
      <c r="I169" s="122"/>
      <c r="J169" s="36"/>
      <c r="K169" s="36"/>
      <c r="L169" s="39"/>
      <c r="M169" s="223"/>
      <c r="N169" s="224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200</v>
      </c>
      <c r="AU169" s="17" t="s">
        <v>86</v>
      </c>
    </row>
    <row r="170" spans="1:65" s="2" customFormat="1" ht="32.450000000000003" customHeight="1">
      <c r="A170" s="34"/>
      <c r="B170" s="35"/>
      <c r="C170" s="208" t="s">
        <v>232</v>
      </c>
      <c r="D170" s="208" t="s">
        <v>193</v>
      </c>
      <c r="E170" s="209" t="s">
        <v>1609</v>
      </c>
      <c r="F170" s="210" t="s">
        <v>1610</v>
      </c>
      <c r="G170" s="211" t="s">
        <v>208</v>
      </c>
      <c r="H170" s="212">
        <v>11.648</v>
      </c>
      <c r="I170" s="213"/>
      <c r="J170" s="214">
        <f>ROUND(I170*H170,2)</f>
        <v>0</v>
      </c>
      <c r="K170" s="210" t="s">
        <v>197</v>
      </c>
      <c r="L170" s="39"/>
      <c r="M170" s="215" t="s">
        <v>1</v>
      </c>
      <c r="N170" s="216" t="s">
        <v>42</v>
      </c>
      <c r="O170" s="71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9" t="s">
        <v>198</v>
      </c>
      <c r="AT170" s="219" t="s">
        <v>193</v>
      </c>
      <c r="AU170" s="219" t="s">
        <v>86</v>
      </c>
      <c r="AY170" s="17" t="s">
        <v>191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7" t="s">
        <v>84</v>
      </c>
      <c r="BK170" s="220">
        <f>ROUND(I170*H170,2)</f>
        <v>0</v>
      </c>
      <c r="BL170" s="17" t="s">
        <v>198</v>
      </c>
      <c r="BM170" s="219" t="s">
        <v>2003</v>
      </c>
    </row>
    <row r="171" spans="1:65" s="2" customFormat="1" ht="48.75">
      <c r="A171" s="34"/>
      <c r="B171" s="35"/>
      <c r="C171" s="36"/>
      <c r="D171" s="221" t="s">
        <v>200</v>
      </c>
      <c r="E171" s="36"/>
      <c r="F171" s="222" t="s">
        <v>1612</v>
      </c>
      <c r="G171" s="36"/>
      <c r="H171" s="36"/>
      <c r="I171" s="122"/>
      <c r="J171" s="36"/>
      <c r="K171" s="36"/>
      <c r="L171" s="39"/>
      <c r="M171" s="223"/>
      <c r="N171" s="224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200</v>
      </c>
      <c r="AU171" s="17" t="s">
        <v>86</v>
      </c>
    </row>
    <row r="172" spans="1:65" s="2" customFormat="1" ht="19.5">
      <c r="A172" s="34"/>
      <c r="B172" s="35"/>
      <c r="C172" s="36"/>
      <c r="D172" s="221" t="s">
        <v>218</v>
      </c>
      <c r="E172" s="36"/>
      <c r="F172" s="246" t="s">
        <v>619</v>
      </c>
      <c r="G172" s="36"/>
      <c r="H172" s="36"/>
      <c r="I172" s="122"/>
      <c r="J172" s="36"/>
      <c r="K172" s="36"/>
      <c r="L172" s="39"/>
      <c r="M172" s="223"/>
      <c r="N172" s="224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218</v>
      </c>
      <c r="AU172" s="17" t="s">
        <v>86</v>
      </c>
    </row>
    <row r="173" spans="1:65" s="14" customFormat="1">
      <c r="B173" s="235"/>
      <c r="C173" s="236"/>
      <c r="D173" s="221" t="s">
        <v>202</v>
      </c>
      <c r="E173" s="236"/>
      <c r="F173" s="238" t="s">
        <v>2004</v>
      </c>
      <c r="G173" s="236"/>
      <c r="H173" s="239">
        <v>11.648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202</v>
      </c>
      <c r="AU173" s="245" t="s">
        <v>86</v>
      </c>
      <c r="AV173" s="14" t="s">
        <v>86</v>
      </c>
      <c r="AW173" s="14" t="s">
        <v>4</v>
      </c>
      <c r="AX173" s="14" t="s">
        <v>84</v>
      </c>
      <c r="AY173" s="245" t="s">
        <v>191</v>
      </c>
    </row>
    <row r="174" spans="1:65" s="2" customFormat="1" ht="14.45" customHeight="1">
      <c r="A174" s="34"/>
      <c r="B174" s="35"/>
      <c r="C174" s="208" t="s">
        <v>241</v>
      </c>
      <c r="D174" s="208" t="s">
        <v>193</v>
      </c>
      <c r="E174" s="209" t="s">
        <v>1614</v>
      </c>
      <c r="F174" s="210" t="s">
        <v>1615</v>
      </c>
      <c r="G174" s="211" t="s">
        <v>208</v>
      </c>
      <c r="H174" s="212">
        <v>1.6639999999999999</v>
      </c>
      <c r="I174" s="213"/>
      <c r="J174" s="214">
        <f>ROUND(I174*H174,2)</f>
        <v>0</v>
      </c>
      <c r="K174" s="210" t="s">
        <v>197</v>
      </c>
      <c r="L174" s="39"/>
      <c r="M174" s="215" t="s">
        <v>1</v>
      </c>
      <c r="N174" s="216" t="s">
        <v>42</v>
      </c>
      <c r="O174" s="71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9" t="s">
        <v>198</v>
      </c>
      <c r="AT174" s="219" t="s">
        <v>193</v>
      </c>
      <c r="AU174" s="219" t="s">
        <v>86</v>
      </c>
      <c r="AY174" s="17" t="s">
        <v>191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7" t="s">
        <v>84</v>
      </c>
      <c r="BK174" s="220">
        <f>ROUND(I174*H174,2)</f>
        <v>0</v>
      </c>
      <c r="BL174" s="17" t="s">
        <v>198</v>
      </c>
      <c r="BM174" s="219" t="s">
        <v>2005</v>
      </c>
    </row>
    <row r="175" spans="1:65" s="2" customFormat="1">
      <c r="A175" s="34"/>
      <c r="B175" s="35"/>
      <c r="C175" s="36"/>
      <c r="D175" s="221" t="s">
        <v>200</v>
      </c>
      <c r="E175" s="36"/>
      <c r="F175" s="222" t="s">
        <v>1615</v>
      </c>
      <c r="G175" s="36"/>
      <c r="H175" s="36"/>
      <c r="I175" s="122"/>
      <c r="J175" s="36"/>
      <c r="K175" s="36"/>
      <c r="L175" s="39"/>
      <c r="M175" s="223"/>
      <c r="N175" s="224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200</v>
      </c>
      <c r="AU175" s="17" t="s">
        <v>86</v>
      </c>
    </row>
    <row r="176" spans="1:65" s="2" customFormat="1" ht="21.6" customHeight="1">
      <c r="A176" s="34"/>
      <c r="B176" s="35"/>
      <c r="C176" s="208" t="s">
        <v>248</v>
      </c>
      <c r="D176" s="208" t="s">
        <v>193</v>
      </c>
      <c r="E176" s="209" t="s">
        <v>1617</v>
      </c>
      <c r="F176" s="210" t="s">
        <v>1618</v>
      </c>
      <c r="G176" s="211" t="s">
        <v>235</v>
      </c>
      <c r="H176" s="212">
        <v>3.3279999999999998</v>
      </c>
      <c r="I176" s="213"/>
      <c r="J176" s="214">
        <f>ROUND(I176*H176,2)</f>
        <v>0</v>
      </c>
      <c r="K176" s="210" t="s">
        <v>197</v>
      </c>
      <c r="L176" s="39"/>
      <c r="M176" s="215" t="s">
        <v>1</v>
      </c>
      <c r="N176" s="216" t="s">
        <v>42</v>
      </c>
      <c r="O176" s="71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9" t="s">
        <v>198</v>
      </c>
      <c r="AT176" s="219" t="s">
        <v>193</v>
      </c>
      <c r="AU176" s="219" t="s">
        <v>86</v>
      </c>
      <c r="AY176" s="17" t="s">
        <v>191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7" t="s">
        <v>84</v>
      </c>
      <c r="BK176" s="220">
        <f>ROUND(I176*H176,2)</f>
        <v>0</v>
      </c>
      <c r="BL176" s="17" t="s">
        <v>198</v>
      </c>
      <c r="BM176" s="219" t="s">
        <v>2006</v>
      </c>
    </row>
    <row r="177" spans="1:65" s="2" customFormat="1" ht="19.5">
      <c r="A177" s="34"/>
      <c r="B177" s="35"/>
      <c r="C177" s="36"/>
      <c r="D177" s="221" t="s">
        <v>200</v>
      </c>
      <c r="E177" s="36"/>
      <c r="F177" s="222" t="s">
        <v>1620</v>
      </c>
      <c r="G177" s="36"/>
      <c r="H177" s="36"/>
      <c r="I177" s="122"/>
      <c r="J177" s="36"/>
      <c r="K177" s="36"/>
      <c r="L177" s="39"/>
      <c r="M177" s="223"/>
      <c r="N177" s="224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200</v>
      </c>
      <c r="AU177" s="17" t="s">
        <v>86</v>
      </c>
    </row>
    <row r="178" spans="1:65" s="14" customFormat="1">
      <c r="B178" s="235"/>
      <c r="C178" s="236"/>
      <c r="D178" s="221" t="s">
        <v>202</v>
      </c>
      <c r="E178" s="236"/>
      <c r="F178" s="238" t="s">
        <v>2007</v>
      </c>
      <c r="G178" s="236"/>
      <c r="H178" s="239">
        <v>3.3279999999999998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202</v>
      </c>
      <c r="AU178" s="245" t="s">
        <v>86</v>
      </c>
      <c r="AV178" s="14" t="s">
        <v>86</v>
      </c>
      <c r="AW178" s="14" t="s">
        <v>4</v>
      </c>
      <c r="AX178" s="14" t="s">
        <v>84</v>
      </c>
      <c r="AY178" s="245" t="s">
        <v>191</v>
      </c>
    </row>
    <row r="179" spans="1:65" s="12" customFormat="1" ht="22.9" customHeight="1">
      <c r="B179" s="192"/>
      <c r="C179" s="193"/>
      <c r="D179" s="194" t="s">
        <v>76</v>
      </c>
      <c r="E179" s="206" t="s">
        <v>86</v>
      </c>
      <c r="F179" s="206" t="s">
        <v>205</v>
      </c>
      <c r="G179" s="193"/>
      <c r="H179" s="193"/>
      <c r="I179" s="196"/>
      <c r="J179" s="207">
        <f>BK179</f>
        <v>0</v>
      </c>
      <c r="K179" s="193"/>
      <c r="L179" s="198"/>
      <c r="M179" s="199"/>
      <c r="N179" s="200"/>
      <c r="O179" s="200"/>
      <c r="P179" s="201">
        <f>SUM(P180:P218)</f>
        <v>0</v>
      </c>
      <c r="Q179" s="200"/>
      <c r="R179" s="201">
        <f>SUM(R180:R218)</f>
        <v>10.891665110000002</v>
      </c>
      <c r="S179" s="200"/>
      <c r="T179" s="202">
        <f>SUM(T180:T218)</f>
        <v>0</v>
      </c>
      <c r="AR179" s="203" t="s">
        <v>84</v>
      </c>
      <c r="AT179" s="204" t="s">
        <v>76</v>
      </c>
      <c r="AU179" s="204" t="s">
        <v>84</v>
      </c>
      <c r="AY179" s="203" t="s">
        <v>191</v>
      </c>
      <c r="BK179" s="205">
        <f>SUM(BK180:BK218)</f>
        <v>0</v>
      </c>
    </row>
    <row r="180" spans="1:65" s="2" customFormat="1" ht="32.450000000000003" customHeight="1">
      <c r="A180" s="34"/>
      <c r="B180" s="35"/>
      <c r="C180" s="208" t="s">
        <v>255</v>
      </c>
      <c r="D180" s="208" t="s">
        <v>193</v>
      </c>
      <c r="E180" s="209" t="s">
        <v>206</v>
      </c>
      <c r="F180" s="210" t="s">
        <v>207</v>
      </c>
      <c r="G180" s="211" t="s">
        <v>208</v>
      </c>
      <c r="H180" s="212">
        <v>1.2170000000000001</v>
      </c>
      <c r="I180" s="213"/>
      <c r="J180" s="214">
        <f>ROUND(I180*H180,2)</f>
        <v>0</v>
      </c>
      <c r="K180" s="210" t="s">
        <v>197</v>
      </c>
      <c r="L180" s="39"/>
      <c r="M180" s="215" t="s">
        <v>1</v>
      </c>
      <c r="N180" s="216" t="s">
        <v>42</v>
      </c>
      <c r="O180" s="71"/>
      <c r="P180" s="217">
        <f>O180*H180</f>
        <v>0</v>
      </c>
      <c r="Q180" s="217">
        <v>2.16</v>
      </c>
      <c r="R180" s="217">
        <f>Q180*H180</f>
        <v>2.6287200000000004</v>
      </c>
      <c r="S180" s="217">
        <v>0</v>
      </c>
      <c r="T180" s="21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9" t="s">
        <v>198</v>
      </c>
      <c r="AT180" s="219" t="s">
        <v>193</v>
      </c>
      <c r="AU180" s="219" t="s">
        <v>86</v>
      </c>
      <c r="AY180" s="17" t="s">
        <v>191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7" t="s">
        <v>84</v>
      </c>
      <c r="BK180" s="220">
        <f>ROUND(I180*H180,2)</f>
        <v>0</v>
      </c>
      <c r="BL180" s="17" t="s">
        <v>198</v>
      </c>
      <c r="BM180" s="219" t="s">
        <v>209</v>
      </c>
    </row>
    <row r="181" spans="1:65" s="2" customFormat="1" ht="29.25">
      <c r="A181" s="34"/>
      <c r="B181" s="35"/>
      <c r="C181" s="36"/>
      <c r="D181" s="221" t="s">
        <v>200</v>
      </c>
      <c r="E181" s="36"/>
      <c r="F181" s="222" t="s">
        <v>210</v>
      </c>
      <c r="G181" s="36"/>
      <c r="H181" s="36"/>
      <c r="I181" s="122"/>
      <c r="J181" s="36"/>
      <c r="K181" s="36"/>
      <c r="L181" s="39"/>
      <c r="M181" s="223"/>
      <c r="N181" s="224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200</v>
      </c>
      <c r="AU181" s="17" t="s">
        <v>86</v>
      </c>
    </row>
    <row r="182" spans="1:65" s="13" customFormat="1">
      <c r="B182" s="225"/>
      <c r="C182" s="226"/>
      <c r="D182" s="221" t="s">
        <v>202</v>
      </c>
      <c r="E182" s="227" t="s">
        <v>1</v>
      </c>
      <c r="F182" s="228" t="s">
        <v>211</v>
      </c>
      <c r="G182" s="226"/>
      <c r="H182" s="227" t="s">
        <v>1</v>
      </c>
      <c r="I182" s="229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202</v>
      </c>
      <c r="AU182" s="234" t="s">
        <v>86</v>
      </c>
      <c r="AV182" s="13" t="s">
        <v>84</v>
      </c>
      <c r="AW182" s="13" t="s">
        <v>32</v>
      </c>
      <c r="AX182" s="13" t="s">
        <v>77</v>
      </c>
      <c r="AY182" s="234" t="s">
        <v>191</v>
      </c>
    </row>
    <row r="183" spans="1:65" s="14" customFormat="1">
      <c r="B183" s="235"/>
      <c r="C183" s="236"/>
      <c r="D183" s="221" t="s">
        <v>202</v>
      </c>
      <c r="E183" s="237" t="s">
        <v>1</v>
      </c>
      <c r="F183" s="238" t="s">
        <v>2008</v>
      </c>
      <c r="G183" s="236"/>
      <c r="H183" s="239">
        <v>0.61699999999999999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202</v>
      </c>
      <c r="AU183" s="245" t="s">
        <v>86</v>
      </c>
      <c r="AV183" s="14" t="s">
        <v>86</v>
      </c>
      <c r="AW183" s="14" t="s">
        <v>32</v>
      </c>
      <c r="AX183" s="14" t="s">
        <v>77</v>
      </c>
      <c r="AY183" s="245" t="s">
        <v>191</v>
      </c>
    </row>
    <row r="184" spans="1:65" s="13" customFormat="1">
      <c r="B184" s="225"/>
      <c r="C184" s="226"/>
      <c r="D184" s="221" t="s">
        <v>202</v>
      </c>
      <c r="E184" s="227" t="s">
        <v>1</v>
      </c>
      <c r="F184" s="228" t="s">
        <v>2009</v>
      </c>
      <c r="G184" s="226"/>
      <c r="H184" s="227" t="s">
        <v>1</v>
      </c>
      <c r="I184" s="229"/>
      <c r="J184" s="226"/>
      <c r="K184" s="226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202</v>
      </c>
      <c r="AU184" s="234" t="s">
        <v>86</v>
      </c>
      <c r="AV184" s="13" t="s">
        <v>84</v>
      </c>
      <c r="AW184" s="13" t="s">
        <v>32</v>
      </c>
      <c r="AX184" s="13" t="s">
        <v>77</v>
      </c>
      <c r="AY184" s="234" t="s">
        <v>191</v>
      </c>
    </row>
    <row r="185" spans="1:65" s="14" customFormat="1">
      <c r="B185" s="235"/>
      <c r="C185" s="236"/>
      <c r="D185" s="221" t="s">
        <v>202</v>
      </c>
      <c r="E185" s="237" t="s">
        <v>1</v>
      </c>
      <c r="F185" s="238" t="s">
        <v>2010</v>
      </c>
      <c r="G185" s="236"/>
      <c r="H185" s="239">
        <v>0.6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202</v>
      </c>
      <c r="AU185" s="245" t="s">
        <v>86</v>
      </c>
      <c r="AV185" s="14" t="s">
        <v>86</v>
      </c>
      <c r="AW185" s="14" t="s">
        <v>32</v>
      </c>
      <c r="AX185" s="14" t="s">
        <v>77</v>
      </c>
      <c r="AY185" s="245" t="s">
        <v>191</v>
      </c>
    </row>
    <row r="186" spans="1:65" s="2" customFormat="1" ht="14.45" customHeight="1">
      <c r="A186" s="34"/>
      <c r="B186" s="35"/>
      <c r="C186" s="208" t="s">
        <v>266</v>
      </c>
      <c r="D186" s="208" t="s">
        <v>193</v>
      </c>
      <c r="E186" s="209" t="s">
        <v>2011</v>
      </c>
      <c r="F186" s="210" t="s">
        <v>2012</v>
      </c>
      <c r="G186" s="211" t="s">
        <v>208</v>
      </c>
      <c r="H186" s="212">
        <v>0.6</v>
      </c>
      <c r="I186" s="213"/>
      <c r="J186" s="214">
        <f>ROUND(I186*H186,2)</f>
        <v>0</v>
      </c>
      <c r="K186" s="210" t="s">
        <v>197</v>
      </c>
      <c r="L186" s="39"/>
      <c r="M186" s="215" t="s">
        <v>1</v>
      </c>
      <c r="N186" s="216" t="s">
        <v>42</v>
      </c>
      <c r="O186" s="71"/>
      <c r="P186" s="217">
        <f>O186*H186</f>
        <v>0</v>
      </c>
      <c r="Q186" s="217">
        <v>2.45329</v>
      </c>
      <c r="R186" s="217">
        <f>Q186*H186</f>
        <v>1.4719739999999999</v>
      </c>
      <c r="S186" s="217">
        <v>0</v>
      </c>
      <c r="T186" s="21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9" t="s">
        <v>198</v>
      </c>
      <c r="AT186" s="219" t="s">
        <v>193</v>
      </c>
      <c r="AU186" s="219" t="s">
        <v>86</v>
      </c>
      <c r="AY186" s="17" t="s">
        <v>191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7" t="s">
        <v>84</v>
      </c>
      <c r="BK186" s="220">
        <f>ROUND(I186*H186,2)</f>
        <v>0</v>
      </c>
      <c r="BL186" s="17" t="s">
        <v>198</v>
      </c>
      <c r="BM186" s="219" t="s">
        <v>2013</v>
      </c>
    </row>
    <row r="187" spans="1:65" s="2" customFormat="1" ht="19.5">
      <c r="A187" s="34"/>
      <c r="B187" s="35"/>
      <c r="C187" s="36"/>
      <c r="D187" s="221" t="s">
        <v>200</v>
      </c>
      <c r="E187" s="36"/>
      <c r="F187" s="222" t="s">
        <v>2014</v>
      </c>
      <c r="G187" s="36"/>
      <c r="H187" s="36"/>
      <c r="I187" s="122"/>
      <c r="J187" s="36"/>
      <c r="K187" s="36"/>
      <c r="L187" s="39"/>
      <c r="M187" s="223"/>
      <c r="N187" s="224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200</v>
      </c>
      <c r="AU187" s="17" t="s">
        <v>86</v>
      </c>
    </row>
    <row r="188" spans="1:65" s="13" customFormat="1">
      <c r="B188" s="225"/>
      <c r="C188" s="226"/>
      <c r="D188" s="221" t="s">
        <v>202</v>
      </c>
      <c r="E188" s="227" t="s">
        <v>1</v>
      </c>
      <c r="F188" s="228" t="s">
        <v>2015</v>
      </c>
      <c r="G188" s="226"/>
      <c r="H188" s="227" t="s">
        <v>1</v>
      </c>
      <c r="I188" s="229"/>
      <c r="J188" s="226"/>
      <c r="K188" s="226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202</v>
      </c>
      <c r="AU188" s="234" t="s">
        <v>86</v>
      </c>
      <c r="AV188" s="13" t="s">
        <v>84</v>
      </c>
      <c r="AW188" s="13" t="s">
        <v>32</v>
      </c>
      <c r="AX188" s="13" t="s">
        <v>77</v>
      </c>
      <c r="AY188" s="234" t="s">
        <v>191</v>
      </c>
    </row>
    <row r="189" spans="1:65" s="14" customFormat="1">
      <c r="B189" s="235"/>
      <c r="C189" s="236"/>
      <c r="D189" s="221" t="s">
        <v>202</v>
      </c>
      <c r="E189" s="237" t="s">
        <v>1</v>
      </c>
      <c r="F189" s="238" t="s">
        <v>2016</v>
      </c>
      <c r="G189" s="236"/>
      <c r="H189" s="239">
        <v>0.6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202</v>
      </c>
      <c r="AU189" s="245" t="s">
        <v>86</v>
      </c>
      <c r="AV189" s="14" t="s">
        <v>86</v>
      </c>
      <c r="AW189" s="14" t="s">
        <v>32</v>
      </c>
      <c r="AX189" s="14" t="s">
        <v>77</v>
      </c>
      <c r="AY189" s="245" t="s">
        <v>191</v>
      </c>
    </row>
    <row r="190" spans="1:65" s="2" customFormat="1" ht="21.6" customHeight="1">
      <c r="A190" s="34"/>
      <c r="B190" s="35"/>
      <c r="C190" s="208" t="s">
        <v>274</v>
      </c>
      <c r="D190" s="208" t="s">
        <v>193</v>
      </c>
      <c r="E190" s="209" t="s">
        <v>214</v>
      </c>
      <c r="F190" s="210" t="s">
        <v>215</v>
      </c>
      <c r="G190" s="211" t="s">
        <v>208</v>
      </c>
      <c r="H190" s="212">
        <v>1.1919999999999999</v>
      </c>
      <c r="I190" s="213"/>
      <c r="J190" s="214">
        <f>ROUND(I190*H190,2)</f>
        <v>0</v>
      </c>
      <c r="K190" s="210" t="s">
        <v>197</v>
      </c>
      <c r="L190" s="39"/>
      <c r="M190" s="215" t="s">
        <v>1</v>
      </c>
      <c r="N190" s="216" t="s">
        <v>42</v>
      </c>
      <c r="O190" s="71"/>
      <c r="P190" s="217">
        <f>O190*H190</f>
        <v>0</v>
      </c>
      <c r="Q190" s="217">
        <v>2.45329</v>
      </c>
      <c r="R190" s="217">
        <f>Q190*H190</f>
        <v>2.9243216799999998</v>
      </c>
      <c r="S190" s="217">
        <v>0</v>
      </c>
      <c r="T190" s="21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9" t="s">
        <v>198</v>
      </c>
      <c r="AT190" s="219" t="s">
        <v>193</v>
      </c>
      <c r="AU190" s="219" t="s">
        <v>86</v>
      </c>
      <c r="AY190" s="17" t="s">
        <v>191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7" t="s">
        <v>84</v>
      </c>
      <c r="BK190" s="220">
        <f>ROUND(I190*H190,2)</f>
        <v>0</v>
      </c>
      <c r="BL190" s="17" t="s">
        <v>198</v>
      </c>
      <c r="BM190" s="219" t="s">
        <v>216</v>
      </c>
    </row>
    <row r="191" spans="1:65" s="2" customFormat="1" ht="19.5">
      <c r="A191" s="34"/>
      <c r="B191" s="35"/>
      <c r="C191" s="36"/>
      <c r="D191" s="221" t="s">
        <v>200</v>
      </c>
      <c r="E191" s="36"/>
      <c r="F191" s="222" t="s">
        <v>217</v>
      </c>
      <c r="G191" s="36"/>
      <c r="H191" s="36"/>
      <c r="I191" s="122"/>
      <c r="J191" s="36"/>
      <c r="K191" s="36"/>
      <c r="L191" s="39"/>
      <c r="M191" s="223"/>
      <c r="N191" s="224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200</v>
      </c>
      <c r="AU191" s="17" t="s">
        <v>86</v>
      </c>
    </row>
    <row r="192" spans="1:65" s="2" customFormat="1" ht="19.5">
      <c r="A192" s="34"/>
      <c r="B192" s="35"/>
      <c r="C192" s="36"/>
      <c r="D192" s="221" t="s">
        <v>218</v>
      </c>
      <c r="E192" s="36"/>
      <c r="F192" s="246" t="s">
        <v>219</v>
      </c>
      <c r="G192" s="36"/>
      <c r="H192" s="36"/>
      <c r="I192" s="122"/>
      <c r="J192" s="36"/>
      <c r="K192" s="36"/>
      <c r="L192" s="39"/>
      <c r="M192" s="223"/>
      <c r="N192" s="224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218</v>
      </c>
      <c r="AU192" s="17" t="s">
        <v>86</v>
      </c>
    </row>
    <row r="193" spans="1:65" s="13" customFormat="1">
      <c r="B193" s="225"/>
      <c r="C193" s="226"/>
      <c r="D193" s="221" t="s">
        <v>202</v>
      </c>
      <c r="E193" s="227" t="s">
        <v>1</v>
      </c>
      <c r="F193" s="228" t="s">
        <v>211</v>
      </c>
      <c r="G193" s="226"/>
      <c r="H193" s="227" t="s">
        <v>1</v>
      </c>
      <c r="I193" s="229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202</v>
      </c>
      <c r="AU193" s="234" t="s">
        <v>86</v>
      </c>
      <c r="AV193" s="13" t="s">
        <v>84</v>
      </c>
      <c r="AW193" s="13" t="s">
        <v>32</v>
      </c>
      <c r="AX193" s="13" t="s">
        <v>77</v>
      </c>
      <c r="AY193" s="234" t="s">
        <v>191</v>
      </c>
    </row>
    <row r="194" spans="1:65" s="14" customFormat="1">
      <c r="B194" s="235"/>
      <c r="C194" s="236"/>
      <c r="D194" s="221" t="s">
        <v>202</v>
      </c>
      <c r="E194" s="237" t="s">
        <v>1</v>
      </c>
      <c r="F194" s="238" t="s">
        <v>2017</v>
      </c>
      <c r="G194" s="236"/>
      <c r="H194" s="239">
        <v>1.1919999999999999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202</v>
      </c>
      <c r="AU194" s="245" t="s">
        <v>86</v>
      </c>
      <c r="AV194" s="14" t="s">
        <v>86</v>
      </c>
      <c r="AW194" s="14" t="s">
        <v>32</v>
      </c>
      <c r="AX194" s="14" t="s">
        <v>77</v>
      </c>
      <c r="AY194" s="245" t="s">
        <v>191</v>
      </c>
    </row>
    <row r="195" spans="1:65" s="2" customFormat="1" ht="14.45" customHeight="1">
      <c r="A195" s="34"/>
      <c r="B195" s="35"/>
      <c r="C195" s="208" t="s">
        <v>280</v>
      </c>
      <c r="D195" s="208" t="s">
        <v>193</v>
      </c>
      <c r="E195" s="209" t="s">
        <v>221</v>
      </c>
      <c r="F195" s="210" t="s">
        <v>222</v>
      </c>
      <c r="G195" s="211" t="s">
        <v>223</v>
      </c>
      <c r="H195" s="212">
        <v>2.3319999999999999</v>
      </c>
      <c r="I195" s="213"/>
      <c r="J195" s="214">
        <f>ROUND(I195*H195,2)</f>
        <v>0</v>
      </c>
      <c r="K195" s="210" t="s">
        <v>197</v>
      </c>
      <c r="L195" s="39"/>
      <c r="M195" s="215" t="s">
        <v>1</v>
      </c>
      <c r="N195" s="216" t="s">
        <v>42</v>
      </c>
      <c r="O195" s="71"/>
      <c r="P195" s="217">
        <f>O195*H195</f>
        <v>0</v>
      </c>
      <c r="Q195" s="217">
        <v>2.47E-3</v>
      </c>
      <c r="R195" s="217">
        <f>Q195*H195</f>
        <v>5.7600399999999993E-3</v>
      </c>
      <c r="S195" s="217">
        <v>0</v>
      </c>
      <c r="T195" s="21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9" t="s">
        <v>198</v>
      </c>
      <c r="AT195" s="219" t="s">
        <v>193</v>
      </c>
      <c r="AU195" s="219" t="s">
        <v>86</v>
      </c>
      <c r="AY195" s="17" t="s">
        <v>191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7" t="s">
        <v>84</v>
      </c>
      <c r="BK195" s="220">
        <f>ROUND(I195*H195,2)</f>
        <v>0</v>
      </c>
      <c r="BL195" s="17" t="s">
        <v>198</v>
      </c>
      <c r="BM195" s="219" t="s">
        <v>2018</v>
      </c>
    </row>
    <row r="196" spans="1:65" s="2" customFormat="1">
      <c r="A196" s="34"/>
      <c r="B196" s="35"/>
      <c r="C196" s="36"/>
      <c r="D196" s="221" t="s">
        <v>200</v>
      </c>
      <c r="E196" s="36"/>
      <c r="F196" s="222" t="s">
        <v>225</v>
      </c>
      <c r="G196" s="36"/>
      <c r="H196" s="36"/>
      <c r="I196" s="122"/>
      <c r="J196" s="36"/>
      <c r="K196" s="36"/>
      <c r="L196" s="39"/>
      <c r="M196" s="223"/>
      <c r="N196" s="224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200</v>
      </c>
      <c r="AU196" s="17" t="s">
        <v>86</v>
      </c>
    </row>
    <row r="197" spans="1:65" s="13" customFormat="1">
      <c r="B197" s="225"/>
      <c r="C197" s="226"/>
      <c r="D197" s="221" t="s">
        <v>202</v>
      </c>
      <c r="E197" s="227" t="s">
        <v>1</v>
      </c>
      <c r="F197" s="228" t="s">
        <v>211</v>
      </c>
      <c r="G197" s="226"/>
      <c r="H197" s="227" t="s">
        <v>1</v>
      </c>
      <c r="I197" s="229"/>
      <c r="J197" s="226"/>
      <c r="K197" s="226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202</v>
      </c>
      <c r="AU197" s="234" t="s">
        <v>86</v>
      </c>
      <c r="AV197" s="13" t="s">
        <v>84</v>
      </c>
      <c r="AW197" s="13" t="s">
        <v>32</v>
      </c>
      <c r="AX197" s="13" t="s">
        <v>77</v>
      </c>
      <c r="AY197" s="234" t="s">
        <v>191</v>
      </c>
    </row>
    <row r="198" spans="1:65" s="14" customFormat="1">
      <c r="B198" s="235"/>
      <c r="C198" s="236"/>
      <c r="D198" s="221" t="s">
        <v>202</v>
      </c>
      <c r="E198" s="237" t="s">
        <v>1</v>
      </c>
      <c r="F198" s="238" t="s">
        <v>2019</v>
      </c>
      <c r="G198" s="236"/>
      <c r="H198" s="239">
        <v>1.732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202</v>
      </c>
      <c r="AU198" s="245" t="s">
        <v>86</v>
      </c>
      <c r="AV198" s="14" t="s">
        <v>86</v>
      </c>
      <c r="AW198" s="14" t="s">
        <v>32</v>
      </c>
      <c r="AX198" s="14" t="s">
        <v>77</v>
      </c>
      <c r="AY198" s="245" t="s">
        <v>191</v>
      </c>
    </row>
    <row r="199" spans="1:65" s="13" customFormat="1">
      <c r="B199" s="225"/>
      <c r="C199" s="226"/>
      <c r="D199" s="221" t="s">
        <v>202</v>
      </c>
      <c r="E199" s="227" t="s">
        <v>1</v>
      </c>
      <c r="F199" s="228" t="s">
        <v>2015</v>
      </c>
      <c r="G199" s="226"/>
      <c r="H199" s="227" t="s">
        <v>1</v>
      </c>
      <c r="I199" s="229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AT199" s="234" t="s">
        <v>202</v>
      </c>
      <c r="AU199" s="234" t="s">
        <v>86</v>
      </c>
      <c r="AV199" s="13" t="s">
        <v>84</v>
      </c>
      <c r="AW199" s="13" t="s">
        <v>32</v>
      </c>
      <c r="AX199" s="13" t="s">
        <v>77</v>
      </c>
      <c r="AY199" s="234" t="s">
        <v>191</v>
      </c>
    </row>
    <row r="200" spans="1:65" s="14" customFormat="1">
      <c r="B200" s="235"/>
      <c r="C200" s="236"/>
      <c r="D200" s="221" t="s">
        <v>202</v>
      </c>
      <c r="E200" s="237" t="s">
        <v>1</v>
      </c>
      <c r="F200" s="238" t="s">
        <v>2020</v>
      </c>
      <c r="G200" s="236"/>
      <c r="H200" s="239">
        <v>0.6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202</v>
      </c>
      <c r="AU200" s="245" t="s">
        <v>86</v>
      </c>
      <c r="AV200" s="14" t="s">
        <v>86</v>
      </c>
      <c r="AW200" s="14" t="s">
        <v>32</v>
      </c>
      <c r="AX200" s="14" t="s">
        <v>77</v>
      </c>
      <c r="AY200" s="245" t="s">
        <v>191</v>
      </c>
    </row>
    <row r="201" spans="1:65" s="2" customFormat="1" ht="14.45" customHeight="1">
      <c r="A201" s="34"/>
      <c r="B201" s="35"/>
      <c r="C201" s="208" t="s">
        <v>294</v>
      </c>
      <c r="D201" s="208" t="s">
        <v>193</v>
      </c>
      <c r="E201" s="209" t="s">
        <v>228</v>
      </c>
      <c r="F201" s="210" t="s">
        <v>229</v>
      </c>
      <c r="G201" s="211" t="s">
        <v>223</v>
      </c>
      <c r="H201" s="212">
        <v>2.3319999999999999</v>
      </c>
      <c r="I201" s="213"/>
      <c r="J201" s="214">
        <f>ROUND(I201*H201,2)</f>
        <v>0</v>
      </c>
      <c r="K201" s="210" t="s">
        <v>197</v>
      </c>
      <c r="L201" s="39"/>
      <c r="M201" s="215" t="s">
        <v>1</v>
      </c>
      <c r="N201" s="216" t="s">
        <v>42</v>
      </c>
      <c r="O201" s="71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9" t="s">
        <v>198</v>
      </c>
      <c r="AT201" s="219" t="s">
        <v>193</v>
      </c>
      <c r="AU201" s="219" t="s">
        <v>86</v>
      </c>
      <c r="AY201" s="17" t="s">
        <v>191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7" t="s">
        <v>84</v>
      </c>
      <c r="BK201" s="220">
        <f>ROUND(I201*H201,2)</f>
        <v>0</v>
      </c>
      <c r="BL201" s="17" t="s">
        <v>198</v>
      </c>
      <c r="BM201" s="219" t="s">
        <v>2021</v>
      </c>
    </row>
    <row r="202" spans="1:65" s="2" customFormat="1">
      <c r="A202" s="34"/>
      <c r="B202" s="35"/>
      <c r="C202" s="36"/>
      <c r="D202" s="221" t="s">
        <v>200</v>
      </c>
      <c r="E202" s="36"/>
      <c r="F202" s="222" t="s">
        <v>231</v>
      </c>
      <c r="G202" s="36"/>
      <c r="H202" s="36"/>
      <c r="I202" s="122"/>
      <c r="J202" s="36"/>
      <c r="K202" s="36"/>
      <c r="L202" s="39"/>
      <c r="M202" s="223"/>
      <c r="N202" s="224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200</v>
      </c>
      <c r="AU202" s="17" t="s">
        <v>86</v>
      </c>
    </row>
    <row r="203" spans="1:65" s="2" customFormat="1" ht="21.6" customHeight="1">
      <c r="A203" s="34"/>
      <c r="B203" s="35"/>
      <c r="C203" s="208" t="s">
        <v>303</v>
      </c>
      <c r="D203" s="208" t="s">
        <v>193</v>
      </c>
      <c r="E203" s="209" t="s">
        <v>233</v>
      </c>
      <c r="F203" s="210" t="s">
        <v>234</v>
      </c>
      <c r="G203" s="211" t="s">
        <v>235</v>
      </c>
      <c r="H203" s="212">
        <v>7.9000000000000001E-2</v>
      </c>
      <c r="I203" s="213"/>
      <c r="J203" s="214">
        <f>ROUND(I203*H203,2)</f>
        <v>0</v>
      </c>
      <c r="K203" s="210" t="s">
        <v>197</v>
      </c>
      <c r="L203" s="39"/>
      <c r="M203" s="215" t="s">
        <v>1</v>
      </c>
      <c r="N203" s="216" t="s">
        <v>42</v>
      </c>
      <c r="O203" s="71"/>
      <c r="P203" s="217">
        <f>O203*H203</f>
        <v>0</v>
      </c>
      <c r="Q203" s="217">
        <v>1.06277</v>
      </c>
      <c r="R203" s="217">
        <f>Q203*H203</f>
        <v>8.3958829999999998E-2</v>
      </c>
      <c r="S203" s="217">
        <v>0</v>
      </c>
      <c r="T203" s="21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9" t="s">
        <v>198</v>
      </c>
      <c r="AT203" s="219" t="s">
        <v>193</v>
      </c>
      <c r="AU203" s="219" t="s">
        <v>86</v>
      </c>
      <c r="AY203" s="17" t="s">
        <v>191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7" t="s">
        <v>84</v>
      </c>
      <c r="BK203" s="220">
        <f>ROUND(I203*H203,2)</f>
        <v>0</v>
      </c>
      <c r="BL203" s="17" t="s">
        <v>198</v>
      </c>
      <c r="BM203" s="219" t="s">
        <v>236</v>
      </c>
    </row>
    <row r="204" spans="1:65" s="2" customFormat="1" ht="19.5">
      <c r="A204" s="34"/>
      <c r="B204" s="35"/>
      <c r="C204" s="36"/>
      <c r="D204" s="221" t="s">
        <v>200</v>
      </c>
      <c r="E204" s="36"/>
      <c r="F204" s="222" t="s">
        <v>237</v>
      </c>
      <c r="G204" s="36"/>
      <c r="H204" s="36"/>
      <c r="I204" s="122"/>
      <c r="J204" s="36"/>
      <c r="K204" s="36"/>
      <c r="L204" s="39"/>
      <c r="M204" s="223"/>
      <c r="N204" s="224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200</v>
      </c>
      <c r="AU204" s="17" t="s">
        <v>86</v>
      </c>
    </row>
    <row r="205" spans="1:65" s="13" customFormat="1">
      <c r="B205" s="225"/>
      <c r="C205" s="226"/>
      <c r="D205" s="221" t="s">
        <v>202</v>
      </c>
      <c r="E205" s="227" t="s">
        <v>1</v>
      </c>
      <c r="F205" s="228" t="s">
        <v>238</v>
      </c>
      <c r="G205" s="226"/>
      <c r="H205" s="227" t="s">
        <v>1</v>
      </c>
      <c r="I205" s="229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202</v>
      </c>
      <c r="AU205" s="234" t="s">
        <v>86</v>
      </c>
      <c r="AV205" s="13" t="s">
        <v>84</v>
      </c>
      <c r="AW205" s="13" t="s">
        <v>32</v>
      </c>
      <c r="AX205" s="13" t="s">
        <v>77</v>
      </c>
      <c r="AY205" s="234" t="s">
        <v>191</v>
      </c>
    </row>
    <row r="206" spans="1:65" s="14" customFormat="1">
      <c r="B206" s="235"/>
      <c r="C206" s="236"/>
      <c r="D206" s="221" t="s">
        <v>202</v>
      </c>
      <c r="E206" s="237" t="s">
        <v>1</v>
      </c>
      <c r="F206" s="238" t="s">
        <v>2022</v>
      </c>
      <c r="G206" s="236"/>
      <c r="H206" s="239">
        <v>5.2999999999999999E-2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202</v>
      </c>
      <c r="AU206" s="245" t="s">
        <v>86</v>
      </c>
      <c r="AV206" s="14" t="s">
        <v>86</v>
      </c>
      <c r="AW206" s="14" t="s">
        <v>32</v>
      </c>
      <c r="AX206" s="14" t="s">
        <v>77</v>
      </c>
      <c r="AY206" s="245" t="s">
        <v>191</v>
      </c>
    </row>
    <row r="207" spans="1:65" s="13" customFormat="1" ht="22.5">
      <c r="B207" s="225"/>
      <c r="C207" s="226"/>
      <c r="D207" s="221" t="s">
        <v>202</v>
      </c>
      <c r="E207" s="227" t="s">
        <v>1</v>
      </c>
      <c r="F207" s="228" t="s">
        <v>2023</v>
      </c>
      <c r="G207" s="226"/>
      <c r="H207" s="227" t="s">
        <v>1</v>
      </c>
      <c r="I207" s="229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202</v>
      </c>
      <c r="AU207" s="234" t="s">
        <v>86</v>
      </c>
      <c r="AV207" s="13" t="s">
        <v>84</v>
      </c>
      <c r="AW207" s="13" t="s">
        <v>32</v>
      </c>
      <c r="AX207" s="13" t="s">
        <v>77</v>
      </c>
      <c r="AY207" s="234" t="s">
        <v>191</v>
      </c>
    </row>
    <row r="208" spans="1:65" s="14" customFormat="1">
      <c r="B208" s="235"/>
      <c r="C208" s="236"/>
      <c r="D208" s="221" t="s">
        <v>202</v>
      </c>
      <c r="E208" s="237" t="s">
        <v>1</v>
      </c>
      <c r="F208" s="238" t="s">
        <v>2024</v>
      </c>
      <c r="G208" s="236"/>
      <c r="H208" s="239">
        <v>2.5999999999999999E-2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202</v>
      </c>
      <c r="AU208" s="245" t="s">
        <v>86</v>
      </c>
      <c r="AV208" s="14" t="s">
        <v>86</v>
      </c>
      <c r="AW208" s="14" t="s">
        <v>32</v>
      </c>
      <c r="AX208" s="14" t="s">
        <v>77</v>
      </c>
      <c r="AY208" s="245" t="s">
        <v>191</v>
      </c>
    </row>
    <row r="209" spans="1:65" s="2" customFormat="1" ht="14.45" customHeight="1">
      <c r="A209" s="34"/>
      <c r="B209" s="35"/>
      <c r="C209" s="208" t="s">
        <v>8</v>
      </c>
      <c r="D209" s="208" t="s">
        <v>193</v>
      </c>
      <c r="E209" s="209" t="s">
        <v>1625</v>
      </c>
      <c r="F209" s="210" t="s">
        <v>1626</v>
      </c>
      <c r="G209" s="211" t="s">
        <v>208</v>
      </c>
      <c r="H209" s="212">
        <v>1.6639999999999999</v>
      </c>
      <c r="I209" s="213"/>
      <c r="J209" s="214">
        <f>ROUND(I209*H209,2)</f>
        <v>0</v>
      </c>
      <c r="K209" s="210" t="s">
        <v>197</v>
      </c>
      <c r="L209" s="39"/>
      <c r="M209" s="215" t="s">
        <v>1</v>
      </c>
      <c r="N209" s="216" t="s">
        <v>42</v>
      </c>
      <c r="O209" s="71"/>
      <c r="P209" s="217">
        <f>O209*H209</f>
        <v>0</v>
      </c>
      <c r="Q209" s="217">
        <v>2.2563399999999998</v>
      </c>
      <c r="R209" s="217">
        <f>Q209*H209</f>
        <v>3.7545497599999993</v>
      </c>
      <c r="S209" s="217">
        <v>0</v>
      </c>
      <c r="T209" s="21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9" t="s">
        <v>198</v>
      </c>
      <c r="AT209" s="219" t="s">
        <v>193</v>
      </c>
      <c r="AU209" s="219" t="s">
        <v>86</v>
      </c>
      <c r="AY209" s="17" t="s">
        <v>191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7" t="s">
        <v>84</v>
      </c>
      <c r="BK209" s="220">
        <f>ROUND(I209*H209,2)</f>
        <v>0</v>
      </c>
      <c r="BL209" s="17" t="s">
        <v>198</v>
      </c>
      <c r="BM209" s="219" t="s">
        <v>2025</v>
      </c>
    </row>
    <row r="210" spans="1:65" s="2" customFormat="1" ht="19.5">
      <c r="A210" s="34"/>
      <c r="B210" s="35"/>
      <c r="C210" s="36"/>
      <c r="D210" s="221" t="s">
        <v>200</v>
      </c>
      <c r="E210" s="36"/>
      <c r="F210" s="222" t="s">
        <v>1628</v>
      </c>
      <c r="G210" s="36"/>
      <c r="H210" s="36"/>
      <c r="I210" s="122"/>
      <c r="J210" s="36"/>
      <c r="K210" s="36"/>
      <c r="L210" s="39"/>
      <c r="M210" s="223"/>
      <c r="N210" s="224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200</v>
      </c>
      <c r="AU210" s="17" t="s">
        <v>86</v>
      </c>
    </row>
    <row r="211" spans="1:65" s="13" customFormat="1" ht="22.5">
      <c r="B211" s="225"/>
      <c r="C211" s="226"/>
      <c r="D211" s="221" t="s">
        <v>202</v>
      </c>
      <c r="E211" s="227" t="s">
        <v>1</v>
      </c>
      <c r="F211" s="228" t="s">
        <v>1999</v>
      </c>
      <c r="G211" s="226"/>
      <c r="H211" s="227" t="s">
        <v>1</v>
      </c>
      <c r="I211" s="229"/>
      <c r="J211" s="226"/>
      <c r="K211" s="226"/>
      <c r="L211" s="230"/>
      <c r="M211" s="231"/>
      <c r="N211" s="232"/>
      <c r="O211" s="232"/>
      <c r="P211" s="232"/>
      <c r="Q211" s="232"/>
      <c r="R211" s="232"/>
      <c r="S211" s="232"/>
      <c r="T211" s="233"/>
      <c r="AT211" s="234" t="s">
        <v>202</v>
      </c>
      <c r="AU211" s="234" t="s">
        <v>86</v>
      </c>
      <c r="AV211" s="13" t="s">
        <v>84</v>
      </c>
      <c r="AW211" s="13" t="s">
        <v>32</v>
      </c>
      <c r="AX211" s="13" t="s">
        <v>77</v>
      </c>
      <c r="AY211" s="234" t="s">
        <v>191</v>
      </c>
    </row>
    <row r="212" spans="1:65" s="14" customFormat="1">
      <c r="B212" s="235"/>
      <c r="C212" s="236"/>
      <c r="D212" s="221" t="s">
        <v>202</v>
      </c>
      <c r="E212" s="237" t="s">
        <v>1</v>
      </c>
      <c r="F212" s="238" t="s">
        <v>2000</v>
      </c>
      <c r="G212" s="236"/>
      <c r="H212" s="239">
        <v>1.6639999999999999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202</v>
      </c>
      <c r="AU212" s="245" t="s">
        <v>86</v>
      </c>
      <c r="AV212" s="14" t="s">
        <v>86</v>
      </c>
      <c r="AW212" s="14" t="s">
        <v>32</v>
      </c>
      <c r="AX212" s="14" t="s">
        <v>77</v>
      </c>
      <c r="AY212" s="245" t="s">
        <v>191</v>
      </c>
    </row>
    <row r="213" spans="1:65" s="2" customFormat="1" ht="14.45" customHeight="1">
      <c r="A213" s="34"/>
      <c r="B213" s="35"/>
      <c r="C213" s="208" t="s">
        <v>321</v>
      </c>
      <c r="D213" s="208" t="s">
        <v>193</v>
      </c>
      <c r="E213" s="209" t="s">
        <v>1629</v>
      </c>
      <c r="F213" s="210" t="s">
        <v>1630</v>
      </c>
      <c r="G213" s="211" t="s">
        <v>223</v>
      </c>
      <c r="H213" s="212">
        <v>8.32</v>
      </c>
      <c r="I213" s="213"/>
      <c r="J213" s="214">
        <f>ROUND(I213*H213,2)</f>
        <v>0</v>
      </c>
      <c r="K213" s="210" t="s">
        <v>197</v>
      </c>
      <c r="L213" s="39"/>
      <c r="M213" s="215" t="s">
        <v>1</v>
      </c>
      <c r="N213" s="216" t="s">
        <v>42</v>
      </c>
      <c r="O213" s="71"/>
      <c r="P213" s="217">
        <f>O213*H213</f>
        <v>0</v>
      </c>
      <c r="Q213" s="217">
        <v>2.6900000000000001E-3</v>
      </c>
      <c r="R213" s="217">
        <f>Q213*H213</f>
        <v>2.2380800000000003E-2</v>
      </c>
      <c r="S213" s="217">
        <v>0</v>
      </c>
      <c r="T213" s="21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9" t="s">
        <v>198</v>
      </c>
      <c r="AT213" s="219" t="s">
        <v>193</v>
      </c>
      <c r="AU213" s="219" t="s">
        <v>86</v>
      </c>
      <c r="AY213" s="17" t="s">
        <v>191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7" t="s">
        <v>84</v>
      </c>
      <c r="BK213" s="220">
        <f>ROUND(I213*H213,2)</f>
        <v>0</v>
      </c>
      <c r="BL213" s="17" t="s">
        <v>198</v>
      </c>
      <c r="BM213" s="219" t="s">
        <v>2026</v>
      </c>
    </row>
    <row r="214" spans="1:65" s="2" customFormat="1">
      <c r="A214" s="34"/>
      <c r="B214" s="35"/>
      <c r="C214" s="36"/>
      <c r="D214" s="221" t="s">
        <v>200</v>
      </c>
      <c r="E214" s="36"/>
      <c r="F214" s="222" t="s">
        <v>1632</v>
      </c>
      <c r="G214" s="36"/>
      <c r="H214" s="36"/>
      <c r="I214" s="122"/>
      <c r="J214" s="36"/>
      <c r="K214" s="36"/>
      <c r="L214" s="39"/>
      <c r="M214" s="223"/>
      <c r="N214" s="224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200</v>
      </c>
      <c r="AU214" s="17" t="s">
        <v>86</v>
      </c>
    </row>
    <row r="215" spans="1:65" s="13" customFormat="1" ht="22.5">
      <c r="B215" s="225"/>
      <c r="C215" s="226"/>
      <c r="D215" s="221" t="s">
        <v>202</v>
      </c>
      <c r="E215" s="227" t="s">
        <v>1</v>
      </c>
      <c r="F215" s="228" t="s">
        <v>1999</v>
      </c>
      <c r="G215" s="226"/>
      <c r="H215" s="227" t="s">
        <v>1</v>
      </c>
      <c r="I215" s="229"/>
      <c r="J215" s="226"/>
      <c r="K215" s="226"/>
      <c r="L215" s="230"/>
      <c r="M215" s="231"/>
      <c r="N215" s="232"/>
      <c r="O215" s="232"/>
      <c r="P215" s="232"/>
      <c r="Q215" s="232"/>
      <c r="R215" s="232"/>
      <c r="S215" s="232"/>
      <c r="T215" s="233"/>
      <c r="AT215" s="234" t="s">
        <v>202</v>
      </c>
      <c r="AU215" s="234" t="s">
        <v>86</v>
      </c>
      <c r="AV215" s="13" t="s">
        <v>84</v>
      </c>
      <c r="AW215" s="13" t="s">
        <v>32</v>
      </c>
      <c r="AX215" s="13" t="s">
        <v>77</v>
      </c>
      <c r="AY215" s="234" t="s">
        <v>191</v>
      </c>
    </row>
    <row r="216" spans="1:65" s="14" customFormat="1">
      <c r="B216" s="235"/>
      <c r="C216" s="236"/>
      <c r="D216" s="221" t="s">
        <v>202</v>
      </c>
      <c r="E216" s="237" t="s">
        <v>1</v>
      </c>
      <c r="F216" s="238" t="s">
        <v>2027</v>
      </c>
      <c r="G216" s="236"/>
      <c r="H216" s="239">
        <v>8.32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202</v>
      </c>
      <c r="AU216" s="245" t="s">
        <v>86</v>
      </c>
      <c r="AV216" s="14" t="s">
        <v>86</v>
      </c>
      <c r="AW216" s="14" t="s">
        <v>32</v>
      </c>
      <c r="AX216" s="14" t="s">
        <v>77</v>
      </c>
      <c r="AY216" s="245" t="s">
        <v>191</v>
      </c>
    </row>
    <row r="217" spans="1:65" s="2" customFormat="1" ht="21.6" customHeight="1">
      <c r="A217" s="34"/>
      <c r="B217" s="35"/>
      <c r="C217" s="208" t="s">
        <v>342</v>
      </c>
      <c r="D217" s="208" t="s">
        <v>193</v>
      </c>
      <c r="E217" s="209" t="s">
        <v>1634</v>
      </c>
      <c r="F217" s="210" t="s">
        <v>1635</v>
      </c>
      <c r="G217" s="211" t="s">
        <v>223</v>
      </c>
      <c r="H217" s="212">
        <v>8.32</v>
      </c>
      <c r="I217" s="213"/>
      <c r="J217" s="214">
        <f>ROUND(I217*H217,2)</f>
        <v>0</v>
      </c>
      <c r="K217" s="210" t="s">
        <v>197</v>
      </c>
      <c r="L217" s="39"/>
      <c r="M217" s="215" t="s">
        <v>1</v>
      </c>
      <c r="N217" s="216" t="s">
        <v>42</v>
      </c>
      <c r="O217" s="71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9" t="s">
        <v>198</v>
      </c>
      <c r="AT217" s="219" t="s">
        <v>193</v>
      </c>
      <c r="AU217" s="219" t="s">
        <v>86</v>
      </c>
      <c r="AY217" s="17" t="s">
        <v>191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7" t="s">
        <v>84</v>
      </c>
      <c r="BK217" s="220">
        <f>ROUND(I217*H217,2)</f>
        <v>0</v>
      </c>
      <c r="BL217" s="17" t="s">
        <v>198</v>
      </c>
      <c r="BM217" s="219" t="s">
        <v>2028</v>
      </c>
    </row>
    <row r="218" spans="1:65" s="2" customFormat="1">
      <c r="A218" s="34"/>
      <c r="B218" s="35"/>
      <c r="C218" s="36"/>
      <c r="D218" s="221" t="s">
        <v>200</v>
      </c>
      <c r="E218" s="36"/>
      <c r="F218" s="222" t="s">
        <v>1637</v>
      </c>
      <c r="G218" s="36"/>
      <c r="H218" s="36"/>
      <c r="I218" s="122"/>
      <c r="J218" s="36"/>
      <c r="K218" s="36"/>
      <c r="L218" s="39"/>
      <c r="M218" s="223"/>
      <c r="N218" s="224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200</v>
      </c>
      <c r="AU218" s="17" t="s">
        <v>86</v>
      </c>
    </row>
    <row r="219" spans="1:65" s="12" customFormat="1" ht="22.9" customHeight="1">
      <c r="B219" s="192"/>
      <c r="C219" s="193"/>
      <c r="D219" s="194" t="s">
        <v>76</v>
      </c>
      <c r="E219" s="206" t="s">
        <v>213</v>
      </c>
      <c r="F219" s="206" t="s">
        <v>240</v>
      </c>
      <c r="G219" s="193"/>
      <c r="H219" s="193"/>
      <c r="I219" s="196"/>
      <c r="J219" s="207">
        <f>BK219</f>
        <v>0</v>
      </c>
      <c r="K219" s="193"/>
      <c r="L219" s="198"/>
      <c r="M219" s="199"/>
      <c r="N219" s="200"/>
      <c r="O219" s="200"/>
      <c r="P219" s="201">
        <f>SUM(P220:P264)</f>
        <v>0</v>
      </c>
      <c r="Q219" s="200"/>
      <c r="R219" s="201">
        <f>SUM(R220:R264)</f>
        <v>23.699213570000001</v>
      </c>
      <c r="S219" s="200"/>
      <c r="T219" s="202">
        <f>SUM(T220:T264)</f>
        <v>0</v>
      </c>
      <c r="AR219" s="203" t="s">
        <v>84</v>
      </c>
      <c r="AT219" s="204" t="s">
        <v>76</v>
      </c>
      <c r="AU219" s="204" t="s">
        <v>84</v>
      </c>
      <c r="AY219" s="203" t="s">
        <v>191</v>
      </c>
      <c r="BK219" s="205">
        <f>SUM(BK220:BK264)</f>
        <v>0</v>
      </c>
    </row>
    <row r="220" spans="1:65" s="2" customFormat="1" ht="32.450000000000003" customHeight="1">
      <c r="A220" s="34"/>
      <c r="B220" s="35"/>
      <c r="C220" s="208" t="s">
        <v>354</v>
      </c>
      <c r="D220" s="208" t="s">
        <v>193</v>
      </c>
      <c r="E220" s="209" t="s">
        <v>242</v>
      </c>
      <c r="F220" s="210" t="s">
        <v>243</v>
      </c>
      <c r="G220" s="211" t="s">
        <v>223</v>
      </c>
      <c r="H220" s="212">
        <v>2.048</v>
      </c>
      <c r="I220" s="213"/>
      <c r="J220" s="214">
        <f>ROUND(I220*H220,2)</f>
        <v>0</v>
      </c>
      <c r="K220" s="210" t="s">
        <v>197</v>
      </c>
      <c r="L220" s="39"/>
      <c r="M220" s="215" t="s">
        <v>1</v>
      </c>
      <c r="N220" s="216" t="s">
        <v>42</v>
      </c>
      <c r="O220" s="71"/>
      <c r="P220" s="217">
        <f>O220*H220</f>
        <v>0</v>
      </c>
      <c r="Q220" s="217">
        <v>0.34661999999999998</v>
      </c>
      <c r="R220" s="217">
        <f>Q220*H220</f>
        <v>0.70987776000000002</v>
      </c>
      <c r="S220" s="217">
        <v>0</v>
      </c>
      <c r="T220" s="21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9" t="s">
        <v>198</v>
      </c>
      <c r="AT220" s="219" t="s">
        <v>193</v>
      </c>
      <c r="AU220" s="219" t="s">
        <v>86</v>
      </c>
      <c r="AY220" s="17" t="s">
        <v>191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7" t="s">
        <v>84</v>
      </c>
      <c r="BK220" s="220">
        <f>ROUND(I220*H220,2)</f>
        <v>0</v>
      </c>
      <c r="BL220" s="17" t="s">
        <v>198</v>
      </c>
      <c r="BM220" s="219" t="s">
        <v>244</v>
      </c>
    </row>
    <row r="221" spans="1:65" s="2" customFormat="1" ht="29.25">
      <c r="A221" s="34"/>
      <c r="B221" s="35"/>
      <c r="C221" s="36"/>
      <c r="D221" s="221" t="s">
        <v>200</v>
      </c>
      <c r="E221" s="36"/>
      <c r="F221" s="222" t="s">
        <v>245</v>
      </c>
      <c r="G221" s="36"/>
      <c r="H221" s="36"/>
      <c r="I221" s="122"/>
      <c r="J221" s="36"/>
      <c r="K221" s="36"/>
      <c r="L221" s="39"/>
      <c r="M221" s="223"/>
      <c r="N221" s="224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200</v>
      </c>
      <c r="AU221" s="17" t="s">
        <v>86</v>
      </c>
    </row>
    <row r="222" spans="1:65" s="13" customFormat="1">
      <c r="B222" s="225"/>
      <c r="C222" s="226"/>
      <c r="D222" s="221" t="s">
        <v>202</v>
      </c>
      <c r="E222" s="227" t="s">
        <v>1</v>
      </c>
      <c r="F222" s="228" t="s">
        <v>2029</v>
      </c>
      <c r="G222" s="226"/>
      <c r="H222" s="227" t="s">
        <v>1</v>
      </c>
      <c r="I222" s="229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AT222" s="234" t="s">
        <v>202</v>
      </c>
      <c r="AU222" s="234" t="s">
        <v>86</v>
      </c>
      <c r="AV222" s="13" t="s">
        <v>84</v>
      </c>
      <c r="AW222" s="13" t="s">
        <v>32</v>
      </c>
      <c r="AX222" s="13" t="s">
        <v>77</v>
      </c>
      <c r="AY222" s="234" t="s">
        <v>191</v>
      </c>
    </row>
    <row r="223" spans="1:65" s="14" customFormat="1">
      <c r="B223" s="235"/>
      <c r="C223" s="236"/>
      <c r="D223" s="221" t="s">
        <v>202</v>
      </c>
      <c r="E223" s="237" t="s">
        <v>1</v>
      </c>
      <c r="F223" s="238" t="s">
        <v>2030</v>
      </c>
      <c r="G223" s="236"/>
      <c r="H223" s="239">
        <v>2.048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202</v>
      </c>
      <c r="AU223" s="245" t="s">
        <v>86</v>
      </c>
      <c r="AV223" s="14" t="s">
        <v>86</v>
      </c>
      <c r="AW223" s="14" t="s">
        <v>32</v>
      </c>
      <c r="AX223" s="14" t="s">
        <v>77</v>
      </c>
      <c r="AY223" s="245" t="s">
        <v>191</v>
      </c>
    </row>
    <row r="224" spans="1:65" s="2" customFormat="1" ht="32.450000000000003" customHeight="1">
      <c r="A224" s="34"/>
      <c r="B224" s="35"/>
      <c r="C224" s="208" t="s">
        <v>362</v>
      </c>
      <c r="D224" s="208" t="s">
        <v>193</v>
      </c>
      <c r="E224" s="209" t="s">
        <v>249</v>
      </c>
      <c r="F224" s="210" t="s">
        <v>250</v>
      </c>
      <c r="G224" s="211" t="s">
        <v>223</v>
      </c>
      <c r="H224" s="212">
        <v>36.514000000000003</v>
      </c>
      <c r="I224" s="213"/>
      <c r="J224" s="214">
        <f>ROUND(I224*H224,2)</f>
        <v>0</v>
      </c>
      <c r="K224" s="210" t="s">
        <v>197</v>
      </c>
      <c r="L224" s="39"/>
      <c r="M224" s="215" t="s">
        <v>1</v>
      </c>
      <c r="N224" s="216" t="s">
        <v>42</v>
      </c>
      <c r="O224" s="71"/>
      <c r="P224" s="217">
        <f>O224*H224</f>
        <v>0</v>
      </c>
      <c r="Q224" s="217">
        <v>0.51453000000000004</v>
      </c>
      <c r="R224" s="217">
        <f>Q224*H224</f>
        <v>18.787548420000004</v>
      </c>
      <c r="S224" s="217">
        <v>0</v>
      </c>
      <c r="T224" s="21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9" t="s">
        <v>198</v>
      </c>
      <c r="AT224" s="219" t="s">
        <v>193</v>
      </c>
      <c r="AU224" s="219" t="s">
        <v>86</v>
      </c>
      <c r="AY224" s="17" t="s">
        <v>191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7" t="s">
        <v>84</v>
      </c>
      <c r="BK224" s="220">
        <f>ROUND(I224*H224,2)</f>
        <v>0</v>
      </c>
      <c r="BL224" s="17" t="s">
        <v>198</v>
      </c>
      <c r="BM224" s="219" t="s">
        <v>251</v>
      </c>
    </row>
    <row r="225" spans="1:65" s="2" customFormat="1" ht="29.25">
      <c r="A225" s="34"/>
      <c r="B225" s="35"/>
      <c r="C225" s="36"/>
      <c r="D225" s="221" t="s">
        <v>200</v>
      </c>
      <c r="E225" s="36"/>
      <c r="F225" s="222" t="s">
        <v>252</v>
      </c>
      <c r="G225" s="36"/>
      <c r="H225" s="36"/>
      <c r="I225" s="122"/>
      <c r="J225" s="36"/>
      <c r="K225" s="36"/>
      <c r="L225" s="39"/>
      <c r="M225" s="223"/>
      <c r="N225" s="224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200</v>
      </c>
      <c r="AU225" s="17" t="s">
        <v>86</v>
      </c>
    </row>
    <row r="226" spans="1:65" s="13" customFormat="1">
      <c r="B226" s="225"/>
      <c r="C226" s="226"/>
      <c r="D226" s="221" t="s">
        <v>202</v>
      </c>
      <c r="E226" s="227" t="s">
        <v>1</v>
      </c>
      <c r="F226" s="228" t="s">
        <v>2031</v>
      </c>
      <c r="G226" s="226"/>
      <c r="H226" s="227" t="s">
        <v>1</v>
      </c>
      <c r="I226" s="229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202</v>
      </c>
      <c r="AU226" s="234" t="s">
        <v>86</v>
      </c>
      <c r="AV226" s="13" t="s">
        <v>84</v>
      </c>
      <c r="AW226" s="13" t="s">
        <v>32</v>
      </c>
      <c r="AX226" s="13" t="s">
        <v>77</v>
      </c>
      <c r="AY226" s="234" t="s">
        <v>191</v>
      </c>
    </row>
    <row r="227" spans="1:65" s="14" customFormat="1">
      <c r="B227" s="235"/>
      <c r="C227" s="236"/>
      <c r="D227" s="221" t="s">
        <v>202</v>
      </c>
      <c r="E227" s="237" t="s">
        <v>1</v>
      </c>
      <c r="F227" s="238" t="s">
        <v>2032</v>
      </c>
      <c r="G227" s="236"/>
      <c r="H227" s="239">
        <v>35.753999999999998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202</v>
      </c>
      <c r="AU227" s="245" t="s">
        <v>86</v>
      </c>
      <c r="AV227" s="14" t="s">
        <v>86</v>
      </c>
      <c r="AW227" s="14" t="s">
        <v>32</v>
      </c>
      <c r="AX227" s="14" t="s">
        <v>77</v>
      </c>
      <c r="AY227" s="245" t="s">
        <v>191</v>
      </c>
    </row>
    <row r="228" spans="1:65" s="13" customFormat="1">
      <c r="B228" s="225"/>
      <c r="C228" s="226"/>
      <c r="D228" s="221" t="s">
        <v>202</v>
      </c>
      <c r="E228" s="227" t="s">
        <v>1</v>
      </c>
      <c r="F228" s="228" t="s">
        <v>2033</v>
      </c>
      <c r="G228" s="226"/>
      <c r="H228" s="227" t="s">
        <v>1</v>
      </c>
      <c r="I228" s="229"/>
      <c r="J228" s="226"/>
      <c r="K228" s="226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202</v>
      </c>
      <c r="AU228" s="234" t="s">
        <v>86</v>
      </c>
      <c r="AV228" s="13" t="s">
        <v>84</v>
      </c>
      <c r="AW228" s="13" t="s">
        <v>32</v>
      </c>
      <c r="AX228" s="13" t="s">
        <v>77</v>
      </c>
      <c r="AY228" s="234" t="s">
        <v>191</v>
      </c>
    </row>
    <row r="229" spans="1:65" s="14" customFormat="1">
      <c r="B229" s="235"/>
      <c r="C229" s="236"/>
      <c r="D229" s="221" t="s">
        <v>202</v>
      </c>
      <c r="E229" s="237" t="s">
        <v>1</v>
      </c>
      <c r="F229" s="238" t="s">
        <v>2034</v>
      </c>
      <c r="G229" s="236"/>
      <c r="H229" s="239">
        <v>0.76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202</v>
      </c>
      <c r="AU229" s="245" t="s">
        <v>86</v>
      </c>
      <c r="AV229" s="14" t="s">
        <v>86</v>
      </c>
      <c r="AW229" s="14" t="s">
        <v>32</v>
      </c>
      <c r="AX229" s="14" t="s">
        <v>77</v>
      </c>
      <c r="AY229" s="245" t="s">
        <v>191</v>
      </c>
    </row>
    <row r="230" spans="1:65" s="2" customFormat="1" ht="21.6" customHeight="1">
      <c r="A230" s="34"/>
      <c r="B230" s="35"/>
      <c r="C230" s="208" t="s">
        <v>370</v>
      </c>
      <c r="D230" s="208" t="s">
        <v>193</v>
      </c>
      <c r="E230" s="209" t="s">
        <v>1645</v>
      </c>
      <c r="F230" s="210" t="s">
        <v>1646</v>
      </c>
      <c r="G230" s="211" t="s">
        <v>196</v>
      </c>
      <c r="H230" s="212">
        <v>3</v>
      </c>
      <c r="I230" s="213"/>
      <c r="J230" s="214">
        <f>ROUND(I230*H230,2)</f>
        <v>0</v>
      </c>
      <c r="K230" s="210" t="s">
        <v>197</v>
      </c>
      <c r="L230" s="39"/>
      <c r="M230" s="215" t="s">
        <v>1</v>
      </c>
      <c r="N230" s="216" t="s">
        <v>42</v>
      </c>
      <c r="O230" s="71"/>
      <c r="P230" s="217">
        <f>O230*H230</f>
        <v>0</v>
      </c>
      <c r="Q230" s="217">
        <v>2.2780000000000002E-2</v>
      </c>
      <c r="R230" s="217">
        <f>Q230*H230</f>
        <v>6.8340000000000012E-2</v>
      </c>
      <c r="S230" s="217">
        <v>0</v>
      </c>
      <c r="T230" s="21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9" t="s">
        <v>198</v>
      </c>
      <c r="AT230" s="219" t="s">
        <v>193</v>
      </c>
      <c r="AU230" s="219" t="s">
        <v>86</v>
      </c>
      <c r="AY230" s="17" t="s">
        <v>191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7" t="s">
        <v>84</v>
      </c>
      <c r="BK230" s="220">
        <f>ROUND(I230*H230,2)</f>
        <v>0</v>
      </c>
      <c r="BL230" s="17" t="s">
        <v>198</v>
      </c>
      <c r="BM230" s="219" t="s">
        <v>2035</v>
      </c>
    </row>
    <row r="231" spans="1:65" s="2" customFormat="1" ht="19.5">
      <c r="A231" s="34"/>
      <c r="B231" s="35"/>
      <c r="C231" s="36"/>
      <c r="D231" s="221" t="s">
        <v>200</v>
      </c>
      <c r="E231" s="36"/>
      <c r="F231" s="222" t="s">
        <v>1648</v>
      </c>
      <c r="G231" s="36"/>
      <c r="H231" s="36"/>
      <c r="I231" s="122"/>
      <c r="J231" s="36"/>
      <c r="K231" s="36"/>
      <c r="L231" s="39"/>
      <c r="M231" s="223"/>
      <c r="N231" s="224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200</v>
      </c>
      <c r="AU231" s="17" t="s">
        <v>86</v>
      </c>
    </row>
    <row r="232" spans="1:65" s="14" customFormat="1">
      <c r="B232" s="235"/>
      <c r="C232" s="236"/>
      <c r="D232" s="221" t="s">
        <v>202</v>
      </c>
      <c r="E232" s="237" t="s">
        <v>1</v>
      </c>
      <c r="F232" s="238" t="s">
        <v>2036</v>
      </c>
      <c r="G232" s="236"/>
      <c r="H232" s="239">
        <v>3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202</v>
      </c>
      <c r="AU232" s="245" t="s">
        <v>86</v>
      </c>
      <c r="AV232" s="14" t="s">
        <v>86</v>
      </c>
      <c r="AW232" s="14" t="s">
        <v>32</v>
      </c>
      <c r="AX232" s="14" t="s">
        <v>77</v>
      </c>
      <c r="AY232" s="245" t="s">
        <v>191</v>
      </c>
    </row>
    <row r="233" spans="1:65" s="2" customFormat="1" ht="14.45" customHeight="1">
      <c r="A233" s="34"/>
      <c r="B233" s="35"/>
      <c r="C233" s="208" t="s">
        <v>7</v>
      </c>
      <c r="D233" s="208" t="s">
        <v>193</v>
      </c>
      <c r="E233" s="209" t="s">
        <v>256</v>
      </c>
      <c r="F233" s="210" t="s">
        <v>257</v>
      </c>
      <c r="G233" s="211" t="s">
        <v>235</v>
      </c>
      <c r="H233" s="212">
        <v>0.36699999999999999</v>
      </c>
      <c r="I233" s="213"/>
      <c r="J233" s="214">
        <f>ROUND(I233*H233,2)</f>
        <v>0</v>
      </c>
      <c r="K233" s="210" t="s">
        <v>197</v>
      </c>
      <c r="L233" s="39"/>
      <c r="M233" s="215" t="s">
        <v>1</v>
      </c>
      <c r="N233" s="216" t="s">
        <v>42</v>
      </c>
      <c r="O233" s="71"/>
      <c r="P233" s="217">
        <f>O233*H233</f>
        <v>0</v>
      </c>
      <c r="Q233" s="217">
        <v>1.0461400000000001</v>
      </c>
      <c r="R233" s="217">
        <f>Q233*H233</f>
        <v>0.38393337999999999</v>
      </c>
      <c r="S233" s="217">
        <v>0</v>
      </c>
      <c r="T233" s="21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9" t="s">
        <v>198</v>
      </c>
      <c r="AT233" s="219" t="s">
        <v>193</v>
      </c>
      <c r="AU233" s="219" t="s">
        <v>86</v>
      </c>
      <c r="AY233" s="17" t="s">
        <v>191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7" t="s">
        <v>84</v>
      </c>
      <c r="BK233" s="220">
        <f>ROUND(I233*H233,2)</f>
        <v>0</v>
      </c>
      <c r="BL233" s="17" t="s">
        <v>198</v>
      </c>
      <c r="BM233" s="219" t="s">
        <v>258</v>
      </c>
    </row>
    <row r="234" spans="1:65" s="2" customFormat="1" ht="29.25">
      <c r="A234" s="34"/>
      <c r="B234" s="35"/>
      <c r="C234" s="36"/>
      <c r="D234" s="221" t="s">
        <v>200</v>
      </c>
      <c r="E234" s="36"/>
      <c r="F234" s="222" t="s">
        <v>259</v>
      </c>
      <c r="G234" s="36"/>
      <c r="H234" s="36"/>
      <c r="I234" s="122"/>
      <c r="J234" s="36"/>
      <c r="K234" s="36"/>
      <c r="L234" s="39"/>
      <c r="M234" s="223"/>
      <c r="N234" s="224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200</v>
      </c>
      <c r="AU234" s="17" t="s">
        <v>86</v>
      </c>
    </row>
    <row r="235" spans="1:65" s="13" customFormat="1">
      <c r="B235" s="225"/>
      <c r="C235" s="226"/>
      <c r="D235" s="221" t="s">
        <v>202</v>
      </c>
      <c r="E235" s="227" t="s">
        <v>1</v>
      </c>
      <c r="F235" s="228" t="s">
        <v>253</v>
      </c>
      <c r="G235" s="226"/>
      <c r="H235" s="227" t="s">
        <v>1</v>
      </c>
      <c r="I235" s="229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202</v>
      </c>
      <c r="AU235" s="234" t="s">
        <v>86</v>
      </c>
      <c r="AV235" s="13" t="s">
        <v>84</v>
      </c>
      <c r="AW235" s="13" t="s">
        <v>32</v>
      </c>
      <c r="AX235" s="13" t="s">
        <v>77</v>
      </c>
      <c r="AY235" s="234" t="s">
        <v>191</v>
      </c>
    </row>
    <row r="236" spans="1:65" s="13" customFormat="1">
      <c r="B236" s="225"/>
      <c r="C236" s="226"/>
      <c r="D236" s="221" t="s">
        <v>202</v>
      </c>
      <c r="E236" s="227" t="s">
        <v>1</v>
      </c>
      <c r="F236" s="228" t="s">
        <v>260</v>
      </c>
      <c r="G236" s="226"/>
      <c r="H236" s="227" t="s">
        <v>1</v>
      </c>
      <c r="I236" s="229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202</v>
      </c>
      <c r="AU236" s="234" t="s">
        <v>86</v>
      </c>
      <c r="AV236" s="13" t="s">
        <v>84</v>
      </c>
      <c r="AW236" s="13" t="s">
        <v>32</v>
      </c>
      <c r="AX236" s="13" t="s">
        <v>77</v>
      </c>
      <c r="AY236" s="234" t="s">
        <v>191</v>
      </c>
    </row>
    <row r="237" spans="1:65" s="14" customFormat="1" ht="22.5">
      <c r="B237" s="235"/>
      <c r="C237" s="236"/>
      <c r="D237" s="221" t="s">
        <v>202</v>
      </c>
      <c r="E237" s="237" t="s">
        <v>1</v>
      </c>
      <c r="F237" s="238" t="s">
        <v>2037</v>
      </c>
      <c r="G237" s="236"/>
      <c r="H237" s="239">
        <v>0.21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202</v>
      </c>
      <c r="AU237" s="245" t="s">
        <v>86</v>
      </c>
      <c r="AV237" s="14" t="s">
        <v>86</v>
      </c>
      <c r="AW237" s="14" t="s">
        <v>32</v>
      </c>
      <c r="AX237" s="14" t="s">
        <v>77</v>
      </c>
      <c r="AY237" s="245" t="s">
        <v>191</v>
      </c>
    </row>
    <row r="238" spans="1:65" s="14" customFormat="1">
      <c r="B238" s="235"/>
      <c r="C238" s="236"/>
      <c r="D238" s="221" t="s">
        <v>202</v>
      </c>
      <c r="E238" s="237" t="s">
        <v>1</v>
      </c>
      <c r="F238" s="238" t="s">
        <v>2038</v>
      </c>
      <c r="G238" s="236"/>
      <c r="H238" s="239">
        <v>-2.1000000000000001E-2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202</v>
      </c>
      <c r="AU238" s="245" t="s">
        <v>86</v>
      </c>
      <c r="AV238" s="14" t="s">
        <v>86</v>
      </c>
      <c r="AW238" s="14" t="s">
        <v>32</v>
      </c>
      <c r="AX238" s="14" t="s">
        <v>77</v>
      </c>
      <c r="AY238" s="245" t="s">
        <v>191</v>
      </c>
    </row>
    <row r="239" spans="1:65" s="13" customFormat="1">
      <c r="B239" s="225"/>
      <c r="C239" s="226"/>
      <c r="D239" s="221" t="s">
        <v>202</v>
      </c>
      <c r="E239" s="227" t="s">
        <v>1</v>
      </c>
      <c r="F239" s="228" t="s">
        <v>263</v>
      </c>
      <c r="G239" s="226"/>
      <c r="H239" s="227" t="s">
        <v>1</v>
      </c>
      <c r="I239" s="229"/>
      <c r="J239" s="226"/>
      <c r="K239" s="226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202</v>
      </c>
      <c r="AU239" s="234" t="s">
        <v>86</v>
      </c>
      <c r="AV239" s="13" t="s">
        <v>84</v>
      </c>
      <c r="AW239" s="13" t="s">
        <v>32</v>
      </c>
      <c r="AX239" s="13" t="s">
        <v>77</v>
      </c>
      <c r="AY239" s="234" t="s">
        <v>191</v>
      </c>
    </row>
    <row r="240" spans="1:65" s="14" customFormat="1" ht="22.5">
      <c r="B240" s="235"/>
      <c r="C240" s="236"/>
      <c r="D240" s="221" t="s">
        <v>202</v>
      </c>
      <c r="E240" s="237" t="s">
        <v>1</v>
      </c>
      <c r="F240" s="238" t="s">
        <v>2039</v>
      </c>
      <c r="G240" s="236"/>
      <c r="H240" s="239">
        <v>0.189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202</v>
      </c>
      <c r="AU240" s="245" t="s">
        <v>86</v>
      </c>
      <c r="AV240" s="14" t="s">
        <v>86</v>
      </c>
      <c r="AW240" s="14" t="s">
        <v>32</v>
      </c>
      <c r="AX240" s="14" t="s">
        <v>77</v>
      </c>
      <c r="AY240" s="245" t="s">
        <v>191</v>
      </c>
    </row>
    <row r="241" spans="1:65" s="14" customFormat="1">
      <c r="B241" s="235"/>
      <c r="C241" s="236"/>
      <c r="D241" s="221" t="s">
        <v>202</v>
      </c>
      <c r="E241" s="237" t="s">
        <v>1</v>
      </c>
      <c r="F241" s="238" t="s">
        <v>2040</v>
      </c>
      <c r="G241" s="236"/>
      <c r="H241" s="239">
        <v>-1.9E-2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202</v>
      </c>
      <c r="AU241" s="245" t="s">
        <v>86</v>
      </c>
      <c r="AV241" s="14" t="s">
        <v>86</v>
      </c>
      <c r="AW241" s="14" t="s">
        <v>32</v>
      </c>
      <c r="AX241" s="14" t="s">
        <v>77</v>
      </c>
      <c r="AY241" s="245" t="s">
        <v>191</v>
      </c>
    </row>
    <row r="242" spans="1:65" s="13" customFormat="1" ht="22.5">
      <c r="B242" s="225"/>
      <c r="C242" s="226"/>
      <c r="D242" s="221" t="s">
        <v>202</v>
      </c>
      <c r="E242" s="227" t="s">
        <v>1</v>
      </c>
      <c r="F242" s="228" t="s">
        <v>2041</v>
      </c>
      <c r="G242" s="226"/>
      <c r="H242" s="227" t="s">
        <v>1</v>
      </c>
      <c r="I242" s="229"/>
      <c r="J242" s="226"/>
      <c r="K242" s="226"/>
      <c r="L242" s="230"/>
      <c r="M242" s="231"/>
      <c r="N242" s="232"/>
      <c r="O242" s="232"/>
      <c r="P242" s="232"/>
      <c r="Q242" s="232"/>
      <c r="R242" s="232"/>
      <c r="S242" s="232"/>
      <c r="T242" s="233"/>
      <c r="AT242" s="234" t="s">
        <v>202</v>
      </c>
      <c r="AU242" s="234" t="s">
        <v>86</v>
      </c>
      <c r="AV242" s="13" t="s">
        <v>84</v>
      </c>
      <c r="AW242" s="13" t="s">
        <v>32</v>
      </c>
      <c r="AX242" s="13" t="s">
        <v>77</v>
      </c>
      <c r="AY242" s="234" t="s">
        <v>191</v>
      </c>
    </row>
    <row r="243" spans="1:65" s="14" customFormat="1">
      <c r="B243" s="235"/>
      <c r="C243" s="236"/>
      <c r="D243" s="221" t="s">
        <v>202</v>
      </c>
      <c r="E243" s="237" t="s">
        <v>1</v>
      </c>
      <c r="F243" s="238" t="s">
        <v>2042</v>
      </c>
      <c r="G243" s="236"/>
      <c r="H243" s="239">
        <v>8.0000000000000002E-3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202</v>
      </c>
      <c r="AU243" s="245" t="s">
        <v>86</v>
      </c>
      <c r="AV243" s="14" t="s">
        <v>86</v>
      </c>
      <c r="AW243" s="14" t="s">
        <v>32</v>
      </c>
      <c r="AX243" s="14" t="s">
        <v>77</v>
      </c>
      <c r="AY243" s="245" t="s">
        <v>191</v>
      </c>
    </row>
    <row r="244" spans="1:65" s="2" customFormat="1" ht="21.6" customHeight="1">
      <c r="A244" s="34"/>
      <c r="B244" s="35"/>
      <c r="C244" s="208" t="s">
        <v>380</v>
      </c>
      <c r="D244" s="208" t="s">
        <v>193</v>
      </c>
      <c r="E244" s="209" t="s">
        <v>267</v>
      </c>
      <c r="F244" s="210" t="s">
        <v>268</v>
      </c>
      <c r="G244" s="211" t="s">
        <v>196</v>
      </c>
      <c r="H244" s="212">
        <v>2</v>
      </c>
      <c r="I244" s="213"/>
      <c r="J244" s="214">
        <f>ROUND(I244*H244,2)</f>
        <v>0</v>
      </c>
      <c r="K244" s="210" t="s">
        <v>197</v>
      </c>
      <c r="L244" s="39"/>
      <c r="M244" s="215" t="s">
        <v>1</v>
      </c>
      <c r="N244" s="216" t="s">
        <v>42</v>
      </c>
      <c r="O244" s="71"/>
      <c r="P244" s="217">
        <f>O244*H244</f>
        <v>0</v>
      </c>
      <c r="Q244" s="217">
        <v>1.1469999999999999E-2</v>
      </c>
      <c r="R244" s="217">
        <f>Q244*H244</f>
        <v>2.2939999999999999E-2</v>
      </c>
      <c r="S244" s="217">
        <v>0</v>
      </c>
      <c r="T244" s="21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9" t="s">
        <v>198</v>
      </c>
      <c r="AT244" s="219" t="s">
        <v>193</v>
      </c>
      <c r="AU244" s="219" t="s">
        <v>86</v>
      </c>
      <c r="AY244" s="17" t="s">
        <v>191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17" t="s">
        <v>84</v>
      </c>
      <c r="BK244" s="220">
        <f>ROUND(I244*H244,2)</f>
        <v>0</v>
      </c>
      <c r="BL244" s="17" t="s">
        <v>198</v>
      </c>
      <c r="BM244" s="219" t="s">
        <v>269</v>
      </c>
    </row>
    <row r="245" spans="1:65" s="2" customFormat="1" ht="19.5">
      <c r="A245" s="34"/>
      <c r="B245" s="35"/>
      <c r="C245" s="36"/>
      <c r="D245" s="221" t="s">
        <v>200</v>
      </c>
      <c r="E245" s="36"/>
      <c r="F245" s="222" t="s">
        <v>270</v>
      </c>
      <c r="G245" s="36"/>
      <c r="H245" s="36"/>
      <c r="I245" s="122"/>
      <c r="J245" s="36"/>
      <c r="K245" s="36"/>
      <c r="L245" s="39"/>
      <c r="M245" s="223"/>
      <c r="N245" s="224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200</v>
      </c>
      <c r="AU245" s="17" t="s">
        <v>86</v>
      </c>
    </row>
    <row r="246" spans="1:65" s="14" customFormat="1">
      <c r="B246" s="235"/>
      <c r="C246" s="236"/>
      <c r="D246" s="221" t="s">
        <v>202</v>
      </c>
      <c r="E246" s="237" t="s">
        <v>1</v>
      </c>
      <c r="F246" s="238" t="s">
        <v>2043</v>
      </c>
      <c r="G246" s="236"/>
      <c r="H246" s="239">
        <v>2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202</v>
      </c>
      <c r="AU246" s="245" t="s">
        <v>86</v>
      </c>
      <c r="AV246" s="14" t="s">
        <v>86</v>
      </c>
      <c r="AW246" s="14" t="s">
        <v>32</v>
      </c>
      <c r="AX246" s="14" t="s">
        <v>77</v>
      </c>
      <c r="AY246" s="245" t="s">
        <v>191</v>
      </c>
    </row>
    <row r="247" spans="1:65" s="2" customFormat="1" ht="21.6" customHeight="1">
      <c r="A247" s="34"/>
      <c r="B247" s="35"/>
      <c r="C247" s="247" t="s">
        <v>389</v>
      </c>
      <c r="D247" s="247" t="s">
        <v>275</v>
      </c>
      <c r="E247" s="248" t="s">
        <v>276</v>
      </c>
      <c r="F247" s="249" t="s">
        <v>277</v>
      </c>
      <c r="G247" s="250" t="s">
        <v>196</v>
      </c>
      <c r="H247" s="251">
        <v>2</v>
      </c>
      <c r="I247" s="252"/>
      <c r="J247" s="253">
        <f>ROUND(I247*H247,2)</f>
        <v>0</v>
      </c>
      <c r="K247" s="249" t="s">
        <v>197</v>
      </c>
      <c r="L247" s="254"/>
      <c r="M247" s="255" t="s">
        <v>1</v>
      </c>
      <c r="N247" s="256" t="s">
        <v>42</v>
      </c>
      <c r="O247" s="71"/>
      <c r="P247" s="217">
        <f>O247*H247</f>
        <v>0</v>
      </c>
      <c r="Q247" s="217">
        <v>0.1366</v>
      </c>
      <c r="R247" s="217">
        <f>Q247*H247</f>
        <v>0.2732</v>
      </c>
      <c r="S247" s="217">
        <v>0</v>
      </c>
      <c r="T247" s="21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9" t="s">
        <v>248</v>
      </c>
      <c r="AT247" s="219" t="s">
        <v>275</v>
      </c>
      <c r="AU247" s="219" t="s">
        <v>86</v>
      </c>
      <c r="AY247" s="17" t="s">
        <v>191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7" t="s">
        <v>84</v>
      </c>
      <c r="BK247" s="220">
        <f>ROUND(I247*H247,2)</f>
        <v>0</v>
      </c>
      <c r="BL247" s="17" t="s">
        <v>198</v>
      </c>
      <c r="BM247" s="219" t="s">
        <v>278</v>
      </c>
    </row>
    <row r="248" spans="1:65" s="2" customFormat="1" ht="19.5">
      <c r="A248" s="34"/>
      <c r="B248" s="35"/>
      <c r="C248" s="36"/>
      <c r="D248" s="221" t="s">
        <v>200</v>
      </c>
      <c r="E248" s="36"/>
      <c r="F248" s="222" t="s">
        <v>279</v>
      </c>
      <c r="G248" s="36"/>
      <c r="H248" s="36"/>
      <c r="I248" s="122"/>
      <c r="J248" s="36"/>
      <c r="K248" s="36"/>
      <c r="L248" s="39"/>
      <c r="M248" s="223"/>
      <c r="N248" s="224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200</v>
      </c>
      <c r="AU248" s="17" t="s">
        <v>86</v>
      </c>
    </row>
    <row r="249" spans="1:65" s="2" customFormat="1" ht="32.450000000000003" customHeight="1">
      <c r="A249" s="34"/>
      <c r="B249" s="35"/>
      <c r="C249" s="208" t="s">
        <v>396</v>
      </c>
      <c r="D249" s="208" t="s">
        <v>193</v>
      </c>
      <c r="E249" s="209" t="s">
        <v>2044</v>
      </c>
      <c r="F249" s="210" t="s">
        <v>2045</v>
      </c>
      <c r="G249" s="211" t="s">
        <v>223</v>
      </c>
      <c r="H249" s="212">
        <v>2.98</v>
      </c>
      <c r="I249" s="213"/>
      <c r="J249" s="214">
        <f>ROUND(I249*H249,2)</f>
        <v>0</v>
      </c>
      <c r="K249" s="210" t="s">
        <v>197</v>
      </c>
      <c r="L249" s="39"/>
      <c r="M249" s="215" t="s">
        <v>1</v>
      </c>
      <c r="N249" s="216" t="s">
        <v>42</v>
      </c>
      <c r="O249" s="71"/>
      <c r="P249" s="217">
        <f>O249*H249</f>
        <v>0</v>
      </c>
      <c r="Q249" s="217">
        <v>5.1679999999999997E-2</v>
      </c>
      <c r="R249" s="217">
        <f>Q249*H249</f>
        <v>0.15400639999999999</v>
      </c>
      <c r="S249" s="217">
        <v>0</v>
      </c>
      <c r="T249" s="21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9" t="s">
        <v>198</v>
      </c>
      <c r="AT249" s="219" t="s">
        <v>193</v>
      </c>
      <c r="AU249" s="219" t="s">
        <v>86</v>
      </c>
      <c r="AY249" s="17" t="s">
        <v>191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7" t="s">
        <v>84</v>
      </c>
      <c r="BK249" s="220">
        <f>ROUND(I249*H249,2)</f>
        <v>0</v>
      </c>
      <c r="BL249" s="17" t="s">
        <v>198</v>
      </c>
      <c r="BM249" s="219" t="s">
        <v>2046</v>
      </c>
    </row>
    <row r="250" spans="1:65" s="2" customFormat="1" ht="29.25">
      <c r="A250" s="34"/>
      <c r="B250" s="35"/>
      <c r="C250" s="36"/>
      <c r="D250" s="221" t="s">
        <v>200</v>
      </c>
      <c r="E250" s="36"/>
      <c r="F250" s="222" t="s">
        <v>2047</v>
      </c>
      <c r="G250" s="36"/>
      <c r="H250" s="36"/>
      <c r="I250" s="122"/>
      <c r="J250" s="36"/>
      <c r="K250" s="36"/>
      <c r="L250" s="39"/>
      <c r="M250" s="223"/>
      <c r="N250" s="224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200</v>
      </c>
      <c r="AU250" s="17" t="s">
        <v>86</v>
      </c>
    </row>
    <row r="251" spans="1:65" s="13" customFormat="1">
      <c r="B251" s="225"/>
      <c r="C251" s="226"/>
      <c r="D251" s="221" t="s">
        <v>202</v>
      </c>
      <c r="E251" s="227" t="s">
        <v>1</v>
      </c>
      <c r="F251" s="228" t="s">
        <v>2048</v>
      </c>
      <c r="G251" s="226"/>
      <c r="H251" s="227" t="s">
        <v>1</v>
      </c>
      <c r="I251" s="229"/>
      <c r="J251" s="226"/>
      <c r="K251" s="226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202</v>
      </c>
      <c r="AU251" s="234" t="s">
        <v>86</v>
      </c>
      <c r="AV251" s="13" t="s">
        <v>84</v>
      </c>
      <c r="AW251" s="13" t="s">
        <v>32</v>
      </c>
      <c r="AX251" s="13" t="s">
        <v>77</v>
      </c>
      <c r="AY251" s="234" t="s">
        <v>191</v>
      </c>
    </row>
    <row r="252" spans="1:65" s="14" customFormat="1">
      <c r="B252" s="235"/>
      <c r="C252" s="236"/>
      <c r="D252" s="221" t="s">
        <v>202</v>
      </c>
      <c r="E252" s="237" t="s">
        <v>1</v>
      </c>
      <c r="F252" s="238" t="s">
        <v>2049</v>
      </c>
      <c r="G252" s="236"/>
      <c r="H252" s="239">
        <v>2.98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202</v>
      </c>
      <c r="AU252" s="245" t="s">
        <v>86</v>
      </c>
      <c r="AV252" s="14" t="s">
        <v>86</v>
      </c>
      <c r="AW252" s="14" t="s">
        <v>32</v>
      </c>
      <c r="AX252" s="14" t="s">
        <v>77</v>
      </c>
      <c r="AY252" s="245" t="s">
        <v>191</v>
      </c>
    </row>
    <row r="253" spans="1:65" s="2" customFormat="1" ht="21.6" customHeight="1">
      <c r="A253" s="34"/>
      <c r="B253" s="35"/>
      <c r="C253" s="208" t="s">
        <v>401</v>
      </c>
      <c r="D253" s="208" t="s">
        <v>193</v>
      </c>
      <c r="E253" s="209" t="s">
        <v>281</v>
      </c>
      <c r="F253" s="210" t="s">
        <v>282</v>
      </c>
      <c r="G253" s="211" t="s">
        <v>223</v>
      </c>
      <c r="H253" s="212">
        <v>47.597000000000001</v>
      </c>
      <c r="I253" s="213"/>
      <c r="J253" s="214">
        <f>ROUND(I253*H253,2)</f>
        <v>0</v>
      </c>
      <c r="K253" s="210" t="s">
        <v>197</v>
      </c>
      <c r="L253" s="39"/>
      <c r="M253" s="215" t="s">
        <v>1</v>
      </c>
      <c r="N253" s="216" t="s">
        <v>42</v>
      </c>
      <c r="O253" s="71"/>
      <c r="P253" s="217">
        <f>O253*H253</f>
        <v>0</v>
      </c>
      <c r="Q253" s="217">
        <v>6.9169999999999995E-2</v>
      </c>
      <c r="R253" s="217">
        <f>Q253*H253</f>
        <v>3.2922844899999997</v>
      </c>
      <c r="S253" s="217">
        <v>0</v>
      </c>
      <c r="T253" s="21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9" t="s">
        <v>198</v>
      </c>
      <c r="AT253" s="219" t="s">
        <v>193</v>
      </c>
      <c r="AU253" s="219" t="s">
        <v>86</v>
      </c>
      <c r="AY253" s="17" t="s">
        <v>191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17" t="s">
        <v>84</v>
      </c>
      <c r="BK253" s="220">
        <f>ROUND(I253*H253,2)</f>
        <v>0</v>
      </c>
      <c r="BL253" s="17" t="s">
        <v>198</v>
      </c>
      <c r="BM253" s="219" t="s">
        <v>2050</v>
      </c>
    </row>
    <row r="254" spans="1:65" s="2" customFormat="1" ht="29.25">
      <c r="A254" s="34"/>
      <c r="B254" s="35"/>
      <c r="C254" s="36"/>
      <c r="D254" s="221" t="s">
        <v>200</v>
      </c>
      <c r="E254" s="36"/>
      <c r="F254" s="222" t="s">
        <v>284</v>
      </c>
      <c r="G254" s="36"/>
      <c r="H254" s="36"/>
      <c r="I254" s="122"/>
      <c r="J254" s="36"/>
      <c r="K254" s="36"/>
      <c r="L254" s="39"/>
      <c r="M254" s="223"/>
      <c r="N254" s="224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200</v>
      </c>
      <c r="AU254" s="17" t="s">
        <v>86</v>
      </c>
    </row>
    <row r="255" spans="1:65" s="13" customFormat="1">
      <c r="B255" s="225"/>
      <c r="C255" s="226"/>
      <c r="D255" s="221" t="s">
        <v>202</v>
      </c>
      <c r="E255" s="227" t="s">
        <v>1</v>
      </c>
      <c r="F255" s="228" t="s">
        <v>2048</v>
      </c>
      <c r="G255" s="226"/>
      <c r="H255" s="227" t="s">
        <v>1</v>
      </c>
      <c r="I255" s="229"/>
      <c r="J255" s="226"/>
      <c r="K255" s="226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202</v>
      </c>
      <c r="AU255" s="234" t="s">
        <v>86</v>
      </c>
      <c r="AV255" s="13" t="s">
        <v>84</v>
      </c>
      <c r="AW255" s="13" t="s">
        <v>32</v>
      </c>
      <c r="AX255" s="13" t="s">
        <v>77</v>
      </c>
      <c r="AY255" s="234" t="s">
        <v>191</v>
      </c>
    </row>
    <row r="256" spans="1:65" s="14" customFormat="1" ht="33.75">
      <c r="B256" s="235"/>
      <c r="C256" s="236"/>
      <c r="D256" s="221" t="s">
        <v>202</v>
      </c>
      <c r="E256" s="237" t="s">
        <v>1</v>
      </c>
      <c r="F256" s="238" t="s">
        <v>2051</v>
      </c>
      <c r="G256" s="236"/>
      <c r="H256" s="239">
        <v>34.588999999999999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202</v>
      </c>
      <c r="AU256" s="245" t="s">
        <v>86</v>
      </c>
      <c r="AV256" s="14" t="s">
        <v>86</v>
      </c>
      <c r="AW256" s="14" t="s">
        <v>32</v>
      </c>
      <c r="AX256" s="14" t="s">
        <v>77</v>
      </c>
      <c r="AY256" s="245" t="s">
        <v>191</v>
      </c>
    </row>
    <row r="257" spans="1:65" s="13" customFormat="1">
      <c r="B257" s="225"/>
      <c r="C257" s="226"/>
      <c r="D257" s="221" t="s">
        <v>202</v>
      </c>
      <c r="E257" s="227" t="s">
        <v>1</v>
      </c>
      <c r="F257" s="228" t="s">
        <v>1295</v>
      </c>
      <c r="G257" s="226"/>
      <c r="H257" s="227" t="s">
        <v>1</v>
      </c>
      <c r="I257" s="229"/>
      <c r="J257" s="226"/>
      <c r="K257" s="226"/>
      <c r="L257" s="230"/>
      <c r="M257" s="231"/>
      <c r="N257" s="232"/>
      <c r="O257" s="232"/>
      <c r="P257" s="232"/>
      <c r="Q257" s="232"/>
      <c r="R257" s="232"/>
      <c r="S257" s="232"/>
      <c r="T257" s="233"/>
      <c r="AT257" s="234" t="s">
        <v>202</v>
      </c>
      <c r="AU257" s="234" t="s">
        <v>86</v>
      </c>
      <c r="AV257" s="13" t="s">
        <v>84</v>
      </c>
      <c r="AW257" s="13" t="s">
        <v>32</v>
      </c>
      <c r="AX257" s="13" t="s">
        <v>77</v>
      </c>
      <c r="AY257" s="234" t="s">
        <v>191</v>
      </c>
    </row>
    <row r="258" spans="1:65" s="14" customFormat="1">
      <c r="B258" s="235"/>
      <c r="C258" s="236"/>
      <c r="D258" s="221" t="s">
        <v>202</v>
      </c>
      <c r="E258" s="237" t="s">
        <v>1</v>
      </c>
      <c r="F258" s="238" t="s">
        <v>2052</v>
      </c>
      <c r="G258" s="236"/>
      <c r="H258" s="239">
        <v>13.007999999999999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202</v>
      </c>
      <c r="AU258" s="245" t="s">
        <v>86</v>
      </c>
      <c r="AV258" s="14" t="s">
        <v>86</v>
      </c>
      <c r="AW258" s="14" t="s">
        <v>32</v>
      </c>
      <c r="AX258" s="14" t="s">
        <v>77</v>
      </c>
      <c r="AY258" s="245" t="s">
        <v>191</v>
      </c>
    </row>
    <row r="259" spans="1:65" s="2" customFormat="1" ht="21.6" customHeight="1">
      <c r="A259" s="34"/>
      <c r="B259" s="35"/>
      <c r="C259" s="208" t="s">
        <v>406</v>
      </c>
      <c r="D259" s="208" t="s">
        <v>193</v>
      </c>
      <c r="E259" s="209" t="s">
        <v>295</v>
      </c>
      <c r="F259" s="210" t="s">
        <v>296</v>
      </c>
      <c r="G259" s="211" t="s">
        <v>297</v>
      </c>
      <c r="H259" s="212">
        <v>59.026000000000003</v>
      </c>
      <c r="I259" s="213"/>
      <c r="J259" s="214">
        <f>ROUND(I259*H259,2)</f>
        <v>0</v>
      </c>
      <c r="K259" s="210" t="s">
        <v>197</v>
      </c>
      <c r="L259" s="39"/>
      <c r="M259" s="215" t="s">
        <v>1</v>
      </c>
      <c r="N259" s="216" t="s">
        <v>42</v>
      </c>
      <c r="O259" s="71"/>
      <c r="P259" s="217">
        <f>O259*H259</f>
        <v>0</v>
      </c>
      <c r="Q259" s="217">
        <v>1.2E-4</v>
      </c>
      <c r="R259" s="217">
        <f>Q259*H259</f>
        <v>7.0831200000000009E-3</v>
      </c>
      <c r="S259" s="217">
        <v>0</v>
      </c>
      <c r="T259" s="21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9" t="s">
        <v>198</v>
      </c>
      <c r="AT259" s="219" t="s">
        <v>193</v>
      </c>
      <c r="AU259" s="219" t="s">
        <v>86</v>
      </c>
      <c r="AY259" s="17" t="s">
        <v>191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7" t="s">
        <v>84</v>
      </c>
      <c r="BK259" s="220">
        <f>ROUND(I259*H259,2)</f>
        <v>0</v>
      </c>
      <c r="BL259" s="17" t="s">
        <v>198</v>
      </c>
      <c r="BM259" s="219" t="s">
        <v>298</v>
      </c>
    </row>
    <row r="260" spans="1:65" s="2" customFormat="1">
      <c r="A260" s="34"/>
      <c r="B260" s="35"/>
      <c r="C260" s="36"/>
      <c r="D260" s="221" t="s">
        <v>200</v>
      </c>
      <c r="E260" s="36"/>
      <c r="F260" s="222" t="s">
        <v>299</v>
      </c>
      <c r="G260" s="36"/>
      <c r="H260" s="36"/>
      <c r="I260" s="122"/>
      <c r="J260" s="36"/>
      <c r="K260" s="36"/>
      <c r="L260" s="39"/>
      <c r="M260" s="223"/>
      <c r="N260" s="224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200</v>
      </c>
      <c r="AU260" s="17" t="s">
        <v>86</v>
      </c>
    </row>
    <row r="261" spans="1:65" s="13" customFormat="1">
      <c r="B261" s="225"/>
      <c r="C261" s="226"/>
      <c r="D261" s="221" t="s">
        <v>202</v>
      </c>
      <c r="E261" s="227" t="s">
        <v>1</v>
      </c>
      <c r="F261" s="228" t="s">
        <v>300</v>
      </c>
      <c r="G261" s="226"/>
      <c r="H261" s="227" t="s">
        <v>1</v>
      </c>
      <c r="I261" s="229"/>
      <c r="J261" s="226"/>
      <c r="K261" s="226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202</v>
      </c>
      <c r="AU261" s="234" t="s">
        <v>86</v>
      </c>
      <c r="AV261" s="13" t="s">
        <v>84</v>
      </c>
      <c r="AW261" s="13" t="s">
        <v>32</v>
      </c>
      <c r="AX261" s="13" t="s">
        <v>77</v>
      </c>
      <c r="AY261" s="234" t="s">
        <v>191</v>
      </c>
    </row>
    <row r="262" spans="1:65" s="14" customFormat="1">
      <c r="B262" s="235"/>
      <c r="C262" s="236"/>
      <c r="D262" s="221" t="s">
        <v>202</v>
      </c>
      <c r="E262" s="237" t="s">
        <v>1</v>
      </c>
      <c r="F262" s="238" t="s">
        <v>2053</v>
      </c>
      <c r="G262" s="236"/>
      <c r="H262" s="239">
        <v>45.134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202</v>
      </c>
      <c r="AU262" s="245" t="s">
        <v>86</v>
      </c>
      <c r="AV262" s="14" t="s">
        <v>86</v>
      </c>
      <c r="AW262" s="14" t="s">
        <v>32</v>
      </c>
      <c r="AX262" s="14" t="s">
        <v>77</v>
      </c>
      <c r="AY262" s="245" t="s">
        <v>191</v>
      </c>
    </row>
    <row r="263" spans="1:65" s="13" customFormat="1">
      <c r="B263" s="225"/>
      <c r="C263" s="226"/>
      <c r="D263" s="221" t="s">
        <v>202</v>
      </c>
      <c r="E263" s="227" t="s">
        <v>1</v>
      </c>
      <c r="F263" s="228" t="s">
        <v>253</v>
      </c>
      <c r="G263" s="226"/>
      <c r="H263" s="227" t="s">
        <v>1</v>
      </c>
      <c r="I263" s="229"/>
      <c r="J263" s="226"/>
      <c r="K263" s="226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202</v>
      </c>
      <c r="AU263" s="234" t="s">
        <v>86</v>
      </c>
      <c r="AV263" s="13" t="s">
        <v>84</v>
      </c>
      <c r="AW263" s="13" t="s">
        <v>32</v>
      </c>
      <c r="AX263" s="13" t="s">
        <v>77</v>
      </c>
      <c r="AY263" s="234" t="s">
        <v>191</v>
      </c>
    </row>
    <row r="264" spans="1:65" s="14" customFormat="1">
      <c r="B264" s="235"/>
      <c r="C264" s="236"/>
      <c r="D264" s="221" t="s">
        <v>202</v>
      </c>
      <c r="E264" s="237" t="s">
        <v>1</v>
      </c>
      <c r="F264" s="238" t="s">
        <v>2054</v>
      </c>
      <c r="G264" s="236"/>
      <c r="H264" s="239">
        <v>13.891999999999999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202</v>
      </c>
      <c r="AU264" s="245" t="s">
        <v>86</v>
      </c>
      <c r="AV264" s="14" t="s">
        <v>86</v>
      </c>
      <c r="AW264" s="14" t="s">
        <v>32</v>
      </c>
      <c r="AX264" s="14" t="s">
        <v>77</v>
      </c>
      <c r="AY264" s="245" t="s">
        <v>191</v>
      </c>
    </row>
    <row r="265" spans="1:65" s="12" customFormat="1" ht="22.9" customHeight="1">
      <c r="B265" s="192"/>
      <c r="C265" s="193"/>
      <c r="D265" s="194" t="s">
        <v>76</v>
      </c>
      <c r="E265" s="206" t="s">
        <v>198</v>
      </c>
      <c r="F265" s="206" t="s">
        <v>2055</v>
      </c>
      <c r="G265" s="193"/>
      <c r="H265" s="193"/>
      <c r="I265" s="196"/>
      <c r="J265" s="207">
        <f>BK265</f>
        <v>0</v>
      </c>
      <c r="K265" s="193"/>
      <c r="L265" s="198"/>
      <c r="M265" s="199"/>
      <c r="N265" s="200"/>
      <c r="O265" s="200"/>
      <c r="P265" s="201">
        <f>SUM(P266:P275)</f>
        <v>0</v>
      </c>
      <c r="Q265" s="200"/>
      <c r="R265" s="201">
        <f>SUM(R266:R275)</f>
        <v>1.6204300000000001E-2</v>
      </c>
      <c r="S265" s="200"/>
      <c r="T265" s="202">
        <f>SUM(T266:T275)</f>
        <v>0</v>
      </c>
      <c r="AR265" s="203" t="s">
        <v>84</v>
      </c>
      <c r="AT265" s="204" t="s">
        <v>76</v>
      </c>
      <c r="AU265" s="204" t="s">
        <v>84</v>
      </c>
      <c r="AY265" s="203" t="s">
        <v>191</v>
      </c>
      <c r="BK265" s="205">
        <f>SUM(BK266:BK275)</f>
        <v>0</v>
      </c>
    </row>
    <row r="266" spans="1:65" s="2" customFormat="1" ht="21.6" customHeight="1">
      <c r="A266" s="34"/>
      <c r="B266" s="35"/>
      <c r="C266" s="208" t="s">
        <v>412</v>
      </c>
      <c r="D266" s="208" t="s">
        <v>193</v>
      </c>
      <c r="E266" s="209" t="s">
        <v>2056</v>
      </c>
      <c r="F266" s="210" t="s">
        <v>2057</v>
      </c>
      <c r="G266" s="211" t="s">
        <v>297</v>
      </c>
      <c r="H266" s="212">
        <v>0.105</v>
      </c>
      <c r="I266" s="213"/>
      <c r="J266" s="214">
        <f>ROUND(I266*H266,2)</f>
        <v>0</v>
      </c>
      <c r="K266" s="210" t="s">
        <v>197</v>
      </c>
      <c r="L266" s="39"/>
      <c r="M266" s="215" t="s">
        <v>1</v>
      </c>
      <c r="N266" s="216" t="s">
        <v>42</v>
      </c>
      <c r="O266" s="71"/>
      <c r="P266" s="217">
        <f>O266*H266</f>
        <v>0</v>
      </c>
      <c r="Q266" s="217">
        <v>0.11046</v>
      </c>
      <c r="R266" s="217">
        <f>Q266*H266</f>
        <v>1.1598300000000001E-2</v>
      </c>
      <c r="S266" s="217">
        <v>0</v>
      </c>
      <c r="T266" s="21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9" t="s">
        <v>198</v>
      </c>
      <c r="AT266" s="219" t="s">
        <v>193</v>
      </c>
      <c r="AU266" s="219" t="s">
        <v>86</v>
      </c>
      <c r="AY266" s="17" t="s">
        <v>191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17" t="s">
        <v>84</v>
      </c>
      <c r="BK266" s="220">
        <f>ROUND(I266*H266,2)</f>
        <v>0</v>
      </c>
      <c r="BL266" s="17" t="s">
        <v>198</v>
      </c>
      <c r="BM266" s="219" t="s">
        <v>2058</v>
      </c>
    </row>
    <row r="267" spans="1:65" s="2" customFormat="1" ht="29.25">
      <c r="A267" s="34"/>
      <c r="B267" s="35"/>
      <c r="C267" s="36"/>
      <c r="D267" s="221" t="s">
        <v>200</v>
      </c>
      <c r="E267" s="36"/>
      <c r="F267" s="222" t="s">
        <v>2059</v>
      </c>
      <c r="G267" s="36"/>
      <c r="H267" s="36"/>
      <c r="I267" s="122"/>
      <c r="J267" s="36"/>
      <c r="K267" s="36"/>
      <c r="L267" s="39"/>
      <c r="M267" s="223"/>
      <c r="N267" s="224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200</v>
      </c>
      <c r="AU267" s="17" t="s">
        <v>86</v>
      </c>
    </row>
    <row r="268" spans="1:65" s="13" customFormat="1">
      <c r="B268" s="225"/>
      <c r="C268" s="226"/>
      <c r="D268" s="221" t="s">
        <v>202</v>
      </c>
      <c r="E268" s="227" t="s">
        <v>1</v>
      </c>
      <c r="F268" s="228" t="s">
        <v>2009</v>
      </c>
      <c r="G268" s="226"/>
      <c r="H268" s="227" t="s">
        <v>1</v>
      </c>
      <c r="I268" s="229"/>
      <c r="J268" s="226"/>
      <c r="K268" s="226"/>
      <c r="L268" s="230"/>
      <c r="M268" s="231"/>
      <c r="N268" s="232"/>
      <c r="O268" s="232"/>
      <c r="P268" s="232"/>
      <c r="Q268" s="232"/>
      <c r="R268" s="232"/>
      <c r="S268" s="232"/>
      <c r="T268" s="233"/>
      <c r="AT268" s="234" t="s">
        <v>202</v>
      </c>
      <c r="AU268" s="234" t="s">
        <v>86</v>
      </c>
      <c r="AV268" s="13" t="s">
        <v>84</v>
      </c>
      <c r="AW268" s="13" t="s">
        <v>32</v>
      </c>
      <c r="AX268" s="13" t="s">
        <v>77</v>
      </c>
      <c r="AY268" s="234" t="s">
        <v>191</v>
      </c>
    </row>
    <row r="269" spans="1:65" s="14" customFormat="1">
      <c r="B269" s="235"/>
      <c r="C269" s="236"/>
      <c r="D269" s="221" t="s">
        <v>202</v>
      </c>
      <c r="E269" s="237" t="s">
        <v>1</v>
      </c>
      <c r="F269" s="238" t="s">
        <v>2060</v>
      </c>
      <c r="G269" s="236"/>
      <c r="H269" s="239">
        <v>0.105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202</v>
      </c>
      <c r="AU269" s="245" t="s">
        <v>86</v>
      </c>
      <c r="AV269" s="14" t="s">
        <v>86</v>
      </c>
      <c r="AW269" s="14" t="s">
        <v>32</v>
      </c>
      <c r="AX269" s="14" t="s">
        <v>77</v>
      </c>
      <c r="AY269" s="245" t="s">
        <v>191</v>
      </c>
    </row>
    <row r="270" spans="1:65" s="2" customFormat="1" ht="14.45" customHeight="1">
      <c r="A270" s="34"/>
      <c r="B270" s="35"/>
      <c r="C270" s="208" t="s">
        <v>419</v>
      </c>
      <c r="D270" s="208" t="s">
        <v>193</v>
      </c>
      <c r="E270" s="209" t="s">
        <v>2061</v>
      </c>
      <c r="F270" s="210" t="s">
        <v>2062</v>
      </c>
      <c r="G270" s="211" t="s">
        <v>223</v>
      </c>
      <c r="H270" s="212">
        <v>0.7</v>
      </c>
      <c r="I270" s="213"/>
      <c r="J270" s="214">
        <f>ROUND(I270*H270,2)</f>
        <v>0</v>
      </c>
      <c r="K270" s="210" t="s">
        <v>197</v>
      </c>
      <c r="L270" s="39"/>
      <c r="M270" s="215" t="s">
        <v>1</v>
      </c>
      <c r="N270" s="216" t="s">
        <v>42</v>
      </c>
      <c r="O270" s="71"/>
      <c r="P270" s="217">
        <f>O270*H270</f>
        <v>0</v>
      </c>
      <c r="Q270" s="217">
        <v>6.5799999999999999E-3</v>
      </c>
      <c r="R270" s="217">
        <f>Q270*H270</f>
        <v>4.6059999999999999E-3</v>
      </c>
      <c r="S270" s="217">
        <v>0</v>
      </c>
      <c r="T270" s="21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9" t="s">
        <v>198</v>
      </c>
      <c r="AT270" s="219" t="s">
        <v>193</v>
      </c>
      <c r="AU270" s="219" t="s">
        <v>86</v>
      </c>
      <c r="AY270" s="17" t="s">
        <v>191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7" t="s">
        <v>84</v>
      </c>
      <c r="BK270" s="220">
        <f>ROUND(I270*H270,2)</f>
        <v>0</v>
      </c>
      <c r="BL270" s="17" t="s">
        <v>198</v>
      </c>
      <c r="BM270" s="219" t="s">
        <v>2063</v>
      </c>
    </row>
    <row r="271" spans="1:65" s="2" customFormat="1" ht="19.5">
      <c r="A271" s="34"/>
      <c r="B271" s="35"/>
      <c r="C271" s="36"/>
      <c r="D271" s="221" t="s">
        <v>200</v>
      </c>
      <c r="E271" s="36"/>
      <c r="F271" s="222" t="s">
        <v>2064</v>
      </c>
      <c r="G271" s="36"/>
      <c r="H271" s="36"/>
      <c r="I271" s="122"/>
      <c r="J271" s="36"/>
      <c r="K271" s="36"/>
      <c r="L271" s="39"/>
      <c r="M271" s="223"/>
      <c r="N271" s="224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200</v>
      </c>
      <c r="AU271" s="17" t="s">
        <v>86</v>
      </c>
    </row>
    <row r="272" spans="1:65" s="13" customFormat="1">
      <c r="B272" s="225"/>
      <c r="C272" s="226"/>
      <c r="D272" s="221" t="s">
        <v>202</v>
      </c>
      <c r="E272" s="227" t="s">
        <v>1</v>
      </c>
      <c r="F272" s="228" t="s">
        <v>2009</v>
      </c>
      <c r="G272" s="226"/>
      <c r="H272" s="227" t="s">
        <v>1</v>
      </c>
      <c r="I272" s="229"/>
      <c r="J272" s="226"/>
      <c r="K272" s="226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202</v>
      </c>
      <c r="AU272" s="234" t="s">
        <v>86</v>
      </c>
      <c r="AV272" s="13" t="s">
        <v>84</v>
      </c>
      <c r="AW272" s="13" t="s">
        <v>32</v>
      </c>
      <c r="AX272" s="13" t="s">
        <v>77</v>
      </c>
      <c r="AY272" s="234" t="s">
        <v>191</v>
      </c>
    </row>
    <row r="273" spans="1:65" s="14" customFormat="1">
      <c r="B273" s="235"/>
      <c r="C273" s="236"/>
      <c r="D273" s="221" t="s">
        <v>202</v>
      </c>
      <c r="E273" s="237" t="s">
        <v>1</v>
      </c>
      <c r="F273" s="238" t="s">
        <v>2065</v>
      </c>
      <c r="G273" s="236"/>
      <c r="H273" s="239">
        <v>0.7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202</v>
      </c>
      <c r="AU273" s="245" t="s">
        <v>86</v>
      </c>
      <c r="AV273" s="14" t="s">
        <v>86</v>
      </c>
      <c r="AW273" s="14" t="s">
        <v>32</v>
      </c>
      <c r="AX273" s="14" t="s">
        <v>77</v>
      </c>
      <c r="AY273" s="245" t="s">
        <v>191</v>
      </c>
    </row>
    <row r="274" spans="1:65" s="2" customFormat="1" ht="21.6" customHeight="1">
      <c r="A274" s="34"/>
      <c r="B274" s="35"/>
      <c r="C274" s="208" t="s">
        <v>425</v>
      </c>
      <c r="D274" s="208" t="s">
        <v>193</v>
      </c>
      <c r="E274" s="209" t="s">
        <v>2066</v>
      </c>
      <c r="F274" s="210" t="s">
        <v>2067</v>
      </c>
      <c r="G274" s="211" t="s">
        <v>223</v>
      </c>
      <c r="H274" s="212">
        <v>0.7</v>
      </c>
      <c r="I274" s="213"/>
      <c r="J274" s="214">
        <f>ROUND(I274*H274,2)</f>
        <v>0</v>
      </c>
      <c r="K274" s="210" t="s">
        <v>197</v>
      </c>
      <c r="L274" s="39"/>
      <c r="M274" s="215" t="s">
        <v>1</v>
      </c>
      <c r="N274" s="216" t="s">
        <v>42</v>
      </c>
      <c r="O274" s="71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9" t="s">
        <v>198</v>
      </c>
      <c r="AT274" s="219" t="s">
        <v>193</v>
      </c>
      <c r="AU274" s="219" t="s">
        <v>86</v>
      </c>
      <c r="AY274" s="17" t="s">
        <v>191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17" t="s">
        <v>84</v>
      </c>
      <c r="BK274" s="220">
        <f>ROUND(I274*H274,2)</f>
        <v>0</v>
      </c>
      <c r="BL274" s="17" t="s">
        <v>198</v>
      </c>
      <c r="BM274" s="219" t="s">
        <v>2068</v>
      </c>
    </row>
    <row r="275" spans="1:65" s="2" customFormat="1" ht="19.5">
      <c r="A275" s="34"/>
      <c r="B275" s="35"/>
      <c r="C275" s="36"/>
      <c r="D275" s="221" t="s">
        <v>200</v>
      </c>
      <c r="E275" s="36"/>
      <c r="F275" s="222" t="s">
        <v>2069</v>
      </c>
      <c r="G275" s="36"/>
      <c r="H275" s="36"/>
      <c r="I275" s="122"/>
      <c r="J275" s="36"/>
      <c r="K275" s="36"/>
      <c r="L275" s="39"/>
      <c r="M275" s="223"/>
      <c r="N275" s="224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200</v>
      </c>
      <c r="AU275" s="17" t="s">
        <v>86</v>
      </c>
    </row>
    <row r="276" spans="1:65" s="12" customFormat="1" ht="22.9" customHeight="1">
      <c r="B276" s="192"/>
      <c r="C276" s="193"/>
      <c r="D276" s="194" t="s">
        <v>76</v>
      </c>
      <c r="E276" s="206" t="s">
        <v>232</v>
      </c>
      <c r="F276" s="206" t="s">
        <v>318</v>
      </c>
      <c r="G276" s="193"/>
      <c r="H276" s="193"/>
      <c r="I276" s="196"/>
      <c r="J276" s="207">
        <f>BK276</f>
        <v>0</v>
      </c>
      <c r="K276" s="193"/>
      <c r="L276" s="198"/>
      <c r="M276" s="199"/>
      <c r="N276" s="200"/>
      <c r="O276" s="200"/>
      <c r="P276" s="201">
        <f>P277+SUM(P278:P281)+P336+P355</f>
        <v>0</v>
      </c>
      <c r="Q276" s="200"/>
      <c r="R276" s="201">
        <f>R277+SUM(R278:R281)+R336+R355</f>
        <v>2.2992964200000001</v>
      </c>
      <c r="S276" s="200"/>
      <c r="T276" s="202">
        <f>T277+SUM(T278:T281)+T336+T355</f>
        <v>0</v>
      </c>
      <c r="AR276" s="203" t="s">
        <v>84</v>
      </c>
      <c r="AT276" s="204" t="s">
        <v>76</v>
      </c>
      <c r="AU276" s="204" t="s">
        <v>84</v>
      </c>
      <c r="AY276" s="203" t="s">
        <v>191</v>
      </c>
      <c r="BK276" s="205">
        <f>BK277+SUM(BK278:BK281)+BK336+BK355</f>
        <v>0</v>
      </c>
    </row>
    <row r="277" spans="1:65" s="2" customFormat="1" ht="32.450000000000003" customHeight="1">
      <c r="A277" s="34"/>
      <c r="B277" s="35"/>
      <c r="C277" s="208" t="s">
        <v>433</v>
      </c>
      <c r="D277" s="208" t="s">
        <v>193</v>
      </c>
      <c r="E277" s="209" t="s">
        <v>2070</v>
      </c>
      <c r="F277" s="210" t="s">
        <v>2071</v>
      </c>
      <c r="G277" s="211" t="s">
        <v>223</v>
      </c>
      <c r="H277" s="212">
        <v>1.2250000000000001</v>
      </c>
      <c r="I277" s="213"/>
      <c r="J277" s="214">
        <f>ROUND(I277*H277,2)</f>
        <v>0</v>
      </c>
      <c r="K277" s="210" t="s">
        <v>197</v>
      </c>
      <c r="L277" s="39"/>
      <c r="M277" s="215" t="s">
        <v>1</v>
      </c>
      <c r="N277" s="216" t="s">
        <v>42</v>
      </c>
      <c r="O277" s="71"/>
      <c r="P277" s="217">
        <f>O277*H277</f>
        <v>0</v>
      </c>
      <c r="Q277" s="217">
        <v>6.28E-3</v>
      </c>
      <c r="R277" s="217">
        <f>Q277*H277</f>
        <v>7.6930000000000002E-3</v>
      </c>
      <c r="S277" s="217">
        <v>0</v>
      </c>
      <c r="T277" s="21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9" t="s">
        <v>198</v>
      </c>
      <c r="AT277" s="219" t="s">
        <v>193</v>
      </c>
      <c r="AU277" s="219" t="s">
        <v>86</v>
      </c>
      <c r="AY277" s="17" t="s">
        <v>191</v>
      </c>
      <c r="BE277" s="220">
        <f>IF(N277="základní",J277,0)</f>
        <v>0</v>
      </c>
      <c r="BF277" s="220">
        <f>IF(N277="snížená",J277,0)</f>
        <v>0</v>
      </c>
      <c r="BG277" s="220">
        <f>IF(N277="zákl. přenesená",J277,0)</f>
        <v>0</v>
      </c>
      <c r="BH277" s="220">
        <f>IF(N277="sníž. přenesená",J277,0)</f>
        <v>0</v>
      </c>
      <c r="BI277" s="220">
        <f>IF(N277="nulová",J277,0)</f>
        <v>0</v>
      </c>
      <c r="BJ277" s="17" t="s">
        <v>84</v>
      </c>
      <c r="BK277" s="220">
        <f>ROUND(I277*H277,2)</f>
        <v>0</v>
      </c>
      <c r="BL277" s="17" t="s">
        <v>198</v>
      </c>
      <c r="BM277" s="219" t="s">
        <v>2072</v>
      </c>
    </row>
    <row r="278" spans="1:65" s="2" customFormat="1" ht="29.25">
      <c r="A278" s="34"/>
      <c r="B278" s="35"/>
      <c r="C278" s="36"/>
      <c r="D278" s="221" t="s">
        <v>200</v>
      </c>
      <c r="E278" s="36"/>
      <c r="F278" s="222" t="s">
        <v>2073</v>
      </c>
      <c r="G278" s="36"/>
      <c r="H278" s="36"/>
      <c r="I278" s="122"/>
      <c r="J278" s="36"/>
      <c r="K278" s="36"/>
      <c r="L278" s="39"/>
      <c r="M278" s="223"/>
      <c r="N278" s="224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200</v>
      </c>
      <c r="AU278" s="17" t="s">
        <v>86</v>
      </c>
    </row>
    <row r="279" spans="1:65" s="13" customFormat="1">
      <c r="B279" s="225"/>
      <c r="C279" s="226"/>
      <c r="D279" s="221" t="s">
        <v>202</v>
      </c>
      <c r="E279" s="227" t="s">
        <v>1</v>
      </c>
      <c r="F279" s="228" t="s">
        <v>2033</v>
      </c>
      <c r="G279" s="226"/>
      <c r="H279" s="227" t="s">
        <v>1</v>
      </c>
      <c r="I279" s="229"/>
      <c r="J279" s="226"/>
      <c r="K279" s="226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202</v>
      </c>
      <c r="AU279" s="234" t="s">
        <v>86</v>
      </c>
      <c r="AV279" s="13" t="s">
        <v>84</v>
      </c>
      <c r="AW279" s="13" t="s">
        <v>32</v>
      </c>
      <c r="AX279" s="13" t="s">
        <v>77</v>
      </c>
      <c r="AY279" s="234" t="s">
        <v>191</v>
      </c>
    </row>
    <row r="280" spans="1:65" s="14" customFormat="1">
      <c r="B280" s="235"/>
      <c r="C280" s="236"/>
      <c r="D280" s="221" t="s">
        <v>202</v>
      </c>
      <c r="E280" s="237" t="s">
        <v>1</v>
      </c>
      <c r="F280" s="238" t="s">
        <v>2074</v>
      </c>
      <c r="G280" s="236"/>
      <c r="H280" s="239">
        <v>1.2250000000000001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202</v>
      </c>
      <c r="AU280" s="245" t="s">
        <v>86</v>
      </c>
      <c r="AV280" s="14" t="s">
        <v>86</v>
      </c>
      <c r="AW280" s="14" t="s">
        <v>32</v>
      </c>
      <c r="AX280" s="14" t="s">
        <v>77</v>
      </c>
      <c r="AY280" s="245" t="s">
        <v>191</v>
      </c>
    </row>
    <row r="281" spans="1:65" s="12" customFormat="1" ht="20.85" customHeight="1">
      <c r="B281" s="192"/>
      <c r="C281" s="193"/>
      <c r="D281" s="194" t="s">
        <v>76</v>
      </c>
      <c r="E281" s="206" t="s">
        <v>319</v>
      </c>
      <c r="F281" s="206" t="s">
        <v>320</v>
      </c>
      <c r="G281" s="193"/>
      <c r="H281" s="193"/>
      <c r="I281" s="196"/>
      <c r="J281" s="207">
        <f>BK281</f>
        <v>0</v>
      </c>
      <c r="K281" s="193"/>
      <c r="L281" s="198"/>
      <c r="M281" s="199"/>
      <c r="N281" s="200"/>
      <c r="O281" s="200"/>
      <c r="P281" s="201">
        <f>SUM(P282:P335)</f>
        <v>0</v>
      </c>
      <c r="Q281" s="200"/>
      <c r="R281" s="201">
        <f>SUM(R282:R335)</f>
        <v>1.3662577200000001</v>
      </c>
      <c r="S281" s="200"/>
      <c r="T281" s="202">
        <f>SUM(T282:T335)</f>
        <v>0</v>
      </c>
      <c r="AR281" s="203" t="s">
        <v>84</v>
      </c>
      <c r="AT281" s="204" t="s">
        <v>76</v>
      </c>
      <c r="AU281" s="204" t="s">
        <v>86</v>
      </c>
      <c r="AY281" s="203" t="s">
        <v>191</v>
      </c>
      <c r="BK281" s="205">
        <f>SUM(BK282:BK335)</f>
        <v>0</v>
      </c>
    </row>
    <row r="282" spans="1:65" s="2" customFormat="1" ht="21.6" customHeight="1">
      <c r="A282" s="34"/>
      <c r="B282" s="35"/>
      <c r="C282" s="208" t="s">
        <v>444</v>
      </c>
      <c r="D282" s="208" t="s">
        <v>193</v>
      </c>
      <c r="E282" s="209" t="s">
        <v>322</v>
      </c>
      <c r="F282" s="210" t="s">
        <v>323</v>
      </c>
      <c r="G282" s="211" t="s">
        <v>223</v>
      </c>
      <c r="H282" s="212">
        <v>82.531999999999996</v>
      </c>
      <c r="I282" s="213"/>
      <c r="J282" s="214">
        <f>ROUND(I282*H282,2)</f>
        <v>0</v>
      </c>
      <c r="K282" s="210" t="s">
        <v>197</v>
      </c>
      <c r="L282" s="39"/>
      <c r="M282" s="215" t="s">
        <v>1</v>
      </c>
      <c r="N282" s="216" t="s">
        <v>42</v>
      </c>
      <c r="O282" s="71"/>
      <c r="P282" s="217">
        <f>O282*H282</f>
        <v>0</v>
      </c>
      <c r="Q282" s="217">
        <v>2.5999999999999998E-4</v>
      </c>
      <c r="R282" s="217">
        <f>Q282*H282</f>
        <v>2.1458319999999996E-2</v>
      </c>
      <c r="S282" s="217">
        <v>0</v>
      </c>
      <c r="T282" s="21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9" t="s">
        <v>198</v>
      </c>
      <c r="AT282" s="219" t="s">
        <v>193</v>
      </c>
      <c r="AU282" s="219" t="s">
        <v>213</v>
      </c>
      <c r="AY282" s="17" t="s">
        <v>191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17" t="s">
        <v>84</v>
      </c>
      <c r="BK282" s="220">
        <f>ROUND(I282*H282,2)</f>
        <v>0</v>
      </c>
      <c r="BL282" s="17" t="s">
        <v>198</v>
      </c>
      <c r="BM282" s="219" t="s">
        <v>324</v>
      </c>
    </row>
    <row r="283" spans="1:65" s="2" customFormat="1" ht="19.5">
      <c r="A283" s="34"/>
      <c r="B283" s="35"/>
      <c r="C283" s="36"/>
      <c r="D283" s="221" t="s">
        <v>200</v>
      </c>
      <c r="E283" s="36"/>
      <c r="F283" s="222" t="s">
        <v>325</v>
      </c>
      <c r="G283" s="36"/>
      <c r="H283" s="36"/>
      <c r="I283" s="122"/>
      <c r="J283" s="36"/>
      <c r="K283" s="36"/>
      <c r="L283" s="39"/>
      <c r="M283" s="223"/>
      <c r="N283" s="224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200</v>
      </c>
      <c r="AU283" s="17" t="s">
        <v>213</v>
      </c>
    </row>
    <row r="284" spans="1:65" s="13" customFormat="1">
      <c r="B284" s="225"/>
      <c r="C284" s="226"/>
      <c r="D284" s="221" t="s">
        <v>202</v>
      </c>
      <c r="E284" s="227" t="s">
        <v>1</v>
      </c>
      <c r="F284" s="228" t="s">
        <v>326</v>
      </c>
      <c r="G284" s="226"/>
      <c r="H284" s="227" t="s">
        <v>1</v>
      </c>
      <c r="I284" s="229"/>
      <c r="J284" s="226"/>
      <c r="K284" s="226"/>
      <c r="L284" s="230"/>
      <c r="M284" s="231"/>
      <c r="N284" s="232"/>
      <c r="O284" s="232"/>
      <c r="P284" s="232"/>
      <c r="Q284" s="232"/>
      <c r="R284" s="232"/>
      <c r="S284" s="232"/>
      <c r="T284" s="233"/>
      <c r="AT284" s="234" t="s">
        <v>202</v>
      </c>
      <c r="AU284" s="234" t="s">
        <v>213</v>
      </c>
      <c r="AV284" s="13" t="s">
        <v>84</v>
      </c>
      <c r="AW284" s="13" t="s">
        <v>32</v>
      </c>
      <c r="AX284" s="13" t="s">
        <v>77</v>
      </c>
      <c r="AY284" s="234" t="s">
        <v>191</v>
      </c>
    </row>
    <row r="285" spans="1:65" s="13" customFormat="1">
      <c r="B285" s="225"/>
      <c r="C285" s="226"/>
      <c r="D285" s="221" t="s">
        <v>202</v>
      </c>
      <c r="E285" s="227" t="s">
        <v>1</v>
      </c>
      <c r="F285" s="228" t="s">
        <v>1292</v>
      </c>
      <c r="G285" s="226"/>
      <c r="H285" s="227" t="s">
        <v>1</v>
      </c>
      <c r="I285" s="229"/>
      <c r="J285" s="226"/>
      <c r="K285" s="226"/>
      <c r="L285" s="230"/>
      <c r="M285" s="231"/>
      <c r="N285" s="232"/>
      <c r="O285" s="232"/>
      <c r="P285" s="232"/>
      <c r="Q285" s="232"/>
      <c r="R285" s="232"/>
      <c r="S285" s="232"/>
      <c r="T285" s="233"/>
      <c r="AT285" s="234" t="s">
        <v>202</v>
      </c>
      <c r="AU285" s="234" t="s">
        <v>213</v>
      </c>
      <c r="AV285" s="13" t="s">
        <v>84</v>
      </c>
      <c r="AW285" s="13" t="s">
        <v>32</v>
      </c>
      <c r="AX285" s="13" t="s">
        <v>77</v>
      </c>
      <c r="AY285" s="234" t="s">
        <v>191</v>
      </c>
    </row>
    <row r="286" spans="1:65" s="14" customFormat="1">
      <c r="B286" s="235"/>
      <c r="C286" s="236"/>
      <c r="D286" s="221" t="s">
        <v>202</v>
      </c>
      <c r="E286" s="237" t="s">
        <v>1</v>
      </c>
      <c r="F286" s="238" t="s">
        <v>2075</v>
      </c>
      <c r="G286" s="236"/>
      <c r="H286" s="239">
        <v>11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202</v>
      </c>
      <c r="AU286" s="245" t="s">
        <v>213</v>
      </c>
      <c r="AV286" s="14" t="s">
        <v>86</v>
      </c>
      <c r="AW286" s="14" t="s">
        <v>32</v>
      </c>
      <c r="AX286" s="14" t="s">
        <v>77</v>
      </c>
      <c r="AY286" s="245" t="s">
        <v>191</v>
      </c>
    </row>
    <row r="287" spans="1:65" s="13" customFormat="1">
      <c r="B287" s="225"/>
      <c r="C287" s="226"/>
      <c r="D287" s="221" t="s">
        <v>202</v>
      </c>
      <c r="E287" s="227" t="s">
        <v>1</v>
      </c>
      <c r="F287" s="228" t="s">
        <v>1295</v>
      </c>
      <c r="G287" s="226"/>
      <c r="H287" s="227" t="s">
        <v>1</v>
      </c>
      <c r="I287" s="229"/>
      <c r="J287" s="226"/>
      <c r="K287" s="226"/>
      <c r="L287" s="230"/>
      <c r="M287" s="231"/>
      <c r="N287" s="232"/>
      <c r="O287" s="232"/>
      <c r="P287" s="232"/>
      <c r="Q287" s="232"/>
      <c r="R287" s="232"/>
      <c r="S287" s="232"/>
      <c r="T287" s="233"/>
      <c r="AT287" s="234" t="s">
        <v>202</v>
      </c>
      <c r="AU287" s="234" t="s">
        <v>213</v>
      </c>
      <c r="AV287" s="13" t="s">
        <v>84</v>
      </c>
      <c r="AW287" s="13" t="s">
        <v>32</v>
      </c>
      <c r="AX287" s="13" t="s">
        <v>77</v>
      </c>
      <c r="AY287" s="234" t="s">
        <v>191</v>
      </c>
    </row>
    <row r="288" spans="1:65" s="14" customFormat="1">
      <c r="B288" s="235"/>
      <c r="C288" s="236"/>
      <c r="D288" s="221" t="s">
        <v>202</v>
      </c>
      <c r="E288" s="237" t="s">
        <v>1</v>
      </c>
      <c r="F288" s="238" t="s">
        <v>2076</v>
      </c>
      <c r="G288" s="236"/>
      <c r="H288" s="239">
        <v>13.651999999999999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AT288" s="245" t="s">
        <v>202</v>
      </c>
      <c r="AU288" s="245" t="s">
        <v>213</v>
      </c>
      <c r="AV288" s="14" t="s">
        <v>86</v>
      </c>
      <c r="AW288" s="14" t="s">
        <v>32</v>
      </c>
      <c r="AX288" s="14" t="s">
        <v>77</v>
      </c>
      <c r="AY288" s="245" t="s">
        <v>191</v>
      </c>
    </row>
    <row r="289" spans="1:65" s="13" customFormat="1">
      <c r="B289" s="225"/>
      <c r="C289" s="226"/>
      <c r="D289" s="221" t="s">
        <v>202</v>
      </c>
      <c r="E289" s="227" t="s">
        <v>1</v>
      </c>
      <c r="F289" s="228" t="s">
        <v>333</v>
      </c>
      <c r="G289" s="226"/>
      <c r="H289" s="227" t="s">
        <v>1</v>
      </c>
      <c r="I289" s="229"/>
      <c r="J289" s="226"/>
      <c r="K289" s="226"/>
      <c r="L289" s="230"/>
      <c r="M289" s="231"/>
      <c r="N289" s="232"/>
      <c r="O289" s="232"/>
      <c r="P289" s="232"/>
      <c r="Q289" s="232"/>
      <c r="R289" s="232"/>
      <c r="S289" s="232"/>
      <c r="T289" s="233"/>
      <c r="AT289" s="234" t="s">
        <v>202</v>
      </c>
      <c r="AU289" s="234" t="s">
        <v>213</v>
      </c>
      <c r="AV289" s="13" t="s">
        <v>84</v>
      </c>
      <c r="AW289" s="13" t="s">
        <v>32</v>
      </c>
      <c r="AX289" s="13" t="s">
        <v>77</v>
      </c>
      <c r="AY289" s="234" t="s">
        <v>191</v>
      </c>
    </row>
    <row r="290" spans="1:65" s="13" customFormat="1">
      <c r="B290" s="225"/>
      <c r="C290" s="226"/>
      <c r="D290" s="221" t="s">
        <v>202</v>
      </c>
      <c r="E290" s="227" t="s">
        <v>1</v>
      </c>
      <c r="F290" s="228" t="s">
        <v>1292</v>
      </c>
      <c r="G290" s="226"/>
      <c r="H290" s="227" t="s">
        <v>1</v>
      </c>
      <c r="I290" s="229"/>
      <c r="J290" s="226"/>
      <c r="K290" s="226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202</v>
      </c>
      <c r="AU290" s="234" t="s">
        <v>213</v>
      </c>
      <c r="AV290" s="13" t="s">
        <v>84</v>
      </c>
      <c r="AW290" s="13" t="s">
        <v>32</v>
      </c>
      <c r="AX290" s="13" t="s">
        <v>77</v>
      </c>
      <c r="AY290" s="234" t="s">
        <v>191</v>
      </c>
    </row>
    <row r="291" spans="1:65" s="14" customFormat="1">
      <c r="B291" s="235"/>
      <c r="C291" s="236"/>
      <c r="D291" s="221" t="s">
        <v>202</v>
      </c>
      <c r="E291" s="237" t="s">
        <v>1</v>
      </c>
      <c r="F291" s="238" t="s">
        <v>2077</v>
      </c>
      <c r="G291" s="236"/>
      <c r="H291" s="239">
        <v>6.4240000000000004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202</v>
      </c>
      <c r="AU291" s="245" t="s">
        <v>213</v>
      </c>
      <c r="AV291" s="14" t="s">
        <v>86</v>
      </c>
      <c r="AW291" s="14" t="s">
        <v>32</v>
      </c>
      <c r="AX291" s="14" t="s">
        <v>77</v>
      </c>
      <c r="AY291" s="245" t="s">
        <v>191</v>
      </c>
    </row>
    <row r="292" spans="1:65" s="14" customFormat="1" ht="22.5">
      <c r="B292" s="235"/>
      <c r="C292" s="236"/>
      <c r="D292" s="221" t="s">
        <v>202</v>
      </c>
      <c r="E292" s="237" t="s">
        <v>1</v>
      </c>
      <c r="F292" s="238" t="s">
        <v>2078</v>
      </c>
      <c r="G292" s="236"/>
      <c r="H292" s="239">
        <v>3.3919999999999999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202</v>
      </c>
      <c r="AU292" s="245" t="s">
        <v>213</v>
      </c>
      <c r="AV292" s="14" t="s">
        <v>86</v>
      </c>
      <c r="AW292" s="14" t="s">
        <v>32</v>
      </c>
      <c r="AX292" s="14" t="s">
        <v>77</v>
      </c>
      <c r="AY292" s="245" t="s">
        <v>191</v>
      </c>
    </row>
    <row r="293" spans="1:65" s="13" customFormat="1">
      <c r="B293" s="225"/>
      <c r="C293" s="226"/>
      <c r="D293" s="221" t="s">
        <v>202</v>
      </c>
      <c r="E293" s="227" t="s">
        <v>1</v>
      </c>
      <c r="F293" s="228" t="s">
        <v>1295</v>
      </c>
      <c r="G293" s="226"/>
      <c r="H293" s="227" t="s">
        <v>1</v>
      </c>
      <c r="I293" s="229"/>
      <c r="J293" s="226"/>
      <c r="K293" s="226"/>
      <c r="L293" s="230"/>
      <c r="M293" s="231"/>
      <c r="N293" s="232"/>
      <c r="O293" s="232"/>
      <c r="P293" s="232"/>
      <c r="Q293" s="232"/>
      <c r="R293" s="232"/>
      <c r="S293" s="232"/>
      <c r="T293" s="233"/>
      <c r="AT293" s="234" t="s">
        <v>202</v>
      </c>
      <c r="AU293" s="234" t="s">
        <v>213</v>
      </c>
      <c r="AV293" s="13" t="s">
        <v>84</v>
      </c>
      <c r="AW293" s="13" t="s">
        <v>32</v>
      </c>
      <c r="AX293" s="13" t="s">
        <v>77</v>
      </c>
      <c r="AY293" s="234" t="s">
        <v>191</v>
      </c>
    </row>
    <row r="294" spans="1:65" s="14" customFormat="1">
      <c r="B294" s="235"/>
      <c r="C294" s="236"/>
      <c r="D294" s="221" t="s">
        <v>202</v>
      </c>
      <c r="E294" s="237" t="s">
        <v>1</v>
      </c>
      <c r="F294" s="238" t="s">
        <v>2079</v>
      </c>
      <c r="G294" s="236"/>
      <c r="H294" s="239">
        <v>7.5549999999999997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202</v>
      </c>
      <c r="AU294" s="245" t="s">
        <v>213</v>
      </c>
      <c r="AV294" s="14" t="s">
        <v>86</v>
      </c>
      <c r="AW294" s="14" t="s">
        <v>32</v>
      </c>
      <c r="AX294" s="14" t="s">
        <v>77</v>
      </c>
      <c r="AY294" s="245" t="s">
        <v>191</v>
      </c>
    </row>
    <row r="295" spans="1:65" s="14" customFormat="1">
      <c r="B295" s="235"/>
      <c r="C295" s="236"/>
      <c r="D295" s="221" t="s">
        <v>202</v>
      </c>
      <c r="E295" s="237" t="s">
        <v>1</v>
      </c>
      <c r="F295" s="238" t="s">
        <v>2080</v>
      </c>
      <c r="G295" s="236"/>
      <c r="H295" s="239">
        <v>1.0389999999999999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202</v>
      </c>
      <c r="AU295" s="245" t="s">
        <v>213</v>
      </c>
      <c r="AV295" s="14" t="s">
        <v>86</v>
      </c>
      <c r="AW295" s="14" t="s">
        <v>32</v>
      </c>
      <c r="AX295" s="14" t="s">
        <v>77</v>
      </c>
      <c r="AY295" s="245" t="s">
        <v>191</v>
      </c>
    </row>
    <row r="296" spans="1:65" s="13" customFormat="1">
      <c r="B296" s="225"/>
      <c r="C296" s="226"/>
      <c r="D296" s="221" t="s">
        <v>202</v>
      </c>
      <c r="E296" s="227" t="s">
        <v>1</v>
      </c>
      <c r="F296" s="228" t="s">
        <v>253</v>
      </c>
      <c r="G296" s="226"/>
      <c r="H296" s="227" t="s">
        <v>1</v>
      </c>
      <c r="I296" s="229"/>
      <c r="J296" s="226"/>
      <c r="K296" s="226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202</v>
      </c>
      <c r="AU296" s="234" t="s">
        <v>213</v>
      </c>
      <c r="AV296" s="13" t="s">
        <v>84</v>
      </c>
      <c r="AW296" s="13" t="s">
        <v>32</v>
      </c>
      <c r="AX296" s="13" t="s">
        <v>77</v>
      </c>
      <c r="AY296" s="234" t="s">
        <v>191</v>
      </c>
    </row>
    <row r="297" spans="1:65" s="14" customFormat="1">
      <c r="B297" s="235"/>
      <c r="C297" s="236"/>
      <c r="D297" s="221" t="s">
        <v>202</v>
      </c>
      <c r="E297" s="237" t="s">
        <v>1</v>
      </c>
      <c r="F297" s="238" t="s">
        <v>2081</v>
      </c>
      <c r="G297" s="236"/>
      <c r="H297" s="239">
        <v>36.895000000000003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AT297" s="245" t="s">
        <v>202</v>
      </c>
      <c r="AU297" s="245" t="s">
        <v>213</v>
      </c>
      <c r="AV297" s="14" t="s">
        <v>86</v>
      </c>
      <c r="AW297" s="14" t="s">
        <v>32</v>
      </c>
      <c r="AX297" s="14" t="s">
        <v>77</v>
      </c>
      <c r="AY297" s="245" t="s">
        <v>191</v>
      </c>
    </row>
    <row r="298" spans="1:65" s="13" customFormat="1">
      <c r="B298" s="225"/>
      <c r="C298" s="226"/>
      <c r="D298" s="221" t="s">
        <v>202</v>
      </c>
      <c r="E298" s="227" t="s">
        <v>1</v>
      </c>
      <c r="F298" s="228" t="s">
        <v>335</v>
      </c>
      <c r="G298" s="226"/>
      <c r="H298" s="227" t="s">
        <v>1</v>
      </c>
      <c r="I298" s="229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202</v>
      </c>
      <c r="AU298" s="234" t="s">
        <v>213</v>
      </c>
      <c r="AV298" s="13" t="s">
        <v>84</v>
      </c>
      <c r="AW298" s="13" t="s">
        <v>32</v>
      </c>
      <c r="AX298" s="13" t="s">
        <v>77</v>
      </c>
      <c r="AY298" s="234" t="s">
        <v>191</v>
      </c>
    </row>
    <row r="299" spans="1:65" s="14" customFormat="1">
      <c r="B299" s="235"/>
      <c r="C299" s="236"/>
      <c r="D299" s="221" t="s">
        <v>202</v>
      </c>
      <c r="E299" s="237" t="s">
        <v>1</v>
      </c>
      <c r="F299" s="238" t="s">
        <v>2082</v>
      </c>
      <c r="G299" s="236"/>
      <c r="H299" s="239">
        <v>2.5750000000000002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202</v>
      </c>
      <c r="AU299" s="245" t="s">
        <v>213</v>
      </c>
      <c r="AV299" s="14" t="s">
        <v>86</v>
      </c>
      <c r="AW299" s="14" t="s">
        <v>32</v>
      </c>
      <c r="AX299" s="14" t="s">
        <v>77</v>
      </c>
      <c r="AY299" s="245" t="s">
        <v>191</v>
      </c>
    </row>
    <row r="300" spans="1:65" s="2" customFormat="1" ht="21.6" customHeight="1">
      <c r="A300" s="34"/>
      <c r="B300" s="35"/>
      <c r="C300" s="208" t="s">
        <v>451</v>
      </c>
      <c r="D300" s="208" t="s">
        <v>193</v>
      </c>
      <c r="E300" s="209" t="s">
        <v>343</v>
      </c>
      <c r="F300" s="210" t="s">
        <v>344</v>
      </c>
      <c r="G300" s="211" t="s">
        <v>223</v>
      </c>
      <c r="H300" s="212">
        <v>105.58</v>
      </c>
      <c r="I300" s="213"/>
      <c r="J300" s="214">
        <f>ROUND(I300*H300,2)</f>
        <v>0</v>
      </c>
      <c r="K300" s="210" t="s">
        <v>197</v>
      </c>
      <c r="L300" s="39"/>
      <c r="M300" s="215" t="s">
        <v>1</v>
      </c>
      <c r="N300" s="216" t="s">
        <v>42</v>
      </c>
      <c r="O300" s="71"/>
      <c r="P300" s="217">
        <f>O300*H300</f>
        <v>0</v>
      </c>
      <c r="Q300" s="217">
        <v>4.3800000000000002E-3</v>
      </c>
      <c r="R300" s="217">
        <f>Q300*H300</f>
        <v>0.46244040000000003</v>
      </c>
      <c r="S300" s="217">
        <v>0</v>
      </c>
      <c r="T300" s="21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9" t="s">
        <v>198</v>
      </c>
      <c r="AT300" s="219" t="s">
        <v>193</v>
      </c>
      <c r="AU300" s="219" t="s">
        <v>213</v>
      </c>
      <c r="AY300" s="17" t="s">
        <v>191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7" t="s">
        <v>84</v>
      </c>
      <c r="BK300" s="220">
        <f>ROUND(I300*H300,2)</f>
        <v>0</v>
      </c>
      <c r="BL300" s="17" t="s">
        <v>198</v>
      </c>
      <c r="BM300" s="219" t="s">
        <v>345</v>
      </c>
    </row>
    <row r="301" spans="1:65" s="2" customFormat="1" ht="19.5">
      <c r="A301" s="34"/>
      <c r="B301" s="35"/>
      <c r="C301" s="36"/>
      <c r="D301" s="221" t="s">
        <v>200</v>
      </c>
      <c r="E301" s="36"/>
      <c r="F301" s="222" t="s">
        <v>346</v>
      </c>
      <c r="G301" s="36"/>
      <c r="H301" s="36"/>
      <c r="I301" s="122"/>
      <c r="J301" s="36"/>
      <c r="K301" s="36"/>
      <c r="L301" s="39"/>
      <c r="M301" s="223"/>
      <c r="N301" s="224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200</v>
      </c>
      <c r="AU301" s="17" t="s">
        <v>213</v>
      </c>
    </row>
    <row r="302" spans="1:65" s="13" customFormat="1">
      <c r="B302" s="225"/>
      <c r="C302" s="226"/>
      <c r="D302" s="221" t="s">
        <v>202</v>
      </c>
      <c r="E302" s="227" t="s">
        <v>1</v>
      </c>
      <c r="F302" s="228" t="s">
        <v>347</v>
      </c>
      <c r="G302" s="226"/>
      <c r="H302" s="227" t="s">
        <v>1</v>
      </c>
      <c r="I302" s="229"/>
      <c r="J302" s="226"/>
      <c r="K302" s="226"/>
      <c r="L302" s="230"/>
      <c r="M302" s="231"/>
      <c r="N302" s="232"/>
      <c r="O302" s="232"/>
      <c r="P302" s="232"/>
      <c r="Q302" s="232"/>
      <c r="R302" s="232"/>
      <c r="S302" s="232"/>
      <c r="T302" s="233"/>
      <c r="AT302" s="234" t="s">
        <v>202</v>
      </c>
      <c r="AU302" s="234" t="s">
        <v>213</v>
      </c>
      <c r="AV302" s="13" t="s">
        <v>84</v>
      </c>
      <c r="AW302" s="13" t="s">
        <v>32</v>
      </c>
      <c r="AX302" s="13" t="s">
        <v>77</v>
      </c>
      <c r="AY302" s="234" t="s">
        <v>191</v>
      </c>
    </row>
    <row r="303" spans="1:65" s="13" customFormat="1">
      <c r="B303" s="225"/>
      <c r="C303" s="226"/>
      <c r="D303" s="221" t="s">
        <v>202</v>
      </c>
      <c r="E303" s="227" t="s">
        <v>1</v>
      </c>
      <c r="F303" s="228" t="s">
        <v>2048</v>
      </c>
      <c r="G303" s="226"/>
      <c r="H303" s="227" t="s">
        <v>1</v>
      </c>
      <c r="I303" s="229"/>
      <c r="J303" s="226"/>
      <c r="K303" s="226"/>
      <c r="L303" s="230"/>
      <c r="M303" s="231"/>
      <c r="N303" s="232"/>
      <c r="O303" s="232"/>
      <c r="P303" s="232"/>
      <c r="Q303" s="232"/>
      <c r="R303" s="232"/>
      <c r="S303" s="232"/>
      <c r="T303" s="233"/>
      <c r="AT303" s="234" t="s">
        <v>202</v>
      </c>
      <c r="AU303" s="234" t="s">
        <v>213</v>
      </c>
      <c r="AV303" s="13" t="s">
        <v>84</v>
      </c>
      <c r="AW303" s="13" t="s">
        <v>32</v>
      </c>
      <c r="AX303" s="13" t="s">
        <v>77</v>
      </c>
      <c r="AY303" s="234" t="s">
        <v>191</v>
      </c>
    </row>
    <row r="304" spans="1:65" s="14" customFormat="1">
      <c r="B304" s="235"/>
      <c r="C304" s="236"/>
      <c r="D304" s="221" t="s">
        <v>202</v>
      </c>
      <c r="E304" s="237" t="s">
        <v>1</v>
      </c>
      <c r="F304" s="238" t="s">
        <v>2083</v>
      </c>
      <c r="G304" s="236"/>
      <c r="H304" s="239">
        <v>10.385999999999999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202</v>
      </c>
      <c r="AU304" s="245" t="s">
        <v>213</v>
      </c>
      <c r="AV304" s="14" t="s">
        <v>86</v>
      </c>
      <c r="AW304" s="14" t="s">
        <v>32</v>
      </c>
      <c r="AX304" s="14" t="s">
        <v>77</v>
      </c>
      <c r="AY304" s="245" t="s">
        <v>191</v>
      </c>
    </row>
    <row r="305" spans="1:65" s="14" customFormat="1" ht="33.75">
      <c r="B305" s="235"/>
      <c r="C305" s="236"/>
      <c r="D305" s="221" t="s">
        <v>202</v>
      </c>
      <c r="E305" s="237" t="s">
        <v>1</v>
      </c>
      <c r="F305" s="238" t="s">
        <v>2084</v>
      </c>
      <c r="G305" s="236"/>
      <c r="H305" s="239">
        <v>69.179000000000002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202</v>
      </c>
      <c r="AU305" s="245" t="s">
        <v>213</v>
      </c>
      <c r="AV305" s="14" t="s">
        <v>86</v>
      </c>
      <c r="AW305" s="14" t="s">
        <v>32</v>
      </c>
      <c r="AX305" s="14" t="s">
        <v>77</v>
      </c>
      <c r="AY305" s="245" t="s">
        <v>191</v>
      </c>
    </row>
    <row r="306" spans="1:65" s="13" customFormat="1">
      <c r="B306" s="225"/>
      <c r="C306" s="226"/>
      <c r="D306" s="221" t="s">
        <v>202</v>
      </c>
      <c r="E306" s="227" t="s">
        <v>1</v>
      </c>
      <c r="F306" s="228" t="s">
        <v>1295</v>
      </c>
      <c r="G306" s="226"/>
      <c r="H306" s="227" t="s">
        <v>1</v>
      </c>
      <c r="I306" s="229"/>
      <c r="J306" s="226"/>
      <c r="K306" s="226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202</v>
      </c>
      <c r="AU306" s="234" t="s">
        <v>213</v>
      </c>
      <c r="AV306" s="13" t="s">
        <v>84</v>
      </c>
      <c r="AW306" s="13" t="s">
        <v>32</v>
      </c>
      <c r="AX306" s="13" t="s">
        <v>77</v>
      </c>
      <c r="AY306" s="234" t="s">
        <v>191</v>
      </c>
    </row>
    <row r="307" spans="1:65" s="14" customFormat="1">
      <c r="B307" s="235"/>
      <c r="C307" s="236"/>
      <c r="D307" s="221" t="s">
        <v>202</v>
      </c>
      <c r="E307" s="237" t="s">
        <v>1</v>
      </c>
      <c r="F307" s="238" t="s">
        <v>2085</v>
      </c>
      <c r="G307" s="236"/>
      <c r="H307" s="239">
        <v>26.015000000000001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202</v>
      </c>
      <c r="AU307" s="245" t="s">
        <v>213</v>
      </c>
      <c r="AV307" s="14" t="s">
        <v>86</v>
      </c>
      <c r="AW307" s="14" t="s">
        <v>32</v>
      </c>
      <c r="AX307" s="14" t="s">
        <v>77</v>
      </c>
      <c r="AY307" s="245" t="s">
        <v>191</v>
      </c>
    </row>
    <row r="308" spans="1:65" s="2" customFormat="1" ht="21.6" customHeight="1">
      <c r="A308" s="34"/>
      <c r="B308" s="35"/>
      <c r="C308" s="208" t="s">
        <v>456</v>
      </c>
      <c r="D308" s="208" t="s">
        <v>193</v>
      </c>
      <c r="E308" s="209" t="s">
        <v>363</v>
      </c>
      <c r="F308" s="210" t="s">
        <v>364</v>
      </c>
      <c r="G308" s="211" t="s">
        <v>223</v>
      </c>
      <c r="H308" s="212">
        <v>91.507000000000005</v>
      </c>
      <c r="I308" s="213"/>
      <c r="J308" s="214">
        <f>ROUND(I308*H308,2)</f>
        <v>0</v>
      </c>
      <c r="K308" s="210" t="s">
        <v>197</v>
      </c>
      <c r="L308" s="39"/>
      <c r="M308" s="215" t="s">
        <v>1</v>
      </c>
      <c r="N308" s="216" t="s">
        <v>42</v>
      </c>
      <c r="O308" s="71"/>
      <c r="P308" s="217">
        <f>O308*H308</f>
        <v>0</v>
      </c>
      <c r="Q308" s="217">
        <v>3.0000000000000001E-3</v>
      </c>
      <c r="R308" s="217">
        <f>Q308*H308</f>
        <v>0.27452100000000002</v>
      </c>
      <c r="S308" s="217">
        <v>0</v>
      </c>
      <c r="T308" s="21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9" t="s">
        <v>198</v>
      </c>
      <c r="AT308" s="219" t="s">
        <v>193</v>
      </c>
      <c r="AU308" s="219" t="s">
        <v>213</v>
      </c>
      <c r="AY308" s="17" t="s">
        <v>191</v>
      </c>
      <c r="BE308" s="220">
        <f>IF(N308="základní",J308,0)</f>
        <v>0</v>
      </c>
      <c r="BF308" s="220">
        <f>IF(N308="snížená",J308,0)</f>
        <v>0</v>
      </c>
      <c r="BG308" s="220">
        <f>IF(N308="zákl. přenesená",J308,0)</f>
        <v>0</v>
      </c>
      <c r="BH308" s="220">
        <f>IF(N308="sníž. přenesená",J308,0)</f>
        <v>0</v>
      </c>
      <c r="BI308" s="220">
        <f>IF(N308="nulová",J308,0)</f>
        <v>0</v>
      </c>
      <c r="BJ308" s="17" t="s">
        <v>84</v>
      </c>
      <c r="BK308" s="220">
        <f>ROUND(I308*H308,2)</f>
        <v>0</v>
      </c>
      <c r="BL308" s="17" t="s">
        <v>198</v>
      </c>
      <c r="BM308" s="219" t="s">
        <v>365</v>
      </c>
    </row>
    <row r="309" spans="1:65" s="2" customFormat="1" ht="19.5">
      <c r="A309" s="34"/>
      <c r="B309" s="35"/>
      <c r="C309" s="36"/>
      <c r="D309" s="221" t="s">
        <v>200</v>
      </c>
      <c r="E309" s="36"/>
      <c r="F309" s="222" t="s">
        <v>366</v>
      </c>
      <c r="G309" s="36"/>
      <c r="H309" s="36"/>
      <c r="I309" s="122"/>
      <c r="J309" s="36"/>
      <c r="K309" s="36"/>
      <c r="L309" s="39"/>
      <c r="M309" s="223"/>
      <c r="N309" s="224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200</v>
      </c>
      <c r="AU309" s="17" t="s">
        <v>213</v>
      </c>
    </row>
    <row r="310" spans="1:65" s="13" customFormat="1">
      <c r="B310" s="225"/>
      <c r="C310" s="226"/>
      <c r="D310" s="221" t="s">
        <v>202</v>
      </c>
      <c r="E310" s="227" t="s">
        <v>1</v>
      </c>
      <c r="F310" s="228" t="s">
        <v>1292</v>
      </c>
      <c r="G310" s="226"/>
      <c r="H310" s="227" t="s">
        <v>1</v>
      </c>
      <c r="I310" s="229"/>
      <c r="J310" s="226"/>
      <c r="K310" s="226"/>
      <c r="L310" s="230"/>
      <c r="M310" s="231"/>
      <c r="N310" s="232"/>
      <c r="O310" s="232"/>
      <c r="P310" s="232"/>
      <c r="Q310" s="232"/>
      <c r="R310" s="232"/>
      <c r="S310" s="232"/>
      <c r="T310" s="233"/>
      <c r="AT310" s="234" t="s">
        <v>202</v>
      </c>
      <c r="AU310" s="234" t="s">
        <v>213</v>
      </c>
      <c r="AV310" s="13" t="s">
        <v>84</v>
      </c>
      <c r="AW310" s="13" t="s">
        <v>32</v>
      </c>
      <c r="AX310" s="13" t="s">
        <v>77</v>
      </c>
      <c r="AY310" s="234" t="s">
        <v>191</v>
      </c>
    </row>
    <row r="311" spans="1:65" s="14" customFormat="1" ht="45">
      <c r="B311" s="235"/>
      <c r="C311" s="236"/>
      <c r="D311" s="221" t="s">
        <v>202</v>
      </c>
      <c r="E311" s="237" t="s">
        <v>1</v>
      </c>
      <c r="F311" s="238" t="s">
        <v>2086</v>
      </c>
      <c r="G311" s="236"/>
      <c r="H311" s="239">
        <v>29.068999999999999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AT311" s="245" t="s">
        <v>202</v>
      </c>
      <c r="AU311" s="245" t="s">
        <v>213</v>
      </c>
      <c r="AV311" s="14" t="s">
        <v>86</v>
      </c>
      <c r="AW311" s="14" t="s">
        <v>32</v>
      </c>
      <c r="AX311" s="14" t="s">
        <v>77</v>
      </c>
      <c r="AY311" s="245" t="s">
        <v>191</v>
      </c>
    </row>
    <row r="312" spans="1:65" s="13" customFormat="1">
      <c r="B312" s="225"/>
      <c r="C312" s="226"/>
      <c r="D312" s="221" t="s">
        <v>202</v>
      </c>
      <c r="E312" s="227" t="s">
        <v>1</v>
      </c>
      <c r="F312" s="228" t="s">
        <v>1295</v>
      </c>
      <c r="G312" s="226"/>
      <c r="H312" s="227" t="s">
        <v>1</v>
      </c>
      <c r="I312" s="229"/>
      <c r="J312" s="226"/>
      <c r="K312" s="226"/>
      <c r="L312" s="230"/>
      <c r="M312" s="231"/>
      <c r="N312" s="232"/>
      <c r="O312" s="232"/>
      <c r="P312" s="232"/>
      <c r="Q312" s="232"/>
      <c r="R312" s="232"/>
      <c r="S312" s="232"/>
      <c r="T312" s="233"/>
      <c r="AT312" s="234" t="s">
        <v>202</v>
      </c>
      <c r="AU312" s="234" t="s">
        <v>213</v>
      </c>
      <c r="AV312" s="13" t="s">
        <v>84</v>
      </c>
      <c r="AW312" s="13" t="s">
        <v>32</v>
      </c>
      <c r="AX312" s="13" t="s">
        <v>77</v>
      </c>
      <c r="AY312" s="234" t="s">
        <v>191</v>
      </c>
    </row>
    <row r="313" spans="1:65" s="14" customFormat="1" ht="22.5">
      <c r="B313" s="235"/>
      <c r="C313" s="236"/>
      <c r="D313" s="221" t="s">
        <v>202</v>
      </c>
      <c r="E313" s="237" t="s">
        <v>1</v>
      </c>
      <c r="F313" s="238" t="s">
        <v>2087</v>
      </c>
      <c r="G313" s="236"/>
      <c r="H313" s="239">
        <v>12.855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202</v>
      </c>
      <c r="AU313" s="245" t="s">
        <v>213</v>
      </c>
      <c r="AV313" s="14" t="s">
        <v>86</v>
      </c>
      <c r="AW313" s="14" t="s">
        <v>32</v>
      </c>
      <c r="AX313" s="14" t="s">
        <v>77</v>
      </c>
      <c r="AY313" s="245" t="s">
        <v>191</v>
      </c>
    </row>
    <row r="314" spans="1:65" s="13" customFormat="1">
      <c r="B314" s="225"/>
      <c r="C314" s="226"/>
      <c r="D314" s="221" t="s">
        <v>202</v>
      </c>
      <c r="E314" s="227" t="s">
        <v>1</v>
      </c>
      <c r="F314" s="228" t="s">
        <v>2088</v>
      </c>
      <c r="G314" s="226"/>
      <c r="H314" s="227" t="s">
        <v>1</v>
      </c>
      <c r="I314" s="229"/>
      <c r="J314" s="226"/>
      <c r="K314" s="226"/>
      <c r="L314" s="230"/>
      <c r="M314" s="231"/>
      <c r="N314" s="232"/>
      <c r="O314" s="232"/>
      <c r="P314" s="232"/>
      <c r="Q314" s="232"/>
      <c r="R314" s="232"/>
      <c r="S314" s="232"/>
      <c r="T314" s="233"/>
      <c r="AT314" s="234" t="s">
        <v>202</v>
      </c>
      <c r="AU314" s="234" t="s">
        <v>213</v>
      </c>
      <c r="AV314" s="13" t="s">
        <v>84</v>
      </c>
      <c r="AW314" s="13" t="s">
        <v>32</v>
      </c>
      <c r="AX314" s="13" t="s">
        <v>77</v>
      </c>
      <c r="AY314" s="234" t="s">
        <v>191</v>
      </c>
    </row>
    <row r="315" spans="1:65" s="14" customFormat="1">
      <c r="B315" s="235"/>
      <c r="C315" s="236"/>
      <c r="D315" s="221" t="s">
        <v>202</v>
      </c>
      <c r="E315" s="237" t="s">
        <v>1</v>
      </c>
      <c r="F315" s="238" t="s">
        <v>2089</v>
      </c>
      <c r="G315" s="236"/>
      <c r="H315" s="239">
        <v>0.77800000000000002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AT315" s="245" t="s">
        <v>202</v>
      </c>
      <c r="AU315" s="245" t="s">
        <v>213</v>
      </c>
      <c r="AV315" s="14" t="s">
        <v>86</v>
      </c>
      <c r="AW315" s="14" t="s">
        <v>32</v>
      </c>
      <c r="AX315" s="14" t="s">
        <v>77</v>
      </c>
      <c r="AY315" s="245" t="s">
        <v>191</v>
      </c>
    </row>
    <row r="316" spans="1:65" s="14" customFormat="1" ht="33.75">
      <c r="B316" s="235"/>
      <c r="C316" s="236"/>
      <c r="D316" s="221" t="s">
        <v>202</v>
      </c>
      <c r="E316" s="237" t="s">
        <v>1</v>
      </c>
      <c r="F316" s="238" t="s">
        <v>2090</v>
      </c>
      <c r="G316" s="236"/>
      <c r="H316" s="239">
        <v>19.088000000000001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202</v>
      </c>
      <c r="AU316" s="245" t="s">
        <v>213</v>
      </c>
      <c r="AV316" s="14" t="s">
        <v>86</v>
      </c>
      <c r="AW316" s="14" t="s">
        <v>32</v>
      </c>
      <c r="AX316" s="14" t="s">
        <v>77</v>
      </c>
      <c r="AY316" s="245" t="s">
        <v>191</v>
      </c>
    </row>
    <row r="317" spans="1:65" s="13" customFormat="1">
      <c r="B317" s="225"/>
      <c r="C317" s="226"/>
      <c r="D317" s="221" t="s">
        <v>202</v>
      </c>
      <c r="E317" s="227" t="s">
        <v>1</v>
      </c>
      <c r="F317" s="228" t="s">
        <v>2091</v>
      </c>
      <c r="G317" s="226"/>
      <c r="H317" s="227" t="s">
        <v>1</v>
      </c>
      <c r="I317" s="229"/>
      <c r="J317" s="226"/>
      <c r="K317" s="226"/>
      <c r="L317" s="230"/>
      <c r="M317" s="231"/>
      <c r="N317" s="232"/>
      <c r="O317" s="232"/>
      <c r="P317" s="232"/>
      <c r="Q317" s="232"/>
      <c r="R317" s="232"/>
      <c r="S317" s="232"/>
      <c r="T317" s="233"/>
      <c r="AT317" s="234" t="s">
        <v>202</v>
      </c>
      <c r="AU317" s="234" t="s">
        <v>213</v>
      </c>
      <c r="AV317" s="13" t="s">
        <v>84</v>
      </c>
      <c r="AW317" s="13" t="s">
        <v>32</v>
      </c>
      <c r="AX317" s="13" t="s">
        <v>77</v>
      </c>
      <c r="AY317" s="234" t="s">
        <v>191</v>
      </c>
    </row>
    <row r="318" spans="1:65" s="14" customFormat="1">
      <c r="B318" s="235"/>
      <c r="C318" s="236"/>
      <c r="D318" s="221" t="s">
        <v>202</v>
      </c>
      <c r="E318" s="237" t="s">
        <v>1</v>
      </c>
      <c r="F318" s="238" t="s">
        <v>2092</v>
      </c>
      <c r="G318" s="236"/>
      <c r="H318" s="239">
        <v>4.7789999999999999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202</v>
      </c>
      <c r="AU318" s="245" t="s">
        <v>213</v>
      </c>
      <c r="AV318" s="14" t="s">
        <v>86</v>
      </c>
      <c r="AW318" s="14" t="s">
        <v>32</v>
      </c>
      <c r="AX318" s="14" t="s">
        <v>77</v>
      </c>
      <c r="AY318" s="245" t="s">
        <v>191</v>
      </c>
    </row>
    <row r="319" spans="1:65" s="13" customFormat="1">
      <c r="B319" s="225"/>
      <c r="C319" s="226"/>
      <c r="D319" s="221" t="s">
        <v>202</v>
      </c>
      <c r="E319" s="227" t="s">
        <v>1</v>
      </c>
      <c r="F319" s="228" t="s">
        <v>367</v>
      </c>
      <c r="G319" s="226"/>
      <c r="H319" s="227" t="s">
        <v>1</v>
      </c>
      <c r="I319" s="229"/>
      <c r="J319" s="226"/>
      <c r="K319" s="226"/>
      <c r="L319" s="230"/>
      <c r="M319" s="231"/>
      <c r="N319" s="232"/>
      <c r="O319" s="232"/>
      <c r="P319" s="232"/>
      <c r="Q319" s="232"/>
      <c r="R319" s="232"/>
      <c r="S319" s="232"/>
      <c r="T319" s="233"/>
      <c r="AT319" s="234" t="s">
        <v>202</v>
      </c>
      <c r="AU319" s="234" t="s">
        <v>213</v>
      </c>
      <c r="AV319" s="13" t="s">
        <v>84</v>
      </c>
      <c r="AW319" s="13" t="s">
        <v>32</v>
      </c>
      <c r="AX319" s="13" t="s">
        <v>77</v>
      </c>
      <c r="AY319" s="234" t="s">
        <v>191</v>
      </c>
    </row>
    <row r="320" spans="1:65" s="14" customFormat="1">
      <c r="B320" s="235"/>
      <c r="C320" s="236"/>
      <c r="D320" s="221" t="s">
        <v>202</v>
      </c>
      <c r="E320" s="237" t="s">
        <v>1</v>
      </c>
      <c r="F320" s="238" t="s">
        <v>2093</v>
      </c>
      <c r="G320" s="236"/>
      <c r="H320" s="239">
        <v>36.895000000000003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AT320" s="245" t="s">
        <v>202</v>
      </c>
      <c r="AU320" s="245" t="s">
        <v>213</v>
      </c>
      <c r="AV320" s="14" t="s">
        <v>86</v>
      </c>
      <c r="AW320" s="14" t="s">
        <v>32</v>
      </c>
      <c r="AX320" s="14" t="s">
        <v>77</v>
      </c>
      <c r="AY320" s="245" t="s">
        <v>191</v>
      </c>
    </row>
    <row r="321" spans="1:65" s="14" customFormat="1">
      <c r="B321" s="235"/>
      <c r="C321" s="236"/>
      <c r="D321" s="221" t="s">
        <v>202</v>
      </c>
      <c r="E321" s="237" t="s">
        <v>1</v>
      </c>
      <c r="F321" s="238" t="s">
        <v>2094</v>
      </c>
      <c r="G321" s="236"/>
      <c r="H321" s="239">
        <v>-13.832000000000001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AT321" s="245" t="s">
        <v>202</v>
      </c>
      <c r="AU321" s="245" t="s">
        <v>213</v>
      </c>
      <c r="AV321" s="14" t="s">
        <v>86</v>
      </c>
      <c r="AW321" s="14" t="s">
        <v>32</v>
      </c>
      <c r="AX321" s="14" t="s">
        <v>77</v>
      </c>
      <c r="AY321" s="245" t="s">
        <v>191</v>
      </c>
    </row>
    <row r="322" spans="1:65" s="14" customFormat="1">
      <c r="B322" s="235"/>
      <c r="C322" s="236"/>
      <c r="D322" s="221" t="s">
        <v>202</v>
      </c>
      <c r="E322" s="237" t="s">
        <v>1</v>
      </c>
      <c r="F322" s="238" t="s">
        <v>2095</v>
      </c>
      <c r="G322" s="236"/>
      <c r="H322" s="239">
        <v>-0.7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AT322" s="245" t="s">
        <v>202</v>
      </c>
      <c r="AU322" s="245" t="s">
        <v>213</v>
      </c>
      <c r="AV322" s="14" t="s">
        <v>86</v>
      </c>
      <c r="AW322" s="14" t="s">
        <v>32</v>
      </c>
      <c r="AX322" s="14" t="s">
        <v>77</v>
      </c>
      <c r="AY322" s="245" t="s">
        <v>191</v>
      </c>
    </row>
    <row r="323" spans="1:65" s="13" customFormat="1">
      <c r="B323" s="225"/>
      <c r="C323" s="226"/>
      <c r="D323" s="221" t="s">
        <v>202</v>
      </c>
      <c r="E323" s="227" t="s">
        <v>1</v>
      </c>
      <c r="F323" s="228" t="s">
        <v>335</v>
      </c>
      <c r="G323" s="226"/>
      <c r="H323" s="227" t="s">
        <v>1</v>
      </c>
      <c r="I323" s="229"/>
      <c r="J323" s="226"/>
      <c r="K323" s="226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202</v>
      </c>
      <c r="AU323" s="234" t="s">
        <v>213</v>
      </c>
      <c r="AV323" s="13" t="s">
        <v>84</v>
      </c>
      <c r="AW323" s="13" t="s">
        <v>32</v>
      </c>
      <c r="AX323" s="13" t="s">
        <v>77</v>
      </c>
      <c r="AY323" s="234" t="s">
        <v>191</v>
      </c>
    </row>
    <row r="324" spans="1:65" s="14" customFormat="1">
      <c r="B324" s="235"/>
      <c r="C324" s="236"/>
      <c r="D324" s="221" t="s">
        <v>202</v>
      </c>
      <c r="E324" s="237" t="s">
        <v>1</v>
      </c>
      <c r="F324" s="238" t="s">
        <v>2082</v>
      </c>
      <c r="G324" s="236"/>
      <c r="H324" s="239">
        <v>2.5750000000000002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202</v>
      </c>
      <c r="AU324" s="245" t="s">
        <v>213</v>
      </c>
      <c r="AV324" s="14" t="s">
        <v>86</v>
      </c>
      <c r="AW324" s="14" t="s">
        <v>32</v>
      </c>
      <c r="AX324" s="14" t="s">
        <v>77</v>
      </c>
      <c r="AY324" s="245" t="s">
        <v>191</v>
      </c>
    </row>
    <row r="325" spans="1:65" s="2" customFormat="1" ht="21.6" customHeight="1">
      <c r="A325" s="34"/>
      <c r="B325" s="35"/>
      <c r="C325" s="208" t="s">
        <v>461</v>
      </c>
      <c r="D325" s="208" t="s">
        <v>193</v>
      </c>
      <c r="E325" s="209" t="s">
        <v>371</v>
      </c>
      <c r="F325" s="210" t="s">
        <v>372</v>
      </c>
      <c r="G325" s="211" t="s">
        <v>223</v>
      </c>
      <c r="H325" s="212">
        <v>39.47</v>
      </c>
      <c r="I325" s="213"/>
      <c r="J325" s="214">
        <f>ROUND(I325*H325,2)</f>
        <v>0</v>
      </c>
      <c r="K325" s="210" t="s">
        <v>197</v>
      </c>
      <c r="L325" s="39"/>
      <c r="M325" s="215" t="s">
        <v>1</v>
      </c>
      <c r="N325" s="216" t="s">
        <v>42</v>
      </c>
      <c r="O325" s="71"/>
      <c r="P325" s="217">
        <f>O325*H325</f>
        <v>0</v>
      </c>
      <c r="Q325" s="217">
        <v>1.54E-2</v>
      </c>
      <c r="R325" s="217">
        <f>Q325*H325</f>
        <v>0.60783799999999999</v>
      </c>
      <c r="S325" s="217">
        <v>0</v>
      </c>
      <c r="T325" s="21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19" t="s">
        <v>198</v>
      </c>
      <c r="AT325" s="219" t="s">
        <v>193</v>
      </c>
      <c r="AU325" s="219" t="s">
        <v>213</v>
      </c>
      <c r="AY325" s="17" t="s">
        <v>191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17" t="s">
        <v>84</v>
      </c>
      <c r="BK325" s="220">
        <f>ROUND(I325*H325,2)</f>
        <v>0</v>
      </c>
      <c r="BL325" s="17" t="s">
        <v>198</v>
      </c>
      <c r="BM325" s="219" t="s">
        <v>373</v>
      </c>
    </row>
    <row r="326" spans="1:65" s="2" customFormat="1" ht="29.25">
      <c r="A326" s="34"/>
      <c r="B326" s="35"/>
      <c r="C326" s="36"/>
      <c r="D326" s="221" t="s">
        <v>200</v>
      </c>
      <c r="E326" s="36"/>
      <c r="F326" s="222" t="s">
        <v>374</v>
      </c>
      <c r="G326" s="36"/>
      <c r="H326" s="36"/>
      <c r="I326" s="122"/>
      <c r="J326" s="36"/>
      <c r="K326" s="36"/>
      <c r="L326" s="39"/>
      <c r="M326" s="223"/>
      <c r="N326" s="224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200</v>
      </c>
      <c r="AU326" s="17" t="s">
        <v>213</v>
      </c>
    </row>
    <row r="327" spans="1:65" s="13" customFormat="1">
      <c r="B327" s="225"/>
      <c r="C327" s="226"/>
      <c r="D327" s="221" t="s">
        <v>202</v>
      </c>
      <c r="E327" s="227" t="s">
        <v>1</v>
      </c>
      <c r="F327" s="228" t="s">
        <v>253</v>
      </c>
      <c r="G327" s="226"/>
      <c r="H327" s="227" t="s">
        <v>1</v>
      </c>
      <c r="I327" s="229"/>
      <c r="J327" s="226"/>
      <c r="K327" s="226"/>
      <c r="L327" s="230"/>
      <c r="M327" s="231"/>
      <c r="N327" s="232"/>
      <c r="O327" s="232"/>
      <c r="P327" s="232"/>
      <c r="Q327" s="232"/>
      <c r="R327" s="232"/>
      <c r="S327" s="232"/>
      <c r="T327" s="233"/>
      <c r="AT327" s="234" t="s">
        <v>202</v>
      </c>
      <c r="AU327" s="234" t="s">
        <v>213</v>
      </c>
      <c r="AV327" s="13" t="s">
        <v>84</v>
      </c>
      <c r="AW327" s="13" t="s">
        <v>32</v>
      </c>
      <c r="AX327" s="13" t="s">
        <v>77</v>
      </c>
      <c r="AY327" s="234" t="s">
        <v>191</v>
      </c>
    </row>
    <row r="328" spans="1:65" s="14" customFormat="1">
      <c r="B328" s="235"/>
      <c r="C328" s="236"/>
      <c r="D328" s="221" t="s">
        <v>202</v>
      </c>
      <c r="E328" s="237" t="s">
        <v>1</v>
      </c>
      <c r="F328" s="238" t="s">
        <v>2093</v>
      </c>
      <c r="G328" s="236"/>
      <c r="H328" s="239">
        <v>36.895000000000003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202</v>
      </c>
      <c r="AU328" s="245" t="s">
        <v>213</v>
      </c>
      <c r="AV328" s="14" t="s">
        <v>86</v>
      </c>
      <c r="AW328" s="14" t="s">
        <v>32</v>
      </c>
      <c r="AX328" s="14" t="s">
        <v>77</v>
      </c>
      <c r="AY328" s="245" t="s">
        <v>191</v>
      </c>
    </row>
    <row r="329" spans="1:65" s="13" customFormat="1">
      <c r="B329" s="225"/>
      <c r="C329" s="226"/>
      <c r="D329" s="221" t="s">
        <v>202</v>
      </c>
      <c r="E329" s="227" t="s">
        <v>1</v>
      </c>
      <c r="F329" s="228" t="s">
        <v>335</v>
      </c>
      <c r="G329" s="226"/>
      <c r="H329" s="227" t="s">
        <v>1</v>
      </c>
      <c r="I329" s="229"/>
      <c r="J329" s="226"/>
      <c r="K329" s="226"/>
      <c r="L329" s="230"/>
      <c r="M329" s="231"/>
      <c r="N329" s="232"/>
      <c r="O329" s="232"/>
      <c r="P329" s="232"/>
      <c r="Q329" s="232"/>
      <c r="R329" s="232"/>
      <c r="S329" s="232"/>
      <c r="T329" s="233"/>
      <c r="AT329" s="234" t="s">
        <v>202</v>
      </c>
      <c r="AU329" s="234" t="s">
        <v>213</v>
      </c>
      <c r="AV329" s="13" t="s">
        <v>84</v>
      </c>
      <c r="AW329" s="13" t="s">
        <v>32</v>
      </c>
      <c r="AX329" s="13" t="s">
        <v>77</v>
      </c>
      <c r="AY329" s="234" t="s">
        <v>191</v>
      </c>
    </row>
    <row r="330" spans="1:65" s="14" customFormat="1">
      <c r="B330" s="235"/>
      <c r="C330" s="236"/>
      <c r="D330" s="221" t="s">
        <v>202</v>
      </c>
      <c r="E330" s="237" t="s">
        <v>1</v>
      </c>
      <c r="F330" s="238" t="s">
        <v>2082</v>
      </c>
      <c r="G330" s="236"/>
      <c r="H330" s="239">
        <v>2.5750000000000002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AT330" s="245" t="s">
        <v>202</v>
      </c>
      <c r="AU330" s="245" t="s">
        <v>213</v>
      </c>
      <c r="AV330" s="14" t="s">
        <v>86</v>
      </c>
      <c r="AW330" s="14" t="s">
        <v>32</v>
      </c>
      <c r="AX330" s="14" t="s">
        <v>77</v>
      </c>
      <c r="AY330" s="245" t="s">
        <v>191</v>
      </c>
    </row>
    <row r="331" spans="1:65" s="2" customFormat="1" ht="21.6" customHeight="1">
      <c r="A331" s="34"/>
      <c r="B331" s="35"/>
      <c r="C331" s="208" t="s">
        <v>467</v>
      </c>
      <c r="D331" s="208" t="s">
        <v>193</v>
      </c>
      <c r="E331" s="209" t="s">
        <v>381</v>
      </c>
      <c r="F331" s="210" t="s">
        <v>382</v>
      </c>
      <c r="G331" s="211" t="s">
        <v>223</v>
      </c>
      <c r="H331" s="212">
        <v>6.8920000000000003</v>
      </c>
      <c r="I331" s="213"/>
      <c r="J331" s="214">
        <f>ROUND(I331*H331,2)</f>
        <v>0</v>
      </c>
      <c r="K331" s="210" t="s">
        <v>197</v>
      </c>
      <c r="L331" s="39"/>
      <c r="M331" s="215" t="s">
        <v>1</v>
      </c>
      <c r="N331" s="216" t="s">
        <v>42</v>
      </c>
      <c r="O331" s="71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9" t="s">
        <v>198</v>
      </c>
      <c r="AT331" s="219" t="s">
        <v>193</v>
      </c>
      <c r="AU331" s="219" t="s">
        <v>213</v>
      </c>
      <c r="AY331" s="17" t="s">
        <v>191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7" t="s">
        <v>84</v>
      </c>
      <c r="BK331" s="220">
        <f>ROUND(I331*H331,2)</f>
        <v>0</v>
      </c>
      <c r="BL331" s="17" t="s">
        <v>198</v>
      </c>
      <c r="BM331" s="219" t="s">
        <v>2096</v>
      </c>
    </row>
    <row r="332" spans="1:65" s="2" customFormat="1" ht="29.25">
      <c r="A332" s="34"/>
      <c r="B332" s="35"/>
      <c r="C332" s="36"/>
      <c r="D332" s="221" t="s">
        <v>200</v>
      </c>
      <c r="E332" s="36"/>
      <c r="F332" s="222" t="s">
        <v>384</v>
      </c>
      <c r="G332" s="36"/>
      <c r="H332" s="36"/>
      <c r="I332" s="122"/>
      <c r="J332" s="36"/>
      <c r="K332" s="36"/>
      <c r="L332" s="39"/>
      <c r="M332" s="223"/>
      <c r="N332" s="224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200</v>
      </c>
      <c r="AU332" s="17" t="s">
        <v>213</v>
      </c>
    </row>
    <row r="333" spans="1:65" s="2" customFormat="1" ht="19.5">
      <c r="A333" s="34"/>
      <c r="B333" s="35"/>
      <c r="C333" s="36"/>
      <c r="D333" s="221" t="s">
        <v>218</v>
      </c>
      <c r="E333" s="36"/>
      <c r="F333" s="246" t="s">
        <v>385</v>
      </c>
      <c r="G333" s="36"/>
      <c r="H333" s="36"/>
      <c r="I333" s="122"/>
      <c r="J333" s="36"/>
      <c r="K333" s="36"/>
      <c r="L333" s="39"/>
      <c r="M333" s="223"/>
      <c r="N333" s="224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218</v>
      </c>
      <c r="AU333" s="17" t="s">
        <v>213</v>
      </c>
    </row>
    <row r="334" spans="1:65" s="13" customFormat="1">
      <c r="B334" s="225"/>
      <c r="C334" s="226"/>
      <c r="D334" s="221" t="s">
        <v>202</v>
      </c>
      <c r="E334" s="227" t="s">
        <v>1</v>
      </c>
      <c r="F334" s="228" t="s">
        <v>1292</v>
      </c>
      <c r="G334" s="226"/>
      <c r="H334" s="227" t="s">
        <v>1</v>
      </c>
      <c r="I334" s="229"/>
      <c r="J334" s="226"/>
      <c r="K334" s="226"/>
      <c r="L334" s="230"/>
      <c r="M334" s="231"/>
      <c r="N334" s="232"/>
      <c r="O334" s="232"/>
      <c r="P334" s="232"/>
      <c r="Q334" s="232"/>
      <c r="R334" s="232"/>
      <c r="S334" s="232"/>
      <c r="T334" s="233"/>
      <c r="AT334" s="234" t="s">
        <v>202</v>
      </c>
      <c r="AU334" s="234" t="s">
        <v>213</v>
      </c>
      <c r="AV334" s="13" t="s">
        <v>84</v>
      </c>
      <c r="AW334" s="13" t="s">
        <v>32</v>
      </c>
      <c r="AX334" s="13" t="s">
        <v>77</v>
      </c>
      <c r="AY334" s="234" t="s">
        <v>191</v>
      </c>
    </row>
    <row r="335" spans="1:65" s="14" customFormat="1">
      <c r="B335" s="235"/>
      <c r="C335" s="236"/>
      <c r="D335" s="221" t="s">
        <v>202</v>
      </c>
      <c r="E335" s="237" t="s">
        <v>1</v>
      </c>
      <c r="F335" s="238" t="s">
        <v>2097</v>
      </c>
      <c r="G335" s="236"/>
      <c r="H335" s="239">
        <v>6.8920000000000003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AT335" s="245" t="s">
        <v>202</v>
      </c>
      <c r="AU335" s="245" t="s">
        <v>213</v>
      </c>
      <c r="AV335" s="14" t="s">
        <v>86</v>
      </c>
      <c r="AW335" s="14" t="s">
        <v>32</v>
      </c>
      <c r="AX335" s="14" t="s">
        <v>77</v>
      </c>
      <c r="AY335" s="245" t="s">
        <v>191</v>
      </c>
    </row>
    <row r="336" spans="1:65" s="12" customFormat="1" ht="20.85" customHeight="1">
      <c r="B336" s="192"/>
      <c r="C336" s="193"/>
      <c r="D336" s="194" t="s">
        <v>76</v>
      </c>
      <c r="E336" s="206" t="s">
        <v>387</v>
      </c>
      <c r="F336" s="206" t="s">
        <v>388</v>
      </c>
      <c r="G336" s="193"/>
      <c r="H336" s="193"/>
      <c r="I336" s="196"/>
      <c r="J336" s="207">
        <f>BK336</f>
        <v>0</v>
      </c>
      <c r="K336" s="193"/>
      <c r="L336" s="198"/>
      <c r="M336" s="199"/>
      <c r="N336" s="200"/>
      <c r="O336" s="200"/>
      <c r="P336" s="201">
        <f>SUM(P337:P354)</f>
        <v>0</v>
      </c>
      <c r="Q336" s="200"/>
      <c r="R336" s="201">
        <f>SUM(R337:R354)</f>
        <v>0.71422569999999996</v>
      </c>
      <c r="S336" s="200"/>
      <c r="T336" s="202">
        <f>SUM(T337:T354)</f>
        <v>0</v>
      </c>
      <c r="AR336" s="203" t="s">
        <v>84</v>
      </c>
      <c r="AT336" s="204" t="s">
        <v>76</v>
      </c>
      <c r="AU336" s="204" t="s">
        <v>86</v>
      </c>
      <c r="AY336" s="203" t="s">
        <v>191</v>
      </c>
      <c r="BK336" s="205">
        <f>SUM(BK337:BK354)</f>
        <v>0</v>
      </c>
    </row>
    <row r="337" spans="1:65" s="2" customFormat="1" ht="21.6" customHeight="1">
      <c r="A337" s="34"/>
      <c r="B337" s="35"/>
      <c r="C337" s="208" t="s">
        <v>472</v>
      </c>
      <c r="D337" s="208" t="s">
        <v>193</v>
      </c>
      <c r="E337" s="209" t="s">
        <v>390</v>
      </c>
      <c r="F337" s="210" t="s">
        <v>391</v>
      </c>
      <c r="G337" s="211" t="s">
        <v>208</v>
      </c>
      <c r="H337" s="212">
        <v>0.28999999999999998</v>
      </c>
      <c r="I337" s="213"/>
      <c r="J337" s="214">
        <f>ROUND(I337*H337,2)</f>
        <v>0</v>
      </c>
      <c r="K337" s="210" t="s">
        <v>197</v>
      </c>
      <c r="L337" s="39"/>
      <c r="M337" s="215" t="s">
        <v>1</v>
      </c>
      <c r="N337" s="216" t="s">
        <v>42</v>
      </c>
      <c r="O337" s="71"/>
      <c r="P337" s="217">
        <f>O337*H337</f>
        <v>0</v>
      </c>
      <c r="Q337" s="217">
        <v>2.45329</v>
      </c>
      <c r="R337" s="217">
        <f>Q337*H337</f>
        <v>0.71145409999999998</v>
      </c>
      <c r="S337" s="217">
        <v>0</v>
      </c>
      <c r="T337" s="21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19" t="s">
        <v>198</v>
      </c>
      <c r="AT337" s="219" t="s">
        <v>193</v>
      </c>
      <c r="AU337" s="219" t="s">
        <v>213</v>
      </c>
      <c r="AY337" s="17" t="s">
        <v>191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17" t="s">
        <v>84</v>
      </c>
      <c r="BK337" s="220">
        <f>ROUND(I337*H337,2)</f>
        <v>0</v>
      </c>
      <c r="BL337" s="17" t="s">
        <v>198</v>
      </c>
      <c r="BM337" s="219" t="s">
        <v>392</v>
      </c>
    </row>
    <row r="338" spans="1:65" s="2" customFormat="1" ht="19.5">
      <c r="A338" s="34"/>
      <c r="B338" s="35"/>
      <c r="C338" s="36"/>
      <c r="D338" s="221" t="s">
        <v>200</v>
      </c>
      <c r="E338" s="36"/>
      <c r="F338" s="222" t="s">
        <v>393</v>
      </c>
      <c r="G338" s="36"/>
      <c r="H338" s="36"/>
      <c r="I338" s="122"/>
      <c r="J338" s="36"/>
      <c r="K338" s="36"/>
      <c r="L338" s="39"/>
      <c r="M338" s="223"/>
      <c r="N338" s="224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200</v>
      </c>
      <c r="AU338" s="17" t="s">
        <v>213</v>
      </c>
    </row>
    <row r="339" spans="1:65" s="13" customFormat="1">
      <c r="B339" s="225"/>
      <c r="C339" s="226"/>
      <c r="D339" s="221" t="s">
        <v>202</v>
      </c>
      <c r="E339" s="227" t="s">
        <v>1</v>
      </c>
      <c r="F339" s="228" t="s">
        <v>394</v>
      </c>
      <c r="G339" s="226"/>
      <c r="H339" s="227" t="s">
        <v>1</v>
      </c>
      <c r="I339" s="229"/>
      <c r="J339" s="226"/>
      <c r="K339" s="226"/>
      <c r="L339" s="230"/>
      <c r="M339" s="231"/>
      <c r="N339" s="232"/>
      <c r="O339" s="232"/>
      <c r="P339" s="232"/>
      <c r="Q339" s="232"/>
      <c r="R339" s="232"/>
      <c r="S339" s="232"/>
      <c r="T339" s="233"/>
      <c r="AT339" s="234" t="s">
        <v>202</v>
      </c>
      <c r="AU339" s="234" t="s">
        <v>213</v>
      </c>
      <c r="AV339" s="13" t="s">
        <v>84</v>
      </c>
      <c r="AW339" s="13" t="s">
        <v>32</v>
      </c>
      <c r="AX339" s="13" t="s">
        <v>77</v>
      </c>
      <c r="AY339" s="234" t="s">
        <v>191</v>
      </c>
    </row>
    <row r="340" spans="1:65" s="14" customFormat="1">
      <c r="B340" s="235"/>
      <c r="C340" s="236"/>
      <c r="D340" s="221" t="s">
        <v>202</v>
      </c>
      <c r="E340" s="237" t="s">
        <v>1</v>
      </c>
      <c r="F340" s="238" t="s">
        <v>395</v>
      </c>
      <c r="G340" s="236"/>
      <c r="H340" s="239">
        <v>0.28999999999999998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202</v>
      </c>
      <c r="AU340" s="245" t="s">
        <v>213</v>
      </c>
      <c r="AV340" s="14" t="s">
        <v>86</v>
      </c>
      <c r="AW340" s="14" t="s">
        <v>32</v>
      </c>
      <c r="AX340" s="14" t="s">
        <v>77</v>
      </c>
      <c r="AY340" s="245" t="s">
        <v>191</v>
      </c>
    </row>
    <row r="341" spans="1:65" s="2" customFormat="1" ht="21.6" customHeight="1">
      <c r="A341" s="34"/>
      <c r="B341" s="35"/>
      <c r="C341" s="208" t="s">
        <v>477</v>
      </c>
      <c r="D341" s="208" t="s">
        <v>193</v>
      </c>
      <c r="E341" s="209" t="s">
        <v>397</v>
      </c>
      <c r="F341" s="210" t="s">
        <v>398</v>
      </c>
      <c r="G341" s="211" t="s">
        <v>208</v>
      </c>
      <c r="H341" s="212">
        <v>0.28999999999999998</v>
      </c>
      <c r="I341" s="213"/>
      <c r="J341" s="214">
        <f>ROUND(I341*H341,2)</f>
        <v>0</v>
      </c>
      <c r="K341" s="210" t="s">
        <v>197</v>
      </c>
      <c r="L341" s="39"/>
      <c r="M341" s="215" t="s">
        <v>1</v>
      </c>
      <c r="N341" s="216" t="s">
        <v>42</v>
      </c>
      <c r="O341" s="71"/>
      <c r="P341" s="217">
        <f>O341*H341</f>
        <v>0</v>
      </c>
      <c r="Q341" s="217">
        <v>0</v>
      </c>
      <c r="R341" s="217">
        <f>Q341*H341</f>
        <v>0</v>
      </c>
      <c r="S341" s="217">
        <v>0</v>
      </c>
      <c r="T341" s="21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9" t="s">
        <v>198</v>
      </c>
      <c r="AT341" s="219" t="s">
        <v>193</v>
      </c>
      <c r="AU341" s="219" t="s">
        <v>213</v>
      </c>
      <c r="AY341" s="17" t="s">
        <v>191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7" t="s">
        <v>84</v>
      </c>
      <c r="BK341" s="220">
        <f>ROUND(I341*H341,2)</f>
        <v>0</v>
      </c>
      <c r="BL341" s="17" t="s">
        <v>198</v>
      </c>
      <c r="BM341" s="219" t="s">
        <v>399</v>
      </c>
    </row>
    <row r="342" spans="1:65" s="2" customFormat="1" ht="19.5">
      <c r="A342" s="34"/>
      <c r="B342" s="35"/>
      <c r="C342" s="36"/>
      <c r="D342" s="221" t="s">
        <v>200</v>
      </c>
      <c r="E342" s="36"/>
      <c r="F342" s="222" t="s">
        <v>400</v>
      </c>
      <c r="G342" s="36"/>
      <c r="H342" s="36"/>
      <c r="I342" s="122"/>
      <c r="J342" s="36"/>
      <c r="K342" s="36"/>
      <c r="L342" s="39"/>
      <c r="M342" s="223"/>
      <c r="N342" s="224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200</v>
      </c>
      <c r="AU342" s="17" t="s">
        <v>213</v>
      </c>
    </row>
    <row r="343" spans="1:65" s="13" customFormat="1">
      <c r="B343" s="225"/>
      <c r="C343" s="226"/>
      <c r="D343" s="221" t="s">
        <v>202</v>
      </c>
      <c r="E343" s="227" t="s">
        <v>1</v>
      </c>
      <c r="F343" s="228" t="s">
        <v>394</v>
      </c>
      <c r="G343" s="226"/>
      <c r="H343" s="227" t="s">
        <v>1</v>
      </c>
      <c r="I343" s="229"/>
      <c r="J343" s="226"/>
      <c r="K343" s="226"/>
      <c r="L343" s="230"/>
      <c r="M343" s="231"/>
      <c r="N343" s="232"/>
      <c r="O343" s="232"/>
      <c r="P343" s="232"/>
      <c r="Q343" s="232"/>
      <c r="R343" s="232"/>
      <c r="S343" s="232"/>
      <c r="T343" s="233"/>
      <c r="AT343" s="234" t="s">
        <v>202</v>
      </c>
      <c r="AU343" s="234" t="s">
        <v>213</v>
      </c>
      <c r="AV343" s="13" t="s">
        <v>84</v>
      </c>
      <c r="AW343" s="13" t="s">
        <v>32</v>
      </c>
      <c r="AX343" s="13" t="s">
        <v>77</v>
      </c>
      <c r="AY343" s="234" t="s">
        <v>191</v>
      </c>
    </row>
    <row r="344" spans="1:65" s="14" customFormat="1">
      <c r="B344" s="235"/>
      <c r="C344" s="236"/>
      <c r="D344" s="221" t="s">
        <v>202</v>
      </c>
      <c r="E344" s="237" t="s">
        <v>1</v>
      </c>
      <c r="F344" s="238" t="s">
        <v>395</v>
      </c>
      <c r="G344" s="236"/>
      <c r="H344" s="239">
        <v>0.28999999999999998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202</v>
      </c>
      <c r="AU344" s="245" t="s">
        <v>213</v>
      </c>
      <c r="AV344" s="14" t="s">
        <v>86</v>
      </c>
      <c r="AW344" s="14" t="s">
        <v>32</v>
      </c>
      <c r="AX344" s="14" t="s">
        <v>77</v>
      </c>
      <c r="AY344" s="245" t="s">
        <v>191</v>
      </c>
    </row>
    <row r="345" spans="1:65" s="2" customFormat="1" ht="21.6" customHeight="1">
      <c r="A345" s="34"/>
      <c r="B345" s="35"/>
      <c r="C345" s="208" t="s">
        <v>482</v>
      </c>
      <c r="D345" s="208" t="s">
        <v>193</v>
      </c>
      <c r="E345" s="209" t="s">
        <v>402</v>
      </c>
      <c r="F345" s="210" t="s">
        <v>403</v>
      </c>
      <c r="G345" s="211" t="s">
        <v>208</v>
      </c>
      <c r="H345" s="212">
        <v>0.28999999999999998</v>
      </c>
      <c r="I345" s="213"/>
      <c r="J345" s="214">
        <f>ROUND(I345*H345,2)</f>
        <v>0</v>
      </c>
      <c r="K345" s="210" t="s">
        <v>197</v>
      </c>
      <c r="L345" s="39"/>
      <c r="M345" s="215" t="s">
        <v>1</v>
      </c>
      <c r="N345" s="216" t="s">
        <v>42</v>
      </c>
      <c r="O345" s="71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9" t="s">
        <v>198</v>
      </c>
      <c r="AT345" s="219" t="s">
        <v>193</v>
      </c>
      <c r="AU345" s="219" t="s">
        <v>213</v>
      </c>
      <c r="AY345" s="17" t="s">
        <v>191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7" t="s">
        <v>84</v>
      </c>
      <c r="BK345" s="220">
        <f>ROUND(I345*H345,2)</f>
        <v>0</v>
      </c>
      <c r="BL345" s="17" t="s">
        <v>198</v>
      </c>
      <c r="BM345" s="219" t="s">
        <v>404</v>
      </c>
    </row>
    <row r="346" spans="1:65" s="2" customFormat="1" ht="19.5">
      <c r="A346" s="34"/>
      <c r="B346" s="35"/>
      <c r="C346" s="36"/>
      <c r="D346" s="221" t="s">
        <v>200</v>
      </c>
      <c r="E346" s="36"/>
      <c r="F346" s="222" t="s">
        <v>405</v>
      </c>
      <c r="G346" s="36"/>
      <c r="H346" s="36"/>
      <c r="I346" s="122"/>
      <c r="J346" s="36"/>
      <c r="K346" s="36"/>
      <c r="L346" s="39"/>
      <c r="M346" s="223"/>
      <c r="N346" s="224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200</v>
      </c>
      <c r="AU346" s="17" t="s">
        <v>213</v>
      </c>
    </row>
    <row r="347" spans="1:65" s="13" customFormat="1">
      <c r="B347" s="225"/>
      <c r="C347" s="226"/>
      <c r="D347" s="221" t="s">
        <v>202</v>
      </c>
      <c r="E347" s="227" t="s">
        <v>1</v>
      </c>
      <c r="F347" s="228" t="s">
        <v>394</v>
      </c>
      <c r="G347" s="226"/>
      <c r="H347" s="227" t="s">
        <v>1</v>
      </c>
      <c r="I347" s="229"/>
      <c r="J347" s="226"/>
      <c r="K347" s="226"/>
      <c r="L347" s="230"/>
      <c r="M347" s="231"/>
      <c r="N347" s="232"/>
      <c r="O347" s="232"/>
      <c r="P347" s="232"/>
      <c r="Q347" s="232"/>
      <c r="R347" s="232"/>
      <c r="S347" s="232"/>
      <c r="T347" s="233"/>
      <c r="AT347" s="234" t="s">
        <v>202</v>
      </c>
      <c r="AU347" s="234" t="s">
        <v>213</v>
      </c>
      <c r="AV347" s="13" t="s">
        <v>84</v>
      </c>
      <c r="AW347" s="13" t="s">
        <v>32</v>
      </c>
      <c r="AX347" s="13" t="s">
        <v>77</v>
      </c>
      <c r="AY347" s="234" t="s">
        <v>191</v>
      </c>
    </row>
    <row r="348" spans="1:65" s="14" customFormat="1">
      <c r="B348" s="235"/>
      <c r="C348" s="236"/>
      <c r="D348" s="221" t="s">
        <v>202</v>
      </c>
      <c r="E348" s="237" t="s">
        <v>1</v>
      </c>
      <c r="F348" s="238" t="s">
        <v>395</v>
      </c>
      <c r="G348" s="236"/>
      <c r="H348" s="239">
        <v>0.28999999999999998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AT348" s="245" t="s">
        <v>202</v>
      </c>
      <c r="AU348" s="245" t="s">
        <v>213</v>
      </c>
      <c r="AV348" s="14" t="s">
        <v>86</v>
      </c>
      <c r="AW348" s="14" t="s">
        <v>32</v>
      </c>
      <c r="AX348" s="14" t="s">
        <v>77</v>
      </c>
      <c r="AY348" s="245" t="s">
        <v>191</v>
      </c>
    </row>
    <row r="349" spans="1:65" s="2" customFormat="1" ht="14.45" customHeight="1">
      <c r="A349" s="34"/>
      <c r="B349" s="35"/>
      <c r="C349" s="208" t="s">
        <v>488</v>
      </c>
      <c r="D349" s="208" t="s">
        <v>193</v>
      </c>
      <c r="E349" s="209" t="s">
        <v>407</v>
      </c>
      <c r="F349" s="210" t="s">
        <v>408</v>
      </c>
      <c r="G349" s="211" t="s">
        <v>223</v>
      </c>
      <c r="H349" s="212">
        <v>0.20499999999999999</v>
      </c>
      <c r="I349" s="213"/>
      <c r="J349" s="214">
        <f>ROUND(I349*H349,2)</f>
        <v>0</v>
      </c>
      <c r="K349" s="210" t="s">
        <v>197</v>
      </c>
      <c r="L349" s="39"/>
      <c r="M349" s="215" t="s">
        <v>1</v>
      </c>
      <c r="N349" s="216" t="s">
        <v>42</v>
      </c>
      <c r="O349" s="71"/>
      <c r="P349" s="217">
        <f>O349*H349</f>
        <v>0</v>
      </c>
      <c r="Q349" s="217">
        <v>1.3520000000000001E-2</v>
      </c>
      <c r="R349" s="217">
        <f>Q349*H349</f>
        <v>2.7715999999999999E-3</v>
      </c>
      <c r="S349" s="217">
        <v>0</v>
      </c>
      <c r="T349" s="21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9" t="s">
        <v>198</v>
      </c>
      <c r="AT349" s="219" t="s">
        <v>193</v>
      </c>
      <c r="AU349" s="219" t="s">
        <v>213</v>
      </c>
      <c r="AY349" s="17" t="s">
        <v>191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7" t="s">
        <v>84</v>
      </c>
      <c r="BK349" s="220">
        <f>ROUND(I349*H349,2)</f>
        <v>0</v>
      </c>
      <c r="BL349" s="17" t="s">
        <v>198</v>
      </c>
      <c r="BM349" s="219" t="s">
        <v>409</v>
      </c>
    </row>
    <row r="350" spans="1:65" s="2" customFormat="1">
      <c r="A350" s="34"/>
      <c r="B350" s="35"/>
      <c r="C350" s="36"/>
      <c r="D350" s="221" t="s">
        <v>200</v>
      </c>
      <c r="E350" s="36"/>
      <c r="F350" s="222" t="s">
        <v>410</v>
      </c>
      <c r="G350" s="36"/>
      <c r="H350" s="36"/>
      <c r="I350" s="122"/>
      <c r="J350" s="36"/>
      <c r="K350" s="36"/>
      <c r="L350" s="39"/>
      <c r="M350" s="223"/>
      <c r="N350" s="224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200</v>
      </c>
      <c r="AU350" s="17" t="s">
        <v>213</v>
      </c>
    </row>
    <row r="351" spans="1:65" s="13" customFormat="1">
      <c r="B351" s="225"/>
      <c r="C351" s="226"/>
      <c r="D351" s="221" t="s">
        <v>202</v>
      </c>
      <c r="E351" s="227" t="s">
        <v>1</v>
      </c>
      <c r="F351" s="228" t="s">
        <v>394</v>
      </c>
      <c r="G351" s="226"/>
      <c r="H351" s="227" t="s">
        <v>1</v>
      </c>
      <c r="I351" s="229"/>
      <c r="J351" s="226"/>
      <c r="K351" s="226"/>
      <c r="L351" s="230"/>
      <c r="M351" s="231"/>
      <c r="N351" s="232"/>
      <c r="O351" s="232"/>
      <c r="P351" s="232"/>
      <c r="Q351" s="232"/>
      <c r="R351" s="232"/>
      <c r="S351" s="232"/>
      <c r="T351" s="233"/>
      <c r="AT351" s="234" t="s">
        <v>202</v>
      </c>
      <c r="AU351" s="234" t="s">
        <v>213</v>
      </c>
      <c r="AV351" s="13" t="s">
        <v>84</v>
      </c>
      <c r="AW351" s="13" t="s">
        <v>32</v>
      </c>
      <c r="AX351" s="13" t="s">
        <v>77</v>
      </c>
      <c r="AY351" s="234" t="s">
        <v>191</v>
      </c>
    </row>
    <row r="352" spans="1:65" s="14" customFormat="1">
      <c r="B352" s="235"/>
      <c r="C352" s="236"/>
      <c r="D352" s="221" t="s">
        <v>202</v>
      </c>
      <c r="E352" s="237" t="s">
        <v>1</v>
      </c>
      <c r="F352" s="238" t="s">
        <v>411</v>
      </c>
      <c r="G352" s="236"/>
      <c r="H352" s="239">
        <v>0.20499999999999999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202</v>
      </c>
      <c r="AU352" s="245" t="s">
        <v>213</v>
      </c>
      <c r="AV352" s="14" t="s">
        <v>86</v>
      </c>
      <c r="AW352" s="14" t="s">
        <v>32</v>
      </c>
      <c r="AX352" s="14" t="s">
        <v>77</v>
      </c>
      <c r="AY352" s="245" t="s">
        <v>191</v>
      </c>
    </row>
    <row r="353" spans="1:65" s="2" customFormat="1" ht="14.45" customHeight="1">
      <c r="A353" s="34"/>
      <c r="B353" s="35"/>
      <c r="C353" s="208" t="s">
        <v>495</v>
      </c>
      <c r="D353" s="208" t="s">
        <v>193</v>
      </c>
      <c r="E353" s="209" t="s">
        <v>413</v>
      </c>
      <c r="F353" s="210" t="s">
        <v>414</v>
      </c>
      <c r="G353" s="211" t="s">
        <v>223</v>
      </c>
      <c r="H353" s="212">
        <v>0.20499999999999999</v>
      </c>
      <c r="I353" s="213"/>
      <c r="J353" s="214">
        <f>ROUND(I353*H353,2)</f>
        <v>0</v>
      </c>
      <c r="K353" s="210" t="s">
        <v>197</v>
      </c>
      <c r="L353" s="39"/>
      <c r="M353" s="215" t="s">
        <v>1</v>
      </c>
      <c r="N353" s="216" t="s">
        <v>42</v>
      </c>
      <c r="O353" s="71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19" t="s">
        <v>198</v>
      </c>
      <c r="AT353" s="219" t="s">
        <v>193</v>
      </c>
      <c r="AU353" s="219" t="s">
        <v>213</v>
      </c>
      <c r="AY353" s="17" t="s">
        <v>191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7" t="s">
        <v>84</v>
      </c>
      <c r="BK353" s="220">
        <f>ROUND(I353*H353,2)</f>
        <v>0</v>
      </c>
      <c r="BL353" s="17" t="s">
        <v>198</v>
      </c>
      <c r="BM353" s="219" t="s">
        <v>415</v>
      </c>
    </row>
    <row r="354" spans="1:65" s="2" customFormat="1">
      <c r="A354" s="34"/>
      <c r="B354" s="35"/>
      <c r="C354" s="36"/>
      <c r="D354" s="221" t="s">
        <v>200</v>
      </c>
      <c r="E354" s="36"/>
      <c r="F354" s="222" t="s">
        <v>416</v>
      </c>
      <c r="G354" s="36"/>
      <c r="H354" s="36"/>
      <c r="I354" s="122"/>
      <c r="J354" s="36"/>
      <c r="K354" s="36"/>
      <c r="L354" s="39"/>
      <c r="M354" s="223"/>
      <c r="N354" s="224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200</v>
      </c>
      <c r="AU354" s="17" t="s">
        <v>213</v>
      </c>
    </row>
    <row r="355" spans="1:65" s="12" customFormat="1" ht="20.85" customHeight="1">
      <c r="B355" s="192"/>
      <c r="C355" s="193"/>
      <c r="D355" s="194" t="s">
        <v>76</v>
      </c>
      <c r="E355" s="206" t="s">
        <v>417</v>
      </c>
      <c r="F355" s="206" t="s">
        <v>418</v>
      </c>
      <c r="G355" s="193"/>
      <c r="H355" s="193"/>
      <c r="I355" s="196"/>
      <c r="J355" s="207">
        <f>BK355</f>
        <v>0</v>
      </c>
      <c r="K355" s="193"/>
      <c r="L355" s="198"/>
      <c r="M355" s="199"/>
      <c r="N355" s="200"/>
      <c r="O355" s="200"/>
      <c r="P355" s="201">
        <f>SUM(P356:P374)</f>
        <v>0</v>
      </c>
      <c r="Q355" s="200"/>
      <c r="R355" s="201">
        <f>SUM(R356:R374)</f>
        <v>0.21112</v>
      </c>
      <c r="S355" s="200"/>
      <c r="T355" s="202">
        <f>SUM(T356:T374)</f>
        <v>0</v>
      </c>
      <c r="AR355" s="203" t="s">
        <v>84</v>
      </c>
      <c r="AT355" s="204" t="s">
        <v>76</v>
      </c>
      <c r="AU355" s="204" t="s">
        <v>86</v>
      </c>
      <c r="AY355" s="203" t="s">
        <v>191</v>
      </c>
      <c r="BK355" s="205">
        <f>SUM(BK356:BK374)</f>
        <v>0</v>
      </c>
    </row>
    <row r="356" spans="1:65" s="2" customFormat="1" ht="21.6" customHeight="1">
      <c r="A356" s="34"/>
      <c r="B356" s="35"/>
      <c r="C356" s="208" t="s">
        <v>499</v>
      </c>
      <c r="D356" s="208" t="s">
        <v>193</v>
      </c>
      <c r="E356" s="209" t="s">
        <v>420</v>
      </c>
      <c r="F356" s="210" t="s">
        <v>421</v>
      </c>
      <c r="G356" s="211" t="s">
        <v>196</v>
      </c>
      <c r="H356" s="212">
        <v>7</v>
      </c>
      <c r="I356" s="213"/>
      <c r="J356" s="214">
        <f>ROUND(I356*H356,2)</f>
        <v>0</v>
      </c>
      <c r="K356" s="210" t="s">
        <v>197</v>
      </c>
      <c r="L356" s="39"/>
      <c r="M356" s="215" t="s">
        <v>1</v>
      </c>
      <c r="N356" s="216" t="s">
        <v>42</v>
      </c>
      <c r="O356" s="71"/>
      <c r="P356" s="217">
        <f>O356*H356</f>
        <v>0</v>
      </c>
      <c r="Q356" s="217">
        <v>1.7770000000000001E-2</v>
      </c>
      <c r="R356" s="217">
        <f>Q356*H356</f>
        <v>0.12439</v>
      </c>
      <c r="S356" s="217">
        <v>0</v>
      </c>
      <c r="T356" s="21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9" t="s">
        <v>198</v>
      </c>
      <c r="AT356" s="219" t="s">
        <v>193</v>
      </c>
      <c r="AU356" s="219" t="s">
        <v>213</v>
      </c>
      <c r="AY356" s="17" t="s">
        <v>191</v>
      </c>
      <c r="BE356" s="220">
        <f>IF(N356="základní",J356,0)</f>
        <v>0</v>
      </c>
      <c r="BF356" s="220">
        <f>IF(N356="snížená",J356,0)</f>
        <v>0</v>
      </c>
      <c r="BG356" s="220">
        <f>IF(N356="zákl. přenesená",J356,0)</f>
        <v>0</v>
      </c>
      <c r="BH356" s="220">
        <f>IF(N356="sníž. přenesená",J356,0)</f>
        <v>0</v>
      </c>
      <c r="BI356" s="220">
        <f>IF(N356="nulová",J356,0)</f>
        <v>0</v>
      </c>
      <c r="BJ356" s="17" t="s">
        <v>84</v>
      </c>
      <c r="BK356" s="220">
        <f>ROUND(I356*H356,2)</f>
        <v>0</v>
      </c>
      <c r="BL356" s="17" t="s">
        <v>198</v>
      </c>
      <c r="BM356" s="219" t="s">
        <v>422</v>
      </c>
    </row>
    <row r="357" spans="1:65" s="2" customFormat="1" ht="29.25">
      <c r="A357" s="34"/>
      <c r="B357" s="35"/>
      <c r="C357" s="36"/>
      <c r="D357" s="221" t="s">
        <v>200</v>
      </c>
      <c r="E357" s="36"/>
      <c r="F357" s="222" t="s">
        <v>423</v>
      </c>
      <c r="G357" s="36"/>
      <c r="H357" s="36"/>
      <c r="I357" s="122"/>
      <c r="J357" s="36"/>
      <c r="K357" s="36"/>
      <c r="L357" s="39"/>
      <c r="M357" s="223"/>
      <c r="N357" s="224"/>
      <c r="O357" s="71"/>
      <c r="P357" s="71"/>
      <c r="Q357" s="71"/>
      <c r="R357" s="71"/>
      <c r="S357" s="71"/>
      <c r="T357" s="72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200</v>
      </c>
      <c r="AU357" s="17" t="s">
        <v>213</v>
      </c>
    </row>
    <row r="358" spans="1:65" s="14" customFormat="1">
      <c r="B358" s="235"/>
      <c r="C358" s="236"/>
      <c r="D358" s="221" t="s">
        <v>202</v>
      </c>
      <c r="E358" s="237" t="s">
        <v>1</v>
      </c>
      <c r="F358" s="238" t="s">
        <v>2098</v>
      </c>
      <c r="G358" s="236"/>
      <c r="H358" s="239">
        <v>5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202</v>
      </c>
      <c r="AU358" s="245" t="s">
        <v>213</v>
      </c>
      <c r="AV358" s="14" t="s">
        <v>86</v>
      </c>
      <c r="AW358" s="14" t="s">
        <v>32</v>
      </c>
      <c r="AX358" s="14" t="s">
        <v>77</v>
      </c>
      <c r="AY358" s="245" t="s">
        <v>191</v>
      </c>
    </row>
    <row r="359" spans="1:65" s="14" customFormat="1">
      <c r="B359" s="235"/>
      <c r="C359" s="236"/>
      <c r="D359" s="221" t="s">
        <v>202</v>
      </c>
      <c r="E359" s="237" t="s">
        <v>1</v>
      </c>
      <c r="F359" s="238" t="s">
        <v>2099</v>
      </c>
      <c r="G359" s="236"/>
      <c r="H359" s="239">
        <v>2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AT359" s="245" t="s">
        <v>202</v>
      </c>
      <c r="AU359" s="245" t="s">
        <v>213</v>
      </c>
      <c r="AV359" s="14" t="s">
        <v>86</v>
      </c>
      <c r="AW359" s="14" t="s">
        <v>32</v>
      </c>
      <c r="AX359" s="14" t="s">
        <v>77</v>
      </c>
      <c r="AY359" s="245" t="s">
        <v>191</v>
      </c>
    </row>
    <row r="360" spans="1:65" s="2" customFormat="1" ht="21.6" customHeight="1">
      <c r="A360" s="34"/>
      <c r="B360" s="35"/>
      <c r="C360" s="247" t="s">
        <v>505</v>
      </c>
      <c r="D360" s="247" t="s">
        <v>275</v>
      </c>
      <c r="E360" s="248" t="s">
        <v>426</v>
      </c>
      <c r="F360" s="249" t="s">
        <v>427</v>
      </c>
      <c r="G360" s="250" t="s">
        <v>196</v>
      </c>
      <c r="H360" s="251">
        <v>2</v>
      </c>
      <c r="I360" s="252"/>
      <c r="J360" s="253">
        <f>ROUND(I360*H360,2)</f>
        <v>0</v>
      </c>
      <c r="K360" s="249" t="s">
        <v>197</v>
      </c>
      <c r="L360" s="254"/>
      <c r="M360" s="255" t="s">
        <v>1</v>
      </c>
      <c r="N360" s="256" t="s">
        <v>42</v>
      </c>
      <c r="O360" s="71"/>
      <c r="P360" s="217">
        <f>O360*H360</f>
        <v>0</v>
      </c>
      <c r="Q360" s="217">
        <v>1.2489999999999999E-2</v>
      </c>
      <c r="R360" s="217">
        <f>Q360*H360</f>
        <v>2.4979999999999999E-2</v>
      </c>
      <c r="S360" s="217">
        <v>0</v>
      </c>
      <c r="T360" s="218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9" t="s">
        <v>248</v>
      </c>
      <c r="AT360" s="219" t="s">
        <v>275</v>
      </c>
      <c r="AU360" s="219" t="s">
        <v>213</v>
      </c>
      <c r="AY360" s="17" t="s">
        <v>191</v>
      </c>
      <c r="BE360" s="220">
        <f>IF(N360="základní",J360,0)</f>
        <v>0</v>
      </c>
      <c r="BF360" s="220">
        <f>IF(N360="snížená",J360,0)</f>
        <v>0</v>
      </c>
      <c r="BG360" s="220">
        <f>IF(N360="zákl. přenesená",J360,0)</f>
        <v>0</v>
      </c>
      <c r="BH360" s="220">
        <f>IF(N360="sníž. přenesená",J360,0)</f>
        <v>0</v>
      </c>
      <c r="BI360" s="220">
        <f>IF(N360="nulová",J360,0)</f>
        <v>0</v>
      </c>
      <c r="BJ360" s="17" t="s">
        <v>84</v>
      </c>
      <c r="BK360" s="220">
        <f>ROUND(I360*H360,2)</f>
        <v>0</v>
      </c>
      <c r="BL360" s="17" t="s">
        <v>198</v>
      </c>
      <c r="BM360" s="219" t="s">
        <v>428</v>
      </c>
    </row>
    <row r="361" spans="1:65" s="2" customFormat="1">
      <c r="A361" s="34"/>
      <c r="B361" s="35"/>
      <c r="C361" s="36"/>
      <c r="D361" s="221" t="s">
        <v>200</v>
      </c>
      <c r="E361" s="36"/>
      <c r="F361" s="222" t="s">
        <v>429</v>
      </c>
      <c r="G361" s="36"/>
      <c r="H361" s="36"/>
      <c r="I361" s="122"/>
      <c r="J361" s="36"/>
      <c r="K361" s="36"/>
      <c r="L361" s="39"/>
      <c r="M361" s="223"/>
      <c r="N361" s="224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200</v>
      </c>
      <c r="AU361" s="17" t="s">
        <v>213</v>
      </c>
    </row>
    <row r="362" spans="1:65" s="14" customFormat="1">
      <c r="B362" s="235"/>
      <c r="C362" s="236"/>
      <c r="D362" s="221" t="s">
        <v>202</v>
      </c>
      <c r="E362" s="237" t="s">
        <v>1</v>
      </c>
      <c r="F362" s="238" t="s">
        <v>2100</v>
      </c>
      <c r="G362" s="236"/>
      <c r="H362" s="239">
        <v>2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AT362" s="245" t="s">
        <v>202</v>
      </c>
      <c r="AU362" s="245" t="s">
        <v>213</v>
      </c>
      <c r="AV362" s="14" t="s">
        <v>86</v>
      </c>
      <c r="AW362" s="14" t="s">
        <v>32</v>
      </c>
      <c r="AX362" s="14" t="s">
        <v>77</v>
      </c>
      <c r="AY362" s="245" t="s">
        <v>191</v>
      </c>
    </row>
    <row r="363" spans="1:65" s="2" customFormat="1" ht="21.6" customHeight="1">
      <c r="A363" s="34"/>
      <c r="B363" s="35"/>
      <c r="C363" s="247" t="s">
        <v>512</v>
      </c>
      <c r="D363" s="247" t="s">
        <v>275</v>
      </c>
      <c r="E363" s="248" t="s">
        <v>1673</v>
      </c>
      <c r="F363" s="249" t="s">
        <v>1674</v>
      </c>
      <c r="G363" s="250" t="s">
        <v>196</v>
      </c>
      <c r="H363" s="251">
        <v>1</v>
      </c>
      <c r="I363" s="252"/>
      <c r="J363" s="253">
        <f>ROUND(I363*H363,2)</f>
        <v>0</v>
      </c>
      <c r="K363" s="249" t="s">
        <v>197</v>
      </c>
      <c r="L363" s="254"/>
      <c r="M363" s="255" t="s">
        <v>1</v>
      </c>
      <c r="N363" s="256" t="s">
        <v>42</v>
      </c>
      <c r="O363" s="71"/>
      <c r="P363" s="217">
        <f>O363*H363</f>
        <v>0</v>
      </c>
      <c r="Q363" s="217">
        <v>1.3100000000000001E-2</v>
      </c>
      <c r="R363" s="217">
        <f>Q363*H363</f>
        <v>1.3100000000000001E-2</v>
      </c>
      <c r="S363" s="217">
        <v>0</v>
      </c>
      <c r="T363" s="21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19" t="s">
        <v>248</v>
      </c>
      <c r="AT363" s="219" t="s">
        <v>275</v>
      </c>
      <c r="AU363" s="219" t="s">
        <v>213</v>
      </c>
      <c r="AY363" s="17" t="s">
        <v>191</v>
      </c>
      <c r="BE363" s="220">
        <f>IF(N363="základní",J363,0)</f>
        <v>0</v>
      </c>
      <c r="BF363" s="220">
        <f>IF(N363="snížená",J363,0)</f>
        <v>0</v>
      </c>
      <c r="BG363" s="220">
        <f>IF(N363="zákl. přenesená",J363,0)</f>
        <v>0</v>
      </c>
      <c r="BH363" s="220">
        <f>IF(N363="sníž. přenesená",J363,0)</f>
        <v>0</v>
      </c>
      <c r="BI363" s="220">
        <f>IF(N363="nulová",J363,0)</f>
        <v>0</v>
      </c>
      <c r="BJ363" s="17" t="s">
        <v>84</v>
      </c>
      <c r="BK363" s="220">
        <f>ROUND(I363*H363,2)</f>
        <v>0</v>
      </c>
      <c r="BL363" s="17" t="s">
        <v>198</v>
      </c>
      <c r="BM363" s="219" t="s">
        <v>2101</v>
      </c>
    </row>
    <row r="364" spans="1:65" s="2" customFormat="1" ht="19.5">
      <c r="A364" s="34"/>
      <c r="B364" s="35"/>
      <c r="C364" s="36"/>
      <c r="D364" s="221" t="s">
        <v>200</v>
      </c>
      <c r="E364" s="36"/>
      <c r="F364" s="222" t="s">
        <v>1674</v>
      </c>
      <c r="G364" s="36"/>
      <c r="H364" s="36"/>
      <c r="I364" s="122"/>
      <c r="J364" s="36"/>
      <c r="K364" s="36"/>
      <c r="L364" s="39"/>
      <c r="M364" s="223"/>
      <c r="N364" s="224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200</v>
      </c>
      <c r="AU364" s="17" t="s">
        <v>213</v>
      </c>
    </row>
    <row r="365" spans="1:65" s="14" customFormat="1">
      <c r="B365" s="235"/>
      <c r="C365" s="236"/>
      <c r="D365" s="221" t="s">
        <v>202</v>
      </c>
      <c r="E365" s="237" t="s">
        <v>1</v>
      </c>
      <c r="F365" s="238" t="s">
        <v>2102</v>
      </c>
      <c r="G365" s="236"/>
      <c r="H365" s="239">
        <v>1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202</v>
      </c>
      <c r="AU365" s="245" t="s">
        <v>213</v>
      </c>
      <c r="AV365" s="14" t="s">
        <v>86</v>
      </c>
      <c r="AW365" s="14" t="s">
        <v>32</v>
      </c>
      <c r="AX365" s="14" t="s">
        <v>77</v>
      </c>
      <c r="AY365" s="245" t="s">
        <v>191</v>
      </c>
    </row>
    <row r="366" spans="1:65" s="2" customFormat="1" ht="21.6" customHeight="1">
      <c r="A366" s="34"/>
      <c r="B366" s="35"/>
      <c r="C366" s="247" t="s">
        <v>520</v>
      </c>
      <c r="D366" s="247" t="s">
        <v>275</v>
      </c>
      <c r="E366" s="248" t="s">
        <v>1676</v>
      </c>
      <c r="F366" s="249" t="s">
        <v>1677</v>
      </c>
      <c r="G366" s="250" t="s">
        <v>196</v>
      </c>
      <c r="H366" s="251">
        <v>1</v>
      </c>
      <c r="I366" s="252"/>
      <c r="J366" s="253">
        <f>ROUND(I366*H366,2)</f>
        <v>0</v>
      </c>
      <c r="K366" s="249" t="s">
        <v>197</v>
      </c>
      <c r="L366" s="254"/>
      <c r="M366" s="255" t="s">
        <v>1</v>
      </c>
      <c r="N366" s="256" t="s">
        <v>42</v>
      </c>
      <c r="O366" s="71"/>
      <c r="P366" s="217">
        <f>O366*H366</f>
        <v>0</v>
      </c>
      <c r="Q366" s="217">
        <v>1.336E-2</v>
      </c>
      <c r="R366" s="217">
        <f>Q366*H366</f>
        <v>1.336E-2</v>
      </c>
      <c r="S366" s="217">
        <v>0</v>
      </c>
      <c r="T366" s="218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9" t="s">
        <v>248</v>
      </c>
      <c r="AT366" s="219" t="s">
        <v>275</v>
      </c>
      <c r="AU366" s="219" t="s">
        <v>213</v>
      </c>
      <c r="AY366" s="17" t="s">
        <v>191</v>
      </c>
      <c r="BE366" s="220">
        <f>IF(N366="základní",J366,0)</f>
        <v>0</v>
      </c>
      <c r="BF366" s="220">
        <f>IF(N366="snížená",J366,0)</f>
        <v>0</v>
      </c>
      <c r="BG366" s="220">
        <f>IF(N366="zákl. přenesená",J366,0)</f>
        <v>0</v>
      </c>
      <c r="BH366" s="220">
        <f>IF(N366="sníž. přenesená",J366,0)</f>
        <v>0</v>
      </c>
      <c r="BI366" s="220">
        <f>IF(N366="nulová",J366,0)</f>
        <v>0</v>
      </c>
      <c r="BJ366" s="17" t="s">
        <v>84</v>
      </c>
      <c r="BK366" s="220">
        <f>ROUND(I366*H366,2)</f>
        <v>0</v>
      </c>
      <c r="BL366" s="17" t="s">
        <v>198</v>
      </c>
      <c r="BM366" s="219" t="s">
        <v>2103</v>
      </c>
    </row>
    <row r="367" spans="1:65" s="2" customFormat="1" ht="19.5">
      <c r="A367" s="34"/>
      <c r="B367" s="35"/>
      <c r="C367" s="36"/>
      <c r="D367" s="221" t="s">
        <v>200</v>
      </c>
      <c r="E367" s="36"/>
      <c r="F367" s="222" t="s">
        <v>1677</v>
      </c>
      <c r="G367" s="36"/>
      <c r="H367" s="36"/>
      <c r="I367" s="122"/>
      <c r="J367" s="36"/>
      <c r="K367" s="36"/>
      <c r="L367" s="39"/>
      <c r="M367" s="223"/>
      <c r="N367" s="224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200</v>
      </c>
      <c r="AU367" s="17" t="s">
        <v>213</v>
      </c>
    </row>
    <row r="368" spans="1:65" s="14" customFormat="1">
      <c r="B368" s="235"/>
      <c r="C368" s="236"/>
      <c r="D368" s="221" t="s">
        <v>202</v>
      </c>
      <c r="E368" s="237" t="s">
        <v>1</v>
      </c>
      <c r="F368" s="238" t="s">
        <v>2102</v>
      </c>
      <c r="G368" s="236"/>
      <c r="H368" s="239">
        <v>1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AT368" s="245" t="s">
        <v>202</v>
      </c>
      <c r="AU368" s="245" t="s">
        <v>213</v>
      </c>
      <c r="AV368" s="14" t="s">
        <v>86</v>
      </c>
      <c r="AW368" s="14" t="s">
        <v>32</v>
      </c>
      <c r="AX368" s="14" t="s">
        <v>77</v>
      </c>
      <c r="AY368" s="245" t="s">
        <v>191</v>
      </c>
    </row>
    <row r="369" spans="1:65" s="2" customFormat="1" ht="21.6" customHeight="1">
      <c r="A369" s="34"/>
      <c r="B369" s="35"/>
      <c r="C369" s="247" t="s">
        <v>527</v>
      </c>
      <c r="D369" s="247" t="s">
        <v>275</v>
      </c>
      <c r="E369" s="248" t="s">
        <v>2104</v>
      </c>
      <c r="F369" s="249" t="s">
        <v>2105</v>
      </c>
      <c r="G369" s="250" t="s">
        <v>196</v>
      </c>
      <c r="H369" s="251">
        <v>2</v>
      </c>
      <c r="I369" s="252"/>
      <c r="J369" s="253">
        <f>ROUND(I369*H369,2)</f>
        <v>0</v>
      </c>
      <c r="K369" s="249" t="s">
        <v>197</v>
      </c>
      <c r="L369" s="254"/>
      <c r="M369" s="255" t="s">
        <v>1</v>
      </c>
      <c r="N369" s="256" t="s">
        <v>42</v>
      </c>
      <c r="O369" s="71"/>
      <c r="P369" s="217">
        <f>O369*H369</f>
        <v>0</v>
      </c>
      <c r="Q369" s="217">
        <v>1.225E-2</v>
      </c>
      <c r="R369" s="217">
        <f>Q369*H369</f>
        <v>2.4500000000000001E-2</v>
      </c>
      <c r="S369" s="217">
        <v>0</v>
      </c>
      <c r="T369" s="218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19" t="s">
        <v>248</v>
      </c>
      <c r="AT369" s="219" t="s">
        <v>275</v>
      </c>
      <c r="AU369" s="219" t="s">
        <v>213</v>
      </c>
      <c r="AY369" s="17" t="s">
        <v>191</v>
      </c>
      <c r="BE369" s="220">
        <f>IF(N369="základní",J369,0)</f>
        <v>0</v>
      </c>
      <c r="BF369" s="220">
        <f>IF(N369="snížená",J369,0)</f>
        <v>0</v>
      </c>
      <c r="BG369" s="220">
        <f>IF(N369="zákl. přenesená",J369,0)</f>
        <v>0</v>
      </c>
      <c r="BH369" s="220">
        <f>IF(N369="sníž. přenesená",J369,0)</f>
        <v>0</v>
      </c>
      <c r="BI369" s="220">
        <f>IF(N369="nulová",J369,0)</f>
        <v>0</v>
      </c>
      <c r="BJ369" s="17" t="s">
        <v>84</v>
      </c>
      <c r="BK369" s="220">
        <f>ROUND(I369*H369,2)</f>
        <v>0</v>
      </c>
      <c r="BL369" s="17" t="s">
        <v>198</v>
      </c>
      <c r="BM369" s="219" t="s">
        <v>2106</v>
      </c>
    </row>
    <row r="370" spans="1:65" s="2" customFormat="1">
      <c r="A370" s="34"/>
      <c r="B370" s="35"/>
      <c r="C370" s="36"/>
      <c r="D370" s="221" t="s">
        <v>200</v>
      </c>
      <c r="E370" s="36"/>
      <c r="F370" s="222" t="s">
        <v>2107</v>
      </c>
      <c r="G370" s="36"/>
      <c r="H370" s="36"/>
      <c r="I370" s="122"/>
      <c r="J370" s="36"/>
      <c r="K370" s="36"/>
      <c r="L370" s="39"/>
      <c r="M370" s="223"/>
      <c r="N370" s="224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200</v>
      </c>
      <c r="AU370" s="17" t="s">
        <v>213</v>
      </c>
    </row>
    <row r="371" spans="1:65" s="14" customFormat="1">
      <c r="B371" s="235"/>
      <c r="C371" s="236"/>
      <c r="D371" s="221" t="s">
        <v>202</v>
      </c>
      <c r="E371" s="237" t="s">
        <v>1</v>
      </c>
      <c r="F371" s="238" t="s">
        <v>2100</v>
      </c>
      <c r="G371" s="236"/>
      <c r="H371" s="239">
        <v>2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202</v>
      </c>
      <c r="AU371" s="245" t="s">
        <v>213</v>
      </c>
      <c r="AV371" s="14" t="s">
        <v>86</v>
      </c>
      <c r="AW371" s="14" t="s">
        <v>32</v>
      </c>
      <c r="AX371" s="14" t="s">
        <v>77</v>
      </c>
      <c r="AY371" s="245" t="s">
        <v>191</v>
      </c>
    </row>
    <row r="372" spans="1:65" s="2" customFormat="1" ht="14.45" customHeight="1">
      <c r="A372" s="34"/>
      <c r="B372" s="35"/>
      <c r="C372" s="247" t="s">
        <v>533</v>
      </c>
      <c r="D372" s="247" t="s">
        <v>275</v>
      </c>
      <c r="E372" s="248" t="s">
        <v>2108</v>
      </c>
      <c r="F372" s="249" t="s">
        <v>2109</v>
      </c>
      <c r="G372" s="250" t="s">
        <v>196</v>
      </c>
      <c r="H372" s="251">
        <v>1</v>
      </c>
      <c r="I372" s="252"/>
      <c r="J372" s="253">
        <f>ROUND(I372*H372,2)</f>
        <v>0</v>
      </c>
      <c r="K372" s="249" t="s">
        <v>197</v>
      </c>
      <c r="L372" s="254"/>
      <c r="M372" s="255" t="s">
        <v>1</v>
      </c>
      <c r="N372" s="256" t="s">
        <v>42</v>
      </c>
      <c r="O372" s="71"/>
      <c r="P372" s="217">
        <f>O372*H372</f>
        <v>0</v>
      </c>
      <c r="Q372" s="217">
        <v>1.0789999999999999E-2</v>
      </c>
      <c r="R372" s="217">
        <f>Q372*H372</f>
        <v>1.0789999999999999E-2</v>
      </c>
      <c r="S372" s="217">
        <v>0</v>
      </c>
      <c r="T372" s="218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19" t="s">
        <v>248</v>
      </c>
      <c r="AT372" s="219" t="s">
        <v>275</v>
      </c>
      <c r="AU372" s="219" t="s">
        <v>213</v>
      </c>
      <c r="AY372" s="17" t="s">
        <v>191</v>
      </c>
      <c r="BE372" s="220">
        <f>IF(N372="základní",J372,0)</f>
        <v>0</v>
      </c>
      <c r="BF372" s="220">
        <f>IF(N372="snížená",J372,0)</f>
        <v>0</v>
      </c>
      <c r="BG372" s="220">
        <f>IF(N372="zákl. přenesená",J372,0)</f>
        <v>0</v>
      </c>
      <c r="BH372" s="220">
        <f>IF(N372="sníž. přenesená",J372,0)</f>
        <v>0</v>
      </c>
      <c r="BI372" s="220">
        <f>IF(N372="nulová",J372,0)</f>
        <v>0</v>
      </c>
      <c r="BJ372" s="17" t="s">
        <v>84</v>
      </c>
      <c r="BK372" s="220">
        <f>ROUND(I372*H372,2)</f>
        <v>0</v>
      </c>
      <c r="BL372" s="17" t="s">
        <v>198</v>
      </c>
      <c r="BM372" s="219" t="s">
        <v>2110</v>
      </c>
    </row>
    <row r="373" spans="1:65" s="2" customFormat="1">
      <c r="A373" s="34"/>
      <c r="B373" s="35"/>
      <c r="C373" s="36"/>
      <c r="D373" s="221" t="s">
        <v>200</v>
      </c>
      <c r="E373" s="36"/>
      <c r="F373" s="222" t="s">
        <v>2111</v>
      </c>
      <c r="G373" s="36"/>
      <c r="H373" s="36"/>
      <c r="I373" s="122"/>
      <c r="J373" s="36"/>
      <c r="K373" s="36"/>
      <c r="L373" s="39"/>
      <c r="M373" s="223"/>
      <c r="N373" s="224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200</v>
      </c>
      <c r="AU373" s="17" t="s">
        <v>213</v>
      </c>
    </row>
    <row r="374" spans="1:65" s="14" customFormat="1">
      <c r="B374" s="235"/>
      <c r="C374" s="236"/>
      <c r="D374" s="221" t="s">
        <v>202</v>
      </c>
      <c r="E374" s="237" t="s">
        <v>1</v>
      </c>
      <c r="F374" s="238" t="s">
        <v>2112</v>
      </c>
      <c r="G374" s="236"/>
      <c r="H374" s="239">
        <v>1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AT374" s="245" t="s">
        <v>202</v>
      </c>
      <c r="AU374" s="245" t="s">
        <v>213</v>
      </c>
      <c r="AV374" s="14" t="s">
        <v>86</v>
      </c>
      <c r="AW374" s="14" t="s">
        <v>32</v>
      </c>
      <c r="AX374" s="14" t="s">
        <v>77</v>
      </c>
      <c r="AY374" s="245" t="s">
        <v>191</v>
      </c>
    </row>
    <row r="375" spans="1:65" s="12" customFormat="1" ht="22.9" customHeight="1">
      <c r="B375" s="192"/>
      <c r="C375" s="193"/>
      <c r="D375" s="194" t="s">
        <v>76</v>
      </c>
      <c r="E375" s="206" t="s">
        <v>255</v>
      </c>
      <c r="F375" s="206" t="s">
        <v>430</v>
      </c>
      <c r="G375" s="193"/>
      <c r="H375" s="193"/>
      <c r="I375" s="196"/>
      <c r="J375" s="207">
        <f>BK375</f>
        <v>0</v>
      </c>
      <c r="K375" s="193"/>
      <c r="L375" s="198"/>
      <c r="M375" s="199"/>
      <c r="N375" s="200"/>
      <c r="O375" s="200"/>
      <c r="P375" s="201">
        <f>P376+SUM(P377:P379)+P390+P416+P448</f>
        <v>0</v>
      </c>
      <c r="Q375" s="200"/>
      <c r="R375" s="201">
        <f>R376+SUM(R377:R379)+R390+R416+R448</f>
        <v>7.1724969999999999E-2</v>
      </c>
      <c r="S375" s="200"/>
      <c r="T375" s="202">
        <f>T376+SUM(T377:T379)+T390+T416+T448</f>
        <v>24.595662000000001</v>
      </c>
      <c r="AR375" s="203" t="s">
        <v>84</v>
      </c>
      <c r="AT375" s="204" t="s">
        <v>76</v>
      </c>
      <c r="AU375" s="204" t="s">
        <v>84</v>
      </c>
      <c r="AY375" s="203" t="s">
        <v>191</v>
      </c>
      <c r="BK375" s="205">
        <f>BK376+SUM(BK377:BK379)+BK390+BK416+BK448</f>
        <v>0</v>
      </c>
    </row>
    <row r="376" spans="1:65" s="2" customFormat="1" ht="21.6" customHeight="1">
      <c r="A376" s="34"/>
      <c r="B376" s="35"/>
      <c r="C376" s="208" t="s">
        <v>539</v>
      </c>
      <c r="D376" s="208" t="s">
        <v>193</v>
      </c>
      <c r="E376" s="209" t="s">
        <v>2113</v>
      </c>
      <c r="F376" s="210" t="s">
        <v>2114</v>
      </c>
      <c r="G376" s="211" t="s">
        <v>297</v>
      </c>
      <c r="H376" s="212">
        <v>5.8</v>
      </c>
      <c r="I376" s="213"/>
      <c r="J376" s="214">
        <f>ROUND(I376*H376,2)</f>
        <v>0</v>
      </c>
      <c r="K376" s="210" t="s">
        <v>197</v>
      </c>
      <c r="L376" s="39"/>
      <c r="M376" s="215" t="s">
        <v>1</v>
      </c>
      <c r="N376" s="216" t="s">
        <v>42</v>
      </c>
      <c r="O376" s="71"/>
      <c r="P376" s="217">
        <f>O376*H376</f>
        <v>0</v>
      </c>
      <c r="Q376" s="217">
        <v>0</v>
      </c>
      <c r="R376" s="217">
        <f>Q376*H376</f>
        <v>0</v>
      </c>
      <c r="S376" s="217">
        <v>0</v>
      </c>
      <c r="T376" s="21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19" t="s">
        <v>198</v>
      </c>
      <c r="AT376" s="219" t="s">
        <v>193</v>
      </c>
      <c r="AU376" s="219" t="s">
        <v>86</v>
      </c>
      <c r="AY376" s="17" t="s">
        <v>191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17" t="s">
        <v>84</v>
      </c>
      <c r="BK376" s="220">
        <f>ROUND(I376*H376,2)</f>
        <v>0</v>
      </c>
      <c r="BL376" s="17" t="s">
        <v>198</v>
      </c>
      <c r="BM376" s="219" t="s">
        <v>2115</v>
      </c>
    </row>
    <row r="377" spans="1:65" s="2" customFormat="1" ht="19.5">
      <c r="A377" s="34"/>
      <c r="B377" s="35"/>
      <c r="C377" s="36"/>
      <c r="D377" s="221" t="s">
        <v>200</v>
      </c>
      <c r="E377" s="36"/>
      <c r="F377" s="222" t="s">
        <v>2116</v>
      </c>
      <c r="G377" s="36"/>
      <c r="H377" s="36"/>
      <c r="I377" s="122"/>
      <c r="J377" s="36"/>
      <c r="K377" s="36"/>
      <c r="L377" s="39"/>
      <c r="M377" s="223"/>
      <c r="N377" s="224"/>
      <c r="O377" s="71"/>
      <c r="P377" s="71"/>
      <c r="Q377" s="71"/>
      <c r="R377" s="71"/>
      <c r="S377" s="71"/>
      <c r="T377" s="72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200</v>
      </c>
      <c r="AU377" s="17" t="s">
        <v>86</v>
      </c>
    </row>
    <row r="378" spans="1:65" s="14" customFormat="1">
      <c r="B378" s="235"/>
      <c r="C378" s="236"/>
      <c r="D378" s="221" t="s">
        <v>202</v>
      </c>
      <c r="E378" s="237" t="s">
        <v>1</v>
      </c>
      <c r="F378" s="238" t="s">
        <v>2117</v>
      </c>
      <c r="G378" s="236"/>
      <c r="H378" s="239">
        <v>5.8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AT378" s="245" t="s">
        <v>202</v>
      </c>
      <c r="AU378" s="245" t="s">
        <v>86</v>
      </c>
      <c r="AV378" s="14" t="s">
        <v>86</v>
      </c>
      <c r="AW378" s="14" t="s">
        <v>32</v>
      </c>
      <c r="AX378" s="14" t="s">
        <v>77</v>
      </c>
      <c r="AY378" s="245" t="s">
        <v>191</v>
      </c>
    </row>
    <row r="379" spans="1:65" s="12" customFormat="1" ht="20.85" customHeight="1">
      <c r="B379" s="192"/>
      <c r="C379" s="193"/>
      <c r="D379" s="194" t="s">
        <v>76</v>
      </c>
      <c r="E379" s="206" t="s">
        <v>431</v>
      </c>
      <c r="F379" s="206" t="s">
        <v>432</v>
      </c>
      <c r="G379" s="193"/>
      <c r="H379" s="193"/>
      <c r="I379" s="196"/>
      <c r="J379" s="207">
        <f>BK379</f>
        <v>0</v>
      </c>
      <c r="K379" s="193"/>
      <c r="L379" s="198"/>
      <c r="M379" s="199"/>
      <c r="N379" s="200"/>
      <c r="O379" s="200"/>
      <c r="P379" s="201">
        <f>SUM(P380:P389)</f>
        <v>0</v>
      </c>
      <c r="Q379" s="200"/>
      <c r="R379" s="201">
        <f>SUM(R380:R389)</f>
        <v>5.7138900000000001E-3</v>
      </c>
      <c r="S379" s="200"/>
      <c r="T379" s="202">
        <f>SUM(T380:T389)</f>
        <v>0</v>
      </c>
      <c r="AR379" s="203" t="s">
        <v>84</v>
      </c>
      <c r="AT379" s="204" t="s">
        <v>76</v>
      </c>
      <c r="AU379" s="204" t="s">
        <v>86</v>
      </c>
      <c r="AY379" s="203" t="s">
        <v>191</v>
      </c>
      <c r="BK379" s="205">
        <f>SUM(BK380:BK389)</f>
        <v>0</v>
      </c>
    </row>
    <row r="380" spans="1:65" s="2" customFormat="1" ht="32.450000000000003" customHeight="1">
      <c r="A380" s="34"/>
      <c r="B380" s="35"/>
      <c r="C380" s="208" t="s">
        <v>546</v>
      </c>
      <c r="D380" s="208" t="s">
        <v>193</v>
      </c>
      <c r="E380" s="209" t="s">
        <v>434</v>
      </c>
      <c r="F380" s="210" t="s">
        <v>435</v>
      </c>
      <c r="G380" s="211" t="s">
        <v>223</v>
      </c>
      <c r="H380" s="212">
        <v>43.953000000000003</v>
      </c>
      <c r="I380" s="213"/>
      <c r="J380" s="214">
        <f>ROUND(I380*H380,2)</f>
        <v>0</v>
      </c>
      <c r="K380" s="210" t="s">
        <v>197</v>
      </c>
      <c r="L380" s="39"/>
      <c r="M380" s="215" t="s">
        <v>1</v>
      </c>
      <c r="N380" s="216" t="s">
        <v>42</v>
      </c>
      <c r="O380" s="71"/>
      <c r="P380" s="217">
        <f>O380*H380</f>
        <v>0</v>
      </c>
      <c r="Q380" s="217">
        <v>1.2999999999999999E-4</v>
      </c>
      <c r="R380" s="217">
        <f>Q380*H380</f>
        <v>5.7138900000000001E-3</v>
      </c>
      <c r="S380" s="217">
        <v>0</v>
      </c>
      <c r="T380" s="218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19" t="s">
        <v>198</v>
      </c>
      <c r="AT380" s="219" t="s">
        <v>193</v>
      </c>
      <c r="AU380" s="219" t="s">
        <v>213</v>
      </c>
      <c r="AY380" s="17" t="s">
        <v>191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7" t="s">
        <v>84</v>
      </c>
      <c r="BK380" s="220">
        <f>ROUND(I380*H380,2)</f>
        <v>0</v>
      </c>
      <c r="BL380" s="17" t="s">
        <v>198</v>
      </c>
      <c r="BM380" s="219" t="s">
        <v>436</v>
      </c>
    </row>
    <row r="381" spans="1:65" s="2" customFormat="1" ht="29.25">
      <c r="A381" s="34"/>
      <c r="B381" s="35"/>
      <c r="C381" s="36"/>
      <c r="D381" s="221" t="s">
        <v>200</v>
      </c>
      <c r="E381" s="36"/>
      <c r="F381" s="222" t="s">
        <v>437</v>
      </c>
      <c r="G381" s="36"/>
      <c r="H381" s="36"/>
      <c r="I381" s="122"/>
      <c r="J381" s="36"/>
      <c r="K381" s="36"/>
      <c r="L381" s="39"/>
      <c r="M381" s="223"/>
      <c r="N381" s="224"/>
      <c r="O381" s="71"/>
      <c r="P381" s="71"/>
      <c r="Q381" s="71"/>
      <c r="R381" s="71"/>
      <c r="S381" s="71"/>
      <c r="T381" s="72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200</v>
      </c>
      <c r="AU381" s="17" t="s">
        <v>213</v>
      </c>
    </row>
    <row r="382" spans="1:65" s="13" customFormat="1">
      <c r="B382" s="225"/>
      <c r="C382" s="226"/>
      <c r="D382" s="221" t="s">
        <v>202</v>
      </c>
      <c r="E382" s="227" t="s">
        <v>1</v>
      </c>
      <c r="F382" s="228" t="s">
        <v>1292</v>
      </c>
      <c r="G382" s="226"/>
      <c r="H382" s="227" t="s">
        <v>1</v>
      </c>
      <c r="I382" s="229"/>
      <c r="J382" s="226"/>
      <c r="K382" s="226"/>
      <c r="L382" s="230"/>
      <c r="M382" s="231"/>
      <c r="N382" s="232"/>
      <c r="O382" s="232"/>
      <c r="P382" s="232"/>
      <c r="Q382" s="232"/>
      <c r="R382" s="232"/>
      <c r="S382" s="232"/>
      <c r="T382" s="233"/>
      <c r="AT382" s="234" t="s">
        <v>202</v>
      </c>
      <c r="AU382" s="234" t="s">
        <v>213</v>
      </c>
      <c r="AV382" s="13" t="s">
        <v>84</v>
      </c>
      <c r="AW382" s="13" t="s">
        <v>32</v>
      </c>
      <c r="AX382" s="13" t="s">
        <v>77</v>
      </c>
      <c r="AY382" s="234" t="s">
        <v>191</v>
      </c>
    </row>
    <row r="383" spans="1:65" s="14" customFormat="1">
      <c r="B383" s="235"/>
      <c r="C383" s="236"/>
      <c r="D383" s="221" t="s">
        <v>202</v>
      </c>
      <c r="E383" s="237" t="s">
        <v>1</v>
      </c>
      <c r="F383" s="238" t="s">
        <v>2118</v>
      </c>
      <c r="G383" s="236"/>
      <c r="H383" s="239">
        <v>20.399999999999999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AT383" s="245" t="s">
        <v>202</v>
      </c>
      <c r="AU383" s="245" t="s">
        <v>213</v>
      </c>
      <c r="AV383" s="14" t="s">
        <v>86</v>
      </c>
      <c r="AW383" s="14" t="s">
        <v>32</v>
      </c>
      <c r="AX383" s="14" t="s">
        <v>77</v>
      </c>
      <c r="AY383" s="245" t="s">
        <v>191</v>
      </c>
    </row>
    <row r="384" spans="1:65" s="14" customFormat="1">
      <c r="B384" s="235"/>
      <c r="C384" s="236"/>
      <c r="D384" s="221" t="s">
        <v>202</v>
      </c>
      <c r="E384" s="237" t="s">
        <v>1</v>
      </c>
      <c r="F384" s="238" t="s">
        <v>2119</v>
      </c>
      <c r="G384" s="236"/>
      <c r="H384" s="239">
        <v>2.2400000000000002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AT384" s="245" t="s">
        <v>202</v>
      </c>
      <c r="AU384" s="245" t="s">
        <v>213</v>
      </c>
      <c r="AV384" s="14" t="s">
        <v>86</v>
      </c>
      <c r="AW384" s="14" t="s">
        <v>32</v>
      </c>
      <c r="AX384" s="14" t="s">
        <v>77</v>
      </c>
      <c r="AY384" s="245" t="s">
        <v>191</v>
      </c>
    </row>
    <row r="385" spans="1:65" s="14" customFormat="1">
      <c r="B385" s="235"/>
      <c r="C385" s="236"/>
      <c r="D385" s="221" t="s">
        <v>202</v>
      </c>
      <c r="E385" s="237" t="s">
        <v>1</v>
      </c>
      <c r="F385" s="238" t="s">
        <v>2120</v>
      </c>
      <c r="G385" s="236"/>
      <c r="H385" s="239">
        <v>5.9160000000000004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AT385" s="245" t="s">
        <v>202</v>
      </c>
      <c r="AU385" s="245" t="s">
        <v>213</v>
      </c>
      <c r="AV385" s="14" t="s">
        <v>86</v>
      </c>
      <c r="AW385" s="14" t="s">
        <v>32</v>
      </c>
      <c r="AX385" s="14" t="s">
        <v>77</v>
      </c>
      <c r="AY385" s="245" t="s">
        <v>191</v>
      </c>
    </row>
    <row r="386" spans="1:65" s="13" customFormat="1">
      <c r="B386" s="225"/>
      <c r="C386" s="226"/>
      <c r="D386" s="221" t="s">
        <v>202</v>
      </c>
      <c r="E386" s="227" t="s">
        <v>1</v>
      </c>
      <c r="F386" s="228" t="s">
        <v>1295</v>
      </c>
      <c r="G386" s="226"/>
      <c r="H386" s="227" t="s">
        <v>1</v>
      </c>
      <c r="I386" s="229"/>
      <c r="J386" s="226"/>
      <c r="K386" s="226"/>
      <c r="L386" s="230"/>
      <c r="M386" s="231"/>
      <c r="N386" s="232"/>
      <c r="O386" s="232"/>
      <c r="P386" s="232"/>
      <c r="Q386" s="232"/>
      <c r="R386" s="232"/>
      <c r="S386" s="232"/>
      <c r="T386" s="233"/>
      <c r="AT386" s="234" t="s">
        <v>202</v>
      </c>
      <c r="AU386" s="234" t="s">
        <v>213</v>
      </c>
      <c r="AV386" s="13" t="s">
        <v>84</v>
      </c>
      <c r="AW386" s="13" t="s">
        <v>32</v>
      </c>
      <c r="AX386" s="13" t="s">
        <v>77</v>
      </c>
      <c r="AY386" s="234" t="s">
        <v>191</v>
      </c>
    </row>
    <row r="387" spans="1:65" s="14" customFormat="1">
      <c r="B387" s="235"/>
      <c r="C387" s="236"/>
      <c r="D387" s="221" t="s">
        <v>202</v>
      </c>
      <c r="E387" s="237" t="s">
        <v>1</v>
      </c>
      <c r="F387" s="238" t="s">
        <v>2121</v>
      </c>
      <c r="G387" s="236"/>
      <c r="H387" s="239">
        <v>4.95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AT387" s="245" t="s">
        <v>202</v>
      </c>
      <c r="AU387" s="245" t="s">
        <v>213</v>
      </c>
      <c r="AV387" s="14" t="s">
        <v>86</v>
      </c>
      <c r="AW387" s="14" t="s">
        <v>32</v>
      </c>
      <c r="AX387" s="14" t="s">
        <v>77</v>
      </c>
      <c r="AY387" s="245" t="s">
        <v>191</v>
      </c>
    </row>
    <row r="388" spans="1:65" s="14" customFormat="1">
      <c r="B388" s="235"/>
      <c r="C388" s="236"/>
      <c r="D388" s="221" t="s">
        <v>202</v>
      </c>
      <c r="E388" s="237" t="s">
        <v>1</v>
      </c>
      <c r="F388" s="238" t="s">
        <v>2122</v>
      </c>
      <c r="G388" s="236"/>
      <c r="H388" s="239">
        <v>8.234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AT388" s="245" t="s">
        <v>202</v>
      </c>
      <c r="AU388" s="245" t="s">
        <v>213</v>
      </c>
      <c r="AV388" s="14" t="s">
        <v>86</v>
      </c>
      <c r="AW388" s="14" t="s">
        <v>32</v>
      </c>
      <c r="AX388" s="14" t="s">
        <v>77</v>
      </c>
      <c r="AY388" s="245" t="s">
        <v>191</v>
      </c>
    </row>
    <row r="389" spans="1:65" s="14" customFormat="1">
      <c r="B389" s="235"/>
      <c r="C389" s="236"/>
      <c r="D389" s="221" t="s">
        <v>202</v>
      </c>
      <c r="E389" s="237" t="s">
        <v>1</v>
      </c>
      <c r="F389" s="238" t="s">
        <v>2123</v>
      </c>
      <c r="G389" s="236"/>
      <c r="H389" s="239">
        <v>2.2130000000000001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AT389" s="245" t="s">
        <v>202</v>
      </c>
      <c r="AU389" s="245" t="s">
        <v>213</v>
      </c>
      <c r="AV389" s="14" t="s">
        <v>86</v>
      </c>
      <c r="AW389" s="14" t="s">
        <v>32</v>
      </c>
      <c r="AX389" s="14" t="s">
        <v>77</v>
      </c>
      <c r="AY389" s="245" t="s">
        <v>191</v>
      </c>
    </row>
    <row r="390" spans="1:65" s="12" customFormat="1" ht="20.85" customHeight="1">
      <c r="B390" s="192"/>
      <c r="C390" s="193"/>
      <c r="D390" s="194" t="s">
        <v>76</v>
      </c>
      <c r="E390" s="206" t="s">
        <v>442</v>
      </c>
      <c r="F390" s="206" t="s">
        <v>443</v>
      </c>
      <c r="G390" s="193"/>
      <c r="H390" s="193"/>
      <c r="I390" s="196"/>
      <c r="J390" s="207">
        <f>BK390</f>
        <v>0</v>
      </c>
      <c r="K390" s="193"/>
      <c r="L390" s="198"/>
      <c r="M390" s="199"/>
      <c r="N390" s="200"/>
      <c r="O390" s="200"/>
      <c r="P390" s="201">
        <f>SUM(P391:P415)</f>
        <v>0</v>
      </c>
      <c r="Q390" s="200"/>
      <c r="R390" s="201">
        <f>SUM(R391:R415)</f>
        <v>6.601108E-2</v>
      </c>
      <c r="S390" s="200"/>
      <c r="T390" s="202">
        <f>SUM(T391:T415)</f>
        <v>0</v>
      </c>
      <c r="AR390" s="203" t="s">
        <v>84</v>
      </c>
      <c r="AT390" s="204" t="s">
        <v>76</v>
      </c>
      <c r="AU390" s="204" t="s">
        <v>86</v>
      </c>
      <c r="AY390" s="203" t="s">
        <v>191</v>
      </c>
      <c r="BK390" s="205">
        <f>SUM(BK391:BK415)</f>
        <v>0</v>
      </c>
    </row>
    <row r="391" spans="1:65" s="2" customFormat="1" ht="21.6" customHeight="1">
      <c r="A391" s="34"/>
      <c r="B391" s="35"/>
      <c r="C391" s="208" t="s">
        <v>554</v>
      </c>
      <c r="D391" s="208" t="s">
        <v>193</v>
      </c>
      <c r="E391" s="209" t="s">
        <v>478</v>
      </c>
      <c r="F391" s="210" t="s">
        <v>479</v>
      </c>
      <c r="G391" s="211" t="s">
        <v>223</v>
      </c>
      <c r="H391" s="212">
        <v>43.953000000000003</v>
      </c>
      <c r="I391" s="213"/>
      <c r="J391" s="214">
        <f>ROUND(I391*H391,2)</f>
        <v>0</v>
      </c>
      <c r="K391" s="210" t="s">
        <v>197</v>
      </c>
      <c r="L391" s="39"/>
      <c r="M391" s="215" t="s">
        <v>1</v>
      </c>
      <c r="N391" s="216" t="s">
        <v>42</v>
      </c>
      <c r="O391" s="71"/>
      <c r="P391" s="217">
        <f>O391*H391</f>
        <v>0</v>
      </c>
      <c r="Q391" s="217">
        <v>4.0000000000000003E-5</v>
      </c>
      <c r="R391" s="217">
        <f>Q391*H391</f>
        <v>1.7581200000000002E-3</v>
      </c>
      <c r="S391" s="217">
        <v>0</v>
      </c>
      <c r="T391" s="218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19" t="s">
        <v>198</v>
      </c>
      <c r="AT391" s="219" t="s">
        <v>193</v>
      </c>
      <c r="AU391" s="219" t="s">
        <v>213</v>
      </c>
      <c r="AY391" s="17" t="s">
        <v>191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7" t="s">
        <v>84</v>
      </c>
      <c r="BK391" s="220">
        <f>ROUND(I391*H391,2)</f>
        <v>0</v>
      </c>
      <c r="BL391" s="17" t="s">
        <v>198</v>
      </c>
      <c r="BM391" s="219" t="s">
        <v>2124</v>
      </c>
    </row>
    <row r="392" spans="1:65" s="2" customFormat="1" ht="68.25">
      <c r="A392" s="34"/>
      <c r="B392" s="35"/>
      <c r="C392" s="36"/>
      <c r="D392" s="221" t="s">
        <v>200</v>
      </c>
      <c r="E392" s="36"/>
      <c r="F392" s="222" t="s">
        <v>481</v>
      </c>
      <c r="G392" s="36"/>
      <c r="H392" s="36"/>
      <c r="I392" s="122"/>
      <c r="J392" s="36"/>
      <c r="K392" s="36"/>
      <c r="L392" s="39"/>
      <c r="M392" s="223"/>
      <c r="N392" s="224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200</v>
      </c>
      <c r="AU392" s="17" t="s">
        <v>213</v>
      </c>
    </row>
    <row r="393" spans="1:65" s="13" customFormat="1">
      <c r="B393" s="225"/>
      <c r="C393" s="226"/>
      <c r="D393" s="221" t="s">
        <v>202</v>
      </c>
      <c r="E393" s="227" t="s">
        <v>1</v>
      </c>
      <c r="F393" s="228" t="s">
        <v>1292</v>
      </c>
      <c r="G393" s="226"/>
      <c r="H393" s="227" t="s">
        <v>1</v>
      </c>
      <c r="I393" s="229"/>
      <c r="J393" s="226"/>
      <c r="K393" s="226"/>
      <c r="L393" s="230"/>
      <c r="M393" s="231"/>
      <c r="N393" s="232"/>
      <c r="O393" s="232"/>
      <c r="P393" s="232"/>
      <c r="Q393" s="232"/>
      <c r="R393" s="232"/>
      <c r="S393" s="232"/>
      <c r="T393" s="233"/>
      <c r="AT393" s="234" t="s">
        <v>202</v>
      </c>
      <c r="AU393" s="234" t="s">
        <v>213</v>
      </c>
      <c r="AV393" s="13" t="s">
        <v>84</v>
      </c>
      <c r="AW393" s="13" t="s">
        <v>32</v>
      </c>
      <c r="AX393" s="13" t="s">
        <v>77</v>
      </c>
      <c r="AY393" s="234" t="s">
        <v>191</v>
      </c>
    </row>
    <row r="394" spans="1:65" s="14" customFormat="1">
      <c r="B394" s="235"/>
      <c r="C394" s="236"/>
      <c r="D394" s="221" t="s">
        <v>202</v>
      </c>
      <c r="E394" s="237" t="s">
        <v>1</v>
      </c>
      <c r="F394" s="238" t="s">
        <v>2118</v>
      </c>
      <c r="G394" s="236"/>
      <c r="H394" s="239">
        <v>20.399999999999999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202</v>
      </c>
      <c r="AU394" s="245" t="s">
        <v>213</v>
      </c>
      <c r="AV394" s="14" t="s">
        <v>86</v>
      </c>
      <c r="AW394" s="14" t="s">
        <v>32</v>
      </c>
      <c r="AX394" s="14" t="s">
        <v>77</v>
      </c>
      <c r="AY394" s="245" t="s">
        <v>191</v>
      </c>
    </row>
    <row r="395" spans="1:65" s="14" customFormat="1">
      <c r="B395" s="235"/>
      <c r="C395" s="236"/>
      <c r="D395" s="221" t="s">
        <v>202</v>
      </c>
      <c r="E395" s="237" t="s">
        <v>1</v>
      </c>
      <c r="F395" s="238" t="s">
        <v>2119</v>
      </c>
      <c r="G395" s="236"/>
      <c r="H395" s="239">
        <v>2.2400000000000002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202</v>
      </c>
      <c r="AU395" s="245" t="s">
        <v>213</v>
      </c>
      <c r="AV395" s="14" t="s">
        <v>86</v>
      </c>
      <c r="AW395" s="14" t="s">
        <v>32</v>
      </c>
      <c r="AX395" s="14" t="s">
        <v>77</v>
      </c>
      <c r="AY395" s="245" t="s">
        <v>191</v>
      </c>
    </row>
    <row r="396" spans="1:65" s="14" customFormat="1">
      <c r="B396" s="235"/>
      <c r="C396" s="236"/>
      <c r="D396" s="221" t="s">
        <v>202</v>
      </c>
      <c r="E396" s="237" t="s">
        <v>1</v>
      </c>
      <c r="F396" s="238" t="s">
        <v>2120</v>
      </c>
      <c r="G396" s="236"/>
      <c r="H396" s="239">
        <v>5.9160000000000004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AT396" s="245" t="s">
        <v>202</v>
      </c>
      <c r="AU396" s="245" t="s">
        <v>213</v>
      </c>
      <c r="AV396" s="14" t="s">
        <v>86</v>
      </c>
      <c r="AW396" s="14" t="s">
        <v>32</v>
      </c>
      <c r="AX396" s="14" t="s">
        <v>77</v>
      </c>
      <c r="AY396" s="245" t="s">
        <v>191</v>
      </c>
    </row>
    <row r="397" spans="1:65" s="13" customFormat="1">
      <c r="B397" s="225"/>
      <c r="C397" s="226"/>
      <c r="D397" s="221" t="s">
        <v>202</v>
      </c>
      <c r="E397" s="227" t="s">
        <v>1</v>
      </c>
      <c r="F397" s="228" t="s">
        <v>1295</v>
      </c>
      <c r="G397" s="226"/>
      <c r="H397" s="227" t="s">
        <v>1</v>
      </c>
      <c r="I397" s="229"/>
      <c r="J397" s="226"/>
      <c r="K397" s="226"/>
      <c r="L397" s="230"/>
      <c r="M397" s="231"/>
      <c r="N397" s="232"/>
      <c r="O397" s="232"/>
      <c r="P397" s="232"/>
      <c r="Q397" s="232"/>
      <c r="R397" s="232"/>
      <c r="S397" s="232"/>
      <c r="T397" s="233"/>
      <c r="AT397" s="234" t="s">
        <v>202</v>
      </c>
      <c r="AU397" s="234" t="s">
        <v>213</v>
      </c>
      <c r="AV397" s="13" t="s">
        <v>84</v>
      </c>
      <c r="AW397" s="13" t="s">
        <v>32</v>
      </c>
      <c r="AX397" s="13" t="s">
        <v>77</v>
      </c>
      <c r="AY397" s="234" t="s">
        <v>191</v>
      </c>
    </row>
    <row r="398" spans="1:65" s="14" customFormat="1">
      <c r="B398" s="235"/>
      <c r="C398" s="236"/>
      <c r="D398" s="221" t="s">
        <v>202</v>
      </c>
      <c r="E398" s="237" t="s">
        <v>1</v>
      </c>
      <c r="F398" s="238" t="s">
        <v>2121</v>
      </c>
      <c r="G398" s="236"/>
      <c r="H398" s="239">
        <v>4.95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AT398" s="245" t="s">
        <v>202</v>
      </c>
      <c r="AU398" s="245" t="s">
        <v>213</v>
      </c>
      <c r="AV398" s="14" t="s">
        <v>86</v>
      </c>
      <c r="AW398" s="14" t="s">
        <v>32</v>
      </c>
      <c r="AX398" s="14" t="s">
        <v>77</v>
      </c>
      <c r="AY398" s="245" t="s">
        <v>191</v>
      </c>
    </row>
    <row r="399" spans="1:65" s="14" customFormat="1">
      <c r="B399" s="235"/>
      <c r="C399" s="236"/>
      <c r="D399" s="221" t="s">
        <v>202</v>
      </c>
      <c r="E399" s="237" t="s">
        <v>1</v>
      </c>
      <c r="F399" s="238" t="s">
        <v>2122</v>
      </c>
      <c r="G399" s="236"/>
      <c r="H399" s="239">
        <v>8.234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AT399" s="245" t="s">
        <v>202</v>
      </c>
      <c r="AU399" s="245" t="s">
        <v>213</v>
      </c>
      <c r="AV399" s="14" t="s">
        <v>86</v>
      </c>
      <c r="AW399" s="14" t="s">
        <v>32</v>
      </c>
      <c r="AX399" s="14" t="s">
        <v>77</v>
      </c>
      <c r="AY399" s="245" t="s">
        <v>191</v>
      </c>
    </row>
    <row r="400" spans="1:65" s="14" customFormat="1">
      <c r="B400" s="235"/>
      <c r="C400" s="236"/>
      <c r="D400" s="221" t="s">
        <v>202</v>
      </c>
      <c r="E400" s="237" t="s">
        <v>1</v>
      </c>
      <c r="F400" s="238" t="s">
        <v>2123</v>
      </c>
      <c r="G400" s="236"/>
      <c r="H400" s="239">
        <v>2.2130000000000001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AT400" s="245" t="s">
        <v>202</v>
      </c>
      <c r="AU400" s="245" t="s">
        <v>213</v>
      </c>
      <c r="AV400" s="14" t="s">
        <v>86</v>
      </c>
      <c r="AW400" s="14" t="s">
        <v>32</v>
      </c>
      <c r="AX400" s="14" t="s">
        <v>77</v>
      </c>
      <c r="AY400" s="245" t="s">
        <v>191</v>
      </c>
    </row>
    <row r="401" spans="1:65" s="2" customFormat="1" ht="32.450000000000003" customHeight="1">
      <c r="A401" s="34"/>
      <c r="B401" s="35"/>
      <c r="C401" s="208" t="s">
        <v>560</v>
      </c>
      <c r="D401" s="208" t="s">
        <v>193</v>
      </c>
      <c r="E401" s="209" t="s">
        <v>483</v>
      </c>
      <c r="F401" s="210" t="s">
        <v>484</v>
      </c>
      <c r="G401" s="211" t="s">
        <v>297</v>
      </c>
      <c r="H401" s="212">
        <v>8.1240000000000006</v>
      </c>
      <c r="I401" s="213"/>
      <c r="J401" s="214">
        <f>ROUND(I401*H401,2)</f>
        <v>0</v>
      </c>
      <c r="K401" s="210" t="s">
        <v>197</v>
      </c>
      <c r="L401" s="39"/>
      <c r="M401" s="215" t="s">
        <v>1</v>
      </c>
      <c r="N401" s="216" t="s">
        <v>42</v>
      </c>
      <c r="O401" s="71"/>
      <c r="P401" s="217">
        <f>O401*H401</f>
        <v>0</v>
      </c>
      <c r="Q401" s="217">
        <v>2.0400000000000001E-3</v>
      </c>
      <c r="R401" s="217">
        <f>Q401*H401</f>
        <v>1.6572960000000001E-2</v>
      </c>
      <c r="S401" s="217">
        <v>0</v>
      </c>
      <c r="T401" s="218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19" t="s">
        <v>198</v>
      </c>
      <c r="AT401" s="219" t="s">
        <v>193</v>
      </c>
      <c r="AU401" s="219" t="s">
        <v>213</v>
      </c>
      <c r="AY401" s="17" t="s">
        <v>191</v>
      </c>
      <c r="BE401" s="220">
        <f>IF(N401="základní",J401,0)</f>
        <v>0</v>
      </c>
      <c r="BF401" s="220">
        <f>IF(N401="snížená",J401,0)</f>
        <v>0</v>
      </c>
      <c r="BG401" s="220">
        <f>IF(N401="zákl. přenesená",J401,0)</f>
        <v>0</v>
      </c>
      <c r="BH401" s="220">
        <f>IF(N401="sníž. přenesená",J401,0)</f>
        <v>0</v>
      </c>
      <c r="BI401" s="220">
        <f>IF(N401="nulová",J401,0)</f>
        <v>0</v>
      </c>
      <c r="BJ401" s="17" t="s">
        <v>84</v>
      </c>
      <c r="BK401" s="220">
        <f>ROUND(I401*H401,2)</f>
        <v>0</v>
      </c>
      <c r="BL401" s="17" t="s">
        <v>198</v>
      </c>
      <c r="BM401" s="219" t="s">
        <v>485</v>
      </c>
    </row>
    <row r="402" spans="1:65" s="2" customFormat="1" ht="29.25">
      <c r="A402" s="34"/>
      <c r="B402" s="35"/>
      <c r="C402" s="36"/>
      <c r="D402" s="221" t="s">
        <v>200</v>
      </c>
      <c r="E402" s="36"/>
      <c r="F402" s="222" t="s">
        <v>486</v>
      </c>
      <c r="G402" s="36"/>
      <c r="H402" s="36"/>
      <c r="I402" s="122"/>
      <c r="J402" s="36"/>
      <c r="K402" s="36"/>
      <c r="L402" s="39"/>
      <c r="M402" s="223"/>
      <c r="N402" s="224"/>
      <c r="O402" s="71"/>
      <c r="P402" s="71"/>
      <c r="Q402" s="71"/>
      <c r="R402" s="71"/>
      <c r="S402" s="71"/>
      <c r="T402" s="72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200</v>
      </c>
      <c r="AU402" s="17" t="s">
        <v>213</v>
      </c>
    </row>
    <row r="403" spans="1:65" s="13" customFormat="1">
      <c r="B403" s="225"/>
      <c r="C403" s="226"/>
      <c r="D403" s="221" t="s">
        <v>202</v>
      </c>
      <c r="E403" s="227" t="s">
        <v>1</v>
      </c>
      <c r="F403" s="228" t="s">
        <v>211</v>
      </c>
      <c r="G403" s="226"/>
      <c r="H403" s="227" t="s">
        <v>1</v>
      </c>
      <c r="I403" s="229"/>
      <c r="J403" s="226"/>
      <c r="K403" s="226"/>
      <c r="L403" s="230"/>
      <c r="M403" s="231"/>
      <c r="N403" s="232"/>
      <c r="O403" s="232"/>
      <c r="P403" s="232"/>
      <c r="Q403" s="232"/>
      <c r="R403" s="232"/>
      <c r="S403" s="232"/>
      <c r="T403" s="233"/>
      <c r="AT403" s="234" t="s">
        <v>202</v>
      </c>
      <c r="AU403" s="234" t="s">
        <v>213</v>
      </c>
      <c r="AV403" s="13" t="s">
        <v>84</v>
      </c>
      <c r="AW403" s="13" t="s">
        <v>32</v>
      </c>
      <c r="AX403" s="13" t="s">
        <v>77</v>
      </c>
      <c r="AY403" s="234" t="s">
        <v>191</v>
      </c>
    </row>
    <row r="404" spans="1:65" s="14" customFormat="1">
      <c r="B404" s="235"/>
      <c r="C404" s="236"/>
      <c r="D404" s="221" t="s">
        <v>202</v>
      </c>
      <c r="E404" s="237" t="s">
        <v>1</v>
      </c>
      <c r="F404" s="238" t="s">
        <v>2125</v>
      </c>
      <c r="G404" s="236"/>
      <c r="H404" s="239">
        <v>8.1240000000000006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AT404" s="245" t="s">
        <v>202</v>
      </c>
      <c r="AU404" s="245" t="s">
        <v>213</v>
      </c>
      <c r="AV404" s="14" t="s">
        <v>86</v>
      </c>
      <c r="AW404" s="14" t="s">
        <v>32</v>
      </c>
      <c r="AX404" s="14" t="s">
        <v>77</v>
      </c>
      <c r="AY404" s="245" t="s">
        <v>191</v>
      </c>
    </row>
    <row r="405" spans="1:65" s="2" customFormat="1" ht="21.6" customHeight="1">
      <c r="A405" s="34"/>
      <c r="B405" s="35"/>
      <c r="C405" s="208" t="s">
        <v>568</v>
      </c>
      <c r="D405" s="208" t="s">
        <v>193</v>
      </c>
      <c r="E405" s="209" t="s">
        <v>489</v>
      </c>
      <c r="F405" s="210" t="s">
        <v>490</v>
      </c>
      <c r="G405" s="211" t="s">
        <v>196</v>
      </c>
      <c r="H405" s="212">
        <v>16</v>
      </c>
      <c r="I405" s="213"/>
      <c r="J405" s="214">
        <f>ROUND(I405*H405,2)</f>
        <v>0</v>
      </c>
      <c r="K405" s="210" t="s">
        <v>197</v>
      </c>
      <c r="L405" s="39"/>
      <c r="M405" s="215" t="s">
        <v>1</v>
      </c>
      <c r="N405" s="216" t="s">
        <v>42</v>
      </c>
      <c r="O405" s="71"/>
      <c r="P405" s="217">
        <f>O405*H405</f>
        <v>0</v>
      </c>
      <c r="Q405" s="217">
        <v>2.3400000000000001E-3</v>
      </c>
      <c r="R405" s="217">
        <f>Q405*H405</f>
        <v>3.7440000000000001E-2</v>
      </c>
      <c r="S405" s="217">
        <v>0</v>
      </c>
      <c r="T405" s="218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19" t="s">
        <v>198</v>
      </c>
      <c r="AT405" s="219" t="s">
        <v>193</v>
      </c>
      <c r="AU405" s="219" t="s">
        <v>213</v>
      </c>
      <c r="AY405" s="17" t="s">
        <v>191</v>
      </c>
      <c r="BE405" s="220">
        <f>IF(N405="základní",J405,0)</f>
        <v>0</v>
      </c>
      <c r="BF405" s="220">
        <f>IF(N405="snížená",J405,0)</f>
        <v>0</v>
      </c>
      <c r="BG405" s="220">
        <f>IF(N405="zákl. přenesená",J405,0)</f>
        <v>0</v>
      </c>
      <c r="BH405" s="220">
        <f>IF(N405="sníž. přenesená",J405,0)</f>
        <v>0</v>
      </c>
      <c r="BI405" s="220">
        <f>IF(N405="nulová",J405,0)</f>
        <v>0</v>
      </c>
      <c r="BJ405" s="17" t="s">
        <v>84</v>
      </c>
      <c r="BK405" s="220">
        <f>ROUND(I405*H405,2)</f>
        <v>0</v>
      </c>
      <c r="BL405" s="17" t="s">
        <v>198</v>
      </c>
      <c r="BM405" s="219" t="s">
        <v>491</v>
      </c>
    </row>
    <row r="406" spans="1:65" s="2" customFormat="1" ht="39">
      <c r="A406" s="34"/>
      <c r="B406" s="35"/>
      <c r="C406" s="36"/>
      <c r="D406" s="221" t="s">
        <v>200</v>
      </c>
      <c r="E406" s="36"/>
      <c r="F406" s="222" t="s">
        <v>492</v>
      </c>
      <c r="G406" s="36"/>
      <c r="H406" s="36"/>
      <c r="I406" s="122"/>
      <c r="J406" s="36"/>
      <c r="K406" s="36"/>
      <c r="L406" s="39"/>
      <c r="M406" s="223"/>
      <c r="N406" s="224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200</v>
      </c>
      <c r="AU406" s="17" t="s">
        <v>213</v>
      </c>
    </row>
    <row r="407" spans="1:65" s="13" customFormat="1">
      <c r="B407" s="225"/>
      <c r="C407" s="226"/>
      <c r="D407" s="221" t="s">
        <v>202</v>
      </c>
      <c r="E407" s="227" t="s">
        <v>1</v>
      </c>
      <c r="F407" s="228" t="s">
        <v>493</v>
      </c>
      <c r="G407" s="226"/>
      <c r="H407" s="227" t="s">
        <v>1</v>
      </c>
      <c r="I407" s="229"/>
      <c r="J407" s="226"/>
      <c r="K407" s="226"/>
      <c r="L407" s="230"/>
      <c r="M407" s="231"/>
      <c r="N407" s="232"/>
      <c r="O407" s="232"/>
      <c r="P407" s="232"/>
      <c r="Q407" s="232"/>
      <c r="R407" s="232"/>
      <c r="S407" s="232"/>
      <c r="T407" s="233"/>
      <c r="AT407" s="234" t="s">
        <v>202</v>
      </c>
      <c r="AU407" s="234" t="s">
        <v>213</v>
      </c>
      <c r="AV407" s="13" t="s">
        <v>84</v>
      </c>
      <c r="AW407" s="13" t="s">
        <v>32</v>
      </c>
      <c r="AX407" s="13" t="s">
        <v>77</v>
      </c>
      <c r="AY407" s="234" t="s">
        <v>191</v>
      </c>
    </row>
    <row r="408" spans="1:65" s="14" customFormat="1">
      <c r="B408" s="235"/>
      <c r="C408" s="236"/>
      <c r="D408" s="221" t="s">
        <v>202</v>
      </c>
      <c r="E408" s="237" t="s">
        <v>1</v>
      </c>
      <c r="F408" s="238" t="s">
        <v>2126</v>
      </c>
      <c r="G408" s="236"/>
      <c r="H408" s="239">
        <v>16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AT408" s="245" t="s">
        <v>202</v>
      </c>
      <c r="AU408" s="245" t="s">
        <v>213</v>
      </c>
      <c r="AV408" s="14" t="s">
        <v>86</v>
      </c>
      <c r="AW408" s="14" t="s">
        <v>32</v>
      </c>
      <c r="AX408" s="14" t="s">
        <v>77</v>
      </c>
      <c r="AY408" s="245" t="s">
        <v>191</v>
      </c>
    </row>
    <row r="409" spans="1:65" s="2" customFormat="1" ht="14.45" customHeight="1">
      <c r="A409" s="34"/>
      <c r="B409" s="35"/>
      <c r="C409" s="247" t="s">
        <v>574</v>
      </c>
      <c r="D409" s="247" t="s">
        <v>275</v>
      </c>
      <c r="E409" s="248" t="s">
        <v>496</v>
      </c>
      <c r="F409" s="249" t="s">
        <v>497</v>
      </c>
      <c r="G409" s="250" t="s">
        <v>196</v>
      </c>
      <c r="H409" s="251">
        <v>16</v>
      </c>
      <c r="I409" s="252"/>
      <c r="J409" s="253">
        <f>ROUND(I409*H409,2)</f>
        <v>0</v>
      </c>
      <c r="K409" s="249" t="s">
        <v>197</v>
      </c>
      <c r="L409" s="254"/>
      <c r="M409" s="255" t="s">
        <v>1</v>
      </c>
      <c r="N409" s="256" t="s">
        <v>42</v>
      </c>
      <c r="O409" s="71"/>
      <c r="P409" s="217">
        <f>O409*H409</f>
        <v>0</v>
      </c>
      <c r="Q409" s="217">
        <v>5.8E-4</v>
      </c>
      <c r="R409" s="217">
        <f>Q409*H409</f>
        <v>9.2800000000000001E-3</v>
      </c>
      <c r="S409" s="217">
        <v>0</v>
      </c>
      <c r="T409" s="21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19" t="s">
        <v>248</v>
      </c>
      <c r="AT409" s="219" t="s">
        <v>275</v>
      </c>
      <c r="AU409" s="219" t="s">
        <v>213</v>
      </c>
      <c r="AY409" s="17" t="s">
        <v>191</v>
      </c>
      <c r="BE409" s="220">
        <f>IF(N409="základní",J409,0)</f>
        <v>0</v>
      </c>
      <c r="BF409" s="220">
        <f>IF(N409="snížená",J409,0)</f>
        <v>0</v>
      </c>
      <c r="BG409" s="220">
        <f>IF(N409="zákl. přenesená",J409,0)</f>
        <v>0</v>
      </c>
      <c r="BH409" s="220">
        <f>IF(N409="sníž. přenesená",J409,0)</f>
        <v>0</v>
      </c>
      <c r="BI409" s="220">
        <f>IF(N409="nulová",J409,0)</f>
        <v>0</v>
      </c>
      <c r="BJ409" s="17" t="s">
        <v>84</v>
      </c>
      <c r="BK409" s="220">
        <f>ROUND(I409*H409,2)</f>
        <v>0</v>
      </c>
      <c r="BL409" s="17" t="s">
        <v>198</v>
      </c>
      <c r="BM409" s="219" t="s">
        <v>498</v>
      </c>
    </row>
    <row r="410" spans="1:65" s="2" customFormat="1">
      <c r="A410" s="34"/>
      <c r="B410" s="35"/>
      <c r="C410" s="36"/>
      <c r="D410" s="221" t="s">
        <v>200</v>
      </c>
      <c r="E410" s="36"/>
      <c r="F410" s="222" t="s">
        <v>497</v>
      </c>
      <c r="G410" s="36"/>
      <c r="H410" s="36"/>
      <c r="I410" s="122"/>
      <c r="J410" s="36"/>
      <c r="K410" s="36"/>
      <c r="L410" s="39"/>
      <c r="M410" s="223"/>
      <c r="N410" s="224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200</v>
      </c>
      <c r="AU410" s="17" t="s">
        <v>213</v>
      </c>
    </row>
    <row r="411" spans="1:65" s="2" customFormat="1" ht="21.6" customHeight="1">
      <c r="A411" s="34"/>
      <c r="B411" s="35"/>
      <c r="C411" s="208" t="s">
        <v>582</v>
      </c>
      <c r="D411" s="208" t="s">
        <v>193</v>
      </c>
      <c r="E411" s="209" t="s">
        <v>500</v>
      </c>
      <c r="F411" s="210" t="s">
        <v>501</v>
      </c>
      <c r="G411" s="211" t="s">
        <v>196</v>
      </c>
      <c r="H411" s="212">
        <v>6</v>
      </c>
      <c r="I411" s="213"/>
      <c r="J411" s="214">
        <f>ROUND(I411*H411,2)</f>
        <v>0</v>
      </c>
      <c r="K411" s="210" t="s">
        <v>197</v>
      </c>
      <c r="L411" s="39"/>
      <c r="M411" s="215" t="s">
        <v>1</v>
      </c>
      <c r="N411" s="216" t="s">
        <v>42</v>
      </c>
      <c r="O411" s="71"/>
      <c r="P411" s="217">
        <f>O411*H411</f>
        <v>0</v>
      </c>
      <c r="Q411" s="217">
        <v>1.0000000000000001E-5</v>
      </c>
      <c r="R411" s="217">
        <f>Q411*H411</f>
        <v>6.0000000000000008E-5</v>
      </c>
      <c r="S411" s="217">
        <v>0</v>
      </c>
      <c r="T411" s="218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19" t="s">
        <v>198</v>
      </c>
      <c r="AT411" s="219" t="s">
        <v>193</v>
      </c>
      <c r="AU411" s="219" t="s">
        <v>213</v>
      </c>
      <c r="AY411" s="17" t="s">
        <v>191</v>
      </c>
      <c r="BE411" s="220">
        <f>IF(N411="základní",J411,0)</f>
        <v>0</v>
      </c>
      <c r="BF411" s="220">
        <f>IF(N411="snížená",J411,0)</f>
        <v>0</v>
      </c>
      <c r="BG411" s="220">
        <f>IF(N411="zákl. přenesená",J411,0)</f>
        <v>0</v>
      </c>
      <c r="BH411" s="220">
        <f>IF(N411="sníž. přenesená",J411,0)</f>
        <v>0</v>
      </c>
      <c r="BI411" s="220">
        <f>IF(N411="nulová",J411,0)</f>
        <v>0</v>
      </c>
      <c r="BJ411" s="17" t="s">
        <v>84</v>
      </c>
      <c r="BK411" s="220">
        <f>ROUND(I411*H411,2)</f>
        <v>0</v>
      </c>
      <c r="BL411" s="17" t="s">
        <v>198</v>
      </c>
      <c r="BM411" s="219" t="s">
        <v>502</v>
      </c>
    </row>
    <row r="412" spans="1:65" s="2" customFormat="1" ht="29.25">
      <c r="A412" s="34"/>
      <c r="B412" s="35"/>
      <c r="C412" s="36"/>
      <c r="D412" s="221" t="s">
        <v>200</v>
      </c>
      <c r="E412" s="36"/>
      <c r="F412" s="222" t="s">
        <v>503</v>
      </c>
      <c r="G412" s="36"/>
      <c r="H412" s="36"/>
      <c r="I412" s="122"/>
      <c r="J412" s="36"/>
      <c r="K412" s="36"/>
      <c r="L412" s="39"/>
      <c r="M412" s="223"/>
      <c r="N412" s="224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200</v>
      </c>
      <c r="AU412" s="17" t="s">
        <v>213</v>
      </c>
    </row>
    <row r="413" spans="1:65" s="14" customFormat="1">
      <c r="B413" s="235"/>
      <c r="C413" s="236"/>
      <c r="D413" s="221" t="s">
        <v>202</v>
      </c>
      <c r="E413" s="237" t="s">
        <v>1</v>
      </c>
      <c r="F413" s="238" t="s">
        <v>2127</v>
      </c>
      <c r="G413" s="236"/>
      <c r="H413" s="239">
        <v>6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202</v>
      </c>
      <c r="AU413" s="245" t="s">
        <v>213</v>
      </c>
      <c r="AV413" s="14" t="s">
        <v>86</v>
      </c>
      <c r="AW413" s="14" t="s">
        <v>32</v>
      </c>
      <c r="AX413" s="14" t="s">
        <v>77</v>
      </c>
      <c r="AY413" s="245" t="s">
        <v>191</v>
      </c>
    </row>
    <row r="414" spans="1:65" s="2" customFormat="1" ht="21.6" customHeight="1">
      <c r="A414" s="34"/>
      <c r="B414" s="35"/>
      <c r="C414" s="208" t="s">
        <v>588</v>
      </c>
      <c r="D414" s="208" t="s">
        <v>193</v>
      </c>
      <c r="E414" s="209" t="s">
        <v>506</v>
      </c>
      <c r="F414" s="210" t="s">
        <v>507</v>
      </c>
      <c r="G414" s="211" t="s">
        <v>196</v>
      </c>
      <c r="H414" s="212">
        <v>6</v>
      </c>
      <c r="I414" s="213"/>
      <c r="J414" s="214">
        <f>ROUND(I414*H414,2)</f>
        <v>0</v>
      </c>
      <c r="K414" s="210" t="s">
        <v>197</v>
      </c>
      <c r="L414" s="39"/>
      <c r="M414" s="215" t="s">
        <v>1</v>
      </c>
      <c r="N414" s="216" t="s">
        <v>42</v>
      </c>
      <c r="O414" s="71"/>
      <c r="P414" s="217">
        <f>O414*H414</f>
        <v>0</v>
      </c>
      <c r="Q414" s="217">
        <v>1.4999999999999999E-4</v>
      </c>
      <c r="R414" s="217">
        <f>Q414*H414</f>
        <v>8.9999999999999998E-4</v>
      </c>
      <c r="S414" s="217">
        <v>0</v>
      </c>
      <c r="T414" s="218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19" t="s">
        <v>198</v>
      </c>
      <c r="AT414" s="219" t="s">
        <v>193</v>
      </c>
      <c r="AU414" s="219" t="s">
        <v>213</v>
      </c>
      <c r="AY414" s="17" t="s">
        <v>191</v>
      </c>
      <c r="BE414" s="220">
        <f>IF(N414="základní",J414,0)</f>
        <v>0</v>
      </c>
      <c r="BF414" s="220">
        <f>IF(N414="snížená",J414,0)</f>
        <v>0</v>
      </c>
      <c r="BG414" s="220">
        <f>IF(N414="zákl. přenesená",J414,0)</f>
        <v>0</v>
      </c>
      <c r="BH414" s="220">
        <f>IF(N414="sníž. přenesená",J414,0)</f>
        <v>0</v>
      </c>
      <c r="BI414" s="220">
        <f>IF(N414="nulová",J414,0)</f>
        <v>0</v>
      </c>
      <c r="BJ414" s="17" t="s">
        <v>84</v>
      </c>
      <c r="BK414" s="220">
        <f>ROUND(I414*H414,2)</f>
        <v>0</v>
      </c>
      <c r="BL414" s="17" t="s">
        <v>198</v>
      </c>
      <c r="BM414" s="219" t="s">
        <v>508</v>
      </c>
    </row>
    <row r="415" spans="1:65" s="2" customFormat="1" ht="19.5">
      <c r="A415" s="34"/>
      <c r="B415" s="35"/>
      <c r="C415" s="36"/>
      <c r="D415" s="221" t="s">
        <v>200</v>
      </c>
      <c r="E415" s="36"/>
      <c r="F415" s="222" t="s">
        <v>509</v>
      </c>
      <c r="G415" s="36"/>
      <c r="H415" s="36"/>
      <c r="I415" s="122"/>
      <c r="J415" s="36"/>
      <c r="K415" s="36"/>
      <c r="L415" s="39"/>
      <c r="M415" s="223"/>
      <c r="N415" s="224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200</v>
      </c>
      <c r="AU415" s="17" t="s">
        <v>213</v>
      </c>
    </row>
    <row r="416" spans="1:65" s="12" customFormat="1" ht="20.85" customHeight="1">
      <c r="B416" s="192"/>
      <c r="C416" s="193"/>
      <c r="D416" s="194" t="s">
        <v>76</v>
      </c>
      <c r="E416" s="206" t="s">
        <v>510</v>
      </c>
      <c r="F416" s="206" t="s">
        <v>511</v>
      </c>
      <c r="G416" s="193"/>
      <c r="H416" s="193"/>
      <c r="I416" s="196"/>
      <c r="J416" s="207">
        <f>BK416</f>
        <v>0</v>
      </c>
      <c r="K416" s="193"/>
      <c r="L416" s="198"/>
      <c r="M416" s="199"/>
      <c r="N416" s="200"/>
      <c r="O416" s="200"/>
      <c r="P416" s="201">
        <f>SUM(P417:P447)</f>
        <v>0</v>
      </c>
      <c r="Q416" s="200"/>
      <c r="R416" s="201">
        <f>SUM(R417:R447)</f>
        <v>0</v>
      </c>
      <c r="S416" s="200"/>
      <c r="T416" s="202">
        <f>SUM(T417:T447)</f>
        <v>21.349456</v>
      </c>
      <c r="AR416" s="203" t="s">
        <v>84</v>
      </c>
      <c r="AT416" s="204" t="s">
        <v>76</v>
      </c>
      <c r="AU416" s="204" t="s">
        <v>86</v>
      </c>
      <c r="AY416" s="203" t="s">
        <v>191</v>
      </c>
      <c r="BK416" s="205">
        <f>SUM(BK417:BK447)</f>
        <v>0</v>
      </c>
    </row>
    <row r="417" spans="1:65" s="2" customFormat="1" ht="21.6" customHeight="1">
      <c r="A417" s="34"/>
      <c r="B417" s="35"/>
      <c r="C417" s="208" t="s">
        <v>596</v>
      </c>
      <c r="D417" s="208" t="s">
        <v>193</v>
      </c>
      <c r="E417" s="209" t="s">
        <v>513</v>
      </c>
      <c r="F417" s="210" t="s">
        <v>514</v>
      </c>
      <c r="G417" s="211" t="s">
        <v>223</v>
      </c>
      <c r="H417" s="212">
        <v>33.798999999999999</v>
      </c>
      <c r="I417" s="213"/>
      <c r="J417" s="214">
        <f>ROUND(I417*H417,2)</f>
        <v>0</v>
      </c>
      <c r="K417" s="210" t="s">
        <v>197</v>
      </c>
      <c r="L417" s="39"/>
      <c r="M417" s="215" t="s">
        <v>1</v>
      </c>
      <c r="N417" s="216" t="s">
        <v>42</v>
      </c>
      <c r="O417" s="71"/>
      <c r="P417" s="217">
        <f>O417*H417</f>
        <v>0</v>
      </c>
      <c r="Q417" s="217">
        <v>0</v>
      </c>
      <c r="R417" s="217">
        <f>Q417*H417</f>
        <v>0</v>
      </c>
      <c r="S417" s="217">
        <v>0.13100000000000001</v>
      </c>
      <c r="T417" s="218">
        <f>S417*H417</f>
        <v>4.4276689999999999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19" t="s">
        <v>198</v>
      </c>
      <c r="AT417" s="219" t="s">
        <v>193</v>
      </c>
      <c r="AU417" s="219" t="s">
        <v>213</v>
      </c>
      <c r="AY417" s="17" t="s">
        <v>191</v>
      </c>
      <c r="BE417" s="220">
        <f>IF(N417="základní",J417,0)</f>
        <v>0</v>
      </c>
      <c r="BF417" s="220">
        <f>IF(N417="snížená",J417,0)</f>
        <v>0</v>
      </c>
      <c r="BG417" s="220">
        <f>IF(N417="zákl. přenesená",J417,0)</f>
        <v>0</v>
      </c>
      <c r="BH417" s="220">
        <f>IF(N417="sníž. přenesená",J417,0)</f>
        <v>0</v>
      </c>
      <c r="BI417" s="220">
        <f>IF(N417="nulová",J417,0)</f>
        <v>0</v>
      </c>
      <c r="BJ417" s="17" t="s">
        <v>84</v>
      </c>
      <c r="BK417" s="220">
        <f>ROUND(I417*H417,2)</f>
        <v>0</v>
      </c>
      <c r="BL417" s="17" t="s">
        <v>198</v>
      </c>
      <c r="BM417" s="219" t="s">
        <v>515</v>
      </c>
    </row>
    <row r="418" spans="1:65" s="2" customFormat="1" ht="29.25">
      <c r="A418" s="34"/>
      <c r="B418" s="35"/>
      <c r="C418" s="36"/>
      <c r="D418" s="221" t="s">
        <v>200</v>
      </c>
      <c r="E418" s="36"/>
      <c r="F418" s="222" t="s">
        <v>516</v>
      </c>
      <c r="G418" s="36"/>
      <c r="H418" s="36"/>
      <c r="I418" s="122"/>
      <c r="J418" s="36"/>
      <c r="K418" s="36"/>
      <c r="L418" s="39"/>
      <c r="M418" s="223"/>
      <c r="N418" s="224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200</v>
      </c>
      <c r="AU418" s="17" t="s">
        <v>213</v>
      </c>
    </row>
    <row r="419" spans="1:65" s="13" customFormat="1">
      <c r="B419" s="225"/>
      <c r="C419" s="226"/>
      <c r="D419" s="221" t="s">
        <v>202</v>
      </c>
      <c r="E419" s="227" t="s">
        <v>1</v>
      </c>
      <c r="F419" s="228" t="s">
        <v>2048</v>
      </c>
      <c r="G419" s="226"/>
      <c r="H419" s="227" t="s">
        <v>1</v>
      </c>
      <c r="I419" s="229"/>
      <c r="J419" s="226"/>
      <c r="K419" s="226"/>
      <c r="L419" s="230"/>
      <c r="M419" s="231"/>
      <c r="N419" s="232"/>
      <c r="O419" s="232"/>
      <c r="P419" s="232"/>
      <c r="Q419" s="232"/>
      <c r="R419" s="232"/>
      <c r="S419" s="232"/>
      <c r="T419" s="233"/>
      <c r="AT419" s="234" t="s">
        <v>202</v>
      </c>
      <c r="AU419" s="234" t="s">
        <v>213</v>
      </c>
      <c r="AV419" s="13" t="s">
        <v>84</v>
      </c>
      <c r="AW419" s="13" t="s">
        <v>32</v>
      </c>
      <c r="AX419" s="13" t="s">
        <v>77</v>
      </c>
      <c r="AY419" s="234" t="s">
        <v>191</v>
      </c>
    </row>
    <row r="420" spans="1:65" s="14" customFormat="1">
      <c r="B420" s="235"/>
      <c r="C420" s="236"/>
      <c r="D420" s="221" t="s">
        <v>202</v>
      </c>
      <c r="E420" s="237" t="s">
        <v>1</v>
      </c>
      <c r="F420" s="238" t="s">
        <v>2128</v>
      </c>
      <c r="G420" s="236"/>
      <c r="H420" s="239">
        <v>12.551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AT420" s="245" t="s">
        <v>202</v>
      </c>
      <c r="AU420" s="245" t="s">
        <v>213</v>
      </c>
      <c r="AV420" s="14" t="s">
        <v>86</v>
      </c>
      <c r="AW420" s="14" t="s">
        <v>32</v>
      </c>
      <c r="AX420" s="14" t="s">
        <v>77</v>
      </c>
      <c r="AY420" s="245" t="s">
        <v>191</v>
      </c>
    </row>
    <row r="421" spans="1:65" s="13" customFormat="1">
      <c r="B421" s="225"/>
      <c r="C421" s="226"/>
      <c r="D421" s="221" t="s">
        <v>202</v>
      </c>
      <c r="E421" s="227" t="s">
        <v>1</v>
      </c>
      <c r="F421" s="228" t="s">
        <v>1295</v>
      </c>
      <c r="G421" s="226"/>
      <c r="H421" s="227" t="s">
        <v>1</v>
      </c>
      <c r="I421" s="229"/>
      <c r="J421" s="226"/>
      <c r="K421" s="226"/>
      <c r="L421" s="230"/>
      <c r="M421" s="231"/>
      <c r="N421" s="232"/>
      <c r="O421" s="232"/>
      <c r="P421" s="232"/>
      <c r="Q421" s="232"/>
      <c r="R421" s="232"/>
      <c r="S421" s="232"/>
      <c r="T421" s="233"/>
      <c r="AT421" s="234" t="s">
        <v>202</v>
      </c>
      <c r="AU421" s="234" t="s">
        <v>213</v>
      </c>
      <c r="AV421" s="13" t="s">
        <v>84</v>
      </c>
      <c r="AW421" s="13" t="s">
        <v>32</v>
      </c>
      <c r="AX421" s="13" t="s">
        <v>77</v>
      </c>
      <c r="AY421" s="234" t="s">
        <v>191</v>
      </c>
    </row>
    <row r="422" spans="1:65" s="14" customFormat="1" ht="22.5">
      <c r="B422" s="235"/>
      <c r="C422" s="236"/>
      <c r="D422" s="221" t="s">
        <v>202</v>
      </c>
      <c r="E422" s="237" t="s">
        <v>1</v>
      </c>
      <c r="F422" s="238" t="s">
        <v>2129</v>
      </c>
      <c r="G422" s="236"/>
      <c r="H422" s="239">
        <v>21.248000000000001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AT422" s="245" t="s">
        <v>202</v>
      </c>
      <c r="AU422" s="245" t="s">
        <v>213</v>
      </c>
      <c r="AV422" s="14" t="s">
        <v>86</v>
      </c>
      <c r="AW422" s="14" t="s">
        <v>32</v>
      </c>
      <c r="AX422" s="14" t="s">
        <v>77</v>
      </c>
      <c r="AY422" s="245" t="s">
        <v>191</v>
      </c>
    </row>
    <row r="423" spans="1:65" s="2" customFormat="1" ht="21.6" customHeight="1">
      <c r="A423" s="34"/>
      <c r="B423" s="35"/>
      <c r="C423" s="208" t="s">
        <v>604</v>
      </c>
      <c r="D423" s="208" t="s">
        <v>193</v>
      </c>
      <c r="E423" s="209" t="s">
        <v>521</v>
      </c>
      <c r="F423" s="210" t="s">
        <v>522</v>
      </c>
      <c r="G423" s="211" t="s">
        <v>223</v>
      </c>
      <c r="H423" s="212">
        <v>23.539000000000001</v>
      </c>
      <c r="I423" s="213"/>
      <c r="J423" s="214">
        <f>ROUND(I423*H423,2)</f>
        <v>0</v>
      </c>
      <c r="K423" s="210" t="s">
        <v>197</v>
      </c>
      <c r="L423" s="39"/>
      <c r="M423" s="215" t="s">
        <v>1</v>
      </c>
      <c r="N423" s="216" t="s">
        <v>42</v>
      </c>
      <c r="O423" s="71"/>
      <c r="P423" s="217">
        <f>O423*H423</f>
        <v>0</v>
      </c>
      <c r="Q423" s="217">
        <v>0</v>
      </c>
      <c r="R423" s="217">
        <f>Q423*H423</f>
        <v>0</v>
      </c>
      <c r="S423" s="217">
        <v>0.26100000000000001</v>
      </c>
      <c r="T423" s="218">
        <f>S423*H423</f>
        <v>6.1436790000000006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19" t="s">
        <v>198</v>
      </c>
      <c r="AT423" s="219" t="s">
        <v>193</v>
      </c>
      <c r="AU423" s="219" t="s">
        <v>213</v>
      </c>
      <c r="AY423" s="17" t="s">
        <v>191</v>
      </c>
      <c r="BE423" s="220">
        <f>IF(N423="základní",J423,0)</f>
        <v>0</v>
      </c>
      <c r="BF423" s="220">
        <f>IF(N423="snížená",J423,0)</f>
        <v>0</v>
      </c>
      <c r="BG423" s="220">
        <f>IF(N423="zákl. přenesená",J423,0)</f>
        <v>0</v>
      </c>
      <c r="BH423" s="220">
        <f>IF(N423="sníž. přenesená",J423,0)</f>
        <v>0</v>
      </c>
      <c r="BI423" s="220">
        <f>IF(N423="nulová",J423,0)</f>
        <v>0</v>
      </c>
      <c r="BJ423" s="17" t="s">
        <v>84</v>
      </c>
      <c r="BK423" s="220">
        <f>ROUND(I423*H423,2)</f>
        <v>0</v>
      </c>
      <c r="BL423" s="17" t="s">
        <v>198</v>
      </c>
      <c r="BM423" s="219" t="s">
        <v>523</v>
      </c>
    </row>
    <row r="424" spans="1:65" s="2" customFormat="1" ht="29.25">
      <c r="A424" s="34"/>
      <c r="B424" s="35"/>
      <c r="C424" s="36"/>
      <c r="D424" s="221" t="s">
        <v>200</v>
      </c>
      <c r="E424" s="36"/>
      <c r="F424" s="222" t="s">
        <v>524</v>
      </c>
      <c r="G424" s="36"/>
      <c r="H424" s="36"/>
      <c r="I424" s="122"/>
      <c r="J424" s="36"/>
      <c r="K424" s="36"/>
      <c r="L424" s="39"/>
      <c r="M424" s="223"/>
      <c r="N424" s="224"/>
      <c r="O424" s="71"/>
      <c r="P424" s="71"/>
      <c r="Q424" s="71"/>
      <c r="R424" s="71"/>
      <c r="S424" s="71"/>
      <c r="T424" s="72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200</v>
      </c>
      <c r="AU424" s="17" t="s">
        <v>213</v>
      </c>
    </row>
    <row r="425" spans="1:65" s="13" customFormat="1">
      <c r="B425" s="225"/>
      <c r="C425" s="226"/>
      <c r="D425" s="221" t="s">
        <v>202</v>
      </c>
      <c r="E425" s="227" t="s">
        <v>1</v>
      </c>
      <c r="F425" s="228" t="s">
        <v>1292</v>
      </c>
      <c r="G425" s="226"/>
      <c r="H425" s="227" t="s">
        <v>1</v>
      </c>
      <c r="I425" s="229"/>
      <c r="J425" s="226"/>
      <c r="K425" s="226"/>
      <c r="L425" s="230"/>
      <c r="M425" s="231"/>
      <c r="N425" s="232"/>
      <c r="O425" s="232"/>
      <c r="P425" s="232"/>
      <c r="Q425" s="232"/>
      <c r="R425" s="232"/>
      <c r="S425" s="232"/>
      <c r="T425" s="233"/>
      <c r="AT425" s="234" t="s">
        <v>202</v>
      </c>
      <c r="AU425" s="234" t="s">
        <v>213</v>
      </c>
      <c r="AV425" s="13" t="s">
        <v>84</v>
      </c>
      <c r="AW425" s="13" t="s">
        <v>32</v>
      </c>
      <c r="AX425" s="13" t="s">
        <v>77</v>
      </c>
      <c r="AY425" s="234" t="s">
        <v>191</v>
      </c>
    </row>
    <row r="426" spans="1:65" s="14" customFormat="1">
      <c r="B426" s="235"/>
      <c r="C426" s="236"/>
      <c r="D426" s="221" t="s">
        <v>202</v>
      </c>
      <c r="E426" s="237" t="s">
        <v>1</v>
      </c>
      <c r="F426" s="238" t="s">
        <v>2130</v>
      </c>
      <c r="G426" s="236"/>
      <c r="H426" s="239">
        <v>23.539000000000001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AT426" s="245" t="s">
        <v>202</v>
      </c>
      <c r="AU426" s="245" t="s">
        <v>213</v>
      </c>
      <c r="AV426" s="14" t="s">
        <v>86</v>
      </c>
      <c r="AW426" s="14" t="s">
        <v>32</v>
      </c>
      <c r="AX426" s="14" t="s">
        <v>77</v>
      </c>
      <c r="AY426" s="245" t="s">
        <v>191</v>
      </c>
    </row>
    <row r="427" spans="1:65" s="2" customFormat="1" ht="21.6" customHeight="1">
      <c r="A427" s="34"/>
      <c r="B427" s="35"/>
      <c r="C427" s="208" t="s">
        <v>609</v>
      </c>
      <c r="D427" s="208" t="s">
        <v>193</v>
      </c>
      <c r="E427" s="209" t="s">
        <v>540</v>
      </c>
      <c r="F427" s="210" t="s">
        <v>541</v>
      </c>
      <c r="G427" s="211" t="s">
        <v>208</v>
      </c>
      <c r="H427" s="212">
        <v>0.71299999999999997</v>
      </c>
      <c r="I427" s="213"/>
      <c r="J427" s="214">
        <f>ROUND(I427*H427,2)</f>
        <v>0</v>
      </c>
      <c r="K427" s="210" t="s">
        <v>197</v>
      </c>
      <c r="L427" s="39"/>
      <c r="M427" s="215" t="s">
        <v>1</v>
      </c>
      <c r="N427" s="216" t="s">
        <v>42</v>
      </c>
      <c r="O427" s="71"/>
      <c r="P427" s="217">
        <f>O427*H427</f>
        <v>0</v>
      </c>
      <c r="Q427" s="217">
        <v>0</v>
      </c>
      <c r="R427" s="217">
        <f>Q427*H427</f>
        <v>0</v>
      </c>
      <c r="S427" s="217">
        <v>2.4</v>
      </c>
      <c r="T427" s="218">
        <f>S427*H427</f>
        <v>1.7111999999999998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19" t="s">
        <v>198</v>
      </c>
      <c r="AT427" s="219" t="s">
        <v>193</v>
      </c>
      <c r="AU427" s="219" t="s">
        <v>213</v>
      </c>
      <c r="AY427" s="17" t="s">
        <v>191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17" t="s">
        <v>84</v>
      </c>
      <c r="BK427" s="220">
        <f>ROUND(I427*H427,2)</f>
        <v>0</v>
      </c>
      <c r="BL427" s="17" t="s">
        <v>198</v>
      </c>
      <c r="BM427" s="219" t="s">
        <v>542</v>
      </c>
    </row>
    <row r="428" spans="1:65" s="2" customFormat="1" ht="19.5">
      <c r="A428" s="34"/>
      <c r="B428" s="35"/>
      <c r="C428" s="36"/>
      <c r="D428" s="221" t="s">
        <v>200</v>
      </c>
      <c r="E428" s="36"/>
      <c r="F428" s="222" t="s">
        <v>543</v>
      </c>
      <c r="G428" s="36"/>
      <c r="H428" s="36"/>
      <c r="I428" s="122"/>
      <c r="J428" s="36"/>
      <c r="K428" s="36"/>
      <c r="L428" s="39"/>
      <c r="M428" s="223"/>
      <c r="N428" s="224"/>
      <c r="O428" s="71"/>
      <c r="P428" s="71"/>
      <c r="Q428" s="71"/>
      <c r="R428" s="71"/>
      <c r="S428" s="71"/>
      <c r="T428" s="72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200</v>
      </c>
      <c r="AU428" s="17" t="s">
        <v>213</v>
      </c>
    </row>
    <row r="429" spans="1:65" s="13" customFormat="1">
      <c r="B429" s="225"/>
      <c r="C429" s="226"/>
      <c r="D429" s="221" t="s">
        <v>202</v>
      </c>
      <c r="E429" s="227" t="s">
        <v>1</v>
      </c>
      <c r="F429" s="228" t="s">
        <v>2131</v>
      </c>
      <c r="G429" s="226"/>
      <c r="H429" s="227" t="s">
        <v>1</v>
      </c>
      <c r="I429" s="229"/>
      <c r="J429" s="226"/>
      <c r="K429" s="226"/>
      <c r="L429" s="230"/>
      <c r="M429" s="231"/>
      <c r="N429" s="232"/>
      <c r="O429" s="232"/>
      <c r="P429" s="232"/>
      <c r="Q429" s="232"/>
      <c r="R429" s="232"/>
      <c r="S429" s="232"/>
      <c r="T429" s="233"/>
      <c r="AT429" s="234" t="s">
        <v>202</v>
      </c>
      <c r="AU429" s="234" t="s">
        <v>213</v>
      </c>
      <c r="AV429" s="13" t="s">
        <v>84</v>
      </c>
      <c r="AW429" s="13" t="s">
        <v>32</v>
      </c>
      <c r="AX429" s="13" t="s">
        <v>77</v>
      </c>
      <c r="AY429" s="234" t="s">
        <v>191</v>
      </c>
    </row>
    <row r="430" spans="1:65" s="14" customFormat="1">
      <c r="B430" s="235"/>
      <c r="C430" s="236"/>
      <c r="D430" s="221" t="s">
        <v>202</v>
      </c>
      <c r="E430" s="237" t="s">
        <v>1</v>
      </c>
      <c r="F430" s="238" t="s">
        <v>2132</v>
      </c>
      <c r="G430" s="236"/>
      <c r="H430" s="239">
        <v>0.71299999999999997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AT430" s="245" t="s">
        <v>202</v>
      </c>
      <c r="AU430" s="245" t="s">
        <v>213</v>
      </c>
      <c r="AV430" s="14" t="s">
        <v>86</v>
      </c>
      <c r="AW430" s="14" t="s">
        <v>32</v>
      </c>
      <c r="AX430" s="14" t="s">
        <v>77</v>
      </c>
      <c r="AY430" s="245" t="s">
        <v>191</v>
      </c>
    </row>
    <row r="431" spans="1:65" s="2" customFormat="1" ht="21.6" customHeight="1">
      <c r="A431" s="34"/>
      <c r="B431" s="35"/>
      <c r="C431" s="208" t="s">
        <v>614</v>
      </c>
      <c r="D431" s="208" t="s">
        <v>193</v>
      </c>
      <c r="E431" s="209" t="s">
        <v>1692</v>
      </c>
      <c r="F431" s="210" t="s">
        <v>1693</v>
      </c>
      <c r="G431" s="211" t="s">
        <v>297</v>
      </c>
      <c r="H431" s="212">
        <v>4</v>
      </c>
      <c r="I431" s="213"/>
      <c r="J431" s="214">
        <f>ROUND(I431*H431,2)</f>
        <v>0</v>
      </c>
      <c r="K431" s="210" t="s">
        <v>197</v>
      </c>
      <c r="L431" s="39"/>
      <c r="M431" s="215" t="s">
        <v>1</v>
      </c>
      <c r="N431" s="216" t="s">
        <v>42</v>
      </c>
      <c r="O431" s="71"/>
      <c r="P431" s="217">
        <f>O431*H431</f>
        <v>0</v>
      </c>
      <c r="Q431" s="217">
        <v>0</v>
      </c>
      <c r="R431" s="217">
        <f>Q431*H431</f>
        <v>0</v>
      </c>
      <c r="S431" s="217">
        <v>7.0000000000000007E-2</v>
      </c>
      <c r="T431" s="218">
        <f>S431*H431</f>
        <v>0.28000000000000003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19" t="s">
        <v>321</v>
      </c>
      <c r="AT431" s="219" t="s">
        <v>193</v>
      </c>
      <c r="AU431" s="219" t="s">
        <v>213</v>
      </c>
      <c r="AY431" s="17" t="s">
        <v>191</v>
      </c>
      <c r="BE431" s="220">
        <f>IF(N431="základní",J431,0)</f>
        <v>0</v>
      </c>
      <c r="BF431" s="220">
        <f>IF(N431="snížená",J431,0)</f>
        <v>0</v>
      </c>
      <c r="BG431" s="220">
        <f>IF(N431="zákl. přenesená",J431,0)</f>
        <v>0</v>
      </c>
      <c r="BH431" s="220">
        <f>IF(N431="sníž. přenesená",J431,0)</f>
        <v>0</v>
      </c>
      <c r="BI431" s="220">
        <f>IF(N431="nulová",J431,0)</f>
        <v>0</v>
      </c>
      <c r="BJ431" s="17" t="s">
        <v>84</v>
      </c>
      <c r="BK431" s="220">
        <f>ROUND(I431*H431,2)</f>
        <v>0</v>
      </c>
      <c r="BL431" s="17" t="s">
        <v>321</v>
      </c>
      <c r="BM431" s="219" t="s">
        <v>2133</v>
      </c>
    </row>
    <row r="432" spans="1:65" s="2" customFormat="1" ht="19.5">
      <c r="A432" s="34"/>
      <c r="B432" s="35"/>
      <c r="C432" s="36"/>
      <c r="D432" s="221" t="s">
        <v>200</v>
      </c>
      <c r="E432" s="36"/>
      <c r="F432" s="222" t="s">
        <v>1693</v>
      </c>
      <c r="G432" s="36"/>
      <c r="H432" s="36"/>
      <c r="I432" s="122"/>
      <c r="J432" s="36"/>
      <c r="K432" s="36"/>
      <c r="L432" s="39"/>
      <c r="M432" s="223"/>
      <c r="N432" s="224"/>
      <c r="O432" s="71"/>
      <c r="P432" s="71"/>
      <c r="Q432" s="71"/>
      <c r="R432" s="71"/>
      <c r="S432" s="71"/>
      <c r="T432" s="72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200</v>
      </c>
      <c r="AU432" s="17" t="s">
        <v>213</v>
      </c>
    </row>
    <row r="433" spans="1:65" s="14" customFormat="1">
      <c r="B433" s="235"/>
      <c r="C433" s="236"/>
      <c r="D433" s="221" t="s">
        <v>202</v>
      </c>
      <c r="E433" s="237" t="s">
        <v>1</v>
      </c>
      <c r="F433" s="238" t="s">
        <v>2134</v>
      </c>
      <c r="G433" s="236"/>
      <c r="H433" s="239">
        <v>4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AT433" s="245" t="s">
        <v>202</v>
      </c>
      <c r="AU433" s="245" t="s">
        <v>213</v>
      </c>
      <c r="AV433" s="14" t="s">
        <v>86</v>
      </c>
      <c r="AW433" s="14" t="s">
        <v>32</v>
      </c>
      <c r="AX433" s="14" t="s">
        <v>77</v>
      </c>
      <c r="AY433" s="245" t="s">
        <v>191</v>
      </c>
    </row>
    <row r="434" spans="1:65" s="2" customFormat="1" ht="32.450000000000003" customHeight="1">
      <c r="A434" s="34"/>
      <c r="B434" s="35"/>
      <c r="C434" s="208" t="s">
        <v>621</v>
      </c>
      <c r="D434" s="208" t="s">
        <v>193</v>
      </c>
      <c r="E434" s="209" t="s">
        <v>547</v>
      </c>
      <c r="F434" s="210" t="s">
        <v>548</v>
      </c>
      <c r="G434" s="211" t="s">
        <v>208</v>
      </c>
      <c r="H434" s="212">
        <v>1.028</v>
      </c>
      <c r="I434" s="213"/>
      <c r="J434" s="214">
        <f>ROUND(I434*H434,2)</f>
        <v>0</v>
      </c>
      <c r="K434" s="210" t="s">
        <v>197</v>
      </c>
      <c r="L434" s="39"/>
      <c r="M434" s="215" t="s">
        <v>1</v>
      </c>
      <c r="N434" s="216" t="s">
        <v>42</v>
      </c>
      <c r="O434" s="71"/>
      <c r="P434" s="217">
        <f>O434*H434</f>
        <v>0</v>
      </c>
      <c r="Q434" s="217">
        <v>0</v>
      </c>
      <c r="R434" s="217">
        <f>Q434*H434</f>
        <v>0</v>
      </c>
      <c r="S434" s="217">
        <v>2.2000000000000002</v>
      </c>
      <c r="T434" s="218">
        <f>S434*H434</f>
        <v>2.2616000000000001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19" t="s">
        <v>198</v>
      </c>
      <c r="AT434" s="219" t="s">
        <v>193</v>
      </c>
      <c r="AU434" s="219" t="s">
        <v>213</v>
      </c>
      <c r="AY434" s="17" t="s">
        <v>191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17" t="s">
        <v>84</v>
      </c>
      <c r="BK434" s="220">
        <f>ROUND(I434*H434,2)</f>
        <v>0</v>
      </c>
      <c r="BL434" s="17" t="s">
        <v>198</v>
      </c>
      <c r="BM434" s="219" t="s">
        <v>549</v>
      </c>
    </row>
    <row r="435" spans="1:65" s="2" customFormat="1" ht="19.5">
      <c r="A435" s="34"/>
      <c r="B435" s="35"/>
      <c r="C435" s="36"/>
      <c r="D435" s="221" t="s">
        <v>200</v>
      </c>
      <c r="E435" s="36"/>
      <c r="F435" s="222" t="s">
        <v>550</v>
      </c>
      <c r="G435" s="36"/>
      <c r="H435" s="36"/>
      <c r="I435" s="122"/>
      <c r="J435" s="36"/>
      <c r="K435" s="36"/>
      <c r="L435" s="39"/>
      <c r="M435" s="223"/>
      <c r="N435" s="224"/>
      <c r="O435" s="71"/>
      <c r="P435" s="71"/>
      <c r="Q435" s="71"/>
      <c r="R435" s="71"/>
      <c r="S435" s="71"/>
      <c r="T435" s="72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200</v>
      </c>
      <c r="AU435" s="17" t="s">
        <v>213</v>
      </c>
    </row>
    <row r="436" spans="1:65" s="13" customFormat="1">
      <c r="B436" s="225"/>
      <c r="C436" s="226"/>
      <c r="D436" s="221" t="s">
        <v>202</v>
      </c>
      <c r="E436" s="227" t="s">
        <v>1</v>
      </c>
      <c r="F436" s="228" t="s">
        <v>551</v>
      </c>
      <c r="G436" s="226"/>
      <c r="H436" s="227" t="s">
        <v>1</v>
      </c>
      <c r="I436" s="229"/>
      <c r="J436" s="226"/>
      <c r="K436" s="226"/>
      <c r="L436" s="230"/>
      <c r="M436" s="231"/>
      <c r="N436" s="232"/>
      <c r="O436" s="232"/>
      <c r="P436" s="232"/>
      <c r="Q436" s="232"/>
      <c r="R436" s="232"/>
      <c r="S436" s="232"/>
      <c r="T436" s="233"/>
      <c r="AT436" s="234" t="s">
        <v>202</v>
      </c>
      <c r="AU436" s="234" t="s">
        <v>213</v>
      </c>
      <c r="AV436" s="13" t="s">
        <v>84</v>
      </c>
      <c r="AW436" s="13" t="s">
        <v>32</v>
      </c>
      <c r="AX436" s="13" t="s">
        <v>77</v>
      </c>
      <c r="AY436" s="234" t="s">
        <v>191</v>
      </c>
    </row>
    <row r="437" spans="1:65" s="14" customFormat="1">
      <c r="B437" s="235"/>
      <c r="C437" s="236"/>
      <c r="D437" s="221" t="s">
        <v>202</v>
      </c>
      <c r="E437" s="237" t="s">
        <v>1</v>
      </c>
      <c r="F437" s="238" t="s">
        <v>2135</v>
      </c>
      <c r="G437" s="236"/>
      <c r="H437" s="239">
        <v>1.028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202</v>
      </c>
      <c r="AU437" s="245" t="s">
        <v>213</v>
      </c>
      <c r="AV437" s="14" t="s">
        <v>86</v>
      </c>
      <c r="AW437" s="14" t="s">
        <v>32</v>
      </c>
      <c r="AX437" s="14" t="s">
        <v>77</v>
      </c>
      <c r="AY437" s="245" t="s">
        <v>191</v>
      </c>
    </row>
    <row r="438" spans="1:65" s="2" customFormat="1" ht="21.6" customHeight="1">
      <c r="A438" s="34"/>
      <c r="B438" s="35"/>
      <c r="C438" s="208" t="s">
        <v>628</v>
      </c>
      <c r="D438" s="208" t="s">
        <v>193</v>
      </c>
      <c r="E438" s="209" t="s">
        <v>555</v>
      </c>
      <c r="F438" s="210" t="s">
        <v>556</v>
      </c>
      <c r="G438" s="211" t="s">
        <v>208</v>
      </c>
      <c r="H438" s="212">
        <v>4.1109999999999998</v>
      </c>
      <c r="I438" s="213"/>
      <c r="J438" s="214">
        <f>ROUND(I438*H438,2)</f>
        <v>0</v>
      </c>
      <c r="K438" s="210" t="s">
        <v>197</v>
      </c>
      <c r="L438" s="39"/>
      <c r="M438" s="215" t="s">
        <v>1</v>
      </c>
      <c r="N438" s="216" t="s">
        <v>42</v>
      </c>
      <c r="O438" s="71"/>
      <c r="P438" s="217">
        <f>O438*H438</f>
        <v>0</v>
      </c>
      <c r="Q438" s="217">
        <v>0</v>
      </c>
      <c r="R438" s="217">
        <f>Q438*H438</f>
        <v>0</v>
      </c>
      <c r="S438" s="217">
        <v>1.4</v>
      </c>
      <c r="T438" s="218">
        <f>S438*H438</f>
        <v>5.755399999999999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19" t="s">
        <v>198</v>
      </c>
      <c r="AT438" s="219" t="s">
        <v>193</v>
      </c>
      <c r="AU438" s="219" t="s">
        <v>213</v>
      </c>
      <c r="AY438" s="17" t="s">
        <v>191</v>
      </c>
      <c r="BE438" s="220">
        <f>IF(N438="základní",J438,0)</f>
        <v>0</v>
      </c>
      <c r="BF438" s="220">
        <f>IF(N438="snížená",J438,0)</f>
        <v>0</v>
      </c>
      <c r="BG438" s="220">
        <f>IF(N438="zákl. přenesená",J438,0)</f>
        <v>0</v>
      </c>
      <c r="BH438" s="220">
        <f>IF(N438="sníž. přenesená",J438,0)</f>
        <v>0</v>
      </c>
      <c r="BI438" s="220">
        <f>IF(N438="nulová",J438,0)</f>
        <v>0</v>
      </c>
      <c r="BJ438" s="17" t="s">
        <v>84</v>
      </c>
      <c r="BK438" s="220">
        <f>ROUND(I438*H438,2)</f>
        <v>0</v>
      </c>
      <c r="BL438" s="17" t="s">
        <v>198</v>
      </c>
      <c r="BM438" s="219" t="s">
        <v>557</v>
      </c>
    </row>
    <row r="439" spans="1:65" s="2" customFormat="1" ht="19.5">
      <c r="A439" s="34"/>
      <c r="B439" s="35"/>
      <c r="C439" s="36"/>
      <c r="D439" s="221" t="s">
        <v>200</v>
      </c>
      <c r="E439" s="36"/>
      <c r="F439" s="222" t="s">
        <v>558</v>
      </c>
      <c r="G439" s="36"/>
      <c r="H439" s="36"/>
      <c r="I439" s="122"/>
      <c r="J439" s="36"/>
      <c r="K439" s="36"/>
      <c r="L439" s="39"/>
      <c r="M439" s="223"/>
      <c r="N439" s="224"/>
      <c r="O439" s="71"/>
      <c r="P439" s="71"/>
      <c r="Q439" s="71"/>
      <c r="R439" s="71"/>
      <c r="S439" s="71"/>
      <c r="T439" s="72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200</v>
      </c>
      <c r="AU439" s="17" t="s">
        <v>213</v>
      </c>
    </row>
    <row r="440" spans="1:65" s="14" customFormat="1">
      <c r="B440" s="235"/>
      <c r="C440" s="236"/>
      <c r="D440" s="221" t="s">
        <v>202</v>
      </c>
      <c r="E440" s="237" t="s">
        <v>1</v>
      </c>
      <c r="F440" s="238" t="s">
        <v>2136</v>
      </c>
      <c r="G440" s="236"/>
      <c r="H440" s="239">
        <v>4.1109999999999998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AT440" s="245" t="s">
        <v>202</v>
      </c>
      <c r="AU440" s="245" t="s">
        <v>213</v>
      </c>
      <c r="AV440" s="14" t="s">
        <v>86</v>
      </c>
      <c r="AW440" s="14" t="s">
        <v>32</v>
      </c>
      <c r="AX440" s="14" t="s">
        <v>77</v>
      </c>
      <c r="AY440" s="245" t="s">
        <v>191</v>
      </c>
    </row>
    <row r="441" spans="1:65" s="2" customFormat="1" ht="21.6" customHeight="1">
      <c r="A441" s="34"/>
      <c r="B441" s="35"/>
      <c r="C441" s="208" t="s">
        <v>319</v>
      </c>
      <c r="D441" s="208" t="s">
        <v>193</v>
      </c>
      <c r="E441" s="209" t="s">
        <v>561</v>
      </c>
      <c r="F441" s="210" t="s">
        <v>562</v>
      </c>
      <c r="G441" s="211" t="s">
        <v>223</v>
      </c>
      <c r="H441" s="212">
        <v>7.6829999999999998</v>
      </c>
      <c r="I441" s="213"/>
      <c r="J441" s="214">
        <f>ROUND(I441*H441,2)</f>
        <v>0</v>
      </c>
      <c r="K441" s="210" t="s">
        <v>197</v>
      </c>
      <c r="L441" s="39"/>
      <c r="M441" s="215" t="s">
        <v>1</v>
      </c>
      <c r="N441" s="216" t="s">
        <v>42</v>
      </c>
      <c r="O441" s="71"/>
      <c r="P441" s="217">
        <f>O441*H441</f>
        <v>0</v>
      </c>
      <c r="Q441" s="217">
        <v>0</v>
      </c>
      <c r="R441" s="217">
        <f>Q441*H441</f>
        <v>0</v>
      </c>
      <c r="S441" s="217">
        <v>7.5999999999999998E-2</v>
      </c>
      <c r="T441" s="218">
        <f>S441*H441</f>
        <v>0.58390799999999998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19" t="s">
        <v>198</v>
      </c>
      <c r="AT441" s="219" t="s">
        <v>193</v>
      </c>
      <c r="AU441" s="219" t="s">
        <v>213</v>
      </c>
      <c r="AY441" s="17" t="s">
        <v>191</v>
      </c>
      <c r="BE441" s="220">
        <f>IF(N441="základní",J441,0)</f>
        <v>0</v>
      </c>
      <c r="BF441" s="220">
        <f>IF(N441="snížená",J441,0)</f>
        <v>0</v>
      </c>
      <c r="BG441" s="220">
        <f>IF(N441="zákl. přenesená",J441,0)</f>
        <v>0</v>
      </c>
      <c r="BH441" s="220">
        <f>IF(N441="sníž. přenesená",J441,0)</f>
        <v>0</v>
      </c>
      <c r="BI441" s="220">
        <f>IF(N441="nulová",J441,0)</f>
        <v>0</v>
      </c>
      <c r="BJ441" s="17" t="s">
        <v>84</v>
      </c>
      <c r="BK441" s="220">
        <f>ROUND(I441*H441,2)</f>
        <v>0</v>
      </c>
      <c r="BL441" s="17" t="s">
        <v>198</v>
      </c>
      <c r="BM441" s="219" t="s">
        <v>563</v>
      </c>
    </row>
    <row r="442" spans="1:65" s="2" customFormat="1" ht="29.25">
      <c r="A442" s="34"/>
      <c r="B442" s="35"/>
      <c r="C442" s="36"/>
      <c r="D442" s="221" t="s">
        <v>200</v>
      </c>
      <c r="E442" s="36"/>
      <c r="F442" s="222" t="s">
        <v>564</v>
      </c>
      <c r="G442" s="36"/>
      <c r="H442" s="36"/>
      <c r="I442" s="122"/>
      <c r="J442" s="36"/>
      <c r="K442" s="36"/>
      <c r="L442" s="39"/>
      <c r="M442" s="223"/>
      <c r="N442" s="224"/>
      <c r="O442" s="71"/>
      <c r="P442" s="71"/>
      <c r="Q442" s="71"/>
      <c r="R442" s="71"/>
      <c r="S442" s="71"/>
      <c r="T442" s="72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7" t="s">
        <v>200</v>
      </c>
      <c r="AU442" s="17" t="s">
        <v>213</v>
      </c>
    </row>
    <row r="443" spans="1:65" s="14" customFormat="1">
      <c r="B443" s="235"/>
      <c r="C443" s="236"/>
      <c r="D443" s="221" t="s">
        <v>202</v>
      </c>
      <c r="E443" s="237" t="s">
        <v>1</v>
      </c>
      <c r="F443" s="238" t="s">
        <v>2137</v>
      </c>
      <c r="G443" s="236"/>
      <c r="H443" s="239">
        <v>4.7279999999999998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AT443" s="245" t="s">
        <v>202</v>
      </c>
      <c r="AU443" s="245" t="s">
        <v>213</v>
      </c>
      <c r="AV443" s="14" t="s">
        <v>86</v>
      </c>
      <c r="AW443" s="14" t="s">
        <v>32</v>
      </c>
      <c r="AX443" s="14" t="s">
        <v>77</v>
      </c>
      <c r="AY443" s="245" t="s">
        <v>191</v>
      </c>
    </row>
    <row r="444" spans="1:65" s="14" customFormat="1">
      <c r="B444" s="235"/>
      <c r="C444" s="236"/>
      <c r="D444" s="221" t="s">
        <v>202</v>
      </c>
      <c r="E444" s="237" t="s">
        <v>1</v>
      </c>
      <c r="F444" s="238" t="s">
        <v>2138</v>
      </c>
      <c r="G444" s="236"/>
      <c r="H444" s="239">
        <v>2.9550000000000001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AT444" s="245" t="s">
        <v>202</v>
      </c>
      <c r="AU444" s="245" t="s">
        <v>213</v>
      </c>
      <c r="AV444" s="14" t="s">
        <v>86</v>
      </c>
      <c r="AW444" s="14" t="s">
        <v>32</v>
      </c>
      <c r="AX444" s="14" t="s">
        <v>77</v>
      </c>
      <c r="AY444" s="245" t="s">
        <v>191</v>
      </c>
    </row>
    <row r="445" spans="1:65" s="2" customFormat="1" ht="21.6" customHeight="1">
      <c r="A445" s="34"/>
      <c r="B445" s="35"/>
      <c r="C445" s="208" t="s">
        <v>644</v>
      </c>
      <c r="D445" s="208" t="s">
        <v>193</v>
      </c>
      <c r="E445" s="209" t="s">
        <v>2139</v>
      </c>
      <c r="F445" s="210" t="s">
        <v>2140</v>
      </c>
      <c r="G445" s="211" t="s">
        <v>223</v>
      </c>
      <c r="H445" s="212">
        <v>3</v>
      </c>
      <c r="I445" s="213"/>
      <c r="J445" s="214">
        <f>ROUND(I445*H445,2)</f>
        <v>0</v>
      </c>
      <c r="K445" s="210" t="s">
        <v>197</v>
      </c>
      <c r="L445" s="39"/>
      <c r="M445" s="215" t="s">
        <v>1</v>
      </c>
      <c r="N445" s="216" t="s">
        <v>42</v>
      </c>
      <c r="O445" s="71"/>
      <c r="P445" s="217">
        <f>O445*H445</f>
        <v>0</v>
      </c>
      <c r="Q445" s="217">
        <v>0</v>
      </c>
      <c r="R445" s="217">
        <f>Q445*H445</f>
        <v>0</v>
      </c>
      <c r="S445" s="217">
        <v>6.2E-2</v>
      </c>
      <c r="T445" s="218">
        <f>S445*H445</f>
        <v>0.186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19" t="s">
        <v>198</v>
      </c>
      <c r="AT445" s="219" t="s">
        <v>193</v>
      </c>
      <c r="AU445" s="219" t="s">
        <v>213</v>
      </c>
      <c r="AY445" s="17" t="s">
        <v>191</v>
      </c>
      <c r="BE445" s="220">
        <f>IF(N445="základní",J445,0)</f>
        <v>0</v>
      </c>
      <c r="BF445" s="220">
        <f>IF(N445="snížená",J445,0)</f>
        <v>0</v>
      </c>
      <c r="BG445" s="220">
        <f>IF(N445="zákl. přenesená",J445,0)</f>
        <v>0</v>
      </c>
      <c r="BH445" s="220">
        <f>IF(N445="sníž. přenesená",J445,0)</f>
        <v>0</v>
      </c>
      <c r="BI445" s="220">
        <f>IF(N445="nulová",J445,0)</f>
        <v>0</v>
      </c>
      <c r="BJ445" s="17" t="s">
        <v>84</v>
      </c>
      <c r="BK445" s="220">
        <f>ROUND(I445*H445,2)</f>
        <v>0</v>
      </c>
      <c r="BL445" s="17" t="s">
        <v>198</v>
      </c>
      <c r="BM445" s="219" t="s">
        <v>2141</v>
      </c>
    </row>
    <row r="446" spans="1:65" s="2" customFormat="1" ht="19.5">
      <c r="A446" s="34"/>
      <c r="B446" s="35"/>
      <c r="C446" s="36"/>
      <c r="D446" s="221" t="s">
        <v>200</v>
      </c>
      <c r="E446" s="36"/>
      <c r="F446" s="222" t="s">
        <v>2142</v>
      </c>
      <c r="G446" s="36"/>
      <c r="H446" s="36"/>
      <c r="I446" s="122"/>
      <c r="J446" s="36"/>
      <c r="K446" s="36"/>
      <c r="L446" s="39"/>
      <c r="M446" s="223"/>
      <c r="N446" s="224"/>
      <c r="O446" s="71"/>
      <c r="P446" s="71"/>
      <c r="Q446" s="71"/>
      <c r="R446" s="71"/>
      <c r="S446" s="71"/>
      <c r="T446" s="72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200</v>
      </c>
      <c r="AU446" s="17" t="s">
        <v>213</v>
      </c>
    </row>
    <row r="447" spans="1:65" s="14" customFormat="1">
      <c r="B447" s="235"/>
      <c r="C447" s="236"/>
      <c r="D447" s="221" t="s">
        <v>202</v>
      </c>
      <c r="E447" s="237" t="s">
        <v>1</v>
      </c>
      <c r="F447" s="238" t="s">
        <v>2143</v>
      </c>
      <c r="G447" s="236"/>
      <c r="H447" s="239">
        <v>3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202</v>
      </c>
      <c r="AU447" s="245" t="s">
        <v>213</v>
      </c>
      <c r="AV447" s="14" t="s">
        <v>86</v>
      </c>
      <c r="AW447" s="14" t="s">
        <v>32</v>
      </c>
      <c r="AX447" s="14" t="s">
        <v>77</v>
      </c>
      <c r="AY447" s="245" t="s">
        <v>191</v>
      </c>
    </row>
    <row r="448" spans="1:65" s="12" customFormat="1" ht="20.85" customHeight="1">
      <c r="B448" s="192"/>
      <c r="C448" s="193"/>
      <c r="D448" s="194" t="s">
        <v>76</v>
      </c>
      <c r="E448" s="206" t="s">
        <v>580</v>
      </c>
      <c r="F448" s="206" t="s">
        <v>581</v>
      </c>
      <c r="G448" s="193"/>
      <c r="H448" s="193"/>
      <c r="I448" s="196"/>
      <c r="J448" s="207">
        <f>BK448</f>
        <v>0</v>
      </c>
      <c r="K448" s="193"/>
      <c r="L448" s="198"/>
      <c r="M448" s="199"/>
      <c r="N448" s="200"/>
      <c r="O448" s="200"/>
      <c r="P448" s="201">
        <f>SUM(P449:P467)</f>
        <v>0</v>
      </c>
      <c r="Q448" s="200"/>
      <c r="R448" s="201">
        <f>SUM(R449:R467)</f>
        <v>0</v>
      </c>
      <c r="S448" s="200"/>
      <c r="T448" s="202">
        <f>SUM(T449:T467)</f>
        <v>3.2462059999999999</v>
      </c>
      <c r="AR448" s="203" t="s">
        <v>84</v>
      </c>
      <c r="AT448" s="204" t="s">
        <v>76</v>
      </c>
      <c r="AU448" s="204" t="s">
        <v>86</v>
      </c>
      <c r="AY448" s="203" t="s">
        <v>191</v>
      </c>
      <c r="BK448" s="205">
        <f>SUM(BK449:BK467)</f>
        <v>0</v>
      </c>
    </row>
    <row r="449" spans="1:65" s="2" customFormat="1" ht="21.6" customHeight="1">
      <c r="A449" s="34"/>
      <c r="B449" s="35"/>
      <c r="C449" s="208" t="s">
        <v>387</v>
      </c>
      <c r="D449" s="208" t="s">
        <v>193</v>
      </c>
      <c r="E449" s="209" t="s">
        <v>583</v>
      </c>
      <c r="F449" s="210" t="s">
        <v>584</v>
      </c>
      <c r="G449" s="211" t="s">
        <v>196</v>
      </c>
      <c r="H449" s="212">
        <v>1</v>
      </c>
      <c r="I449" s="213"/>
      <c r="J449" s="214">
        <f>ROUND(I449*H449,2)</f>
        <v>0</v>
      </c>
      <c r="K449" s="210" t="s">
        <v>197</v>
      </c>
      <c r="L449" s="39"/>
      <c r="M449" s="215" t="s">
        <v>1</v>
      </c>
      <c r="N449" s="216" t="s">
        <v>42</v>
      </c>
      <c r="O449" s="71"/>
      <c r="P449" s="217">
        <f>O449*H449</f>
        <v>0</v>
      </c>
      <c r="Q449" s="217">
        <v>0</v>
      </c>
      <c r="R449" s="217">
        <f>Q449*H449</f>
        <v>0</v>
      </c>
      <c r="S449" s="217">
        <v>7.3999999999999996E-2</v>
      </c>
      <c r="T449" s="218">
        <f>S449*H449</f>
        <v>7.3999999999999996E-2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19" t="s">
        <v>198</v>
      </c>
      <c r="AT449" s="219" t="s">
        <v>193</v>
      </c>
      <c r="AU449" s="219" t="s">
        <v>213</v>
      </c>
      <c r="AY449" s="17" t="s">
        <v>191</v>
      </c>
      <c r="BE449" s="220">
        <f>IF(N449="základní",J449,0)</f>
        <v>0</v>
      </c>
      <c r="BF449" s="220">
        <f>IF(N449="snížená",J449,0)</f>
        <v>0</v>
      </c>
      <c r="BG449" s="220">
        <f>IF(N449="zákl. přenesená",J449,0)</f>
        <v>0</v>
      </c>
      <c r="BH449" s="220">
        <f>IF(N449="sníž. přenesená",J449,0)</f>
        <v>0</v>
      </c>
      <c r="BI449" s="220">
        <f>IF(N449="nulová",J449,0)</f>
        <v>0</v>
      </c>
      <c r="BJ449" s="17" t="s">
        <v>84</v>
      </c>
      <c r="BK449" s="220">
        <f>ROUND(I449*H449,2)</f>
        <v>0</v>
      </c>
      <c r="BL449" s="17" t="s">
        <v>198</v>
      </c>
      <c r="BM449" s="219" t="s">
        <v>585</v>
      </c>
    </row>
    <row r="450" spans="1:65" s="2" customFormat="1" ht="39">
      <c r="A450" s="34"/>
      <c r="B450" s="35"/>
      <c r="C450" s="36"/>
      <c r="D450" s="221" t="s">
        <v>200</v>
      </c>
      <c r="E450" s="36"/>
      <c r="F450" s="222" t="s">
        <v>586</v>
      </c>
      <c r="G450" s="36"/>
      <c r="H450" s="36"/>
      <c r="I450" s="122"/>
      <c r="J450" s="36"/>
      <c r="K450" s="36"/>
      <c r="L450" s="39"/>
      <c r="M450" s="223"/>
      <c r="N450" s="224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200</v>
      </c>
      <c r="AU450" s="17" t="s">
        <v>213</v>
      </c>
    </row>
    <row r="451" spans="1:65" s="14" customFormat="1">
      <c r="B451" s="235"/>
      <c r="C451" s="236"/>
      <c r="D451" s="221" t="s">
        <v>202</v>
      </c>
      <c r="E451" s="237" t="s">
        <v>1</v>
      </c>
      <c r="F451" s="238" t="s">
        <v>587</v>
      </c>
      <c r="G451" s="236"/>
      <c r="H451" s="239">
        <v>1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AT451" s="245" t="s">
        <v>202</v>
      </c>
      <c r="AU451" s="245" t="s">
        <v>213</v>
      </c>
      <c r="AV451" s="14" t="s">
        <v>86</v>
      </c>
      <c r="AW451" s="14" t="s">
        <v>32</v>
      </c>
      <c r="AX451" s="14" t="s">
        <v>77</v>
      </c>
      <c r="AY451" s="245" t="s">
        <v>191</v>
      </c>
    </row>
    <row r="452" spans="1:65" s="2" customFormat="1" ht="21.6" customHeight="1">
      <c r="A452" s="34"/>
      <c r="B452" s="35"/>
      <c r="C452" s="208" t="s">
        <v>417</v>
      </c>
      <c r="D452" s="208" t="s">
        <v>193</v>
      </c>
      <c r="E452" s="209" t="s">
        <v>1709</v>
      </c>
      <c r="F452" s="210" t="s">
        <v>1710</v>
      </c>
      <c r="G452" s="211" t="s">
        <v>223</v>
      </c>
      <c r="H452" s="212">
        <v>1.92</v>
      </c>
      <c r="I452" s="213"/>
      <c r="J452" s="214">
        <f>ROUND(I452*H452,2)</f>
        <v>0</v>
      </c>
      <c r="K452" s="210" t="s">
        <v>197</v>
      </c>
      <c r="L452" s="39"/>
      <c r="M452" s="215" t="s">
        <v>1</v>
      </c>
      <c r="N452" s="216" t="s">
        <v>42</v>
      </c>
      <c r="O452" s="71"/>
      <c r="P452" s="217">
        <f>O452*H452</f>
        <v>0</v>
      </c>
      <c r="Q452" s="217">
        <v>0</v>
      </c>
      <c r="R452" s="217">
        <f>Q452*H452</f>
        <v>0</v>
      </c>
      <c r="S452" s="217">
        <v>0.18</v>
      </c>
      <c r="T452" s="218">
        <f>S452*H452</f>
        <v>0.34559999999999996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19" t="s">
        <v>198</v>
      </c>
      <c r="AT452" s="219" t="s">
        <v>193</v>
      </c>
      <c r="AU452" s="219" t="s">
        <v>213</v>
      </c>
      <c r="AY452" s="17" t="s">
        <v>191</v>
      </c>
      <c r="BE452" s="220">
        <f>IF(N452="základní",J452,0)</f>
        <v>0</v>
      </c>
      <c r="BF452" s="220">
        <f>IF(N452="snížená",J452,0)</f>
        <v>0</v>
      </c>
      <c r="BG452" s="220">
        <f>IF(N452="zákl. přenesená",J452,0)</f>
        <v>0</v>
      </c>
      <c r="BH452" s="220">
        <f>IF(N452="sníž. přenesená",J452,0)</f>
        <v>0</v>
      </c>
      <c r="BI452" s="220">
        <f>IF(N452="nulová",J452,0)</f>
        <v>0</v>
      </c>
      <c r="BJ452" s="17" t="s">
        <v>84</v>
      </c>
      <c r="BK452" s="220">
        <f>ROUND(I452*H452,2)</f>
        <v>0</v>
      </c>
      <c r="BL452" s="17" t="s">
        <v>198</v>
      </c>
      <c r="BM452" s="219" t="s">
        <v>2144</v>
      </c>
    </row>
    <row r="453" spans="1:65" s="2" customFormat="1" ht="39">
      <c r="A453" s="34"/>
      <c r="B453" s="35"/>
      <c r="C453" s="36"/>
      <c r="D453" s="221" t="s">
        <v>200</v>
      </c>
      <c r="E453" s="36"/>
      <c r="F453" s="222" t="s">
        <v>1712</v>
      </c>
      <c r="G453" s="36"/>
      <c r="H453" s="36"/>
      <c r="I453" s="122"/>
      <c r="J453" s="36"/>
      <c r="K453" s="36"/>
      <c r="L453" s="39"/>
      <c r="M453" s="223"/>
      <c r="N453" s="224"/>
      <c r="O453" s="71"/>
      <c r="P453" s="71"/>
      <c r="Q453" s="71"/>
      <c r="R453" s="71"/>
      <c r="S453" s="71"/>
      <c r="T453" s="72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200</v>
      </c>
      <c r="AU453" s="17" t="s">
        <v>213</v>
      </c>
    </row>
    <row r="454" spans="1:65" s="14" customFormat="1">
      <c r="B454" s="235"/>
      <c r="C454" s="236"/>
      <c r="D454" s="221" t="s">
        <v>202</v>
      </c>
      <c r="E454" s="237" t="s">
        <v>1</v>
      </c>
      <c r="F454" s="238" t="s">
        <v>2145</v>
      </c>
      <c r="G454" s="236"/>
      <c r="H454" s="239">
        <v>1.92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AT454" s="245" t="s">
        <v>202</v>
      </c>
      <c r="AU454" s="245" t="s">
        <v>213</v>
      </c>
      <c r="AV454" s="14" t="s">
        <v>86</v>
      </c>
      <c r="AW454" s="14" t="s">
        <v>32</v>
      </c>
      <c r="AX454" s="14" t="s">
        <v>77</v>
      </c>
      <c r="AY454" s="245" t="s">
        <v>191</v>
      </c>
    </row>
    <row r="455" spans="1:65" s="2" customFormat="1" ht="21.6" customHeight="1">
      <c r="A455" s="34"/>
      <c r="B455" s="35"/>
      <c r="C455" s="208" t="s">
        <v>661</v>
      </c>
      <c r="D455" s="208" t="s">
        <v>193</v>
      </c>
      <c r="E455" s="209" t="s">
        <v>2146</v>
      </c>
      <c r="F455" s="210" t="s">
        <v>2147</v>
      </c>
      <c r="G455" s="211" t="s">
        <v>208</v>
      </c>
      <c r="H455" s="212">
        <v>0.41899999999999998</v>
      </c>
      <c r="I455" s="213"/>
      <c r="J455" s="214">
        <f>ROUND(I455*H455,2)</f>
        <v>0</v>
      </c>
      <c r="K455" s="210" t="s">
        <v>197</v>
      </c>
      <c r="L455" s="39"/>
      <c r="M455" s="215" t="s">
        <v>1</v>
      </c>
      <c r="N455" s="216" t="s">
        <v>42</v>
      </c>
      <c r="O455" s="71"/>
      <c r="P455" s="217">
        <f>O455*H455</f>
        <v>0</v>
      </c>
      <c r="Q455" s="217">
        <v>0</v>
      </c>
      <c r="R455" s="217">
        <f>Q455*H455</f>
        <v>0</v>
      </c>
      <c r="S455" s="217">
        <v>1.8</v>
      </c>
      <c r="T455" s="218">
        <f>S455*H455</f>
        <v>0.75419999999999998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19" t="s">
        <v>198</v>
      </c>
      <c r="AT455" s="219" t="s">
        <v>193</v>
      </c>
      <c r="AU455" s="219" t="s">
        <v>213</v>
      </c>
      <c r="AY455" s="17" t="s">
        <v>191</v>
      </c>
      <c r="BE455" s="220">
        <f>IF(N455="základní",J455,0)</f>
        <v>0</v>
      </c>
      <c r="BF455" s="220">
        <f>IF(N455="snížená",J455,0)</f>
        <v>0</v>
      </c>
      <c r="BG455" s="220">
        <f>IF(N455="zákl. přenesená",J455,0)</f>
        <v>0</v>
      </c>
      <c r="BH455" s="220">
        <f>IF(N455="sníž. přenesená",J455,0)</f>
        <v>0</v>
      </c>
      <c r="BI455" s="220">
        <f>IF(N455="nulová",J455,0)</f>
        <v>0</v>
      </c>
      <c r="BJ455" s="17" t="s">
        <v>84</v>
      </c>
      <c r="BK455" s="220">
        <f>ROUND(I455*H455,2)</f>
        <v>0</v>
      </c>
      <c r="BL455" s="17" t="s">
        <v>198</v>
      </c>
      <c r="BM455" s="219" t="s">
        <v>2148</v>
      </c>
    </row>
    <row r="456" spans="1:65" s="2" customFormat="1" ht="39">
      <c r="A456" s="34"/>
      <c r="B456" s="35"/>
      <c r="C456" s="36"/>
      <c r="D456" s="221" t="s">
        <v>200</v>
      </c>
      <c r="E456" s="36"/>
      <c r="F456" s="222" t="s">
        <v>2149</v>
      </c>
      <c r="G456" s="36"/>
      <c r="H456" s="36"/>
      <c r="I456" s="122"/>
      <c r="J456" s="36"/>
      <c r="K456" s="36"/>
      <c r="L456" s="39"/>
      <c r="M456" s="223"/>
      <c r="N456" s="224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200</v>
      </c>
      <c r="AU456" s="17" t="s">
        <v>213</v>
      </c>
    </row>
    <row r="457" spans="1:65" s="14" customFormat="1">
      <c r="B457" s="235"/>
      <c r="C457" s="236"/>
      <c r="D457" s="221" t="s">
        <v>202</v>
      </c>
      <c r="E457" s="237" t="s">
        <v>1</v>
      </c>
      <c r="F457" s="238" t="s">
        <v>2150</v>
      </c>
      <c r="G457" s="236"/>
      <c r="H457" s="239">
        <v>0.41899999999999998</v>
      </c>
      <c r="I457" s="240"/>
      <c r="J457" s="236"/>
      <c r="K457" s="236"/>
      <c r="L457" s="241"/>
      <c r="M457" s="242"/>
      <c r="N457" s="243"/>
      <c r="O457" s="243"/>
      <c r="P457" s="243"/>
      <c r="Q457" s="243"/>
      <c r="R457" s="243"/>
      <c r="S457" s="243"/>
      <c r="T457" s="244"/>
      <c r="AT457" s="245" t="s">
        <v>202</v>
      </c>
      <c r="AU457" s="245" t="s">
        <v>213</v>
      </c>
      <c r="AV457" s="14" t="s">
        <v>86</v>
      </c>
      <c r="AW457" s="14" t="s">
        <v>32</v>
      </c>
      <c r="AX457" s="14" t="s">
        <v>77</v>
      </c>
      <c r="AY457" s="245" t="s">
        <v>191</v>
      </c>
    </row>
    <row r="458" spans="1:65" s="2" customFormat="1" ht="21.6" customHeight="1">
      <c r="A458" s="34"/>
      <c r="B458" s="35"/>
      <c r="C458" s="208" t="s">
        <v>665</v>
      </c>
      <c r="D458" s="208" t="s">
        <v>193</v>
      </c>
      <c r="E458" s="209" t="s">
        <v>1714</v>
      </c>
      <c r="F458" s="210" t="s">
        <v>1715</v>
      </c>
      <c r="G458" s="211" t="s">
        <v>297</v>
      </c>
      <c r="H458" s="212">
        <v>3.75</v>
      </c>
      <c r="I458" s="213"/>
      <c r="J458" s="214">
        <f>ROUND(I458*H458,2)</f>
        <v>0</v>
      </c>
      <c r="K458" s="210" t="s">
        <v>197</v>
      </c>
      <c r="L458" s="39"/>
      <c r="M458" s="215" t="s">
        <v>1</v>
      </c>
      <c r="N458" s="216" t="s">
        <v>42</v>
      </c>
      <c r="O458" s="71"/>
      <c r="P458" s="217">
        <f>O458*H458</f>
        <v>0</v>
      </c>
      <c r="Q458" s="217">
        <v>0</v>
      </c>
      <c r="R458" s="217">
        <f>Q458*H458</f>
        <v>0</v>
      </c>
      <c r="S458" s="217">
        <v>6.5000000000000002E-2</v>
      </c>
      <c r="T458" s="218">
        <f>S458*H458</f>
        <v>0.24375000000000002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19" t="s">
        <v>198</v>
      </c>
      <c r="AT458" s="219" t="s">
        <v>193</v>
      </c>
      <c r="AU458" s="219" t="s">
        <v>213</v>
      </c>
      <c r="AY458" s="17" t="s">
        <v>191</v>
      </c>
      <c r="BE458" s="220">
        <f>IF(N458="základní",J458,0)</f>
        <v>0</v>
      </c>
      <c r="BF458" s="220">
        <f>IF(N458="snížená",J458,0)</f>
        <v>0</v>
      </c>
      <c r="BG458" s="220">
        <f>IF(N458="zákl. přenesená",J458,0)</f>
        <v>0</v>
      </c>
      <c r="BH458" s="220">
        <f>IF(N458="sníž. přenesená",J458,0)</f>
        <v>0</v>
      </c>
      <c r="BI458" s="220">
        <f>IF(N458="nulová",J458,0)</f>
        <v>0</v>
      </c>
      <c r="BJ458" s="17" t="s">
        <v>84</v>
      </c>
      <c r="BK458" s="220">
        <f>ROUND(I458*H458,2)</f>
        <v>0</v>
      </c>
      <c r="BL458" s="17" t="s">
        <v>198</v>
      </c>
      <c r="BM458" s="219" t="s">
        <v>2151</v>
      </c>
    </row>
    <row r="459" spans="1:65" s="2" customFormat="1" ht="39">
      <c r="A459" s="34"/>
      <c r="B459" s="35"/>
      <c r="C459" s="36"/>
      <c r="D459" s="221" t="s">
        <v>200</v>
      </c>
      <c r="E459" s="36"/>
      <c r="F459" s="222" t="s">
        <v>1717</v>
      </c>
      <c r="G459" s="36"/>
      <c r="H459" s="36"/>
      <c r="I459" s="122"/>
      <c r="J459" s="36"/>
      <c r="K459" s="36"/>
      <c r="L459" s="39"/>
      <c r="M459" s="223"/>
      <c r="N459" s="224"/>
      <c r="O459" s="71"/>
      <c r="P459" s="71"/>
      <c r="Q459" s="71"/>
      <c r="R459" s="71"/>
      <c r="S459" s="71"/>
      <c r="T459" s="72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T459" s="17" t="s">
        <v>200</v>
      </c>
      <c r="AU459" s="17" t="s">
        <v>213</v>
      </c>
    </row>
    <row r="460" spans="1:65" s="14" customFormat="1">
      <c r="B460" s="235"/>
      <c r="C460" s="236"/>
      <c r="D460" s="221" t="s">
        <v>202</v>
      </c>
      <c r="E460" s="237" t="s">
        <v>1</v>
      </c>
      <c r="F460" s="238" t="s">
        <v>2152</v>
      </c>
      <c r="G460" s="236"/>
      <c r="H460" s="239">
        <v>3.75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AT460" s="245" t="s">
        <v>202</v>
      </c>
      <c r="AU460" s="245" t="s">
        <v>213</v>
      </c>
      <c r="AV460" s="14" t="s">
        <v>86</v>
      </c>
      <c r="AW460" s="14" t="s">
        <v>32</v>
      </c>
      <c r="AX460" s="14" t="s">
        <v>77</v>
      </c>
      <c r="AY460" s="245" t="s">
        <v>191</v>
      </c>
    </row>
    <row r="461" spans="1:65" s="2" customFormat="1" ht="21.6" customHeight="1">
      <c r="A461" s="34"/>
      <c r="B461" s="35"/>
      <c r="C461" s="208" t="s">
        <v>670</v>
      </c>
      <c r="D461" s="208" t="s">
        <v>193</v>
      </c>
      <c r="E461" s="209" t="s">
        <v>597</v>
      </c>
      <c r="F461" s="210" t="s">
        <v>598</v>
      </c>
      <c r="G461" s="211" t="s">
        <v>223</v>
      </c>
      <c r="H461" s="212">
        <v>26.891999999999999</v>
      </c>
      <c r="I461" s="213"/>
      <c r="J461" s="214">
        <f>ROUND(I461*H461,2)</f>
        <v>0</v>
      </c>
      <c r="K461" s="210" t="s">
        <v>197</v>
      </c>
      <c r="L461" s="39"/>
      <c r="M461" s="215" t="s">
        <v>1</v>
      </c>
      <c r="N461" s="216" t="s">
        <v>42</v>
      </c>
      <c r="O461" s="71"/>
      <c r="P461" s="217">
        <f>O461*H461</f>
        <v>0</v>
      </c>
      <c r="Q461" s="217">
        <v>0</v>
      </c>
      <c r="R461" s="217">
        <f>Q461*H461</f>
        <v>0</v>
      </c>
      <c r="S461" s="217">
        <v>6.8000000000000005E-2</v>
      </c>
      <c r="T461" s="218">
        <f>S461*H461</f>
        <v>1.8286560000000001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19" t="s">
        <v>198</v>
      </c>
      <c r="AT461" s="219" t="s">
        <v>193</v>
      </c>
      <c r="AU461" s="219" t="s">
        <v>213</v>
      </c>
      <c r="AY461" s="17" t="s">
        <v>191</v>
      </c>
      <c r="BE461" s="220">
        <f>IF(N461="základní",J461,0)</f>
        <v>0</v>
      </c>
      <c r="BF461" s="220">
        <f>IF(N461="snížená",J461,0)</f>
        <v>0</v>
      </c>
      <c r="BG461" s="220">
        <f>IF(N461="zákl. přenesená",J461,0)</f>
        <v>0</v>
      </c>
      <c r="BH461" s="220">
        <f>IF(N461="sníž. přenesená",J461,0)</f>
        <v>0</v>
      </c>
      <c r="BI461" s="220">
        <f>IF(N461="nulová",J461,0)</f>
        <v>0</v>
      </c>
      <c r="BJ461" s="17" t="s">
        <v>84</v>
      </c>
      <c r="BK461" s="220">
        <f>ROUND(I461*H461,2)</f>
        <v>0</v>
      </c>
      <c r="BL461" s="17" t="s">
        <v>198</v>
      </c>
      <c r="BM461" s="219" t="s">
        <v>599</v>
      </c>
    </row>
    <row r="462" spans="1:65" s="2" customFormat="1" ht="29.25">
      <c r="A462" s="34"/>
      <c r="B462" s="35"/>
      <c r="C462" s="36"/>
      <c r="D462" s="221" t="s">
        <v>200</v>
      </c>
      <c r="E462" s="36"/>
      <c r="F462" s="222" t="s">
        <v>600</v>
      </c>
      <c r="G462" s="36"/>
      <c r="H462" s="36"/>
      <c r="I462" s="122"/>
      <c r="J462" s="36"/>
      <c r="K462" s="36"/>
      <c r="L462" s="39"/>
      <c r="M462" s="223"/>
      <c r="N462" s="224"/>
      <c r="O462" s="71"/>
      <c r="P462" s="71"/>
      <c r="Q462" s="71"/>
      <c r="R462" s="71"/>
      <c r="S462" s="71"/>
      <c r="T462" s="72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7" t="s">
        <v>200</v>
      </c>
      <c r="AU462" s="17" t="s">
        <v>213</v>
      </c>
    </row>
    <row r="463" spans="1:65" s="13" customFormat="1">
      <c r="B463" s="225"/>
      <c r="C463" s="226"/>
      <c r="D463" s="221" t="s">
        <v>202</v>
      </c>
      <c r="E463" s="227" t="s">
        <v>1</v>
      </c>
      <c r="F463" s="228" t="s">
        <v>1292</v>
      </c>
      <c r="G463" s="226"/>
      <c r="H463" s="227" t="s">
        <v>1</v>
      </c>
      <c r="I463" s="229"/>
      <c r="J463" s="226"/>
      <c r="K463" s="226"/>
      <c r="L463" s="230"/>
      <c r="M463" s="231"/>
      <c r="N463" s="232"/>
      <c r="O463" s="232"/>
      <c r="P463" s="232"/>
      <c r="Q463" s="232"/>
      <c r="R463" s="232"/>
      <c r="S463" s="232"/>
      <c r="T463" s="233"/>
      <c r="AT463" s="234" t="s">
        <v>202</v>
      </c>
      <c r="AU463" s="234" t="s">
        <v>213</v>
      </c>
      <c r="AV463" s="13" t="s">
        <v>84</v>
      </c>
      <c r="AW463" s="13" t="s">
        <v>32</v>
      </c>
      <c r="AX463" s="13" t="s">
        <v>77</v>
      </c>
      <c r="AY463" s="234" t="s">
        <v>191</v>
      </c>
    </row>
    <row r="464" spans="1:65" s="14" customFormat="1">
      <c r="B464" s="235"/>
      <c r="C464" s="236"/>
      <c r="D464" s="221" t="s">
        <v>202</v>
      </c>
      <c r="E464" s="237" t="s">
        <v>1</v>
      </c>
      <c r="F464" s="238" t="s">
        <v>2075</v>
      </c>
      <c r="G464" s="236"/>
      <c r="H464" s="239">
        <v>11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202</v>
      </c>
      <c r="AU464" s="245" t="s">
        <v>213</v>
      </c>
      <c r="AV464" s="14" t="s">
        <v>86</v>
      </c>
      <c r="AW464" s="14" t="s">
        <v>32</v>
      </c>
      <c r="AX464" s="14" t="s">
        <v>77</v>
      </c>
      <c r="AY464" s="245" t="s">
        <v>191</v>
      </c>
    </row>
    <row r="465" spans="1:65" s="13" customFormat="1">
      <c r="B465" s="225"/>
      <c r="C465" s="226"/>
      <c r="D465" s="221" t="s">
        <v>202</v>
      </c>
      <c r="E465" s="227" t="s">
        <v>1</v>
      </c>
      <c r="F465" s="228" t="s">
        <v>1295</v>
      </c>
      <c r="G465" s="226"/>
      <c r="H465" s="227" t="s">
        <v>1</v>
      </c>
      <c r="I465" s="229"/>
      <c r="J465" s="226"/>
      <c r="K465" s="226"/>
      <c r="L465" s="230"/>
      <c r="M465" s="231"/>
      <c r="N465" s="232"/>
      <c r="O465" s="232"/>
      <c r="P465" s="232"/>
      <c r="Q465" s="232"/>
      <c r="R465" s="232"/>
      <c r="S465" s="232"/>
      <c r="T465" s="233"/>
      <c r="AT465" s="234" t="s">
        <v>202</v>
      </c>
      <c r="AU465" s="234" t="s">
        <v>213</v>
      </c>
      <c r="AV465" s="13" t="s">
        <v>84</v>
      </c>
      <c r="AW465" s="13" t="s">
        <v>32</v>
      </c>
      <c r="AX465" s="13" t="s">
        <v>77</v>
      </c>
      <c r="AY465" s="234" t="s">
        <v>191</v>
      </c>
    </row>
    <row r="466" spans="1:65" s="14" customFormat="1">
      <c r="B466" s="235"/>
      <c r="C466" s="236"/>
      <c r="D466" s="221" t="s">
        <v>202</v>
      </c>
      <c r="E466" s="237" t="s">
        <v>1</v>
      </c>
      <c r="F466" s="238" t="s">
        <v>2076</v>
      </c>
      <c r="G466" s="236"/>
      <c r="H466" s="239">
        <v>13.651999999999999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AT466" s="245" t="s">
        <v>202</v>
      </c>
      <c r="AU466" s="245" t="s">
        <v>213</v>
      </c>
      <c r="AV466" s="14" t="s">
        <v>86</v>
      </c>
      <c r="AW466" s="14" t="s">
        <v>32</v>
      </c>
      <c r="AX466" s="14" t="s">
        <v>77</v>
      </c>
      <c r="AY466" s="245" t="s">
        <v>191</v>
      </c>
    </row>
    <row r="467" spans="1:65" s="14" customFormat="1">
      <c r="B467" s="235"/>
      <c r="C467" s="236"/>
      <c r="D467" s="221" t="s">
        <v>202</v>
      </c>
      <c r="E467" s="237" t="s">
        <v>1</v>
      </c>
      <c r="F467" s="238" t="s">
        <v>2153</v>
      </c>
      <c r="G467" s="236"/>
      <c r="H467" s="239">
        <v>2.2400000000000002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AT467" s="245" t="s">
        <v>202</v>
      </c>
      <c r="AU467" s="245" t="s">
        <v>213</v>
      </c>
      <c r="AV467" s="14" t="s">
        <v>86</v>
      </c>
      <c r="AW467" s="14" t="s">
        <v>32</v>
      </c>
      <c r="AX467" s="14" t="s">
        <v>77</v>
      </c>
      <c r="AY467" s="245" t="s">
        <v>191</v>
      </c>
    </row>
    <row r="468" spans="1:65" s="12" customFormat="1" ht="22.9" customHeight="1">
      <c r="B468" s="192"/>
      <c r="C468" s="193"/>
      <c r="D468" s="194" t="s">
        <v>76</v>
      </c>
      <c r="E468" s="206" t="s">
        <v>602</v>
      </c>
      <c r="F468" s="206" t="s">
        <v>603</v>
      </c>
      <c r="G468" s="193"/>
      <c r="H468" s="193"/>
      <c r="I468" s="196"/>
      <c r="J468" s="207">
        <f>BK468</f>
        <v>0</v>
      </c>
      <c r="K468" s="193"/>
      <c r="L468" s="198"/>
      <c r="M468" s="199"/>
      <c r="N468" s="200"/>
      <c r="O468" s="200"/>
      <c r="P468" s="201">
        <f>SUM(P469:P478)</f>
        <v>0</v>
      </c>
      <c r="Q468" s="200"/>
      <c r="R468" s="201">
        <f>SUM(R469:R478)</f>
        <v>0</v>
      </c>
      <c r="S468" s="200"/>
      <c r="T468" s="202">
        <f>SUM(T469:T478)</f>
        <v>0</v>
      </c>
      <c r="AR468" s="203" t="s">
        <v>84</v>
      </c>
      <c r="AT468" s="204" t="s">
        <v>76</v>
      </c>
      <c r="AU468" s="204" t="s">
        <v>84</v>
      </c>
      <c r="AY468" s="203" t="s">
        <v>191</v>
      </c>
      <c r="BK468" s="205">
        <f>SUM(BK469:BK478)</f>
        <v>0</v>
      </c>
    </row>
    <row r="469" spans="1:65" s="2" customFormat="1" ht="21.6" customHeight="1">
      <c r="A469" s="34"/>
      <c r="B469" s="35"/>
      <c r="C469" s="208" t="s">
        <v>678</v>
      </c>
      <c r="D469" s="208" t="s">
        <v>193</v>
      </c>
      <c r="E469" s="209" t="s">
        <v>1719</v>
      </c>
      <c r="F469" s="210" t="s">
        <v>1720</v>
      </c>
      <c r="G469" s="211" t="s">
        <v>235</v>
      </c>
      <c r="H469" s="212">
        <v>27.062999999999999</v>
      </c>
      <c r="I469" s="213"/>
      <c r="J469" s="214">
        <f>ROUND(I469*H469,2)</f>
        <v>0</v>
      </c>
      <c r="K469" s="210" t="s">
        <v>197</v>
      </c>
      <c r="L469" s="39"/>
      <c r="M469" s="215" t="s">
        <v>1</v>
      </c>
      <c r="N469" s="216" t="s">
        <v>42</v>
      </c>
      <c r="O469" s="71"/>
      <c r="P469" s="217">
        <f>O469*H469</f>
        <v>0</v>
      </c>
      <c r="Q469" s="217">
        <v>0</v>
      </c>
      <c r="R469" s="217">
        <f>Q469*H469</f>
        <v>0</v>
      </c>
      <c r="S469" s="217">
        <v>0</v>
      </c>
      <c r="T469" s="218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19" t="s">
        <v>198</v>
      </c>
      <c r="AT469" s="219" t="s">
        <v>193</v>
      </c>
      <c r="AU469" s="219" t="s">
        <v>86</v>
      </c>
      <c r="AY469" s="17" t="s">
        <v>191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17" t="s">
        <v>84</v>
      </c>
      <c r="BK469" s="220">
        <f>ROUND(I469*H469,2)</f>
        <v>0</v>
      </c>
      <c r="BL469" s="17" t="s">
        <v>198</v>
      </c>
      <c r="BM469" s="219" t="s">
        <v>2154</v>
      </c>
    </row>
    <row r="470" spans="1:65" s="2" customFormat="1" ht="29.25">
      <c r="A470" s="34"/>
      <c r="B470" s="35"/>
      <c r="C470" s="36"/>
      <c r="D470" s="221" t="s">
        <v>200</v>
      </c>
      <c r="E470" s="36"/>
      <c r="F470" s="222" t="s">
        <v>1722</v>
      </c>
      <c r="G470" s="36"/>
      <c r="H470" s="36"/>
      <c r="I470" s="122"/>
      <c r="J470" s="36"/>
      <c r="K470" s="36"/>
      <c r="L470" s="39"/>
      <c r="M470" s="223"/>
      <c r="N470" s="224"/>
      <c r="O470" s="71"/>
      <c r="P470" s="71"/>
      <c r="Q470" s="71"/>
      <c r="R470" s="71"/>
      <c r="S470" s="71"/>
      <c r="T470" s="72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200</v>
      </c>
      <c r="AU470" s="17" t="s">
        <v>86</v>
      </c>
    </row>
    <row r="471" spans="1:65" s="2" customFormat="1" ht="21.6" customHeight="1">
      <c r="A471" s="34"/>
      <c r="B471" s="35"/>
      <c r="C471" s="208" t="s">
        <v>685</v>
      </c>
      <c r="D471" s="208" t="s">
        <v>193</v>
      </c>
      <c r="E471" s="209" t="s">
        <v>610</v>
      </c>
      <c r="F471" s="210" t="s">
        <v>611</v>
      </c>
      <c r="G471" s="211" t="s">
        <v>235</v>
      </c>
      <c r="H471" s="212">
        <v>27.062999999999999</v>
      </c>
      <c r="I471" s="213"/>
      <c r="J471" s="214">
        <f>ROUND(I471*H471,2)</f>
        <v>0</v>
      </c>
      <c r="K471" s="210" t="s">
        <v>197</v>
      </c>
      <c r="L471" s="39"/>
      <c r="M471" s="215" t="s">
        <v>1</v>
      </c>
      <c r="N471" s="216" t="s">
        <v>42</v>
      </c>
      <c r="O471" s="71"/>
      <c r="P471" s="217">
        <f>O471*H471</f>
        <v>0</v>
      </c>
      <c r="Q471" s="217">
        <v>0</v>
      </c>
      <c r="R471" s="217">
        <f>Q471*H471</f>
        <v>0</v>
      </c>
      <c r="S471" s="217">
        <v>0</v>
      </c>
      <c r="T471" s="218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19" t="s">
        <v>198</v>
      </c>
      <c r="AT471" s="219" t="s">
        <v>193</v>
      </c>
      <c r="AU471" s="219" t="s">
        <v>86</v>
      </c>
      <c r="AY471" s="17" t="s">
        <v>191</v>
      </c>
      <c r="BE471" s="220">
        <f>IF(N471="základní",J471,0)</f>
        <v>0</v>
      </c>
      <c r="BF471" s="220">
        <f>IF(N471="snížená",J471,0)</f>
        <v>0</v>
      </c>
      <c r="BG471" s="220">
        <f>IF(N471="zákl. přenesená",J471,0)</f>
        <v>0</v>
      </c>
      <c r="BH471" s="220">
        <f>IF(N471="sníž. přenesená",J471,0)</f>
        <v>0</v>
      </c>
      <c r="BI471" s="220">
        <f>IF(N471="nulová",J471,0)</f>
        <v>0</v>
      </c>
      <c r="BJ471" s="17" t="s">
        <v>84</v>
      </c>
      <c r="BK471" s="220">
        <f>ROUND(I471*H471,2)</f>
        <v>0</v>
      </c>
      <c r="BL471" s="17" t="s">
        <v>198</v>
      </c>
      <c r="BM471" s="219" t="s">
        <v>612</v>
      </c>
    </row>
    <row r="472" spans="1:65" s="2" customFormat="1" ht="19.5">
      <c r="A472" s="34"/>
      <c r="B472" s="35"/>
      <c r="C472" s="36"/>
      <c r="D472" s="221" t="s">
        <v>200</v>
      </c>
      <c r="E472" s="36"/>
      <c r="F472" s="222" t="s">
        <v>613</v>
      </c>
      <c r="G472" s="36"/>
      <c r="H472" s="36"/>
      <c r="I472" s="122"/>
      <c r="J472" s="36"/>
      <c r="K472" s="36"/>
      <c r="L472" s="39"/>
      <c r="M472" s="223"/>
      <c r="N472" s="224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200</v>
      </c>
      <c r="AU472" s="17" t="s">
        <v>86</v>
      </c>
    </row>
    <row r="473" spans="1:65" s="2" customFormat="1" ht="21.6" customHeight="1">
      <c r="A473" s="34"/>
      <c r="B473" s="35"/>
      <c r="C473" s="208" t="s">
        <v>690</v>
      </c>
      <c r="D473" s="208" t="s">
        <v>193</v>
      </c>
      <c r="E473" s="209" t="s">
        <v>615</v>
      </c>
      <c r="F473" s="210" t="s">
        <v>616</v>
      </c>
      <c r="G473" s="211" t="s">
        <v>235</v>
      </c>
      <c r="H473" s="212">
        <v>433.00799999999998</v>
      </c>
      <c r="I473" s="213"/>
      <c r="J473" s="214">
        <f>ROUND(I473*H473,2)</f>
        <v>0</v>
      </c>
      <c r="K473" s="210" t="s">
        <v>197</v>
      </c>
      <c r="L473" s="39"/>
      <c r="M473" s="215" t="s">
        <v>1</v>
      </c>
      <c r="N473" s="216" t="s">
        <v>42</v>
      </c>
      <c r="O473" s="71"/>
      <c r="P473" s="217">
        <f>O473*H473</f>
        <v>0</v>
      </c>
      <c r="Q473" s="217">
        <v>0</v>
      </c>
      <c r="R473" s="217">
        <f>Q473*H473</f>
        <v>0</v>
      </c>
      <c r="S473" s="217">
        <v>0</v>
      </c>
      <c r="T473" s="218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19" t="s">
        <v>198</v>
      </c>
      <c r="AT473" s="219" t="s">
        <v>193</v>
      </c>
      <c r="AU473" s="219" t="s">
        <v>86</v>
      </c>
      <c r="AY473" s="17" t="s">
        <v>191</v>
      </c>
      <c r="BE473" s="220">
        <f>IF(N473="základní",J473,0)</f>
        <v>0</v>
      </c>
      <c r="BF473" s="220">
        <f>IF(N473="snížená",J473,0)</f>
        <v>0</v>
      </c>
      <c r="BG473" s="220">
        <f>IF(N473="zákl. přenesená",J473,0)</f>
        <v>0</v>
      </c>
      <c r="BH473" s="220">
        <f>IF(N473="sníž. přenesená",J473,0)</f>
        <v>0</v>
      </c>
      <c r="BI473" s="220">
        <f>IF(N473="nulová",J473,0)</f>
        <v>0</v>
      </c>
      <c r="BJ473" s="17" t="s">
        <v>84</v>
      </c>
      <c r="BK473" s="220">
        <f>ROUND(I473*H473,2)</f>
        <v>0</v>
      </c>
      <c r="BL473" s="17" t="s">
        <v>198</v>
      </c>
      <c r="BM473" s="219" t="s">
        <v>617</v>
      </c>
    </row>
    <row r="474" spans="1:65" s="2" customFormat="1" ht="29.25">
      <c r="A474" s="34"/>
      <c r="B474" s="35"/>
      <c r="C474" s="36"/>
      <c r="D474" s="221" t="s">
        <v>200</v>
      </c>
      <c r="E474" s="36"/>
      <c r="F474" s="222" t="s">
        <v>618</v>
      </c>
      <c r="G474" s="36"/>
      <c r="H474" s="36"/>
      <c r="I474" s="122"/>
      <c r="J474" s="36"/>
      <c r="K474" s="36"/>
      <c r="L474" s="39"/>
      <c r="M474" s="223"/>
      <c r="N474" s="224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200</v>
      </c>
      <c r="AU474" s="17" t="s">
        <v>86</v>
      </c>
    </row>
    <row r="475" spans="1:65" s="2" customFormat="1" ht="19.5">
      <c r="A475" s="34"/>
      <c r="B475" s="35"/>
      <c r="C475" s="36"/>
      <c r="D475" s="221" t="s">
        <v>218</v>
      </c>
      <c r="E475" s="36"/>
      <c r="F475" s="246" t="s">
        <v>619</v>
      </c>
      <c r="G475" s="36"/>
      <c r="H475" s="36"/>
      <c r="I475" s="122"/>
      <c r="J475" s="36"/>
      <c r="K475" s="36"/>
      <c r="L475" s="39"/>
      <c r="M475" s="223"/>
      <c r="N475" s="224"/>
      <c r="O475" s="71"/>
      <c r="P475" s="71"/>
      <c r="Q475" s="71"/>
      <c r="R475" s="71"/>
      <c r="S475" s="71"/>
      <c r="T475" s="72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7" t="s">
        <v>218</v>
      </c>
      <c r="AU475" s="17" t="s">
        <v>86</v>
      </c>
    </row>
    <row r="476" spans="1:65" s="14" customFormat="1">
      <c r="B476" s="235"/>
      <c r="C476" s="236"/>
      <c r="D476" s="221" t="s">
        <v>202</v>
      </c>
      <c r="E476" s="236"/>
      <c r="F476" s="238" t="s">
        <v>2155</v>
      </c>
      <c r="G476" s="236"/>
      <c r="H476" s="239">
        <v>433.00799999999998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AT476" s="245" t="s">
        <v>202</v>
      </c>
      <c r="AU476" s="245" t="s">
        <v>86</v>
      </c>
      <c r="AV476" s="14" t="s">
        <v>86</v>
      </c>
      <c r="AW476" s="14" t="s">
        <v>4</v>
      </c>
      <c r="AX476" s="14" t="s">
        <v>84</v>
      </c>
      <c r="AY476" s="245" t="s">
        <v>191</v>
      </c>
    </row>
    <row r="477" spans="1:65" s="2" customFormat="1" ht="21.6" customHeight="1">
      <c r="A477" s="34"/>
      <c r="B477" s="35"/>
      <c r="C477" s="208" t="s">
        <v>695</v>
      </c>
      <c r="D477" s="208" t="s">
        <v>193</v>
      </c>
      <c r="E477" s="209" t="s">
        <v>622</v>
      </c>
      <c r="F477" s="210" t="s">
        <v>623</v>
      </c>
      <c r="G477" s="211" t="s">
        <v>235</v>
      </c>
      <c r="H477" s="212">
        <v>27.062999999999999</v>
      </c>
      <c r="I477" s="213"/>
      <c r="J477" s="214">
        <f>ROUND(I477*H477,2)</f>
        <v>0</v>
      </c>
      <c r="K477" s="210" t="s">
        <v>197</v>
      </c>
      <c r="L477" s="39"/>
      <c r="M477" s="215" t="s">
        <v>1</v>
      </c>
      <c r="N477" s="216" t="s">
        <v>42</v>
      </c>
      <c r="O477" s="71"/>
      <c r="P477" s="217">
        <f>O477*H477</f>
        <v>0</v>
      </c>
      <c r="Q477" s="217">
        <v>0</v>
      </c>
      <c r="R477" s="217">
        <f>Q477*H477</f>
        <v>0</v>
      </c>
      <c r="S477" s="217">
        <v>0</v>
      </c>
      <c r="T477" s="21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19" t="s">
        <v>198</v>
      </c>
      <c r="AT477" s="219" t="s">
        <v>193</v>
      </c>
      <c r="AU477" s="219" t="s">
        <v>86</v>
      </c>
      <c r="AY477" s="17" t="s">
        <v>191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17" t="s">
        <v>84</v>
      </c>
      <c r="BK477" s="220">
        <f>ROUND(I477*H477,2)</f>
        <v>0</v>
      </c>
      <c r="BL477" s="17" t="s">
        <v>198</v>
      </c>
      <c r="BM477" s="219" t="s">
        <v>624</v>
      </c>
    </row>
    <row r="478" spans="1:65" s="2" customFormat="1" ht="19.5">
      <c r="A478" s="34"/>
      <c r="B478" s="35"/>
      <c r="C478" s="36"/>
      <c r="D478" s="221" t="s">
        <v>200</v>
      </c>
      <c r="E478" s="36"/>
      <c r="F478" s="222" t="s">
        <v>625</v>
      </c>
      <c r="G478" s="36"/>
      <c r="H478" s="36"/>
      <c r="I478" s="122"/>
      <c r="J478" s="36"/>
      <c r="K478" s="36"/>
      <c r="L478" s="39"/>
      <c r="M478" s="223"/>
      <c r="N478" s="224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200</v>
      </c>
      <c r="AU478" s="17" t="s">
        <v>86</v>
      </c>
    </row>
    <row r="479" spans="1:65" s="12" customFormat="1" ht="22.9" customHeight="1">
      <c r="B479" s="192"/>
      <c r="C479" s="193"/>
      <c r="D479" s="194" t="s">
        <v>76</v>
      </c>
      <c r="E479" s="206" t="s">
        <v>626</v>
      </c>
      <c r="F479" s="206" t="s">
        <v>627</v>
      </c>
      <c r="G479" s="193"/>
      <c r="H479" s="193"/>
      <c r="I479" s="196"/>
      <c r="J479" s="207">
        <f>BK479</f>
        <v>0</v>
      </c>
      <c r="K479" s="193"/>
      <c r="L479" s="198"/>
      <c r="M479" s="199"/>
      <c r="N479" s="200"/>
      <c r="O479" s="200"/>
      <c r="P479" s="201">
        <f>SUM(P480:P481)</f>
        <v>0</v>
      </c>
      <c r="Q479" s="200"/>
      <c r="R479" s="201">
        <f>SUM(R480:R481)</f>
        <v>0</v>
      </c>
      <c r="S479" s="200"/>
      <c r="T479" s="202">
        <f>SUM(T480:T481)</f>
        <v>0</v>
      </c>
      <c r="AR479" s="203" t="s">
        <v>84</v>
      </c>
      <c r="AT479" s="204" t="s">
        <v>76</v>
      </c>
      <c r="AU479" s="204" t="s">
        <v>84</v>
      </c>
      <c r="AY479" s="203" t="s">
        <v>191</v>
      </c>
      <c r="BK479" s="205">
        <f>SUM(BK480:BK481)</f>
        <v>0</v>
      </c>
    </row>
    <row r="480" spans="1:65" s="2" customFormat="1" ht="14.45" customHeight="1">
      <c r="A480" s="34"/>
      <c r="B480" s="35"/>
      <c r="C480" s="208" t="s">
        <v>702</v>
      </c>
      <c r="D480" s="208" t="s">
        <v>193</v>
      </c>
      <c r="E480" s="209" t="s">
        <v>1724</v>
      </c>
      <c r="F480" s="210" t="s">
        <v>1725</v>
      </c>
      <c r="G480" s="211" t="s">
        <v>235</v>
      </c>
      <c r="H480" s="212">
        <v>37.131999999999998</v>
      </c>
      <c r="I480" s="213"/>
      <c r="J480" s="214">
        <f>ROUND(I480*H480,2)</f>
        <v>0</v>
      </c>
      <c r="K480" s="210" t="s">
        <v>197</v>
      </c>
      <c r="L480" s="39"/>
      <c r="M480" s="215" t="s">
        <v>1</v>
      </c>
      <c r="N480" s="216" t="s">
        <v>42</v>
      </c>
      <c r="O480" s="71"/>
      <c r="P480" s="217">
        <f>O480*H480</f>
        <v>0</v>
      </c>
      <c r="Q480" s="217">
        <v>0</v>
      </c>
      <c r="R480" s="217">
        <f>Q480*H480</f>
        <v>0</v>
      </c>
      <c r="S480" s="217">
        <v>0</v>
      </c>
      <c r="T480" s="218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19" t="s">
        <v>198</v>
      </c>
      <c r="AT480" s="219" t="s">
        <v>193</v>
      </c>
      <c r="AU480" s="219" t="s">
        <v>86</v>
      </c>
      <c r="AY480" s="17" t="s">
        <v>191</v>
      </c>
      <c r="BE480" s="220">
        <f>IF(N480="základní",J480,0)</f>
        <v>0</v>
      </c>
      <c r="BF480" s="220">
        <f>IF(N480="snížená",J480,0)</f>
        <v>0</v>
      </c>
      <c r="BG480" s="220">
        <f>IF(N480="zákl. přenesená",J480,0)</f>
        <v>0</v>
      </c>
      <c r="BH480" s="220">
        <f>IF(N480="sníž. přenesená",J480,0)</f>
        <v>0</v>
      </c>
      <c r="BI480" s="220">
        <f>IF(N480="nulová",J480,0)</f>
        <v>0</v>
      </c>
      <c r="BJ480" s="17" t="s">
        <v>84</v>
      </c>
      <c r="BK480" s="220">
        <f>ROUND(I480*H480,2)</f>
        <v>0</v>
      </c>
      <c r="BL480" s="17" t="s">
        <v>198</v>
      </c>
      <c r="BM480" s="219" t="s">
        <v>2156</v>
      </c>
    </row>
    <row r="481" spans="1:65" s="2" customFormat="1" ht="39">
      <c r="A481" s="34"/>
      <c r="B481" s="35"/>
      <c r="C481" s="36"/>
      <c r="D481" s="221" t="s">
        <v>200</v>
      </c>
      <c r="E481" s="36"/>
      <c r="F481" s="222" t="s">
        <v>1727</v>
      </c>
      <c r="G481" s="36"/>
      <c r="H481" s="36"/>
      <c r="I481" s="122"/>
      <c r="J481" s="36"/>
      <c r="K481" s="36"/>
      <c r="L481" s="39"/>
      <c r="M481" s="223"/>
      <c r="N481" s="224"/>
      <c r="O481" s="71"/>
      <c r="P481" s="71"/>
      <c r="Q481" s="71"/>
      <c r="R481" s="71"/>
      <c r="S481" s="71"/>
      <c r="T481" s="72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200</v>
      </c>
      <c r="AU481" s="17" t="s">
        <v>86</v>
      </c>
    </row>
    <row r="482" spans="1:65" s="12" customFormat="1" ht="25.9" customHeight="1">
      <c r="B482" s="192"/>
      <c r="C482" s="193"/>
      <c r="D482" s="194" t="s">
        <v>76</v>
      </c>
      <c r="E482" s="195" t="s">
        <v>633</v>
      </c>
      <c r="F482" s="195" t="s">
        <v>634</v>
      </c>
      <c r="G482" s="193"/>
      <c r="H482" s="193"/>
      <c r="I482" s="196"/>
      <c r="J482" s="197">
        <f>BK482</f>
        <v>0</v>
      </c>
      <c r="K482" s="193"/>
      <c r="L482" s="198"/>
      <c r="M482" s="199"/>
      <c r="N482" s="200"/>
      <c r="O482" s="200"/>
      <c r="P482" s="201">
        <f>P483+P488+P501+P509+P525+P578+P618+P708+P741+P794+P808</f>
        <v>0</v>
      </c>
      <c r="Q482" s="200"/>
      <c r="R482" s="201">
        <f>R483+R488+R501+R509+R525+R578+R618+R708+R741+R794+R808</f>
        <v>6.1812918799999998</v>
      </c>
      <c r="S482" s="200"/>
      <c r="T482" s="202">
        <f>T483+T488+T501+T509+T525+T578+T618+T708+T741+T794+T808</f>
        <v>1.6311131800000001</v>
      </c>
      <c r="AR482" s="203" t="s">
        <v>86</v>
      </c>
      <c r="AT482" s="204" t="s">
        <v>76</v>
      </c>
      <c r="AU482" s="204" t="s">
        <v>77</v>
      </c>
      <c r="AY482" s="203" t="s">
        <v>191</v>
      </c>
      <c r="BK482" s="205">
        <f>BK483+BK488+BK501+BK509+BK525+BK578+BK618+BK708+BK741+BK794+BK808</f>
        <v>0</v>
      </c>
    </row>
    <row r="483" spans="1:65" s="12" customFormat="1" ht="22.9" customHeight="1">
      <c r="B483" s="192"/>
      <c r="C483" s="193"/>
      <c r="D483" s="194" t="s">
        <v>76</v>
      </c>
      <c r="E483" s="206" t="s">
        <v>635</v>
      </c>
      <c r="F483" s="206" t="s">
        <v>636</v>
      </c>
      <c r="G483" s="193"/>
      <c r="H483" s="193"/>
      <c r="I483" s="196"/>
      <c r="J483" s="207">
        <f>BK483</f>
        <v>0</v>
      </c>
      <c r="K483" s="193"/>
      <c r="L483" s="198"/>
      <c r="M483" s="199"/>
      <c r="N483" s="200"/>
      <c r="O483" s="200"/>
      <c r="P483" s="201">
        <f>SUM(P484:P487)</f>
        <v>0</v>
      </c>
      <c r="Q483" s="200"/>
      <c r="R483" s="201">
        <f>SUM(R484:R487)</f>
        <v>0</v>
      </c>
      <c r="S483" s="200"/>
      <c r="T483" s="202">
        <f>SUM(T484:T487)</f>
        <v>1.6444E-2</v>
      </c>
      <c r="AR483" s="203" t="s">
        <v>86</v>
      </c>
      <c r="AT483" s="204" t="s">
        <v>76</v>
      </c>
      <c r="AU483" s="204" t="s">
        <v>84</v>
      </c>
      <c r="AY483" s="203" t="s">
        <v>191</v>
      </c>
      <c r="BK483" s="205">
        <f>SUM(BK484:BK487)</f>
        <v>0</v>
      </c>
    </row>
    <row r="484" spans="1:65" s="2" customFormat="1" ht="21.6" customHeight="1">
      <c r="A484" s="34"/>
      <c r="B484" s="35"/>
      <c r="C484" s="208" t="s">
        <v>710</v>
      </c>
      <c r="D484" s="208" t="s">
        <v>193</v>
      </c>
      <c r="E484" s="209" t="s">
        <v>637</v>
      </c>
      <c r="F484" s="210" t="s">
        <v>638</v>
      </c>
      <c r="G484" s="211" t="s">
        <v>223</v>
      </c>
      <c r="H484" s="212">
        <v>4.1109999999999998</v>
      </c>
      <c r="I484" s="213"/>
      <c r="J484" s="214">
        <f>ROUND(I484*H484,2)</f>
        <v>0</v>
      </c>
      <c r="K484" s="210" t="s">
        <v>197</v>
      </c>
      <c r="L484" s="39"/>
      <c r="M484" s="215" t="s">
        <v>1</v>
      </c>
      <c r="N484" s="216" t="s">
        <v>42</v>
      </c>
      <c r="O484" s="71"/>
      <c r="P484" s="217">
        <f>O484*H484</f>
        <v>0</v>
      </c>
      <c r="Q484" s="217">
        <v>0</v>
      </c>
      <c r="R484" s="217">
        <f>Q484*H484</f>
        <v>0</v>
      </c>
      <c r="S484" s="217">
        <v>4.0000000000000001E-3</v>
      </c>
      <c r="T484" s="218">
        <f>S484*H484</f>
        <v>1.6444E-2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19" t="s">
        <v>321</v>
      </c>
      <c r="AT484" s="219" t="s">
        <v>193</v>
      </c>
      <c r="AU484" s="219" t="s">
        <v>86</v>
      </c>
      <c r="AY484" s="17" t="s">
        <v>191</v>
      </c>
      <c r="BE484" s="220">
        <f>IF(N484="základní",J484,0)</f>
        <v>0</v>
      </c>
      <c r="BF484" s="220">
        <f>IF(N484="snížená",J484,0)</f>
        <v>0</v>
      </c>
      <c r="BG484" s="220">
        <f>IF(N484="zákl. přenesená",J484,0)</f>
        <v>0</v>
      </c>
      <c r="BH484" s="220">
        <f>IF(N484="sníž. přenesená",J484,0)</f>
        <v>0</v>
      </c>
      <c r="BI484" s="220">
        <f>IF(N484="nulová",J484,0)</f>
        <v>0</v>
      </c>
      <c r="BJ484" s="17" t="s">
        <v>84</v>
      </c>
      <c r="BK484" s="220">
        <f>ROUND(I484*H484,2)</f>
        <v>0</v>
      </c>
      <c r="BL484" s="17" t="s">
        <v>321</v>
      </c>
      <c r="BM484" s="219" t="s">
        <v>639</v>
      </c>
    </row>
    <row r="485" spans="1:65" s="2" customFormat="1" ht="19.5">
      <c r="A485" s="34"/>
      <c r="B485" s="35"/>
      <c r="C485" s="36"/>
      <c r="D485" s="221" t="s">
        <v>200</v>
      </c>
      <c r="E485" s="36"/>
      <c r="F485" s="222" t="s">
        <v>640</v>
      </c>
      <c r="G485" s="36"/>
      <c r="H485" s="36"/>
      <c r="I485" s="122"/>
      <c r="J485" s="36"/>
      <c r="K485" s="36"/>
      <c r="L485" s="39"/>
      <c r="M485" s="223"/>
      <c r="N485" s="224"/>
      <c r="O485" s="71"/>
      <c r="P485" s="71"/>
      <c r="Q485" s="71"/>
      <c r="R485" s="71"/>
      <c r="S485" s="71"/>
      <c r="T485" s="72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7" t="s">
        <v>200</v>
      </c>
      <c r="AU485" s="17" t="s">
        <v>86</v>
      </c>
    </row>
    <row r="486" spans="1:65" s="13" customFormat="1">
      <c r="B486" s="225"/>
      <c r="C486" s="226"/>
      <c r="D486" s="221" t="s">
        <v>202</v>
      </c>
      <c r="E486" s="227" t="s">
        <v>1</v>
      </c>
      <c r="F486" s="228" t="s">
        <v>551</v>
      </c>
      <c r="G486" s="226"/>
      <c r="H486" s="227" t="s">
        <v>1</v>
      </c>
      <c r="I486" s="229"/>
      <c r="J486" s="226"/>
      <c r="K486" s="226"/>
      <c r="L486" s="230"/>
      <c r="M486" s="231"/>
      <c r="N486" s="232"/>
      <c r="O486" s="232"/>
      <c r="P486" s="232"/>
      <c r="Q486" s="232"/>
      <c r="R486" s="232"/>
      <c r="S486" s="232"/>
      <c r="T486" s="233"/>
      <c r="AT486" s="234" t="s">
        <v>202</v>
      </c>
      <c r="AU486" s="234" t="s">
        <v>86</v>
      </c>
      <c r="AV486" s="13" t="s">
        <v>84</v>
      </c>
      <c r="AW486" s="13" t="s">
        <v>32</v>
      </c>
      <c r="AX486" s="13" t="s">
        <v>77</v>
      </c>
      <c r="AY486" s="234" t="s">
        <v>191</v>
      </c>
    </row>
    <row r="487" spans="1:65" s="14" customFormat="1">
      <c r="B487" s="235"/>
      <c r="C487" s="236"/>
      <c r="D487" s="221" t="s">
        <v>202</v>
      </c>
      <c r="E487" s="237" t="s">
        <v>1</v>
      </c>
      <c r="F487" s="238" t="s">
        <v>2157</v>
      </c>
      <c r="G487" s="236"/>
      <c r="H487" s="239">
        <v>4.1109999999999998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AT487" s="245" t="s">
        <v>202</v>
      </c>
      <c r="AU487" s="245" t="s">
        <v>86</v>
      </c>
      <c r="AV487" s="14" t="s">
        <v>86</v>
      </c>
      <c r="AW487" s="14" t="s">
        <v>32</v>
      </c>
      <c r="AX487" s="14" t="s">
        <v>77</v>
      </c>
      <c r="AY487" s="245" t="s">
        <v>191</v>
      </c>
    </row>
    <row r="488" spans="1:65" s="12" customFormat="1" ht="22.9" customHeight="1">
      <c r="B488" s="192"/>
      <c r="C488" s="193"/>
      <c r="D488" s="194" t="s">
        <v>76</v>
      </c>
      <c r="E488" s="206" t="s">
        <v>642</v>
      </c>
      <c r="F488" s="206" t="s">
        <v>643</v>
      </c>
      <c r="G488" s="193"/>
      <c r="H488" s="193"/>
      <c r="I488" s="196"/>
      <c r="J488" s="207">
        <f>BK488</f>
        <v>0</v>
      </c>
      <c r="K488" s="193"/>
      <c r="L488" s="198"/>
      <c r="M488" s="199"/>
      <c r="N488" s="200"/>
      <c r="O488" s="200"/>
      <c r="P488" s="201">
        <f>SUM(P489:P500)</f>
        <v>0</v>
      </c>
      <c r="Q488" s="200"/>
      <c r="R488" s="201">
        <f>SUM(R489:R500)</f>
        <v>0</v>
      </c>
      <c r="S488" s="200"/>
      <c r="T488" s="202">
        <f>SUM(T489:T500)</f>
        <v>7.7039999999999997E-2</v>
      </c>
      <c r="AR488" s="203" t="s">
        <v>86</v>
      </c>
      <c r="AT488" s="204" t="s">
        <v>76</v>
      </c>
      <c r="AU488" s="204" t="s">
        <v>84</v>
      </c>
      <c r="AY488" s="203" t="s">
        <v>191</v>
      </c>
      <c r="BK488" s="205">
        <f>SUM(BK489:BK500)</f>
        <v>0</v>
      </c>
    </row>
    <row r="489" spans="1:65" s="2" customFormat="1" ht="14.45" customHeight="1">
      <c r="A489" s="34"/>
      <c r="B489" s="35"/>
      <c r="C489" s="208" t="s">
        <v>716</v>
      </c>
      <c r="D489" s="208" t="s">
        <v>193</v>
      </c>
      <c r="E489" s="209" t="s">
        <v>650</v>
      </c>
      <c r="F489" s="210" t="s">
        <v>651</v>
      </c>
      <c r="G489" s="211" t="s">
        <v>647</v>
      </c>
      <c r="H489" s="212">
        <v>2</v>
      </c>
      <c r="I489" s="213"/>
      <c r="J489" s="214">
        <f>ROUND(I489*H489,2)</f>
        <v>0</v>
      </c>
      <c r="K489" s="210" t="s">
        <v>197</v>
      </c>
      <c r="L489" s="39"/>
      <c r="M489" s="215" t="s">
        <v>1</v>
      </c>
      <c r="N489" s="216" t="s">
        <v>42</v>
      </c>
      <c r="O489" s="71"/>
      <c r="P489" s="217">
        <f>O489*H489</f>
        <v>0</v>
      </c>
      <c r="Q489" s="217">
        <v>0</v>
      </c>
      <c r="R489" s="217">
        <f>Q489*H489</f>
        <v>0</v>
      </c>
      <c r="S489" s="217">
        <v>1.9460000000000002E-2</v>
      </c>
      <c r="T489" s="218">
        <f>S489*H489</f>
        <v>3.8920000000000003E-2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219" t="s">
        <v>321</v>
      </c>
      <c r="AT489" s="219" t="s">
        <v>193</v>
      </c>
      <c r="AU489" s="219" t="s">
        <v>86</v>
      </c>
      <c r="AY489" s="17" t="s">
        <v>191</v>
      </c>
      <c r="BE489" s="220">
        <f>IF(N489="základní",J489,0)</f>
        <v>0</v>
      </c>
      <c r="BF489" s="220">
        <f>IF(N489="snížená",J489,0)</f>
        <v>0</v>
      </c>
      <c r="BG489" s="220">
        <f>IF(N489="zákl. přenesená",J489,0)</f>
        <v>0</v>
      </c>
      <c r="BH489" s="220">
        <f>IF(N489="sníž. přenesená",J489,0)</f>
        <v>0</v>
      </c>
      <c r="BI489" s="220">
        <f>IF(N489="nulová",J489,0)</f>
        <v>0</v>
      </c>
      <c r="BJ489" s="17" t="s">
        <v>84</v>
      </c>
      <c r="BK489" s="220">
        <f>ROUND(I489*H489,2)</f>
        <v>0</v>
      </c>
      <c r="BL489" s="17" t="s">
        <v>321</v>
      </c>
      <c r="BM489" s="219" t="s">
        <v>652</v>
      </c>
    </row>
    <row r="490" spans="1:65" s="2" customFormat="1">
      <c r="A490" s="34"/>
      <c r="B490" s="35"/>
      <c r="C490" s="36"/>
      <c r="D490" s="221" t="s">
        <v>200</v>
      </c>
      <c r="E490" s="36"/>
      <c r="F490" s="222" t="s">
        <v>653</v>
      </c>
      <c r="G490" s="36"/>
      <c r="H490" s="36"/>
      <c r="I490" s="122"/>
      <c r="J490" s="36"/>
      <c r="K490" s="36"/>
      <c r="L490" s="39"/>
      <c r="M490" s="223"/>
      <c r="N490" s="224"/>
      <c r="O490" s="71"/>
      <c r="P490" s="71"/>
      <c r="Q490" s="71"/>
      <c r="R490" s="71"/>
      <c r="S490" s="71"/>
      <c r="T490" s="72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200</v>
      </c>
      <c r="AU490" s="17" t="s">
        <v>86</v>
      </c>
    </row>
    <row r="491" spans="1:65" s="14" customFormat="1">
      <c r="B491" s="235"/>
      <c r="C491" s="236"/>
      <c r="D491" s="221" t="s">
        <v>202</v>
      </c>
      <c r="E491" s="237" t="s">
        <v>1</v>
      </c>
      <c r="F491" s="238" t="s">
        <v>2158</v>
      </c>
      <c r="G491" s="236"/>
      <c r="H491" s="239">
        <v>2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AT491" s="245" t="s">
        <v>202</v>
      </c>
      <c r="AU491" s="245" t="s">
        <v>86</v>
      </c>
      <c r="AV491" s="14" t="s">
        <v>86</v>
      </c>
      <c r="AW491" s="14" t="s">
        <v>32</v>
      </c>
      <c r="AX491" s="14" t="s">
        <v>77</v>
      </c>
      <c r="AY491" s="245" t="s">
        <v>191</v>
      </c>
    </row>
    <row r="492" spans="1:65" s="2" customFormat="1" ht="14.45" customHeight="1">
      <c r="A492" s="34"/>
      <c r="B492" s="35"/>
      <c r="C492" s="208" t="s">
        <v>724</v>
      </c>
      <c r="D492" s="208" t="s">
        <v>193</v>
      </c>
      <c r="E492" s="209" t="s">
        <v>666</v>
      </c>
      <c r="F492" s="210" t="s">
        <v>667</v>
      </c>
      <c r="G492" s="211" t="s">
        <v>647</v>
      </c>
      <c r="H492" s="212">
        <v>1</v>
      </c>
      <c r="I492" s="213"/>
      <c r="J492" s="214">
        <f>ROUND(I492*H492,2)</f>
        <v>0</v>
      </c>
      <c r="K492" s="210" t="s">
        <v>197</v>
      </c>
      <c r="L492" s="39"/>
      <c r="M492" s="215" t="s">
        <v>1</v>
      </c>
      <c r="N492" s="216" t="s">
        <v>42</v>
      </c>
      <c r="O492" s="71"/>
      <c r="P492" s="217">
        <f>O492*H492</f>
        <v>0</v>
      </c>
      <c r="Q492" s="217">
        <v>0</v>
      </c>
      <c r="R492" s="217">
        <f>Q492*H492</f>
        <v>0</v>
      </c>
      <c r="S492" s="217">
        <v>3.4700000000000002E-2</v>
      </c>
      <c r="T492" s="218">
        <f>S492*H492</f>
        <v>3.4700000000000002E-2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19" t="s">
        <v>321</v>
      </c>
      <c r="AT492" s="219" t="s">
        <v>193</v>
      </c>
      <c r="AU492" s="219" t="s">
        <v>86</v>
      </c>
      <c r="AY492" s="17" t="s">
        <v>191</v>
      </c>
      <c r="BE492" s="220">
        <f>IF(N492="základní",J492,0)</f>
        <v>0</v>
      </c>
      <c r="BF492" s="220">
        <f>IF(N492="snížená",J492,0)</f>
        <v>0</v>
      </c>
      <c r="BG492" s="220">
        <f>IF(N492="zákl. přenesená",J492,0)</f>
        <v>0</v>
      </c>
      <c r="BH492" s="220">
        <f>IF(N492="sníž. přenesená",J492,0)</f>
        <v>0</v>
      </c>
      <c r="BI492" s="220">
        <f>IF(N492="nulová",J492,0)</f>
        <v>0</v>
      </c>
      <c r="BJ492" s="17" t="s">
        <v>84</v>
      </c>
      <c r="BK492" s="220">
        <f>ROUND(I492*H492,2)</f>
        <v>0</v>
      </c>
      <c r="BL492" s="17" t="s">
        <v>321</v>
      </c>
      <c r="BM492" s="219" t="s">
        <v>668</v>
      </c>
    </row>
    <row r="493" spans="1:65" s="2" customFormat="1" ht="19.5">
      <c r="A493" s="34"/>
      <c r="B493" s="35"/>
      <c r="C493" s="36"/>
      <c r="D493" s="221" t="s">
        <v>200</v>
      </c>
      <c r="E493" s="36"/>
      <c r="F493" s="222" t="s">
        <v>669</v>
      </c>
      <c r="G493" s="36"/>
      <c r="H493" s="36"/>
      <c r="I493" s="122"/>
      <c r="J493" s="36"/>
      <c r="K493" s="36"/>
      <c r="L493" s="39"/>
      <c r="M493" s="223"/>
      <c r="N493" s="224"/>
      <c r="O493" s="71"/>
      <c r="P493" s="71"/>
      <c r="Q493" s="71"/>
      <c r="R493" s="71"/>
      <c r="S493" s="71"/>
      <c r="T493" s="72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7" t="s">
        <v>200</v>
      </c>
      <c r="AU493" s="17" t="s">
        <v>86</v>
      </c>
    </row>
    <row r="494" spans="1:65" s="14" customFormat="1">
      <c r="B494" s="235"/>
      <c r="C494" s="236"/>
      <c r="D494" s="221" t="s">
        <v>202</v>
      </c>
      <c r="E494" s="237" t="s">
        <v>1</v>
      </c>
      <c r="F494" s="238" t="s">
        <v>2112</v>
      </c>
      <c r="G494" s="236"/>
      <c r="H494" s="239">
        <v>1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AT494" s="245" t="s">
        <v>202</v>
      </c>
      <c r="AU494" s="245" t="s">
        <v>86</v>
      </c>
      <c r="AV494" s="14" t="s">
        <v>86</v>
      </c>
      <c r="AW494" s="14" t="s">
        <v>32</v>
      </c>
      <c r="AX494" s="14" t="s">
        <v>77</v>
      </c>
      <c r="AY494" s="245" t="s">
        <v>191</v>
      </c>
    </row>
    <row r="495" spans="1:65" s="2" customFormat="1" ht="21.6" customHeight="1">
      <c r="A495" s="34"/>
      <c r="B495" s="35"/>
      <c r="C495" s="208" t="s">
        <v>729</v>
      </c>
      <c r="D495" s="208" t="s">
        <v>193</v>
      </c>
      <c r="E495" s="209" t="s">
        <v>671</v>
      </c>
      <c r="F495" s="210" t="s">
        <v>672</v>
      </c>
      <c r="G495" s="211" t="s">
        <v>647</v>
      </c>
      <c r="H495" s="212">
        <v>2</v>
      </c>
      <c r="I495" s="213"/>
      <c r="J495" s="214">
        <f>ROUND(I495*H495,2)</f>
        <v>0</v>
      </c>
      <c r="K495" s="210" t="s">
        <v>197</v>
      </c>
      <c r="L495" s="39"/>
      <c r="M495" s="215" t="s">
        <v>1</v>
      </c>
      <c r="N495" s="216" t="s">
        <v>42</v>
      </c>
      <c r="O495" s="71"/>
      <c r="P495" s="217">
        <f>O495*H495</f>
        <v>0</v>
      </c>
      <c r="Q495" s="217">
        <v>0</v>
      </c>
      <c r="R495" s="217">
        <f>Q495*H495</f>
        <v>0</v>
      </c>
      <c r="S495" s="217">
        <v>8.5999999999999998E-4</v>
      </c>
      <c r="T495" s="218">
        <f>S495*H495</f>
        <v>1.72E-3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19" t="s">
        <v>321</v>
      </c>
      <c r="AT495" s="219" t="s">
        <v>193</v>
      </c>
      <c r="AU495" s="219" t="s">
        <v>86</v>
      </c>
      <c r="AY495" s="17" t="s">
        <v>191</v>
      </c>
      <c r="BE495" s="220">
        <f>IF(N495="základní",J495,0)</f>
        <v>0</v>
      </c>
      <c r="BF495" s="220">
        <f>IF(N495="snížená",J495,0)</f>
        <v>0</v>
      </c>
      <c r="BG495" s="220">
        <f>IF(N495="zákl. přenesená",J495,0)</f>
        <v>0</v>
      </c>
      <c r="BH495" s="220">
        <f>IF(N495="sníž. přenesená",J495,0)</f>
        <v>0</v>
      </c>
      <c r="BI495" s="220">
        <f>IF(N495="nulová",J495,0)</f>
        <v>0</v>
      </c>
      <c r="BJ495" s="17" t="s">
        <v>84</v>
      </c>
      <c r="BK495" s="220">
        <f>ROUND(I495*H495,2)</f>
        <v>0</v>
      </c>
      <c r="BL495" s="17" t="s">
        <v>321</v>
      </c>
      <c r="BM495" s="219" t="s">
        <v>673</v>
      </c>
    </row>
    <row r="496" spans="1:65" s="2" customFormat="1">
      <c r="A496" s="34"/>
      <c r="B496" s="35"/>
      <c r="C496" s="36"/>
      <c r="D496" s="221" t="s">
        <v>200</v>
      </c>
      <c r="E496" s="36"/>
      <c r="F496" s="222" t="s">
        <v>674</v>
      </c>
      <c r="G496" s="36"/>
      <c r="H496" s="36"/>
      <c r="I496" s="122"/>
      <c r="J496" s="36"/>
      <c r="K496" s="36"/>
      <c r="L496" s="39"/>
      <c r="M496" s="223"/>
      <c r="N496" s="224"/>
      <c r="O496" s="71"/>
      <c r="P496" s="71"/>
      <c r="Q496" s="71"/>
      <c r="R496" s="71"/>
      <c r="S496" s="71"/>
      <c r="T496" s="72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200</v>
      </c>
      <c r="AU496" s="17" t="s">
        <v>86</v>
      </c>
    </row>
    <row r="497" spans="1:65" s="14" customFormat="1">
      <c r="B497" s="235"/>
      <c r="C497" s="236"/>
      <c r="D497" s="221" t="s">
        <v>202</v>
      </c>
      <c r="E497" s="237" t="s">
        <v>1</v>
      </c>
      <c r="F497" s="238" t="s">
        <v>2158</v>
      </c>
      <c r="G497" s="236"/>
      <c r="H497" s="239">
        <v>2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AT497" s="245" t="s">
        <v>202</v>
      </c>
      <c r="AU497" s="245" t="s">
        <v>86</v>
      </c>
      <c r="AV497" s="14" t="s">
        <v>86</v>
      </c>
      <c r="AW497" s="14" t="s">
        <v>32</v>
      </c>
      <c r="AX497" s="14" t="s">
        <v>77</v>
      </c>
      <c r="AY497" s="245" t="s">
        <v>191</v>
      </c>
    </row>
    <row r="498" spans="1:65" s="2" customFormat="1" ht="14.45" customHeight="1">
      <c r="A498" s="34"/>
      <c r="B498" s="35"/>
      <c r="C498" s="208" t="s">
        <v>736</v>
      </c>
      <c r="D498" s="208" t="s">
        <v>193</v>
      </c>
      <c r="E498" s="209" t="s">
        <v>679</v>
      </c>
      <c r="F498" s="210" t="s">
        <v>680</v>
      </c>
      <c r="G498" s="211" t="s">
        <v>196</v>
      </c>
      <c r="H498" s="212">
        <v>2</v>
      </c>
      <c r="I498" s="213"/>
      <c r="J498" s="214">
        <f>ROUND(I498*H498,2)</f>
        <v>0</v>
      </c>
      <c r="K498" s="210" t="s">
        <v>197</v>
      </c>
      <c r="L498" s="39"/>
      <c r="M498" s="215" t="s">
        <v>1</v>
      </c>
      <c r="N498" s="216" t="s">
        <v>42</v>
      </c>
      <c r="O498" s="71"/>
      <c r="P498" s="217">
        <f>O498*H498</f>
        <v>0</v>
      </c>
      <c r="Q498" s="217">
        <v>0</v>
      </c>
      <c r="R498" s="217">
        <f>Q498*H498</f>
        <v>0</v>
      </c>
      <c r="S498" s="217">
        <v>8.4999999999999995E-4</v>
      </c>
      <c r="T498" s="218">
        <f>S498*H498</f>
        <v>1.6999999999999999E-3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19" t="s">
        <v>321</v>
      </c>
      <c r="AT498" s="219" t="s">
        <v>193</v>
      </c>
      <c r="AU498" s="219" t="s">
        <v>86</v>
      </c>
      <c r="AY498" s="17" t="s">
        <v>191</v>
      </c>
      <c r="BE498" s="220">
        <f>IF(N498="základní",J498,0)</f>
        <v>0</v>
      </c>
      <c r="BF498" s="220">
        <f>IF(N498="snížená",J498,0)</f>
        <v>0</v>
      </c>
      <c r="BG498" s="220">
        <f>IF(N498="zákl. přenesená",J498,0)</f>
        <v>0</v>
      </c>
      <c r="BH498" s="220">
        <f>IF(N498="sníž. přenesená",J498,0)</f>
        <v>0</v>
      </c>
      <c r="BI498" s="220">
        <f>IF(N498="nulová",J498,0)</f>
        <v>0</v>
      </c>
      <c r="BJ498" s="17" t="s">
        <v>84</v>
      </c>
      <c r="BK498" s="220">
        <f>ROUND(I498*H498,2)</f>
        <v>0</v>
      </c>
      <c r="BL498" s="17" t="s">
        <v>321</v>
      </c>
      <c r="BM498" s="219" t="s">
        <v>681</v>
      </c>
    </row>
    <row r="499" spans="1:65" s="2" customFormat="1" ht="19.5">
      <c r="A499" s="34"/>
      <c r="B499" s="35"/>
      <c r="C499" s="36"/>
      <c r="D499" s="221" t="s">
        <v>200</v>
      </c>
      <c r="E499" s="36"/>
      <c r="F499" s="222" t="s">
        <v>682</v>
      </c>
      <c r="G499" s="36"/>
      <c r="H499" s="36"/>
      <c r="I499" s="122"/>
      <c r="J499" s="36"/>
      <c r="K499" s="36"/>
      <c r="L499" s="39"/>
      <c r="M499" s="223"/>
      <c r="N499" s="224"/>
      <c r="O499" s="71"/>
      <c r="P499" s="71"/>
      <c r="Q499" s="71"/>
      <c r="R499" s="71"/>
      <c r="S499" s="71"/>
      <c r="T499" s="72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200</v>
      </c>
      <c r="AU499" s="17" t="s">
        <v>86</v>
      </c>
    </row>
    <row r="500" spans="1:65" s="14" customFormat="1">
      <c r="B500" s="235"/>
      <c r="C500" s="236"/>
      <c r="D500" s="221" t="s">
        <v>202</v>
      </c>
      <c r="E500" s="237" t="s">
        <v>1</v>
      </c>
      <c r="F500" s="238" t="s">
        <v>2158</v>
      </c>
      <c r="G500" s="236"/>
      <c r="H500" s="239">
        <v>2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AT500" s="245" t="s">
        <v>202</v>
      </c>
      <c r="AU500" s="245" t="s">
        <v>86</v>
      </c>
      <c r="AV500" s="14" t="s">
        <v>86</v>
      </c>
      <c r="AW500" s="14" t="s">
        <v>32</v>
      </c>
      <c r="AX500" s="14" t="s">
        <v>77</v>
      </c>
      <c r="AY500" s="245" t="s">
        <v>191</v>
      </c>
    </row>
    <row r="501" spans="1:65" s="12" customFormat="1" ht="22.9" customHeight="1">
      <c r="B501" s="192"/>
      <c r="C501" s="193"/>
      <c r="D501" s="194" t="s">
        <v>76</v>
      </c>
      <c r="E501" s="206" t="s">
        <v>683</v>
      </c>
      <c r="F501" s="206" t="s">
        <v>684</v>
      </c>
      <c r="G501" s="193"/>
      <c r="H501" s="193"/>
      <c r="I501" s="196"/>
      <c r="J501" s="207">
        <f>BK501</f>
        <v>0</v>
      </c>
      <c r="K501" s="193"/>
      <c r="L501" s="198"/>
      <c r="M501" s="199"/>
      <c r="N501" s="200"/>
      <c r="O501" s="200"/>
      <c r="P501" s="201">
        <f>SUM(P502:P508)</f>
        <v>0</v>
      </c>
      <c r="Q501" s="200"/>
      <c r="R501" s="201">
        <f>SUM(R502:R508)</f>
        <v>2.5000000000000001E-4</v>
      </c>
      <c r="S501" s="200"/>
      <c r="T501" s="202">
        <f>SUM(T502:T508)</f>
        <v>0</v>
      </c>
      <c r="AR501" s="203" t="s">
        <v>86</v>
      </c>
      <c r="AT501" s="204" t="s">
        <v>76</v>
      </c>
      <c r="AU501" s="204" t="s">
        <v>84</v>
      </c>
      <c r="AY501" s="203" t="s">
        <v>191</v>
      </c>
      <c r="BK501" s="205">
        <f>SUM(BK502:BK508)</f>
        <v>0</v>
      </c>
    </row>
    <row r="502" spans="1:65" s="2" customFormat="1" ht="14.45" customHeight="1">
      <c r="A502" s="34"/>
      <c r="B502" s="35"/>
      <c r="C502" s="208" t="s">
        <v>742</v>
      </c>
      <c r="D502" s="208" t="s">
        <v>193</v>
      </c>
      <c r="E502" s="209" t="s">
        <v>686</v>
      </c>
      <c r="F502" s="210" t="s">
        <v>687</v>
      </c>
      <c r="G502" s="211" t="s">
        <v>196</v>
      </c>
      <c r="H502" s="212">
        <v>1</v>
      </c>
      <c r="I502" s="213"/>
      <c r="J502" s="214">
        <f>ROUND(I502*H502,2)</f>
        <v>0</v>
      </c>
      <c r="K502" s="210" t="s">
        <v>197</v>
      </c>
      <c r="L502" s="39"/>
      <c r="M502" s="215" t="s">
        <v>1</v>
      </c>
      <c r="N502" s="216" t="s">
        <v>42</v>
      </c>
      <c r="O502" s="71"/>
      <c r="P502" s="217">
        <f>O502*H502</f>
        <v>0</v>
      </c>
      <c r="Q502" s="217">
        <v>0</v>
      </c>
      <c r="R502" s="217">
        <f>Q502*H502</f>
        <v>0</v>
      </c>
      <c r="S502" s="217">
        <v>0</v>
      </c>
      <c r="T502" s="21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19" t="s">
        <v>321</v>
      </c>
      <c r="AT502" s="219" t="s">
        <v>193</v>
      </c>
      <c r="AU502" s="219" t="s">
        <v>86</v>
      </c>
      <c r="AY502" s="17" t="s">
        <v>191</v>
      </c>
      <c r="BE502" s="220">
        <f>IF(N502="základní",J502,0)</f>
        <v>0</v>
      </c>
      <c r="BF502" s="220">
        <f>IF(N502="snížená",J502,0)</f>
        <v>0</v>
      </c>
      <c r="BG502" s="220">
        <f>IF(N502="zákl. přenesená",J502,0)</f>
        <v>0</v>
      </c>
      <c r="BH502" s="220">
        <f>IF(N502="sníž. přenesená",J502,0)</f>
        <v>0</v>
      </c>
      <c r="BI502" s="220">
        <f>IF(N502="nulová",J502,0)</f>
        <v>0</v>
      </c>
      <c r="BJ502" s="17" t="s">
        <v>84</v>
      </c>
      <c r="BK502" s="220">
        <f>ROUND(I502*H502,2)</f>
        <v>0</v>
      </c>
      <c r="BL502" s="17" t="s">
        <v>321</v>
      </c>
      <c r="BM502" s="219" t="s">
        <v>688</v>
      </c>
    </row>
    <row r="503" spans="1:65" s="2" customFormat="1" ht="19.5">
      <c r="A503" s="34"/>
      <c r="B503" s="35"/>
      <c r="C503" s="36"/>
      <c r="D503" s="221" t="s">
        <v>200</v>
      </c>
      <c r="E503" s="36"/>
      <c r="F503" s="222" t="s">
        <v>689</v>
      </c>
      <c r="G503" s="36"/>
      <c r="H503" s="36"/>
      <c r="I503" s="122"/>
      <c r="J503" s="36"/>
      <c r="K503" s="36"/>
      <c r="L503" s="39"/>
      <c r="M503" s="223"/>
      <c r="N503" s="224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200</v>
      </c>
      <c r="AU503" s="17" t="s">
        <v>86</v>
      </c>
    </row>
    <row r="504" spans="1:65" s="14" customFormat="1">
      <c r="B504" s="235"/>
      <c r="C504" s="236"/>
      <c r="D504" s="221" t="s">
        <v>202</v>
      </c>
      <c r="E504" s="237" t="s">
        <v>1</v>
      </c>
      <c r="F504" s="238" t="s">
        <v>587</v>
      </c>
      <c r="G504" s="236"/>
      <c r="H504" s="239">
        <v>1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AT504" s="245" t="s">
        <v>202</v>
      </c>
      <c r="AU504" s="245" t="s">
        <v>86</v>
      </c>
      <c r="AV504" s="14" t="s">
        <v>86</v>
      </c>
      <c r="AW504" s="14" t="s">
        <v>32</v>
      </c>
      <c r="AX504" s="14" t="s">
        <v>77</v>
      </c>
      <c r="AY504" s="245" t="s">
        <v>191</v>
      </c>
    </row>
    <row r="505" spans="1:65" s="2" customFormat="1" ht="21.6" customHeight="1">
      <c r="A505" s="34"/>
      <c r="B505" s="35"/>
      <c r="C505" s="247" t="s">
        <v>750</v>
      </c>
      <c r="D505" s="247" t="s">
        <v>275</v>
      </c>
      <c r="E505" s="248" t="s">
        <v>691</v>
      </c>
      <c r="F505" s="249" t="s">
        <v>692</v>
      </c>
      <c r="G505" s="250" t="s">
        <v>196</v>
      </c>
      <c r="H505" s="251">
        <v>1</v>
      </c>
      <c r="I505" s="252"/>
      <c r="J505" s="253">
        <f>ROUND(I505*H505,2)</f>
        <v>0</v>
      </c>
      <c r="K505" s="249" t="s">
        <v>197</v>
      </c>
      <c r="L505" s="254"/>
      <c r="M505" s="255" t="s">
        <v>1</v>
      </c>
      <c r="N505" s="256" t="s">
        <v>42</v>
      </c>
      <c r="O505" s="71"/>
      <c r="P505" s="217">
        <f>O505*H505</f>
        <v>0</v>
      </c>
      <c r="Q505" s="217">
        <v>2.5000000000000001E-4</v>
      </c>
      <c r="R505" s="217">
        <f>Q505*H505</f>
        <v>2.5000000000000001E-4</v>
      </c>
      <c r="S505" s="217">
        <v>0</v>
      </c>
      <c r="T505" s="218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219" t="s">
        <v>451</v>
      </c>
      <c r="AT505" s="219" t="s">
        <v>275</v>
      </c>
      <c r="AU505" s="219" t="s">
        <v>86</v>
      </c>
      <c r="AY505" s="17" t="s">
        <v>191</v>
      </c>
      <c r="BE505" s="220">
        <f>IF(N505="základní",J505,0)</f>
        <v>0</v>
      </c>
      <c r="BF505" s="220">
        <f>IF(N505="snížená",J505,0)</f>
        <v>0</v>
      </c>
      <c r="BG505" s="220">
        <f>IF(N505="zákl. přenesená",J505,0)</f>
        <v>0</v>
      </c>
      <c r="BH505" s="220">
        <f>IF(N505="sníž. přenesená",J505,0)</f>
        <v>0</v>
      </c>
      <c r="BI505" s="220">
        <f>IF(N505="nulová",J505,0)</f>
        <v>0</v>
      </c>
      <c r="BJ505" s="17" t="s">
        <v>84</v>
      </c>
      <c r="BK505" s="220">
        <f>ROUND(I505*H505,2)</f>
        <v>0</v>
      </c>
      <c r="BL505" s="17" t="s">
        <v>321</v>
      </c>
      <c r="BM505" s="219" t="s">
        <v>693</v>
      </c>
    </row>
    <row r="506" spans="1:65" s="2" customFormat="1">
      <c r="A506" s="34"/>
      <c r="B506" s="35"/>
      <c r="C506" s="36"/>
      <c r="D506" s="221" t="s">
        <v>200</v>
      </c>
      <c r="E506" s="36"/>
      <c r="F506" s="222" t="s">
        <v>694</v>
      </c>
      <c r="G506" s="36"/>
      <c r="H506" s="36"/>
      <c r="I506" s="122"/>
      <c r="J506" s="36"/>
      <c r="K506" s="36"/>
      <c r="L506" s="39"/>
      <c r="M506" s="223"/>
      <c r="N506" s="224"/>
      <c r="O506" s="71"/>
      <c r="P506" s="71"/>
      <c r="Q506" s="71"/>
      <c r="R506" s="71"/>
      <c r="S506" s="71"/>
      <c r="T506" s="72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7" t="s">
        <v>200</v>
      </c>
      <c r="AU506" s="17" t="s">
        <v>86</v>
      </c>
    </row>
    <row r="507" spans="1:65" s="2" customFormat="1" ht="21.6" customHeight="1">
      <c r="A507" s="34"/>
      <c r="B507" s="35"/>
      <c r="C507" s="208" t="s">
        <v>754</v>
      </c>
      <c r="D507" s="208" t="s">
        <v>193</v>
      </c>
      <c r="E507" s="209" t="s">
        <v>696</v>
      </c>
      <c r="F507" s="210" t="s">
        <v>697</v>
      </c>
      <c r="G507" s="211" t="s">
        <v>235</v>
      </c>
      <c r="H507" s="212">
        <v>0</v>
      </c>
      <c r="I507" s="213"/>
      <c r="J507" s="214">
        <f>ROUND(I507*H507,2)</f>
        <v>0</v>
      </c>
      <c r="K507" s="210" t="s">
        <v>197</v>
      </c>
      <c r="L507" s="39"/>
      <c r="M507" s="215" t="s">
        <v>1</v>
      </c>
      <c r="N507" s="216" t="s">
        <v>42</v>
      </c>
      <c r="O507" s="71"/>
      <c r="P507" s="217">
        <f>O507*H507</f>
        <v>0</v>
      </c>
      <c r="Q507" s="217">
        <v>0</v>
      </c>
      <c r="R507" s="217">
        <f>Q507*H507</f>
        <v>0</v>
      </c>
      <c r="S507" s="217">
        <v>0</v>
      </c>
      <c r="T507" s="21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219" t="s">
        <v>198</v>
      </c>
      <c r="AT507" s="219" t="s">
        <v>193</v>
      </c>
      <c r="AU507" s="219" t="s">
        <v>86</v>
      </c>
      <c r="AY507" s="17" t="s">
        <v>191</v>
      </c>
      <c r="BE507" s="220">
        <f>IF(N507="základní",J507,0)</f>
        <v>0</v>
      </c>
      <c r="BF507" s="220">
        <f>IF(N507="snížená",J507,0)</f>
        <v>0</v>
      </c>
      <c r="BG507" s="220">
        <f>IF(N507="zákl. přenesená",J507,0)</f>
        <v>0</v>
      </c>
      <c r="BH507" s="220">
        <f>IF(N507="sníž. přenesená",J507,0)</f>
        <v>0</v>
      </c>
      <c r="BI507" s="220">
        <f>IF(N507="nulová",J507,0)</f>
        <v>0</v>
      </c>
      <c r="BJ507" s="17" t="s">
        <v>84</v>
      </c>
      <c r="BK507" s="220">
        <f>ROUND(I507*H507,2)</f>
        <v>0</v>
      </c>
      <c r="BL507" s="17" t="s">
        <v>198</v>
      </c>
      <c r="BM507" s="219" t="s">
        <v>698</v>
      </c>
    </row>
    <row r="508" spans="1:65" s="2" customFormat="1" ht="29.25">
      <c r="A508" s="34"/>
      <c r="B508" s="35"/>
      <c r="C508" s="36"/>
      <c r="D508" s="221" t="s">
        <v>200</v>
      </c>
      <c r="E508" s="36"/>
      <c r="F508" s="222" t="s">
        <v>699</v>
      </c>
      <c r="G508" s="36"/>
      <c r="H508" s="36"/>
      <c r="I508" s="122"/>
      <c r="J508" s="36"/>
      <c r="K508" s="36"/>
      <c r="L508" s="39"/>
      <c r="M508" s="223"/>
      <c r="N508" s="224"/>
      <c r="O508" s="71"/>
      <c r="P508" s="71"/>
      <c r="Q508" s="71"/>
      <c r="R508" s="71"/>
      <c r="S508" s="71"/>
      <c r="T508" s="72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T508" s="17" t="s">
        <v>200</v>
      </c>
      <c r="AU508" s="17" t="s">
        <v>86</v>
      </c>
    </row>
    <row r="509" spans="1:65" s="12" customFormat="1" ht="22.9" customHeight="1">
      <c r="B509" s="192"/>
      <c r="C509" s="193"/>
      <c r="D509" s="194" t="s">
        <v>76</v>
      </c>
      <c r="E509" s="206" t="s">
        <v>700</v>
      </c>
      <c r="F509" s="206" t="s">
        <v>701</v>
      </c>
      <c r="G509" s="193"/>
      <c r="H509" s="193"/>
      <c r="I509" s="196"/>
      <c r="J509" s="207">
        <f>BK509</f>
        <v>0</v>
      </c>
      <c r="K509" s="193"/>
      <c r="L509" s="198"/>
      <c r="M509" s="199"/>
      <c r="N509" s="200"/>
      <c r="O509" s="200"/>
      <c r="P509" s="201">
        <f>SUM(P510:P524)</f>
        <v>0</v>
      </c>
      <c r="Q509" s="200"/>
      <c r="R509" s="201">
        <f>SUM(R510:R524)</f>
        <v>0.122458</v>
      </c>
      <c r="S509" s="200"/>
      <c r="T509" s="202">
        <f>SUM(T510:T524)</f>
        <v>0</v>
      </c>
      <c r="AR509" s="203" t="s">
        <v>86</v>
      </c>
      <c r="AT509" s="204" t="s">
        <v>76</v>
      </c>
      <c r="AU509" s="204" t="s">
        <v>84</v>
      </c>
      <c r="AY509" s="203" t="s">
        <v>191</v>
      </c>
      <c r="BK509" s="205">
        <f>SUM(BK510:BK524)</f>
        <v>0</v>
      </c>
    </row>
    <row r="510" spans="1:65" s="2" customFormat="1" ht="32.450000000000003" customHeight="1">
      <c r="A510" s="34"/>
      <c r="B510" s="35"/>
      <c r="C510" s="208" t="s">
        <v>759</v>
      </c>
      <c r="D510" s="208" t="s">
        <v>193</v>
      </c>
      <c r="E510" s="209" t="s">
        <v>703</v>
      </c>
      <c r="F510" s="210" t="s">
        <v>704</v>
      </c>
      <c r="G510" s="211" t="s">
        <v>223</v>
      </c>
      <c r="H510" s="212">
        <v>12.2</v>
      </c>
      <c r="I510" s="213"/>
      <c r="J510" s="214">
        <f>ROUND(I510*H510,2)</f>
        <v>0</v>
      </c>
      <c r="K510" s="210" t="s">
        <v>197</v>
      </c>
      <c r="L510" s="39"/>
      <c r="M510" s="215" t="s">
        <v>1</v>
      </c>
      <c r="N510" s="216" t="s">
        <v>42</v>
      </c>
      <c r="O510" s="71"/>
      <c r="P510" s="217">
        <f>O510*H510</f>
        <v>0</v>
      </c>
      <c r="Q510" s="217">
        <v>1.17E-3</v>
      </c>
      <c r="R510" s="217">
        <f>Q510*H510</f>
        <v>1.4274E-2</v>
      </c>
      <c r="S510" s="217">
        <v>0</v>
      </c>
      <c r="T510" s="218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19" t="s">
        <v>321</v>
      </c>
      <c r="AT510" s="219" t="s">
        <v>193</v>
      </c>
      <c r="AU510" s="219" t="s">
        <v>86</v>
      </c>
      <c r="AY510" s="17" t="s">
        <v>191</v>
      </c>
      <c r="BE510" s="220">
        <f>IF(N510="základní",J510,0)</f>
        <v>0</v>
      </c>
      <c r="BF510" s="220">
        <f>IF(N510="snížená",J510,0)</f>
        <v>0</v>
      </c>
      <c r="BG510" s="220">
        <f>IF(N510="zákl. přenesená",J510,0)</f>
        <v>0</v>
      </c>
      <c r="BH510" s="220">
        <f>IF(N510="sníž. přenesená",J510,0)</f>
        <v>0</v>
      </c>
      <c r="BI510" s="220">
        <f>IF(N510="nulová",J510,0)</f>
        <v>0</v>
      </c>
      <c r="BJ510" s="17" t="s">
        <v>84</v>
      </c>
      <c r="BK510" s="220">
        <f>ROUND(I510*H510,2)</f>
        <v>0</v>
      </c>
      <c r="BL510" s="17" t="s">
        <v>321</v>
      </c>
      <c r="BM510" s="219" t="s">
        <v>705</v>
      </c>
    </row>
    <row r="511" spans="1:65" s="2" customFormat="1" ht="29.25">
      <c r="A511" s="34"/>
      <c r="B511" s="35"/>
      <c r="C511" s="36"/>
      <c r="D511" s="221" t="s">
        <v>200</v>
      </c>
      <c r="E511" s="36"/>
      <c r="F511" s="222" t="s">
        <v>706</v>
      </c>
      <c r="G511" s="36"/>
      <c r="H511" s="36"/>
      <c r="I511" s="122"/>
      <c r="J511" s="36"/>
      <c r="K511" s="36"/>
      <c r="L511" s="39"/>
      <c r="M511" s="223"/>
      <c r="N511" s="224"/>
      <c r="O511" s="71"/>
      <c r="P511" s="71"/>
      <c r="Q511" s="71"/>
      <c r="R511" s="71"/>
      <c r="S511" s="71"/>
      <c r="T511" s="72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7" t="s">
        <v>200</v>
      </c>
      <c r="AU511" s="17" t="s">
        <v>86</v>
      </c>
    </row>
    <row r="512" spans="1:65" s="14" customFormat="1">
      <c r="B512" s="235"/>
      <c r="C512" s="236"/>
      <c r="D512" s="221" t="s">
        <v>202</v>
      </c>
      <c r="E512" s="237" t="s">
        <v>1</v>
      </c>
      <c r="F512" s="238" t="s">
        <v>2159</v>
      </c>
      <c r="G512" s="236"/>
      <c r="H512" s="239">
        <v>9.5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AT512" s="245" t="s">
        <v>202</v>
      </c>
      <c r="AU512" s="245" t="s">
        <v>86</v>
      </c>
      <c r="AV512" s="14" t="s">
        <v>86</v>
      </c>
      <c r="AW512" s="14" t="s">
        <v>32</v>
      </c>
      <c r="AX512" s="14" t="s">
        <v>77</v>
      </c>
      <c r="AY512" s="245" t="s">
        <v>191</v>
      </c>
    </row>
    <row r="513" spans="1:65" s="14" customFormat="1">
      <c r="B513" s="235"/>
      <c r="C513" s="236"/>
      <c r="D513" s="221" t="s">
        <v>202</v>
      </c>
      <c r="E513" s="237" t="s">
        <v>1</v>
      </c>
      <c r="F513" s="238" t="s">
        <v>2160</v>
      </c>
      <c r="G513" s="236"/>
      <c r="H513" s="239">
        <v>2.7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AT513" s="245" t="s">
        <v>202</v>
      </c>
      <c r="AU513" s="245" t="s">
        <v>86</v>
      </c>
      <c r="AV513" s="14" t="s">
        <v>86</v>
      </c>
      <c r="AW513" s="14" t="s">
        <v>32</v>
      </c>
      <c r="AX513" s="14" t="s">
        <v>77</v>
      </c>
      <c r="AY513" s="245" t="s">
        <v>191</v>
      </c>
    </row>
    <row r="514" spans="1:65" s="2" customFormat="1" ht="21.6" customHeight="1">
      <c r="A514" s="34"/>
      <c r="B514" s="35"/>
      <c r="C514" s="247" t="s">
        <v>764</v>
      </c>
      <c r="D514" s="247" t="s">
        <v>275</v>
      </c>
      <c r="E514" s="248" t="s">
        <v>711</v>
      </c>
      <c r="F514" s="249" t="s">
        <v>712</v>
      </c>
      <c r="G514" s="250" t="s">
        <v>223</v>
      </c>
      <c r="H514" s="251">
        <v>12.81</v>
      </c>
      <c r="I514" s="252"/>
      <c r="J514" s="253">
        <f>ROUND(I514*H514,2)</f>
        <v>0</v>
      </c>
      <c r="K514" s="249" t="s">
        <v>197</v>
      </c>
      <c r="L514" s="254"/>
      <c r="M514" s="255" t="s">
        <v>1</v>
      </c>
      <c r="N514" s="256" t="s">
        <v>42</v>
      </c>
      <c r="O514" s="71"/>
      <c r="P514" s="217">
        <f>O514*H514</f>
        <v>0</v>
      </c>
      <c r="Q514" s="217">
        <v>8.0000000000000002E-3</v>
      </c>
      <c r="R514" s="217">
        <f>Q514*H514</f>
        <v>0.10248</v>
      </c>
      <c r="S514" s="217">
        <v>0</v>
      </c>
      <c r="T514" s="218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219" t="s">
        <v>451</v>
      </c>
      <c r="AT514" s="219" t="s">
        <v>275</v>
      </c>
      <c r="AU514" s="219" t="s">
        <v>86</v>
      </c>
      <c r="AY514" s="17" t="s">
        <v>191</v>
      </c>
      <c r="BE514" s="220">
        <f>IF(N514="základní",J514,0)</f>
        <v>0</v>
      </c>
      <c r="BF514" s="220">
        <f>IF(N514="snížená",J514,0)</f>
        <v>0</v>
      </c>
      <c r="BG514" s="220">
        <f>IF(N514="zákl. přenesená",J514,0)</f>
        <v>0</v>
      </c>
      <c r="BH514" s="220">
        <f>IF(N514="sníž. přenesená",J514,0)</f>
        <v>0</v>
      </c>
      <c r="BI514" s="220">
        <f>IF(N514="nulová",J514,0)</f>
        <v>0</v>
      </c>
      <c r="BJ514" s="17" t="s">
        <v>84</v>
      </c>
      <c r="BK514" s="220">
        <f>ROUND(I514*H514,2)</f>
        <v>0</v>
      </c>
      <c r="BL514" s="17" t="s">
        <v>321</v>
      </c>
      <c r="BM514" s="219" t="s">
        <v>713</v>
      </c>
    </row>
    <row r="515" spans="1:65" s="2" customFormat="1" ht="19.5">
      <c r="A515" s="34"/>
      <c r="B515" s="35"/>
      <c r="C515" s="36"/>
      <c r="D515" s="221" t="s">
        <v>200</v>
      </c>
      <c r="E515" s="36"/>
      <c r="F515" s="222" t="s">
        <v>714</v>
      </c>
      <c r="G515" s="36"/>
      <c r="H515" s="36"/>
      <c r="I515" s="122"/>
      <c r="J515" s="36"/>
      <c r="K515" s="36"/>
      <c r="L515" s="39"/>
      <c r="M515" s="223"/>
      <c r="N515" s="224"/>
      <c r="O515" s="71"/>
      <c r="P515" s="71"/>
      <c r="Q515" s="71"/>
      <c r="R515" s="71"/>
      <c r="S515" s="71"/>
      <c r="T515" s="72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T515" s="17" t="s">
        <v>200</v>
      </c>
      <c r="AU515" s="17" t="s">
        <v>86</v>
      </c>
    </row>
    <row r="516" spans="1:65" s="14" customFormat="1">
      <c r="B516" s="235"/>
      <c r="C516" s="236"/>
      <c r="D516" s="221" t="s">
        <v>202</v>
      </c>
      <c r="E516" s="236"/>
      <c r="F516" s="238" t="s">
        <v>2161</v>
      </c>
      <c r="G516" s="236"/>
      <c r="H516" s="239">
        <v>12.81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AT516" s="245" t="s">
        <v>202</v>
      </c>
      <c r="AU516" s="245" t="s">
        <v>86</v>
      </c>
      <c r="AV516" s="14" t="s">
        <v>86</v>
      </c>
      <c r="AW516" s="14" t="s">
        <v>4</v>
      </c>
      <c r="AX516" s="14" t="s">
        <v>84</v>
      </c>
      <c r="AY516" s="245" t="s">
        <v>191</v>
      </c>
    </row>
    <row r="517" spans="1:65" s="2" customFormat="1" ht="21.6" customHeight="1">
      <c r="A517" s="34"/>
      <c r="B517" s="35"/>
      <c r="C517" s="208" t="s">
        <v>769</v>
      </c>
      <c r="D517" s="208" t="s">
        <v>193</v>
      </c>
      <c r="E517" s="209" t="s">
        <v>717</v>
      </c>
      <c r="F517" s="210" t="s">
        <v>718</v>
      </c>
      <c r="G517" s="211" t="s">
        <v>297</v>
      </c>
      <c r="H517" s="212">
        <v>28.52</v>
      </c>
      <c r="I517" s="213"/>
      <c r="J517" s="214">
        <f>ROUND(I517*H517,2)</f>
        <v>0</v>
      </c>
      <c r="K517" s="210" t="s">
        <v>197</v>
      </c>
      <c r="L517" s="39"/>
      <c r="M517" s="215" t="s">
        <v>1</v>
      </c>
      <c r="N517" s="216" t="s">
        <v>42</v>
      </c>
      <c r="O517" s="71"/>
      <c r="P517" s="217">
        <f>O517*H517</f>
        <v>0</v>
      </c>
      <c r="Q517" s="217">
        <v>2.0000000000000001E-4</v>
      </c>
      <c r="R517" s="217">
        <f>Q517*H517</f>
        <v>5.7039999999999999E-3</v>
      </c>
      <c r="S517" s="217">
        <v>0</v>
      </c>
      <c r="T517" s="218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19" t="s">
        <v>321</v>
      </c>
      <c r="AT517" s="219" t="s">
        <v>193</v>
      </c>
      <c r="AU517" s="219" t="s">
        <v>86</v>
      </c>
      <c r="AY517" s="17" t="s">
        <v>191</v>
      </c>
      <c r="BE517" s="220">
        <f>IF(N517="základní",J517,0)</f>
        <v>0</v>
      </c>
      <c r="BF517" s="220">
        <f>IF(N517="snížená",J517,0)</f>
        <v>0</v>
      </c>
      <c r="BG517" s="220">
        <f>IF(N517="zákl. přenesená",J517,0)</f>
        <v>0</v>
      </c>
      <c r="BH517" s="220">
        <f>IF(N517="sníž. přenesená",J517,0)</f>
        <v>0</v>
      </c>
      <c r="BI517" s="220">
        <f>IF(N517="nulová",J517,0)</f>
        <v>0</v>
      </c>
      <c r="BJ517" s="17" t="s">
        <v>84</v>
      </c>
      <c r="BK517" s="220">
        <f>ROUND(I517*H517,2)</f>
        <v>0</v>
      </c>
      <c r="BL517" s="17" t="s">
        <v>321</v>
      </c>
      <c r="BM517" s="219" t="s">
        <v>719</v>
      </c>
    </row>
    <row r="518" spans="1:65" s="2" customFormat="1" ht="19.5">
      <c r="A518" s="34"/>
      <c r="B518" s="35"/>
      <c r="C518" s="36"/>
      <c r="D518" s="221" t="s">
        <v>200</v>
      </c>
      <c r="E518" s="36"/>
      <c r="F518" s="222" t="s">
        <v>720</v>
      </c>
      <c r="G518" s="36"/>
      <c r="H518" s="36"/>
      <c r="I518" s="122"/>
      <c r="J518" s="36"/>
      <c r="K518" s="36"/>
      <c r="L518" s="39"/>
      <c r="M518" s="223"/>
      <c r="N518" s="224"/>
      <c r="O518" s="71"/>
      <c r="P518" s="71"/>
      <c r="Q518" s="71"/>
      <c r="R518" s="71"/>
      <c r="S518" s="71"/>
      <c r="T518" s="72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7" t="s">
        <v>200</v>
      </c>
      <c r="AU518" s="17" t="s">
        <v>86</v>
      </c>
    </row>
    <row r="519" spans="1:65" s="13" customFormat="1">
      <c r="B519" s="225"/>
      <c r="C519" s="226"/>
      <c r="D519" s="221" t="s">
        <v>202</v>
      </c>
      <c r="E519" s="227" t="s">
        <v>1</v>
      </c>
      <c r="F519" s="228" t="s">
        <v>1292</v>
      </c>
      <c r="G519" s="226"/>
      <c r="H519" s="227" t="s">
        <v>1</v>
      </c>
      <c r="I519" s="229"/>
      <c r="J519" s="226"/>
      <c r="K519" s="226"/>
      <c r="L519" s="230"/>
      <c r="M519" s="231"/>
      <c r="N519" s="232"/>
      <c r="O519" s="232"/>
      <c r="P519" s="232"/>
      <c r="Q519" s="232"/>
      <c r="R519" s="232"/>
      <c r="S519" s="232"/>
      <c r="T519" s="233"/>
      <c r="AT519" s="234" t="s">
        <v>202</v>
      </c>
      <c r="AU519" s="234" t="s">
        <v>86</v>
      </c>
      <c r="AV519" s="13" t="s">
        <v>84</v>
      </c>
      <c r="AW519" s="13" t="s">
        <v>32</v>
      </c>
      <c r="AX519" s="13" t="s">
        <v>77</v>
      </c>
      <c r="AY519" s="234" t="s">
        <v>191</v>
      </c>
    </row>
    <row r="520" spans="1:65" s="14" customFormat="1" ht="22.5">
      <c r="B520" s="235"/>
      <c r="C520" s="236"/>
      <c r="D520" s="221" t="s">
        <v>202</v>
      </c>
      <c r="E520" s="237" t="s">
        <v>1</v>
      </c>
      <c r="F520" s="238" t="s">
        <v>2162</v>
      </c>
      <c r="G520" s="236"/>
      <c r="H520" s="239">
        <v>21.9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AT520" s="245" t="s">
        <v>202</v>
      </c>
      <c r="AU520" s="245" t="s">
        <v>86</v>
      </c>
      <c r="AV520" s="14" t="s">
        <v>86</v>
      </c>
      <c r="AW520" s="14" t="s">
        <v>32</v>
      </c>
      <c r="AX520" s="14" t="s">
        <v>77</v>
      </c>
      <c r="AY520" s="245" t="s">
        <v>191</v>
      </c>
    </row>
    <row r="521" spans="1:65" s="13" customFormat="1">
      <c r="B521" s="225"/>
      <c r="C521" s="226"/>
      <c r="D521" s="221" t="s">
        <v>202</v>
      </c>
      <c r="E521" s="227" t="s">
        <v>1</v>
      </c>
      <c r="F521" s="228" t="s">
        <v>1295</v>
      </c>
      <c r="G521" s="226"/>
      <c r="H521" s="227" t="s">
        <v>1</v>
      </c>
      <c r="I521" s="229"/>
      <c r="J521" s="226"/>
      <c r="K521" s="226"/>
      <c r="L521" s="230"/>
      <c r="M521" s="231"/>
      <c r="N521" s="232"/>
      <c r="O521" s="232"/>
      <c r="P521" s="232"/>
      <c r="Q521" s="232"/>
      <c r="R521" s="232"/>
      <c r="S521" s="232"/>
      <c r="T521" s="233"/>
      <c r="AT521" s="234" t="s">
        <v>202</v>
      </c>
      <c r="AU521" s="234" t="s">
        <v>86</v>
      </c>
      <c r="AV521" s="13" t="s">
        <v>84</v>
      </c>
      <c r="AW521" s="13" t="s">
        <v>32</v>
      </c>
      <c r="AX521" s="13" t="s">
        <v>77</v>
      </c>
      <c r="AY521" s="234" t="s">
        <v>191</v>
      </c>
    </row>
    <row r="522" spans="1:65" s="14" customFormat="1">
      <c r="B522" s="235"/>
      <c r="C522" s="236"/>
      <c r="D522" s="221" t="s">
        <v>202</v>
      </c>
      <c r="E522" s="237" t="s">
        <v>1</v>
      </c>
      <c r="F522" s="238" t="s">
        <v>2163</v>
      </c>
      <c r="G522" s="236"/>
      <c r="H522" s="239">
        <v>6.62</v>
      </c>
      <c r="I522" s="240"/>
      <c r="J522" s="236"/>
      <c r="K522" s="236"/>
      <c r="L522" s="241"/>
      <c r="M522" s="242"/>
      <c r="N522" s="243"/>
      <c r="O522" s="243"/>
      <c r="P522" s="243"/>
      <c r="Q522" s="243"/>
      <c r="R522" s="243"/>
      <c r="S522" s="243"/>
      <c r="T522" s="244"/>
      <c r="AT522" s="245" t="s">
        <v>202</v>
      </c>
      <c r="AU522" s="245" t="s">
        <v>86</v>
      </c>
      <c r="AV522" s="14" t="s">
        <v>86</v>
      </c>
      <c r="AW522" s="14" t="s">
        <v>32</v>
      </c>
      <c r="AX522" s="14" t="s">
        <v>77</v>
      </c>
      <c r="AY522" s="245" t="s">
        <v>191</v>
      </c>
    </row>
    <row r="523" spans="1:65" s="2" customFormat="1" ht="21.6" customHeight="1">
      <c r="A523" s="34"/>
      <c r="B523" s="35"/>
      <c r="C523" s="208" t="s">
        <v>774</v>
      </c>
      <c r="D523" s="208" t="s">
        <v>193</v>
      </c>
      <c r="E523" s="209" t="s">
        <v>2164</v>
      </c>
      <c r="F523" s="210" t="s">
        <v>2165</v>
      </c>
      <c r="G523" s="211" t="s">
        <v>235</v>
      </c>
      <c r="H523" s="212">
        <v>0.122</v>
      </c>
      <c r="I523" s="213"/>
      <c r="J523" s="214">
        <f>ROUND(I523*H523,2)</f>
        <v>0</v>
      </c>
      <c r="K523" s="210" t="s">
        <v>197</v>
      </c>
      <c r="L523" s="39"/>
      <c r="M523" s="215" t="s">
        <v>1</v>
      </c>
      <c r="N523" s="216" t="s">
        <v>42</v>
      </c>
      <c r="O523" s="71"/>
      <c r="P523" s="217">
        <f>O523*H523</f>
        <v>0</v>
      </c>
      <c r="Q523" s="217">
        <v>0</v>
      </c>
      <c r="R523" s="217">
        <f>Q523*H523</f>
        <v>0</v>
      </c>
      <c r="S523" s="217">
        <v>0</v>
      </c>
      <c r="T523" s="218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219" t="s">
        <v>321</v>
      </c>
      <c r="AT523" s="219" t="s">
        <v>193</v>
      </c>
      <c r="AU523" s="219" t="s">
        <v>86</v>
      </c>
      <c r="AY523" s="17" t="s">
        <v>191</v>
      </c>
      <c r="BE523" s="220">
        <f>IF(N523="základní",J523,0)</f>
        <v>0</v>
      </c>
      <c r="BF523" s="220">
        <f>IF(N523="snížená",J523,0)</f>
        <v>0</v>
      </c>
      <c r="BG523" s="220">
        <f>IF(N523="zákl. přenesená",J523,0)</f>
        <v>0</v>
      </c>
      <c r="BH523" s="220">
        <f>IF(N523="sníž. přenesená",J523,0)</f>
        <v>0</v>
      </c>
      <c r="BI523" s="220">
        <f>IF(N523="nulová",J523,0)</f>
        <v>0</v>
      </c>
      <c r="BJ523" s="17" t="s">
        <v>84</v>
      </c>
      <c r="BK523" s="220">
        <f>ROUND(I523*H523,2)</f>
        <v>0</v>
      </c>
      <c r="BL523" s="17" t="s">
        <v>321</v>
      </c>
      <c r="BM523" s="219" t="s">
        <v>2166</v>
      </c>
    </row>
    <row r="524" spans="1:65" s="2" customFormat="1" ht="29.25">
      <c r="A524" s="34"/>
      <c r="B524" s="35"/>
      <c r="C524" s="36"/>
      <c r="D524" s="221" t="s">
        <v>200</v>
      </c>
      <c r="E524" s="36"/>
      <c r="F524" s="222" t="s">
        <v>2167</v>
      </c>
      <c r="G524" s="36"/>
      <c r="H524" s="36"/>
      <c r="I524" s="122"/>
      <c r="J524" s="36"/>
      <c r="K524" s="36"/>
      <c r="L524" s="39"/>
      <c r="M524" s="223"/>
      <c r="N524" s="224"/>
      <c r="O524" s="71"/>
      <c r="P524" s="71"/>
      <c r="Q524" s="71"/>
      <c r="R524" s="71"/>
      <c r="S524" s="71"/>
      <c r="T524" s="72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T524" s="17" t="s">
        <v>200</v>
      </c>
      <c r="AU524" s="17" t="s">
        <v>86</v>
      </c>
    </row>
    <row r="525" spans="1:65" s="12" customFormat="1" ht="22.9" customHeight="1">
      <c r="B525" s="192"/>
      <c r="C525" s="193"/>
      <c r="D525" s="194" t="s">
        <v>76</v>
      </c>
      <c r="E525" s="206" t="s">
        <v>734</v>
      </c>
      <c r="F525" s="206" t="s">
        <v>735</v>
      </c>
      <c r="G525" s="193"/>
      <c r="H525" s="193"/>
      <c r="I525" s="196"/>
      <c r="J525" s="207">
        <f>BK525</f>
        <v>0</v>
      </c>
      <c r="K525" s="193"/>
      <c r="L525" s="198"/>
      <c r="M525" s="199"/>
      <c r="N525" s="200"/>
      <c r="O525" s="200"/>
      <c r="P525" s="201">
        <f>SUM(P526:P577)</f>
        <v>0</v>
      </c>
      <c r="Q525" s="200"/>
      <c r="R525" s="201">
        <f>SUM(R526:R577)</f>
        <v>0.84600145000000004</v>
      </c>
      <c r="S525" s="200"/>
      <c r="T525" s="202">
        <f>SUM(T526:T577)</f>
        <v>0.29151749999999998</v>
      </c>
      <c r="AR525" s="203" t="s">
        <v>86</v>
      </c>
      <c r="AT525" s="204" t="s">
        <v>76</v>
      </c>
      <c r="AU525" s="204" t="s">
        <v>84</v>
      </c>
      <c r="AY525" s="203" t="s">
        <v>191</v>
      </c>
      <c r="BK525" s="205">
        <f>SUM(BK526:BK577)</f>
        <v>0</v>
      </c>
    </row>
    <row r="526" spans="1:65" s="2" customFormat="1" ht="14.45" customHeight="1">
      <c r="A526" s="34"/>
      <c r="B526" s="35"/>
      <c r="C526" s="208" t="s">
        <v>780</v>
      </c>
      <c r="D526" s="208" t="s">
        <v>193</v>
      </c>
      <c r="E526" s="209" t="s">
        <v>737</v>
      </c>
      <c r="F526" s="210" t="s">
        <v>738</v>
      </c>
      <c r="G526" s="211" t="s">
        <v>297</v>
      </c>
      <c r="H526" s="212">
        <v>9.9499999999999993</v>
      </c>
      <c r="I526" s="213"/>
      <c r="J526" s="214">
        <f>ROUND(I526*H526,2)</f>
        <v>0</v>
      </c>
      <c r="K526" s="210" t="s">
        <v>197</v>
      </c>
      <c r="L526" s="39"/>
      <c r="M526" s="215" t="s">
        <v>1</v>
      </c>
      <c r="N526" s="216" t="s">
        <v>42</v>
      </c>
      <c r="O526" s="71"/>
      <c r="P526" s="217">
        <f>O526*H526</f>
        <v>0</v>
      </c>
      <c r="Q526" s="217">
        <v>0</v>
      </c>
      <c r="R526" s="217">
        <f>Q526*H526</f>
        <v>0</v>
      </c>
      <c r="S526" s="217">
        <v>1.9650000000000001E-2</v>
      </c>
      <c r="T526" s="218">
        <f>S526*H526</f>
        <v>0.19551749999999998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219" t="s">
        <v>321</v>
      </c>
      <c r="AT526" s="219" t="s">
        <v>193</v>
      </c>
      <c r="AU526" s="219" t="s">
        <v>86</v>
      </c>
      <c r="AY526" s="17" t="s">
        <v>191</v>
      </c>
      <c r="BE526" s="220">
        <f>IF(N526="základní",J526,0)</f>
        <v>0</v>
      </c>
      <c r="BF526" s="220">
        <f>IF(N526="snížená",J526,0)</f>
        <v>0</v>
      </c>
      <c r="BG526" s="220">
        <f>IF(N526="zákl. přenesená",J526,0)</f>
        <v>0</v>
      </c>
      <c r="BH526" s="220">
        <f>IF(N526="sníž. přenesená",J526,0)</f>
        <v>0</v>
      </c>
      <c r="BI526" s="220">
        <f>IF(N526="nulová",J526,0)</f>
        <v>0</v>
      </c>
      <c r="BJ526" s="17" t="s">
        <v>84</v>
      </c>
      <c r="BK526" s="220">
        <f>ROUND(I526*H526,2)</f>
        <v>0</v>
      </c>
      <c r="BL526" s="17" t="s">
        <v>321</v>
      </c>
      <c r="BM526" s="219" t="s">
        <v>739</v>
      </c>
    </row>
    <row r="527" spans="1:65" s="2" customFormat="1">
      <c r="A527" s="34"/>
      <c r="B527" s="35"/>
      <c r="C527" s="36"/>
      <c r="D527" s="221" t="s">
        <v>200</v>
      </c>
      <c r="E527" s="36"/>
      <c r="F527" s="222" t="s">
        <v>740</v>
      </c>
      <c r="G527" s="36"/>
      <c r="H527" s="36"/>
      <c r="I527" s="122"/>
      <c r="J527" s="36"/>
      <c r="K527" s="36"/>
      <c r="L527" s="39"/>
      <c r="M527" s="223"/>
      <c r="N527" s="224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200</v>
      </c>
      <c r="AU527" s="17" t="s">
        <v>86</v>
      </c>
    </row>
    <row r="528" spans="1:65" s="14" customFormat="1">
      <c r="B528" s="235"/>
      <c r="C528" s="236"/>
      <c r="D528" s="221" t="s">
        <v>202</v>
      </c>
      <c r="E528" s="237" t="s">
        <v>1</v>
      </c>
      <c r="F528" s="238" t="s">
        <v>2168</v>
      </c>
      <c r="G528" s="236"/>
      <c r="H528" s="239">
        <v>9.9499999999999993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AT528" s="245" t="s">
        <v>202</v>
      </c>
      <c r="AU528" s="245" t="s">
        <v>86</v>
      </c>
      <c r="AV528" s="14" t="s">
        <v>86</v>
      </c>
      <c r="AW528" s="14" t="s">
        <v>32</v>
      </c>
      <c r="AX528" s="14" t="s">
        <v>77</v>
      </c>
      <c r="AY528" s="245" t="s">
        <v>191</v>
      </c>
    </row>
    <row r="529" spans="1:65" s="2" customFormat="1" ht="32.450000000000003" customHeight="1">
      <c r="A529" s="34"/>
      <c r="B529" s="35"/>
      <c r="C529" s="208" t="s">
        <v>785</v>
      </c>
      <c r="D529" s="208" t="s">
        <v>193</v>
      </c>
      <c r="E529" s="209" t="s">
        <v>743</v>
      </c>
      <c r="F529" s="210" t="s">
        <v>744</v>
      </c>
      <c r="G529" s="211" t="s">
        <v>297</v>
      </c>
      <c r="H529" s="212">
        <v>27.95</v>
      </c>
      <c r="I529" s="213"/>
      <c r="J529" s="214">
        <f>ROUND(I529*H529,2)</f>
        <v>0</v>
      </c>
      <c r="K529" s="210" t="s">
        <v>197</v>
      </c>
      <c r="L529" s="39"/>
      <c r="M529" s="215" t="s">
        <v>1</v>
      </c>
      <c r="N529" s="216" t="s">
        <v>42</v>
      </c>
      <c r="O529" s="71"/>
      <c r="P529" s="217">
        <f>O529*H529</f>
        <v>0</v>
      </c>
      <c r="Q529" s="217">
        <v>0</v>
      </c>
      <c r="R529" s="217">
        <f>Q529*H529</f>
        <v>0</v>
      </c>
      <c r="S529" s="217">
        <v>0</v>
      </c>
      <c r="T529" s="218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219" t="s">
        <v>321</v>
      </c>
      <c r="AT529" s="219" t="s">
        <v>193</v>
      </c>
      <c r="AU529" s="219" t="s">
        <v>86</v>
      </c>
      <c r="AY529" s="17" t="s">
        <v>191</v>
      </c>
      <c r="BE529" s="220">
        <f>IF(N529="základní",J529,0)</f>
        <v>0</v>
      </c>
      <c r="BF529" s="220">
        <f>IF(N529="snížená",J529,0)</f>
        <v>0</v>
      </c>
      <c r="BG529" s="220">
        <f>IF(N529="zákl. přenesená",J529,0)</f>
        <v>0</v>
      </c>
      <c r="BH529" s="220">
        <f>IF(N529="sníž. přenesená",J529,0)</f>
        <v>0</v>
      </c>
      <c r="BI529" s="220">
        <f>IF(N529="nulová",J529,0)</f>
        <v>0</v>
      </c>
      <c r="BJ529" s="17" t="s">
        <v>84</v>
      </c>
      <c r="BK529" s="220">
        <f>ROUND(I529*H529,2)</f>
        <v>0</v>
      </c>
      <c r="BL529" s="17" t="s">
        <v>321</v>
      </c>
      <c r="BM529" s="219" t="s">
        <v>745</v>
      </c>
    </row>
    <row r="530" spans="1:65" s="2" customFormat="1" ht="19.5">
      <c r="A530" s="34"/>
      <c r="B530" s="35"/>
      <c r="C530" s="36"/>
      <c r="D530" s="221" t="s">
        <v>200</v>
      </c>
      <c r="E530" s="36"/>
      <c r="F530" s="222" t="s">
        <v>746</v>
      </c>
      <c r="G530" s="36"/>
      <c r="H530" s="36"/>
      <c r="I530" s="122"/>
      <c r="J530" s="36"/>
      <c r="K530" s="36"/>
      <c r="L530" s="39"/>
      <c r="M530" s="223"/>
      <c r="N530" s="224"/>
      <c r="O530" s="71"/>
      <c r="P530" s="71"/>
      <c r="Q530" s="71"/>
      <c r="R530" s="71"/>
      <c r="S530" s="71"/>
      <c r="T530" s="72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T530" s="17" t="s">
        <v>200</v>
      </c>
      <c r="AU530" s="17" t="s">
        <v>86</v>
      </c>
    </row>
    <row r="531" spans="1:65" s="13" customFormat="1">
      <c r="B531" s="225"/>
      <c r="C531" s="226"/>
      <c r="D531" s="221" t="s">
        <v>202</v>
      </c>
      <c r="E531" s="227" t="s">
        <v>1</v>
      </c>
      <c r="F531" s="228" t="s">
        <v>747</v>
      </c>
      <c r="G531" s="226"/>
      <c r="H531" s="227" t="s">
        <v>1</v>
      </c>
      <c r="I531" s="229"/>
      <c r="J531" s="226"/>
      <c r="K531" s="226"/>
      <c r="L531" s="230"/>
      <c r="M531" s="231"/>
      <c r="N531" s="232"/>
      <c r="O531" s="232"/>
      <c r="P531" s="232"/>
      <c r="Q531" s="232"/>
      <c r="R531" s="232"/>
      <c r="S531" s="232"/>
      <c r="T531" s="233"/>
      <c r="AT531" s="234" t="s">
        <v>202</v>
      </c>
      <c r="AU531" s="234" t="s">
        <v>86</v>
      </c>
      <c r="AV531" s="13" t="s">
        <v>84</v>
      </c>
      <c r="AW531" s="13" t="s">
        <v>32</v>
      </c>
      <c r="AX531" s="13" t="s">
        <v>77</v>
      </c>
      <c r="AY531" s="234" t="s">
        <v>191</v>
      </c>
    </row>
    <row r="532" spans="1:65" s="14" customFormat="1">
      <c r="B532" s="235"/>
      <c r="C532" s="236"/>
      <c r="D532" s="221" t="s">
        <v>202</v>
      </c>
      <c r="E532" s="237" t="s">
        <v>1</v>
      </c>
      <c r="F532" s="238" t="s">
        <v>2169</v>
      </c>
      <c r="G532" s="236"/>
      <c r="H532" s="239">
        <v>18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AT532" s="245" t="s">
        <v>202</v>
      </c>
      <c r="AU532" s="245" t="s">
        <v>86</v>
      </c>
      <c r="AV532" s="14" t="s">
        <v>86</v>
      </c>
      <c r="AW532" s="14" t="s">
        <v>32</v>
      </c>
      <c r="AX532" s="14" t="s">
        <v>77</v>
      </c>
      <c r="AY532" s="245" t="s">
        <v>191</v>
      </c>
    </row>
    <row r="533" spans="1:65" s="13" customFormat="1">
      <c r="B533" s="225"/>
      <c r="C533" s="226"/>
      <c r="D533" s="221" t="s">
        <v>202</v>
      </c>
      <c r="E533" s="227" t="s">
        <v>1</v>
      </c>
      <c r="F533" s="228" t="s">
        <v>749</v>
      </c>
      <c r="G533" s="226"/>
      <c r="H533" s="227" t="s">
        <v>1</v>
      </c>
      <c r="I533" s="229"/>
      <c r="J533" s="226"/>
      <c r="K533" s="226"/>
      <c r="L533" s="230"/>
      <c r="M533" s="231"/>
      <c r="N533" s="232"/>
      <c r="O533" s="232"/>
      <c r="P533" s="232"/>
      <c r="Q533" s="232"/>
      <c r="R533" s="232"/>
      <c r="S533" s="232"/>
      <c r="T533" s="233"/>
      <c r="AT533" s="234" t="s">
        <v>202</v>
      </c>
      <c r="AU533" s="234" t="s">
        <v>86</v>
      </c>
      <c r="AV533" s="13" t="s">
        <v>84</v>
      </c>
      <c r="AW533" s="13" t="s">
        <v>32</v>
      </c>
      <c r="AX533" s="13" t="s">
        <v>77</v>
      </c>
      <c r="AY533" s="234" t="s">
        <v>191</v>
      </c>
    </row>
    <row r="534" spans="1:65" s="14" customFormat="1">
      <c r="B534" s="235"/>
      <c r="C534" s="236"/>
      <c r="D534" s="221" t="s">
        <v>202</v>
      </c>
      <c r="E534" s="237" t="s">
        <v>1</v>
      </c>
      <c r="F534" s="238" t="s">
        <v>2168</v>
      </c>
      <c r="G534" s="236"/>
      <c r="H534" s="239">
        <v>9.9499999999999993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AT534" s="245" t="s">
        <v>202</v>
      </c>
      <c r="AU534" s="245" t="s">
        <v>86</v>
      </c>
      <c r="AV534" s="14" t="s">
        <v>86</v>
      </c>
      <c r="AW534" s="14" t="s">
        <v>32</v>
      </c>
      <c r="AX534" s="14" t="s">
        <v>77</v>
      </c>
      <c r="AY534" s="245" t="s">
        <v>191</v>
      </c>
    </row>
    <row r="535" spans="1:65" s="2" customFormat="1" ht="14.45" customHeight="1">
      <c r="A535" s="34"/>
      <c r="B535" s="35"/>
      <c r="C535" s="247" t="s">
        <v>790</v>
      </c>
      <c r="D535" s="247" t="s">
        <v>275</v>
      </c>
      <c r="E535" s="248" t="s">
        <v>751</v>
      </c>
      <c r="F535" s="249" t="s">
        <v>752</v>
      </c>
      <c r="G535" s="250" t="s">
        <v>196</v>
      </c>
      <c r="H535" s="251">
        <v>56</v>
      </c>
      <c r="I535" s="252"/>
      <c r="J535" s="253">
        <f>ROUND(I535*H535,2)</f>
        <v>0</v>
      </c>
      <c r="K535" s="249" t="s">
        <v>1</v>
      </c>
      <c r="L535" s="254"/>
      <c r="M535" s="255" t="s">
        <v>1</v>
      </c>
      <c r="N535" s="256" t="s">
        <v>42</v>
      </c>
      <c r="O535" s="71"/>
      <c r="P535" s="217">
        <f>O535*H535</f>
        <v>0</v>
      </c>
      <c r="Q535" s="217">
        <v>1.2930000000000001E-2</v>
      </c>
      <c r="R535" s="217">
        <f>Q535*H535</f>
        <v>0.72408000000000006</v>
      </c>
      <c r="S535" s="217">
        <v>0</v>
      </c>
      <c r="T535" s="218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219" t="s">
        <v>451</v>
      </c>
      <c r="AT535" s="219" t="s">
        <v>275</v>
      </c>
      <c r="AU535" s="219" t="s">
        <v>86</v>
      </c>
      <c r="AY535" s="17" t="s">
        <v>191</v>
      </c>
      <c r="BE535" s="220">
        <f>IF(N535="základní",J535,0)</f>
        <v>0</v>
      </c>
      <c r="BF535" s="220">
        <f>IF(N535="snížená",J535,0)</f>
        <v>0</v>
      </c>
      <c r="BG535" s="220">
        <f>IF(N535="zákl. přenesená",J535,0)</f>
        <v>0</v>
      </c>
      <c r="BH535" s="220">
        <f>IF(N535="sníž. přenesená",J535,0)</f>
        <v>0</v>
      </c>
      <c r="BI535" s="220">
        <f>IF(N535="nulová",J535,0)</f>
        <v>0</v>
      </c>
      <c r="BJ535" s="17" t="s">
        <v>84</v>
      </c>
      <c r="BK535" s="220">
        <f>ROUND(I535*H535,2)</f>
        <v>0</v>
      </c>
      <c r="BL535" s="17" t="s">
        <v>321</v>
      </c>
      <c r="BM535" s="219" t="s">
        <v>753</v>
      </c>
    </row>
    <row r="536" spans="1:65" s="2" customFormat="1">
      <c r="A536" s="34"/>
      <c r="B536" s="35"/>
      <c r="C536" s="36"/>
      <c r="D536" s="221" t="s">
        <v>200</v>
      </c>
      <c r="E536" s="36"/>
      <c r="F536" s="222" t="s">
        <v>752</v>
      </c>
      <c r="G536" s="36"/>
      <c r="H536" s="36"/>
      <c r="I536" s="122"/>
      <c r="J536" s="36"/>
      <c r="K536" s="36"/>
      <c r="L536" s="39"/>
      <c r="M536" s="223"/>
      <c r="N536" s="224"/>
      <c r="O536" s="71"/>
      <c r="P536" s="71"/>
      <c r="Q536" s="71"/>
      <c r="R536" s="71"/>
      <c r="S536" s="71"/>
      <c r="T536" s="72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T536" s="17" t="s">
        <v>200</v>
      </c>
      <c r="AU536" s="17" t="s">
        <v>86</v>
      </c>
    </row>
    <row r="537" spans="1:65" s="2" customFormat="1" ht="21.6" customHeight="1">
      <c r="A537" s="34"/>
      <c r="B537" s="35"/>
      <c r="C537" s="208" t="s">
        <v>795</v>
      </c>
      <c r="D537" s="208" t="s">
        <v>193</v>
      </c>
      <c r="E537" s="209" t="s">
        <v>755</v>
      </c>
      <c r="F537" s="210" t="s">
        <v>756</v>
      </c>
      <c r="G537" s="211" t="s">
        <v>196</v>
      </c>
      <c r="H537" s="212">
        <v>6</v>
      </c>
      <c r="I537" s="213"/>
      <c r="J537" s="214">
        <f>ROUND(I537*H537,2)</f>
        <v>0</v>
      </c>
      <c r="K537" s="210" t="s">
        <v>197</v>
      </c>
      <c r="L537" s="39"/>
      <c r="M537" s="215" t="s">
        <v>1</v>
      </c>
      <c r="N537" s="216" t="s">
        <v>42</v>
      </c>
      <c r="O537" s="71"/>
      <c r="P537" s="217">
        <f>O537*H537</f>
        <v>0</v>
      </c>
      <c r="Q537" s="217">
        <v>0</v>
      </c>
      <c r="R537" s="217">
        <f>Q537*H537</f>
        <v>0</v>
      </c>
      <c r="S537" s="217">
        <v>0</v>
      </c>
      <c r="T537" s="218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219" t="s">
        <v>321</v>
      </c>
      <c r="AT537" s="219" t="s">
        <v>193</v>
      </c>
      <c r="AU537" s="219" t="s">
        <v>86</v>
      </c>
      <c r="AY537" s="17" t="s">
        <v>191</v>
      </c>
      <c r="BE537" s="220">
        <f>IF(N537="základní",J537,0)</f>
        <v>0</v>
      </c>
      <c r="BF537" s="220">
        <f>IF(N537="snížená",J537,0)</f>
        <v>0</v>
      </c>
      <c r="BG537" s="220">
        <f>IF(N537="zákl. přenesená",J537,0)</f>
        <v>0</v>
      </c>
      <c r="BH537" s="220">
        <f>IF(N537="sníž. přenesená",J537,0)</f>
        <v>0</v>
      </c>
      <c r="BI537" s="220">
        <f>IF(N537="nulová",J537,0)</f>
        <v>0</v>
      </c>
      <c r="BJ537" s="17" t="s">
        <v>84</v>
      </c>
      <c r="BK537" s="220">
        <f>ROUND(I537*H537,2)</f>
        <v>0</v>
      </c>
      <c r="BL537" s="17" t="s">
        <v>321</v>
      </c>
      <c r="BM537" s="219" t="s">
        <v>757</v>
      </c>
    </row>
    <row r="538" spans="1:65" s="2" customFormat="1" ht="29.25">
      <c r="A538" s="34"/>
      <c r="B538" s="35"/>
      <c r="C538" s="36"/>
      <c r="D538" s="221" t="s">
        <v>200</v>
      </c>
      <c r="E538" s="36"/>
      <c r="F538" s="222" t="s">
        <v>758</v>
      </c>
      <c r="G538" s="36"/>
      <c r="H538" s="36"/>
      <c r="I538" s="122"/>
      <c r="J538" s="36"/>
      <c r="K538" s="36"/>
      <c r="L538" s="39"/>
      <c r="M538" s="223"/>
      <c r="N538" s="224"/>
      <c r="O538" s="71"/>
      <c r="P538" s="71"/>
      <c r="Q538" s="71"/>
      <c r="R538" s="71"/>
      <c r="S538" s="71"/>
      <c r="T538" s="72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7" t="s">
        <v>200</v>
      </c>
      <c r="AU538" s="17" t="s">
        <v>86</v>
      </c>
    </row>
    <row r="539" spans="1:65" s="14" customFormat="1">
      <c r="B539" s="235"/>
      <c r="C539" s="236"/>
      <c r="D539" s="221" t="s">
        <v>202</v>
      </c>
      <c r="E539" s="237" t="s">
        <v>1</v>
      </c>
      <c r="F539" s="238" t="s">
        <v>2098</v>
      </c>
      <c r="G539" s="236"/>
      <c r="H539" s="239">
        <v>5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AT539" s="245" t="s">
        <v>202</v>
      </c>
      <c r="AU539" s="245" t="s">
        <v>86</v>
      </c>
      <c r="AV539" s="14" t="s">
        <v>86</v>
      </c>
      <c r="AW539" s="14" t="s">
        <v>32</v>
      </c>
      <c r="AX539" s="14" t="s">
        <v>77</v>
      </c>
      <c r="AY539" s="245" t="s">
        <v>191</v>
      </c>
    </row>
    <row r="540" spans="1:65" s="14" customFormat="1">
      <c r="B540" s="235"/>
      <c r="C540" s="236"/>
      <c r="D540" s="221" t="s">
        <v>202</v>
      </c>
      <c r="E540" s="237" t="s">
        <v>1</v>
      </c>
      <c r="F540" s="238" t="s">
        <v>2102</v>
      </c>
      <c r="G540" s="236"/>
      <c r="H540" s="239">
        <v>1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AT540" s="245" t="s">
        <v>202</v>
      </c>
      <c r="AU540" s="245" t="s">
        <v>86</v>
      </c>
      <c r="AV540" s="14" t="s">
        <v>86</v>
      </c>
      <c r="AW540" s="14" t="s">
        <v>32</v>
      </c>
      <c r="AX540" s="14" t="s">
        <v>77</v>
      </c>
      <c r="AY540" s="245" t="s">
        <v>191</v>
      </c>
    </row>
    <row r="541" spans="1:65" s="2" customFormat="1" ht="21.6" customHeight="1">
      <c r="A541" s="34"/>
      <c r="B541" s="35"/>
      <c r="C541" s="247" t="s">
        <v>801</v>
      </c>
      <c r="D541" s="247" t="s">
        <v>275</v>
      </c>
      <c r="E541" s="248" t="s">
        <v>760</v>
      </c>
      <c r="F541" s="249" t="s">
        <v>761</v>
      </c>
      <c r="G541" s="250" t="s">
        <v>196</v>
      </c>
      <c r="H541" s="251">
        <v>3</v>
      </c>
      <c r="I541" s="252"/>
      <c r="J541" s="253">
        <f>ROUND(I541*H541,2)</f>
        <v>0</v>
      </c>
      <c r="K541" s="249" t="s">
        <v>197</v>
      </c>
      <c r="L541" s="254"/>
      <c r="M541" s="255" t="s">
        <v>1</v>
      </c>
      <c r="N541" s="256" t="s">
        <v>42</v>
      </c>
      <c r="O541" s="71"/>
      <c r="P541" s="217">
        <f>O541*H541</f>
        <v>0</v>
      </c>
      <c r="Q541" s="217">
        <v>1.6E-2</v>
      </c>
      <c r="R541" s="217">
        <f>Q541*H541</f>
        <v>4.8000000000000001E-2</v>
      </c>
      <c r="S541" s="217">
        <v>0</v>
      </c>
      <c r="T541" s="218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219" t="s">
        <v>451</v>
      </c>
      <c r="AT541" s="219" t="s">
        <v>275</v>
      </c>
      <c r="AU541" s="219" t="s">
        <v>86</v>
      </c>
      <c r="AY541" s="17" t="s">
        <v>191</v>
      </c>
      <c r="BE541" s="220">
        <f>IF(N541="základní",J541,0)</f>
        <v>0</v>
      </c>
      <c r="BF541" s="220">
        <f>IF(N541="snížená",J541,0)</f>
        <v>0</v>
      </c>
      <c r="BG541" s="220">
        <f>IF(N541="zákl. přenesená",J541,0)</f>
        <v>0</v>
      </c>
      <c r="BH541" s="220">
        <f>IF(N541="sníž. přenesená",J541,0)</f>
        <v>0</v>
      </c>
      <c r="BI541" s="220">
        <f>IF(N541="nulová",J541,0)</f>
        <v>0</v>
      </c>
      <c r="BJ541" s="17" t="s">
        <v>84</v>
      </c>
      <c r="BK541" s="220">
        <f>ROUND(I541*H541,2)</f>
        <v>0</v>
      </c>
      <c r="BL541" s="17" t="s">
        <v>321</v>
      </c>
      <c r="BM541" s="219" t="s">
        <v>762</v>
      </c>
    </row>
    <row r="542" spans="1:65" s="2" customFormat="1" ht="19.5">
      <c r="A542" s="34"/>
      <c r="B542" s="35"/>
      <c r="C542" s="36"/>
      <c r="D542" s="221" t="s">
        <v>200</v>
      </c>
      <c r="E542" s="36"/>
      <c r="F542" s="222" t="s">
        <v>763</v>
      </c>
      <c r="G542" s="36"/>
      <c r="H542" s="36"/>
      <c r="I542" s="122"/>
      <c r="J542" s="36"/>
      <c r="K542" s="36"/>
      <c r="L542" s="39"/>
      <c r="M542" s="223"/>
      <c r="N542" s="224"/>
      <c r="O542" s="71"/>
      <c r="P542" s="71"/>
      <c r="Q542" s="71"/>
      <c r="R542" s="71"/>
      <c r="S542" s="71"/>
      <c r="T542" s="72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7" t="s">
        <v>200</v>
      </c>
      <c r="AU542" s="17" t="s">
        <v>86</v>
      </c>
    </row>
    <row r="543" spans="1:65" s="14" customFormat="1">
      <c r="B543" s="235"/>
      <c r="C543" s="236"/>
      <c r="D543" s="221" t="s">
        <v>202</v>
      </c>
      <c r="E543" s="237" t="s">
        <v>1</v>
      </c>
      <c r="F543" s="238" t="s">
        <v>2100</v>
      </c>
      <c r="G543" s="236"/>
      <c r="H543" s="239">
        <v>2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AT543" s="245" t="s">
        <v>202</v>
      </c>
      <c r="AU543" s="245" t="s">
        <v>86</v>
      </c>
      <c r="AV543" s="14" t="s">
        <v>86</v>
      </c>
      <c r="AW543" s="14" t="s">
        <v>32</v>
      </c>
      <c r="AX543" s="14" t="s">
        <v>77</v>
      </c>
      <c r="AY543" s="245" t="s">
        <v>191</v>
      </c>
    </row>
    <row r="544" spans="1:65" s="14" customFormat="1">
      <c r="B544" s="235"/>
      <c r="C544" s="236"/>
      <c r="D544" s="221" t="s">
        <v>202</v>
      </c>
      <c r="E544" s="237" t="s">
        <v>1</v>
      </c>
      <c r="F544" s="238" t="s">
        <v>2102</v>
      </c>
      <c r="G544" s="236"/>
      <c r="H544" s="239">
        <v>1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AT544" s="245" t="s">
        <v>202</v>
      </c>
      <c r="AU544" s="245" t="s">
        <v>86</v>
      </c>
      <c r="AV544" s="14" t="s">
        <v>86</v>
      </c>
      <c r="AW544" s="14" t="s">
        <v>32</v>
      </c>
      <c r="AX544" s="14" t="s">
        <v>77</v>
      </c>
      <c r="AY544" s="245" t="s">
        <v>191</v>
      </c>
    </row>
    <row r="545" spans="1:65" s="2" customFormat="1" ht="21.6" customHeight="1">
      <c r="A545" s="34"/>
      <c r="B545" s="35"/>
      <c r="C545" s="247" t="s">
        <v>807</v>
      </c>
      <c r="D545" s="247" t="s">
        <v>275</v>
      </c>
      <c r="E545" s="248" t="s">
        <v>1755</v>
      </c>
      <c r="F545" s="249" t="s">
        <v>1756</v>
      </c>
      <c r="G545" s="250" t="s">
        <v>196</v>
      </c>
      <c r="H545" s="251">
        <v>3</v>
      </c>
      <c r="I545" s="252"/>
      <c r="J545" s="253">
        <f>ROUND(I545*H545,2)</f>
        <v>0</v>
      </c>
      <c r="K545" s="249" t="s">
        <v>197</v>
      </c>
      <c r="L545" s="254"/>
      <c r="M545" s="255" t="s">
        <v>1</v>
      </c>
      <c r="N545" s="256" t="s">
        <v>42</v>
      </c>
      <c r="O545" s="71"/>
      <c r="P545" s="217">
        <f>O545*H545</f>
        <v>0</v>
      </c>
      <c r="Q545" s="217">
        <v>1.55E-2</v>
      </c>
      <c r="R545" s="217">
        <f>Q545*H545</f>
        <v>4.65E-2</v>
      </c>
      <c r="S545" s="217">
        <v>0</v>
      </c>
      <c r="T545" s="218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219" t="s">
        <v>451</v>
      </c>
      <c r="AT545" s="219" t="s">
        <v>275</v>
      </c>
      <c r="AU545" s="219" t="s">
        <v>86</v>
      </c>
      <c r="AY545" s="17" t="s">
        <v>191</v>
      </c>
      <c r="BE545" s="220">
        <f>IF(N545="základní",J545,0)</f>
        <v>0</v>
      </c>
      <c r="BF545" s="220">
        <f>IF(N545="snížená",J545,0)</f>
        <v>0</v>
      </c>
      <c r="BG545" s="220">
        <f>IF(N545="zákl. přenesená",J545,0)</f>
        <v>0</v>
      </c>
      <c r="BH545" s="220">
        <f>IF(N545="sníž. přenesená",J545,0)</f>
        <v>0</v>
      </c>
      <c r="BI545" s="220">
        <f>IF(N545="nulová",J545,0)</f>
        <v>0</v>
      </c>
      <c r="BJ545" s="17" t="s">
        <v>84</v>
      </c>
      <c r="BK545" s="220">
        <f>ROUND(I545*H545,2)</f>
        <v>0</v>
      </c>
      <c r="BL545" s="17" t="s">
        <v>321</v>
      </c>
      <c r="BM545" s="219" t="s">
        <v>2170</v>
      </c>
    </row>
    <row r="546" spans="1:65" s="2" customFormat="1" ht="19.5">
      <c r="A546" s="34"/>
      <c r="B546" s="35"/>
      <c r="C546" s="36"/>
      <c r="D546" s="221" t="s">
        <v>200</v>
      </c>
      <c r="E546" s="36"/>
      <c r="F546" s="222" t="s">
        <v>1758</v>
      </c>
      <c r="G546" s="36"/>
      <c r="H546" s="36"/>
      <c r="I546" s="122"/>
      <c r="J546" s="36"/>
      <c r="K546" s="36"/>
      <c r="L546" s="39"/>
      <c r="M546" s="223"/>
      <c r="N546" s="224"/>
      <c r="O546" s="71"/>
      <c r="P546" s="71"/>
      <c r="Q546" s="71"/>
      <c r="R546" s="71"/>
      <c r="S546" s="71"/>
      <c r="T546" s="72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T546" s="17" t="s">
        <v>200</v>
      </c>
      <c r="AU546" s="17" t="s">
        <v>86</v>
      </c>
    </row>
    <row r="547" spans="1:65" s="14" customFormat="1">
      <c r="B547" s="235"/>
      <c r="C547" s="236"/>
      <c r="D547" s="221" t="s">
        <v>202</v>
      </c>
      <c r="E547" s="237" t="s">
        <v>1</v>
      </c>
      <c r="F547" s="238" t="s">
        <v>2171</v>
      </c>
      <c r="G547" s="236"/>
      <c r="H547" s="239">
        <v>3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AT547" s="245" t="s">
        <v>202</v>
      </c>
      <c r="AU547" s="245" t="s">
        <v>86</v>
      </c>
      <c r="AV547" s="14" t="s">
        <v>86</v>
      </c>
      <c r="AW547" s="14" t="s">
        <v>32</v>
      </c>
      <c r="AX547" s="14" t="s">
        <v>77</v>
      </c>
      <c r="AY547" s="245" t="s">
        <v>191</v>
      </c>
    </row>
    <row r="548" spans="1:65" s="2" customFormat="1" ht="21.6" customHeight="1">
      <c r="A548" s="34"/>
      <c r="B548" s="35"/>
      <c r="C548" s="208" t="s">
        <v>816</v>
      </c>
      <c r="D548" s="208" t="s">
        <v>193</v>
      </c>
      <c r="E548" s="209" t="s">
        <v>1759</v>
      </c>
      <c r="F548" s="210" t="s">
        <v>1760</v>
      </c>
      <c r="G548" s="211" t="s">
        <v>196</v>
      </c>
      <c r="H548" s="212">
        <v>1</v>
      </c>
      <c r="I548" s="213"/>
      <c r="J548" s="214">
        <f>ROUND(I548*H548,2)</f>
        <v>0</v>
      </c>
      <c r="K548" s="210" t="s">
        <v>197</v>
      </c>
      <c r="L548" s="39"/>
      <c r="M548" s="215" t="s">
        <v>1</v>
      </c>
      <c r="N548" s="216" t="s">
        <v>42</v>
      </c>
      <c r="O548" s="71"/>
      <c r="P548" s="217">
        <f>O548*H548</f>
        <v>0</v>
      </c>
      <c r="Q548" s="217">
        <v>0</v>
      </c>
      <c r="R548" s="217">
        <f>Q548*H548</f>
        <v>0</v>
      </c>
      <c r="S548" s="217">
        <v>0</v>
      </c>
      <c r="T548" s="218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219" t="s">
        <v>321</v>
      </c>
      <c r="AT548" s="219" t="s">
        <v>193</v>
      </c>
      <c r="AU548" s="219" t="s">
        <v>86</v>
      </c>
      <c r="AY548" s="17" t="s">
        <v>191</v>
      </c>
      <c r="BE548" s="220">
        <f>IF(N548="základní",J548,0)</f>
        <v>0</v>
      </c>
      <c r="BF548" s="220">
        <f>IF(N548="snížená",J548,0)</f>
        <v>0</v>
      </c>
      <c r="BG548" s="220">
        <f>IF(N548="zákl. přenesená",J548,0)</f>
        <v>0</v>
      </c>
      <c r="BH548" s="220">
        <f>IF(N548="sníž. přenesená",J548,0)</f>
        <v>0</v>
      </c>
      <c r="BI548" s="220">
        <f>IF(N548="nulová",J548,0)</f>
        <v>0</v>
      </c>
      <c r="BJ548" s="17" t="s">
        <v>84</v>
      </c>
      <c r="BK548" s="220">
        <f>ROUND(I548*H548,2)</f>
        <v>0</v>
      </c>
      <c r="BL548" s="17" t="s">
        <v>321</v>
      </c>
      <c r="BM548" s="219" t="s">
        <v>2172</v>
      </c>
    </row>
    <row r="549" spans="1:65" s="2" customFormat="1" ht="29.25">
      <c r="A549" s="34"/>
      <c r="B549" s="35"/>
      <c r="C549" s="36"/>
      <c r="D549" s="221" t="s">
        <v>200</v>
      </c>
      <c r="E549" s="36"/>
      <c r="F549" s="222" t="s">
        <v>1762</v>
      </c>
      <c r="G549" s="36"/>
      <c r="H549" s="36"/>
      <c r="I549" s="122"/>
      <c r="J549" s="36"/>
      <c r="K549" s="36"/>
      <c r="L549" s="39"/>
      <c r="M549" s="223"/>
      <c r="N549" s="224"/>
      <c r="O549" s="71"/>
      <c r="P549" s="71"/>
      <c r="Q549" s="71"/>
      <c r="R549" s="71"/>
      <c r="S549" s="71"/>
      <c r="T549" s="72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7" t="s">
        <v>200</v>
      </c>
      <c r="AU549" s="17" t="s">
        <v>86</v>
      </c>
    </row>
    <row r="550" spans="1:65" s="14" customFormat="1">
      <c r="B550" s="235"/>
      <c r="C550" s="236"/>
      <c r="D550" s="221" t="s">
        <v>202</v>
      </c>
      <c r="E550" s="237" t="s">
        <v>1</v>
      </c>
      <c r="F550" s="238" t="s">
        <v>2102</v>
      </c>
      <c r="G550" s="236"/>
      <c r="H550" s="239">
        <v>1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AT550" s="245" t="s">
        <v>202</v>
      </c>
      <c r="AU550" s="245" t="s">
        <v>86</v>
      </c>
      <c r="AV550" s="14" t="s">
        <v>86</v>
      </c>
      <c r="AW550" s="14" t="s">
        <v>32</v>
      </c>
      <c r="AX550" s="14" t="s">
        <v>77</v>
      </c>
      <c r="AY550" s="245" t="s">
        <v>191</v>
      </c>
    </row>
    <row r="551" spans="1:65" s="2" customFormat="1" ht="21.6" customHeight="1">
      <c r="A551" s="34"/>
      <c r="B551" s="35"/>
      <c r="C551" s="247" t="s">
        <v>822</v>
      </c>
      <c r="D551" s="247" t="s">
        <v>275</v>
      </c>
      <c r="E551" s="248" t="s">
        <v>1763</v>
      </c>
      <c r="F551" s="249" t="s">
        <v>1764</v>
      </c>
      <c r="G551" s="250" t="s">
        <v>196</v>
      </c>
      <c r="H551" s="251">
        <v>1</v>
      </c>
      <c r="I551" s="252"/>
      <c r="J551" s="253">
        <f>ROUND(I551*H551,2)</f>
        <v>0</v>
      </c>
      <c r="K551" s="249" t="s">
        <v>197</v>
      </c>
      <c r="L551" s="254"/>
      <c r="M551" s="255" t="s">
        <v>1</v>
      </c>
      <c r="N551" s="256" t="s">
        <v>42</v>
      </c>
      <c r="O551" s="71"/>
      <c r="P551" s="217">
        <f>O551*H551</f>
        <v>0</v>
      </c>
      <c r="Q551" s="217">
        <v>1.7500000000000002E-2</v>
      </c>
      <c r="R551" s="217">
        <f>Q551*H551</f>
        <v>1.7500000000000002E-2</v>
      </c>
      <c r="S551" s="217">
        <v>0</v>
      </c>
      <c r="T551" s="218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19" t="s">
        <v>451</v>
      </c>
      <c r="AT551" s="219" t="s">
        <v>275</v>
      </c>
      <c r="AU551" s="219" t="s">
        <v>86</v>
      </c>
      <c r="AY551" s="17" t="s">
        <v>191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17" t="s">
        <v>84</v>
      </c>
      <c r="BK551" s="220">
        <f>ROUND(I551*H551,2)</f>
        <v>0</v>
      </c>
      <c r="BL551" s="17" t="s">
        <v>321</v>
      </c>
      <c r="BM551" s="219" t="s">
        <v>2173</v>
      </c>
    </row>
    <row r="552" spans="1:65" s="2" customFormat="1">
      <c r="A552" s="34"/>
      <c r="B552" s="35"/>
      <c r="C552" s="36"/>
      <c r="D552" s="221" t="s">
        <v>200</v>
      </c>
      <c r="E552" s="36"/>
      <c r="F552" s="222" t="s">
        <v>1766</v>
      </c>
      <c r="G552" s="36"/>
      <c r="H552" s="36"/>
      <c r="I552" s="122"/>
      <c r="J552" s="36"/>
      <c r="K552" s="36"/>
      <c r="L552" s="39"/>
      <c r="M552" s="223"/>
      <c r="N552" s="224"/>
      <c r="O552" s="71"/>
      <c r="P552" s="71"/>
      <c r="Q552" s="71"/>
      <c r="R552" s="71"/>
      <c r="S552" s="71"/>
      <c r="T552" s="72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7" t="s">
        <v>200</v>
      </c>
      <c r="AU552" s="17" t="s">
        <v>86</v>
      </c>
    </row>
    <row r="553" spans="1:65" s="14" customFormat="1">
      <c r="B553" s="235"/>
      <c r="C553" s="236"/>
      <c r="D553" s="221" t="s">
        <v>202</v>
      </c>
      <c r="E553" s="237" t="s">
        <v>1</v>
      </c>
      <c r="F553" s="238" t="s">
        <v>2102</v>
      </c>
      <c r="G553" s="236"/>
      <c r="H553" s="239">
        <v>1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AT553" s="245" t="s">
        <v>202</v>
      </c>
      <c r="AU553" s="245" t="s">
        <v>86</v>
      </c>
      <c r="AV553" s="14" t="s">
        <v>86</v>
      </c>
      <c r="AW553" s="14" t="s">
        <v>32</v>
      </c>
      <c r="AX553" s="14" t="s">
        <v>77</v>
      </c>
      <c r="AY553" s="245" t="s">
        <v>191</v>
      </c>
    </row>
    <row r="554" spans="1:65" s="2" customFormat="1" ht="14.45" customHeight="1">
      <c r="A554" s="34"/>
      <c r="B554" s="35"/>
      <c r="C554" s="208" t="s">
        <v>829</v>
      </c>
      <c r="D554" s="208" t="s">
        <v>193</v>
      </c>
      <c r="E554" s="209" t="s">
        <v>791</v>
      </c>
      <c r="F554" s="210" t="s">
        <v>792</v>
      </c>
      <c r="G554" s="211" t="s">
        <v>196</v>
      </c>
      <c r="H554" s="212">
        <v>7</v>
      </c>
      <c r="I554" s="213"/>
      <c r="J554" s="214">
        <f>ROUND(I554*H554,2)</f>
        <v>0</v>
      </c>
      <c r="K554" s="210" t="s">
        <v>197</v>
      </c>
      <c r="L554" s="39"/>
      <c r="M554" s="215" t="s">
        <v>1</v>
      </c>
      <c r="N554" s="216" t="s">
        <v>42</v>
      </c>
      <c r="O554" s="71"/>
      <c r="P554" s="217">
        <f>O554*H554</f>
        <v>0</v>
      </c>
      <c r="Q554" s="217">
        <v>0</v>
      </c>
      <c r="R554" s="217">
        <f>Q554*H554</f>
        <v>0</v>
      </c>
      <c r="S554" s="217">
        <v>0</v>
      </c>
      <c r="T554" s="218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19" t="s">
        <v>321</v>
      </c>
      <c r="AT554" s="219" t="s">
        <v>193</v>
      </c>
      <c r="AU554" s="219" t="s">
        <v>86</v>
      </c>
      <c r="AY554" s="17" t="s">
        <v>191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17" t="s">
        <v>84</v>
      </c>
      <c r="BK554" s="220">
        <f>ROUND(I554*H554,2)</f>
        <v>0</v>
      </c>
      <c r="BL554" s="17" t="s">
        <v>321</v>
      </c>
      <c r="BM554" s="219" t="s">
        <v>2174</v>
      </c>
    </row>
    <row r="555" spans="1:65" s="2" customFormat="1" ht="19.5">
      <c r="A555" s="34"/>
      <c r="B555" s="35"/>
      <c r="C555" s="36"/>
      <c r="D555" s="221" t="s">
        <v>200</v>
      </c>
      <c r="E555" s="36"/>
      <c r="F555" s="222" t="s">
        <v>794</v>
      </c>
      <c r="G555" s="36"/>
      <c r="H555" s="36"/>
      <c r="I555" s="122"/>
      <c r="J555" s="36"/>
      <c r="K555" s="36"/>
      <c r="L555" s="39"/>
      <c r="M555" s="223"/>
      <c r="N555" s="224"/>
      <c r="O555" s="71"/>
      <c r="P555" s="71"/>
      <c r="Q555" s="71"/>
      <c r="R555" s="71"/>
      <c r="S555" s="71"/>
      <c r="T555" s="72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7" t="s">
        <v>200</v>
      </c>
      <c r="AU555" s="17" t="s">
        <v>86</v>
      </c>
    </row>
    <row r="556" spans="1:65" s="2" customFormat="1" ht="21.6" customHeight="1">
      <c r="A556" s="34"/>
      <c r="B556" s="35"/>
      <c r="C556" s="247" t="s">
        <v>431</v>
      </c>
      <c r="D556" s="247" t="s">
        <v>275</v>
      </c>
      <c r="E556" s="248" t="s">
        <v>796</v>
      </c>
      <c r="F556" s="249" t="s">
        <v>797</v>
      </c>
      <c r="G556" s="250" t="s">
        <v>196</v>
      </c>
      <c r="H556" s="251">
        <v>2</v>
      </c>
      <c r="I556" s="252"/>
      <c r="J556" s="253">
        <f>ROUND(I556*H556,2)</f>
        <v>0</v>
      </c>
      <c r="K556" s="249" t="s">
        <v>197</v>
      </c>
      <c r="L556" s="254"/>
      <c r="M556" s="255" t="s">
        <v>1</v>
      </c>
      <c r="N556" s="256" t="s">
        <v>42</v>
      </c>
      <c r="O556" s="71"/>
      <c r="P556" s="217">
        <f>O556*H556</f>
        <v>0</v>
      </c>
      <c r="Q556" s="217">
        <v>1.1999999999999999E-3</v>
      </c>
      <c r="R556" s="217">
        <f>Q556*H556</f>
        <v>2.3999999999999998E-3</v>
      </c>
      <c r="S556" s="217">
        <v>0</v>
      </c>
      <c r="T556" s="218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219" t="s">
        <v>451</v>
      </c>
      <c r="AT556" s="219" t="s">
        <v>275</v>
      </c>
      <c r="AU556" s="219" t="s">
        <v>86</v>
      </c>
      <c r="AY556" s="17" t="s">
        <v>191</v>
      </c>
      <c r="BE556" s="220">
        <f>IF(N556="základní",J556,0)</f>
        <v>0</v>
      </c>
      <c r="BF556" s="220">
        <f>IF(N556="snížená",J556,0)</f>
        <v>0</v>
      </c>
      <c r="BG556" s="220">
        <f>IF(N556="zákl. přenesená",J556,0)</f>
        <v>0</v>
      </c>
      <c r="BH556" s="220">
        <f>IF(N556="sníž. přenesená",J556,0)</f>
        <v>0</v>
      </c>
      <c r="BI556" s="220">
        <f>IF(N556="nulová",J556,0)</f>
        <v>0</v>
      </c>
      <c r="BJ556" s="17" t="s">
        <v>84</v>
      </c>
      <c r="BK556" s="220">
        <f>ROUND(I556*H556,2)</f>
        <v>0</v>
      </c>
      <c r="BL556" s="17" t="s">
        <v>321</v>
      </c>
      <c r="BM556" s="219" t="s">
        <v>798</v>
      </c>
    </row>
    <row r="557" spans="1:65" s="2" customFormat="1" ht="19.5">
      <c r="A557" s="34"/>
      <c r="B557" s="35"/>
      <c r="C557" s="36"/>
      <c r="D557" s="221" t="s">
        <v>200</v>
      </c>
      <c r="E557" s="36"/>
      <c r="F557" s="222" t="s">
        <v>799</v>
      </c>
      <c r="G557" s="36"/>
      <c r="H557" s="36"/>
      <c r="I557" s="122"/>
      <c r="J557" s="36"/>
      <c r="K557" s="36"/>
      <c r="L557" s="39"/>
      <c r="M557" s="223"/>
      <c r="N557" s="224"/>
      <c r="O557" s="71"/>
      <c r="P557" s="71"/>
      <c r="Q557" s="71"/>
      <c r="R557" s="71"/>
      <c r="S557" s="71"/>
      <c r="T557" s="72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7" t="s">
        <v>200</v>
      </c>
      <c r="AU557" s="17" t="s">
        <v>86</v>
      </c>
    </row>
    <row r="558" spans="1:65" s="2" customFormat="1" ht="39">
      <c r="A558" s="34"/>
      <c r="B558" s="35"/>
      <c r="C558" s="36"/>
      <c r="D558" s="221" t="s">
        <v>218</v>
      </c>
      <c r="E558" s="36"/>
      <c r="F558" s="246" t="s">
        <v>800</v>
      </c>
      <c r="G558" s="36"/>
      <c r="H558" s="36"/>
      <c r="I558" s="122"/>
      <c r="J558" s="36"/>
      <c r="K558" s="36"/>
      <c r="L558" s="39"/>
      <c r="M558" s="223"/>
      <c r="N558" s="224"/>
      <c r="O558" s="71"/>
      <c r="P558" s="71"/>
      <c r="Q558" s="71"/>
      <c r="R558" s="71"/>
      <c r="S558" s="71"/>
      <c r="T558" s="72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7" t="s">
        <v>218</v>
      </c>
      <c r="AU558" s="17" t="s">
        <v>86</v>
      </c>
    </row>
    <row r="559" spans="1:65" s="2" customFormat="1" ht="21.6" customHeight="1">
      <c r="A559" s="34"/>
      <c r="B559" s="35"/>
      <c r="C559" s="247" t="s">
        <v>442</v>
      </c>
      <c r="D559" s="247" t="s">
        <v>275</v>
      </c>
      <c r="E559" s="248" t="s">
        <v>802</v>
      </c>
      <c r="F559" s="249" t="s">
        <v>803</v>
      </c>
      <c r="G559" s="250" t="s">
        <v>196</v>
      </c>
      <c r="H559" s="251">
        <v>5</v>
      </c>
      <c r="I559" s="252"/>
      <c r="J559" s="253">
        <f>ROUND(I559*H559,2)</f>
        <v>0</v>
      </c>
      <c r="K559" s="249" t="s">
        <v>197</v>
      </c>
      <c r="L559" s="254"/>
      <c r="M559" s="255" t="s">
        <v>1</v>
      </c>
      <c r="N559" s="256" t="s">
        <v>42</v>
      </c>
      <c r="O559" s="71"/>
      <c r="P559" s="217">
        <f>O559*H559</f>
        <v>0</v>
      </c>
      <c r="Q559" s="217">
        <v>1.1999999999999999E-3</v>
      </c>
      <c r="R559" s="217">
        <f>Q559*H559</f>
        <v>5.9999999999999993E-3</v>
      </c>
      <c r="S559" s="217">
        <v>0</v>
      </c>
      <c r="T559" s="218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219" t="s">
        <v>451</v>
      </c>
      <c r="AT559" s="219" t="s">
        <v>275</v>
      </c>
      <c r="AU559" s="219" t="s">
        <v>86</v>
      </c>
      <c r="AY559" s="17" t="s">
        <v>191</v>
      </c>
      <c r="BE559" s="220">
        <f>IF(N559="základní",J559,0)</f>
        <v>0</v>
      </c>
      <c r="BF559" s="220">
        <f>IF(N559="snížená",J559,0)</f>
        <v>0</v>
      </c>
      <c r="BG559" s="220">
        <f>IF(N559="zákl. přenesená",J559,0)</f>
        <v>0</v>
      </c>
      <c r="BH559" s="220">
        <f>IF(N559="sníž. přenesená",J559,0)</f>
        <v>0</v>
      </c>
      <c r="BI559" s="220">
        <f>IF(N559="nulová",J559,0)</f>
        <v>0</v>
      </c>
      <c r="BJ559" s="17" t="s">
        <v>84</v>
      </c>
      <c r="BK559" s="220">
        <f>ROUND(I559*H559,2)</f>
        <v>0</v>
      </c>
      <c r="BL559" s="17" t="s">
        <v>321</v>
      </c>
      <c r="BM559" s="219" t="s">
        <v>804</v>
      </c>
    </row>
    <row r="560" spans="1:65" s="2" customFormat="1" ht="19.5">
      <c r="A560" s="34"/>
      <c r="B560" s="35"/>
      <c r="C560" s="36"/>
      <c r="D560" s="221" t="s">
        <v>200</v>
      </c>
      <c r="E560" s="36"/>
      <c r="F560" s="222" t="s">
        <v>805</v>
      </c>
      <c r="G560" s="36"/>
      <c r="H560" s="36"/>
      <c r="I560" s="122"/>
      <c r="J560" s="36"/>
      <c r="K560" s="36"/>
      <c r="L560" s="39"/>
      <c r="M560" s="223"/>
      <c r="N560" s="224"/>
      <c r="O560" s="71"/>
      <c r="P560" s="71"/>
      <c r="Q560" s="71"/>
      <c r="R560" s="71"/>
      <c r="S560" s="71"/>
      <c r="T560" s="72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T560" s="17" t="s">
        <v>200</v>
      </c>
      <c r="AU560" s="17" t="s">
        <v>86</v>
      </c>
    </row>
    <row r="561" spans="1:65" s="2" customFormat="1" ht="29.25">
      <c r="A561" s="34"/>
      <c r="B561" s="35"/>
      <c r="C561" s="36"/>
      <c r="D561" s="221" t="s">
        <v>218</v>
      </c>
      <c r="E561" s="36"/>
      <c r="F561" s="246" t="s">
        <v>806</v>
      </c>
      <c r="G561" s="36"/>
      <c r="H561" s="36"/>
      <c r="I561" s="122"/>
      <c r="J561" s="36"/>
      <c r="K561" s="36"/>
      <c r="L561" s="39"/>
      <c r="M561" s="223"/>
      <c r="N561" s="224"/>
      <c r="O561" s="71"/>
      <c r="P561" s="71"/>
      <c r="Q561" s="71"/>
      <c r="R561" s="71"/>
      <c r="S561" s="71"/>
      <c r="T561" s="72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7" t="s">
        <v>218</v>
      </c>
      <c r="AU561" s="17" t="s">
        <v>86</v>
      </c>
    </row>
    <row r="562" spans="1:65" s="2" customFormat="1" ht="21.6" customHeight="1">
      <c r="A562" s="34"/>
      <c r="B562" s="35"/>
      <c r="C562" s="208" t="s">
        <v>510</v>
      </c>
      <c r="D562" s="208" t="s">
        <v>193</v>
      </c>
      <c r="E562" s="209" t="s">
        <v>808</v>
      </c>
      <c r="F562" s="210" t="s">
        <v>809</v>
      </c>
      <c r="G562" s="211" t="s">
        <v>196</v>
      </c>
      <c r="H562" s="212">
        <v>4</v>
      </c>
      <c r="I562" s="213"/>
      <c r="J562" s="214">
        <f>ROUND(I562*H562,2)</f>
        <v>0</v>
      </c>
      <c r="K562" s="210" t="s">
        <v>197</v>
      </c>
      <c r="L562" s="39"/>
      <c r="M562" s="215" t="s">
        <v>1</v>
      </c>
      <c r="N562" s="216" t="s">
        <v>42</v>
      </c>
      <c r="O562" s="71"/>
      <c r="P562" s="217">
        <f>O562*H562</f>
        <v>0</v>
      </c>
      <c r="Q562" s="217">
        <v>0</v>
      </c>
      <c r="R562" s="217">
        <f>Q562*H562</f>
        <v>0</v>
      </c>
      <c r="S562" s="217">
        <v>2.4E-2</v>
      </c>
      <c r="T562" s="218">
        <f>S562*H562</f>
        <v>9.6000000000000002E-2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219" t="s">
        <v>321</v>
      </c>
      <c r="AT562" s="219" t="s">
        <v>193</v>
      </c>
      <c r="AU562" s="219" t="s">
        <v>86</v>
      </c>
      <c r="AY562" s="17" t="s">
        <v>191</v>
      </c>
      <c r="BE562" s="220">
        <f>IF(N562="základní",J562,0)</f>
        <v>0</v>
      </c>
      <c r="BF562" s="220">
        <f>IF(N562="snížená",J562,0)</f>
        <v>0</v>
      </c>
      <c r="BG562" s="220">
        <f>IF(N562="zákl. přenesená",J562,0)</f>
        <v>0</v>
      </c>
      <c r="BH562" s="220">
        <f>IF(N562="sníž. přenesená",J562,0)</f>
        <v>0</v>
      </c>
      <c r="BI562" s="220">
        <f>IF(N562="nulová",J562,0)</f>
        <v>0</v>
      </c>
      <c r="BJ562" s="17" t="s">
        <v>84</v>
      </c>
      <c r="BK562" s="220">
        <f>ROUND(I562*H562,2)</f>
        <v>0</v>
      </c>
      <c r="BL562" s="17" t="s">
        <v>321</v>
      </c>
      <c r="BM562" s="219" t="s">
        <v>810</v>
      </c>
    </row>
    <row r="563" spans="1:65" s="2" customFormat="1" ht="29.25">
      <c r="A563" s="34"/>
      <c r="B563" s="35"/>
      <c r="C563" s="36"/>
      <c r="D563" s="221" t="s">
        <v>200</v>
      </c>
      <c r="E563" s="36"/>
      <c r="F563" s="222" t="s">
        <v>811</v>
      </c>
      <c r="G563" s="36"/>
      <c r="H563" s="36"/>
      <c r="I563" s="122"/>
      <c r="J563" s="36"/>
      <c r="K563" s="36"/>
      <c r="L563" s="39"/>
      <c r="M563" s="223"/>
      <c r="N563" s="224"/>
      <c r="O563" s="71"/>
      <c r="P563" s="71"/>
      <c r="Q563" s="71"/>
      <c r="R563" s="71"/>
      <c r="S563" s="71"/>
      <c r="T563" s="72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7" t="s">
        <v>200</v>
      </c>
      <c r="AU563" s="17" t="s">
        <v>86</v>
      </c>
    </row>
    <row r="564" spans="1:65" s="13" customFormat="1">
      <c r="B564" s="225"/>
      <c r="C564" s="226"/>
      <c r="D564" s="221" t="s">
        <v>202</v>
      </c>
      <c r="E564" s="227" t="s">
        <v>1</v>
      </c>
      <c r="F564" s="228" t="s">
        <v>812</v>
      </c>
      <c r="G564" s="226"/>
      <c r="H564" s="227" t="s">
        <v>1</v>
      </c>
      <c r="I564" s="229"/>
      <c r="J564" s="226"/>
      <c r="K564" s="226"/>
      <c r="L564" s="230"/>
      <c r="M564" s="231"/>
      <c r="N564" s="232"/>
      <c r="O564" s="232"/>
      <c r="P564" s="232"/>
      <c r="Q564" s="232"/>
      <c r="R564" s="232"/>
      <c r="S564" s="232"/>
      <c r="T564" s="233"/>
      <c r="AT564" s="234" t="s">
        <v>202</v>
      </c>
      <c r="AU564" s="234" t="s">
        <v>86</v>
      </c>
      <c r="AV564" s="13" t="s">
        <v>84</v>
      </c>
      <c r="AW564" s="13" t="s">
        <v>32</v>
      </c>
      <c r="AX564" s="13" t="s">
        <v>77</v>
      </c>
      <c r="AY564" s="234" t="s">
        <v>191</v>
      </c>
    </row>
    <row r="565" spans="1:65" s="14" customFormat="1">
      <c r="B565" s="235"/>
      <c r="C565" s="236"/>
      <c r="D565" s="221" t="s">
        <v>202</v>
      </c>
      <c r="E565" s="237" t="s">
        <v>1</v>
      </c>
      <c r="F565" s="238" t="s">
        <v>2175</v>
      </c>
      <c r="G565" s="236"/>
      <c r="H565" s="239">
        <v>4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AT565" s="245" t="s">
        <v>202</v>
      </c>
      <c r="AU565" s="245" t="s">
        <v>86</v>
      </c>
      <c r="AV565" s="14" t="s">
        <v>86</v>
      </c>
      <c r="AW565" s="14" t="s">
        <v>32</v>
      </c>
      <c r="AX565" s="14" t="s">
        <v>77</v>
      </c>
      <c r="AY565" s="245" t="s">
        <v>191</v>
      </c>
    </row>
    <row r="566" spans="1:65" s="2" customFormat="1" ht="21.6" customHeight="1">
      <c r="A566" s="34"/>
      <c r="B566" s="35"/>
      <c r="C566" s="208" t="s">
        <v>580</v>
      </c>
      <c r="D566" s="208" t="s">
        <v>193</v>
      </c>
      <c r="E566" s="209" t="s">
        <v>817</v>
      </c>
      <c r="F566" s="210" t="s">
        <v>818</v>
      </c>
      <c r="G566" s="211" t="s">
        <v>196</v>
      </c>
      <c r="H566" s="212">
        <v>7</v>
      </c>
      <c r="I566" s="213"/>
      <c r="J566" s="214">
        <f>ROUND(I566*H566,2)</f>
        <v>0</v>
      </c>
      <c r="K566" s="210" t="s">
        <v>197</v>
      </c>
      <c r="L566" s="39"/>
      <c r="M566" s="215" t="s">
        <v>1</v>
      </c>
      <c r="N566" s="216" t="s">
        <v>42</v>
      </c>
      <c r="O566" s="71"/>
      <c r="P566" s="217">
        <f>O566*H566</f>
        <v>0</v>
      </c>
      <c r="Q566" s="217">
        <v>0</v>
      </c>
      <c r="R566" s="217">
        <f>Q566*H566</f>
        <v>0</v>
      </c>
      <c r="S566" s="217">
        <v>0</v>
      </c>
      <c r="T566" s="218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219" t="s">
        <v>321</v>
      </c>
      <c r="AT566" s="219" t="s">
        <v>193</v>
      </c>
      <c r="AU566" s="219" t="s">
        <v>86</v>
      </c>
      <c r="AY566" s="17" t="s">
        <v>191</v>
      </c>
      <c r="BE566" s="220">
        <f>IF(N566="základní",J566,0)</f>
        <v>0</v>
      </c>
      <c r="BF566" s="220">
        <f>IF(N566="snížená",J566,0)</f>
        <v>0</v>
      </c>
      <c r="BG566" s="220">
        <f>IF(N566="zákl. přenesená",J566,0)</f>
        <v>0</v>
      </c>
      <c r="BH566" s="220">
        <f>IF(N566="sníž. přenesená",J566,0)</f>
        <v>0</v>
      </c>
      <c r="BI566" s="220">
        <f>IF(N566="nulová",J566,0)</f>
        <v>0</v>
      </c>
      <c r="BJ566" s="17" t="s">
        <v>84</v>
      </c>
      <c r="BK566" s="220">
        <f>ROUND(I566*H566,2)</f>
        <v>0</v>
      </c>
      <c r="BL566" s="17" t="s">
        <v>321</v>
      </c>
      <c r="BM566" s="219" t="s">
        <v>2176</v>
      </c>
    </row>
    <row r="567" spans="1:65" s="2" customFormat="1" ht="19.5">
      <c r="A567" s="34"/>
      <c r="B567" s="35"/>
      <c r="C567" s="36"/>
      <c r="D567" s="221" t="s">
        <v>200</v>
      </c>
      <c r="E567" s="36"/>
      <c r="F567" s="222" t="s">
        <v>820</v>
      </c>
      <c r="G567" s="36"/>
      <c r="H567" s="36"/>
      <c r="I567" s="122"/>
      <c r="J567" s="36"/>
      <c r="K567" s="36"/>
      <c r="L567" s="39"/>
      <c r="M567" s="223"/>
      <c r="N567" s="224"/>
      <c r="O567" s="71"/>
      <c r="P567" s="71"/>
      <c r="Q567" s="71"/>
      <c r="R567" s="71"/>
      <c r="S567" s="71"/>
      <c r="T567" s="72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T567" s="17" t="s">
        <v>200</v>
      </c>
      <c r="AU567" s="17" t="s">
        <v>86</v>
      </c>
    </row>
    <row r="568" spans="1:65" s="14" customFormat="1">
      <c r="B568" s="235"/>
      <c r="C568" s="236"/>
      <c r="D568" s="221" t="s">
        <v>202</v>
      </c>
      <c r="E568" s="237" t="s">
        <v>1</v>
      </c>
      <c r="F568" s="238" t="s">
        <v>2177</v>
      </c>
      <c r="G568" s="236"/>
      <c r="H568" s="239">
        <v>7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AT568" s="245" t="s">
        <v>202</v>
      </c>
      <c r="AU568" s="245" t="s">
        <v>86</v>
      </c>
      <c r="AV568" s="14" t="s">
        <v>86</v>
      </c>
      <c r="AW568" s="14" t="s">
        <v>32</v>
      </c>
      <c r="AX568" s="14" t="s">
        <v>77</v>
      </c>
      <c r="AY568" s="245" t="s">
        <v>191</v>
      </c>
    </row>
    <row r="569" spans="1:65" s="2" customFormat="1" ht="21.6" customHeight="1">
      <c r="A569" s="34"/>
      <c r="B569" s="35"/>
      <c r="C569" s="208" t="s">
        <v>857</v>
      </c>
      <c r="D569" s="208" t="s">
        <v>193</v>
      </c>
      <c r="E569" s="209" t="s">
        <v>2178</v>
      </c>
      <c r="F569" s="210" t="s">
        <v>2179</v>
      </c>
      <c r="G569" s="211" t="s">
        <v>196</v>
      </c>
      <c r="H569" s="212">
        <v>1</v>
      </c>
      <c r="I569" s="213"/>
      <c r="J569" s="214">
        <f>ROUND(I569*H569,2)</f>
        <v>0</v>
      </c>
      <c r="K569" s="210" t="s">
        <v>197</v>
      </c>
      <c r="L569" s="39"/>
      <c r="M569" s="215" t="s">
        <v>1</v>
      </c>
      <c r="N569" s="216" t="s">
        <v>42</v>
      </c>
      <c r="O569" s="71"/>
      <c r="P569" s="217">
        <f>O569*H569</f>
        <v>0</v>
      </c>
      <c r="Q569" s="217">
        <v>0</v>
      </c>
      <c r="R569" s="217">
        <f>Q569*H569</f>
        <v>0</v>
      </c>
      <c r="S569" s="217">
        <v>0</v>
      </c>
      <c r="T569" s="218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219" t="s">
        <v>321</v>
      </c>
      <c r="AT569" s="219" t="s">
        <v>193</v>
      </c>
      <c r="AU569" s="219" t="s">
        <v>86</v>
      </c>
      <c r="AY569" s="17" t="s">
        <v>191</v>
      </c>
      <c r="BE569" s="220">
        <f>IF(N569="základní",J569,0)</f>
        <v>0</v>
      </c>
      <c r="BF569" s="220">
        <f>IF(N569="snížená",J569,0)</f>
        <v>0</v>
      </c>
      <c r="BG569" s="220">
        <f>IF(N569="zákl. přenesená",J569,0)</f>
        <v>0</v>
      </c>
      <c r="BH569" s="220">
        <f>IF(N569="sníž. přenesená",J569,0)</f>
        <v>0</v>
      </c>
      <c r="BI569" s="220">
        <f>IF(N569="nulová",J569,0)</f>
        <v>0</v>
      </c>
      <c r="BJ569" s="17" t="s">
        <v>84</v>
      </c>
      <c r="BK569" s="220">
        <f>ROUND(I569*H569,2)</f>
        <v>0</v>
      </c>
      <c r="BL569" s="17" t="s">
        <v>321</v>
      </c>
      <c r="BM569" s="219" t="s">
        <v>2180</v>
      </c>
    </row>
    <row r="570" spans="1:65" s="2" customFormat="1" ht="19.5">
      <c r="A570" s="34"/>
      <c r="B570" s="35"/>
      <c r="C570" s="36"/>
      <c r="D570" s="221" t="s">
        <v>200</v>
      </c>
      <c r="E570" s="36"/>
      <c r="F570" s="222" t="s">
        <v>2181</v>
      </c>
      <c r="G570" s="36"/>
      <c r="H570" s="36"/>
      <c r="I570" s="122"/>
      <c r="J570" s="36"/>
      <c r="K570" s="36"/>
      <c r="L570" s="39"/>
      <c r="M570" s="223"/>
      <c r="N570" s="224"/>
      <c r="O570" s="71"/>
      <c r="P570" s="71"/>
      <c r="Q570" s="71"/>
      <c r="R570" s="71"/>
      <c r="S570" s="71"/>
      <c r="T570" s="72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T570" s="17" t="s">
        <v>200</v>
      </c>
      <c r="AU570" s="17" t="s">
        <v>86</v>
      </c>
    </row>
    <row r="571" spans="1:65" s="14" customFormat="1">
      <c r="B571" s="235"/>
      <c r="C571" s="236"/>
      <c r="D571" s="221" t="s">
        <v>202</v>
      </c>
      <c r="E571" s="237" t="s">
        <v>1</v>
      </c>
      <c r="F571" s="238" t="s">
        <v>2112</v>
      </c>
      <c r="G571" s="236"/>
      <c r="H571" s="239">
        <v>1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AT571" s="245" t="s">
        <v>202</v>
      </c>
      <c r="AU571" s="245" t="s">
        <v>86</v>
      </c>
      <c r="AV571" s="14" t="s">
        <v>86</v>
      </c>
      <c r="AW571" s="14" t="s">
        <v>32</v>
      </c>
      <c r="AX571" s="14" t="s">
        <v>77</v>
      </c>
      <c r="AY571" s="245" t="s">
        <v>191</v>
      </c>
    </row>
    <row r="572" spans="1:65" s="2" customFormat="1" ht="14.45" customHeight="1">
      <c r="A572" s="34"/>
      <c r="B572" s="35"/>
      <c r="C572" s="247" t="s">
        <v>861</v>
      </c>
      <c r="D572" s="247" t="s">
        <v>275</v>
      </c>
      <c r="E572" s="248" t="s">
        <v>823</v>
      </c>
      <c r="F572" s="249" t="s">
        <v>824</v>
      </c>
      <c r="G572" s="250" t="s">
        <v>297</v>
      </c>
      <c r="H572" s="251">
        <v>7.2450000000000001</v>
      </c>
      <c r="I572" s="252"/>
      <c r="J572" s="253">
        <f>ROUND(I572*H572,2)</f>
        <v>0</v>
      </c>
      <c r="K572" s="249" t="s">
        <v>197</v>
      </c>
      <c r="L572" s="254"/>
      <c r="M572" s="255" t="s">
        <v>1</v>
      </c>
      <c r="N572" s="256" t="s">
        <v>42</v>
      </c>
      <c r="O572" s="71"/>
      <c r="P572" s="217">
        <f>O572*H572</f>
        <v>0</v>
      </c>
      <c r="Q572" s="217">
        <v>2.1000000000000001E-4</v>
      </c>
      <c r="R572" s="217">
        <f>Q572*H572</f>
        <v>1.5214500000000001E-3</v>
      </c>
      <c r="S572" s="217">
        <v>0</v>
      </c>
      <c r="T572" s="218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219" t="s">
        <v>451</v>
      </c>
      <c r="AT572" s="219" t="s">
        <v>275</v>
      </c>
      <c r="AU572" s="219" t="s">
        <v>86</v>
      </c>
      <c r="AY572" s="17" t="s">
        <v>191</v>
      </c>
      <c r="BE572" s="220">
        <f>IF(N572="základní",J572,0)</f>
        <v>0</v>
      </c>
      <c r="BF572" s="220">
        <f>IF(N572="snížená",J572,0)</f>
        <v>0</v>
      </c>
      <c r="BG572" s="220">
        <f>IF(N572="zákl. přenesená",J572,0)</f>
        <v>0</v>
      </c>
      <c r="BH572" s="220">
        <f>IF(N572="sníž. přenesená",J572,0)</f>
        <v>0</v>
      </c>
      <c r="BI572" s="220">
        <f>IF(N572="nulová",J572,0)</f>
        <v>0</v>
      </c>
      <c r="BJ572" s="17" t="s">
        <v>84</v>
      </c>
      <c r="BK572" s="220">
        <f>ROUND(I572*H572,2)</f>
        <v>0</v>
      </c>
      <c r="BL572" s="17" t="s">
        <v>321</v>
      </c>
      <c r="BM572" s="219" t="s">
        <v>2182</v>
      </c>
    </row>
    <row r="573" spans="1:65" s="2" customFormat="1">
      <c r="A573" s="34"/>
      <c r="B573" s="35"/>
      <c r="C573" s="36"/>
      <c r="D573" s="221" t="s">
        <v>200</v>
      </c>
      <c r="E573" s="36"/>
      <c r="F573" s="222" t="s">
        <v>826</v>
      </c>
      <c r="G573" s="36"/>
      <c r="H573" s="36"/>
      <c r="I573" s="122"/>
      <c r="J573" s="36"/>
      <c r="K573" s="36"/>
      <c r="L573" s="39"/>
      <c r="M573" s="223"/>
      <c r="N573" s="224"/>
      <c r="O573" s="71"/>
      <c r="P573" s="71"/>
      <c r="Q573" s="71"/>
      <c r="R573" s="71"/>
      <c r="S573" s="71"/>
      <c r="T573" s="72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7" t="s">
        <v>200</v>
      </c>
      <c r="AU573" s="17" t="s">
        <v>86</v>
      </c>
    </row>
    <row r="574" spans="1:65" s="14" customFormat="1">
      <c r="B574" s="235"/>
      <c r="C574" s="236"/>
      <c r="D574" s="221" t="s">
        <v>202</v>
      </c>
      <c r="E574" s="237" t="s">
        <v>1</v>
      </c>
      <c r="F574" s="238" t="s">
        <v>2183</v>
      </c>
      <c r="G574" s="236"/>
      <c r="H574" s="239">
        <v>6.9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AT574" s="245" t="s">
        <v>202</v>
      </c>
      <c r="AU574" s="245" t="s">
        <v>86</v>
      </c>
      <c r="AV574" s="14" t="s">
        <v>86</v>
      </c>
      <c r="AW574" s="14" t="s">
        <v>32</v>
      </c>
      <c r="AX574" s="14" t="s">
        <v>77</v>
      </c>
      <c r="AY574" s="245" t="s">
        <v>191</v>
      </c>
    </row>
    <row r="575" spans="1:65" s="14" customFormat="1">
      <c r="B575" s="235"/>
      <c r="C575" s="236"/>
      <c r="D575" s="221" t="s">
        <v>202</v>
      </c>
      <c r="E575" s="236"/>
      <c r="F575" s="238" t="s">
        <v>2184</v>
      </c>
      <c r="G575" s="236"/>
      <c r="H575" s="239">
        <v>7.2450000000000001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AT575" s="245" t="s">
        <v>202</v>
      </c>
      <c r="AU575" s="245" t="s">
        <v>86</v>
      </c>
      <c r="AV575" s="14" t="s">
        <v>86</v>
      </c>
      <c r="AW575" s="14" t="s">
        <v>4</v>
      </c>
      <c r="AX575" s="14" t="s">
        <v>84</v>
      </c>
      <c r="AY575" s="245" t="s">
        <v>191</v>
      </c>
    </row>
    <row r="576" spans="1:65" s="2" customFormat="1" ht="21.6" customHeight="1">
      <c r="A576" s="34"/>
      <c r="B576" s="35"/>
      <c r="C576" s="208" t="s">
        <v>866</v>
      </c>
      <c r="D576" s="208" t="s">
        <v>193</v>
      </c>
      <c r="E576" s="209" t="s">
        <v>1776</v>
      </c>
      <c r="F576" s="210" t="s">
        <v>1777</v>
      </c>
      <c r="G576" s="211" t="s">
        <v>235</v>
      </c>
      <c r="H576" s="212">
        <v>0.84599999999999997</v>
      </c>
      <c r="I576" s="213"/>
      <c r="J576" s="214">
        <f>ROUND(I576*H576,2)</f>
        <v>0</v>
      </c>
      <c r="K576" s="210" t="s">
        <v>197</v>
      </c>
      <c r="L576" s="39"/>
      <c r="M576" s="215" t="s">
        <v>1</v>
      </c>
      <c r="N576" s="216" t="s">
        <v>42</v>
      </c>
      <c r="O576" s="71"/>
      <c r="P576" s="217">
        <f>O576*H576</f>
        <v>0</v>
      </c>
      <c r="Q576" s="217">
        <v>0</v>
      </c>
      <c r="R576" s="217">
        <f>Q576*H576</f>
        <v>0</v>
      </c>
      <c r="S576" s="217">
        <v>0</v>
      </c>
      <c r="T576" s="218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219" t="s">
        <v>321</v>
      </c>
      <c r="AT576" s="219" t="s">
        <v>193</v>
      </c>
      <c r="AU576" s="219" t="s">
        <v>86</v>
      </c>
      <c r="AY576" s="17" t="s">
        <v>191</v>
      </c>
      <c r="BE576" s="220">
        <f>IF(N576="základní",J576,0)</f>
        <v>0</v>
      </c>
      <c r="BF576" s="220">
        <f>IF(N576="snížená",J576,0)</f>
        <v>0</v>
      </c>
      <c r="BG576" s="220">
        <f>IF(N576="zákl. přenesená",J576,0)</f>
        <v>0</v>
      </c>
      <c r="BH576" s="220">
        <f>IF(N576="sníž. přenesená",J576,0)</f>
        <v>0</v>
      </c>
      <c r="BI576" s="220">
        <f>IF(N576="nulová",J576,0)</f>
        <v>0</v>
      </c>
      <c r="BJ576" s="17" t="s">
        <v>84</v>
      </c>
      <c r="BK576" s="220">
        <f>ROUND(I576*H576,2)</f>
        <v>0</v>
      </c>
      <c r="BL576" s="17" t="s">
        <v>321</v>
      </c>
      <c r="BM576" s="219" t="s">
        <v>2185</v>
      </c>
    </row>
    <row r="577" spans="1:65" s="2" customFormat="1" ht="29.25">
      <c r="A577" s="34"/>
      <c r="B577" s="35"/>
      <c r="C577" s="36"/>
      <c r="D577" s="221" t="s">
        <v>200</v>
      </c>
      <c r="E577" s="36"/>
      <c r="F577" s="222" t="s">
        <v>1779</v>
      </c>
      <c r="G577" s="36"/>
      <c r="H577" s="36"/>
      <c r="I577" s="122"/>
      <c r="J577" s="36"/>
      <c r="K577" s="36"/>
      <c r="L577" s="39"/>
      <c r="M577" s="223"/>
      <c r="N577" s="224"/>
      <c r="O577" s="71"/>
      <c r="P577" s="71"/>
      <c r="Q577" s="71"/>
      <c r="R577" s="71"/>
      <c r="S577" s="71"/>
      <c r="T577" s="72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T577" s="17" t="s">
        <v>200</v>
      </c>
      <c r="AU577" s="17" t="s">
        <v>86</v>
      </c>
    </row>
    <row r="578" spans="1:65" s="12" customFormat="1" ht="22.9" customHeight="1">
      <c r="B578" s="192"/>
      <c r="C578" s="193"/>
      <c r="D578" s="194" t="s">
        <v>76</v>
      </c>
      <c r="E578" s="206" t="s">
        <v>837</v>
      </c>
      <c r="F578" s="206" t="s">
        <v>838</v>
      </c>
      <c r="G578" s="193"/>
      <c r="H578" s="193"/>
      <c r="I578" s="196"/>
      <c r="J578" s="207">
        <f>BK578</f>
        <v>0</v>
      </c>
      <c r="K578" s="193"/>
      <c r="L578" s="198"/>
      <c r="M578" s="199"/>
      <c r="N578" s="200"/>
      <c r="O578" s="200"/>
      <c r="P578" s="201">
        <f>SUM(P579:P617)</f>
        <v>0</v>
      </c>
      <c r="Q578" s="200"/>
      <c r="R578" s="201">
        <f>SUM(R579:R617)</f>
        <v>1.5985802499999999</v>
      </c>
      <c r="S578" s="200"/>
      <c r="T578" s="202">
        <f>SUM(T579:T617)</f>
        <v>0</v>
      </c>
      <c r="AR578" s="203" t="s">
        <v>86</v>
      </c>
      <c r="AT578" s="204" t="s">
        <v>76</v>
      </c>
      <c r="AU578" s="204" t="s">
        <v>84</v>
      </c>
      <c r="AY578" s="203" t="s">
        <v>191</v>
      </c>
      <c r="BK578" s="205">
        <f>SUM(BK579:BK617)</f>
        <v>0</v>
      </c>
    </row>
    <row r="579" spans="1:65" s="2" customFormat="1" ht="21.6" customHeight="1">
      <c r="A579" s="34"/>
      <c r="B579" s="35"/>
      <c r="C579" s="208" t="s">
        <v>871</v>
      </c>
      <c r="D579" s="208" t="s">
        <v>193</v>
      </c>
      <c r="E579" s="209" t="s">
        <v>1792</v>
      </c>
      <c r="F579" s="210" t="s">
        <v>1793</v>
      </c>
      <c r="G579" s="211" t="s">
        <v>196</v>
      </c>
      <c r="H579" s="212">
        <v>1</v>
      </c>
      <c r="I579" s="213"/>
      <c r="J579" s="214">
        <f>ROUND(I579*H579,2)</f>
        <v>0</v>
      </c>
      <c r="K579" s="210" t="s">
        <v>197</v>
      </c>
      <c r="L579" s="39"/>
      <c r="M579" s="215" t="s">
        <v>1</v>
      </c>
      <c r="N579" s="216" t="s">
        <v>42</v>
      </c>
      <c r="O579" s="71"/>
      <c r="P579" s="217">
        <f>O579*H579</f>
        <v>0</v>
      </c>
      <c r="Q579" s="217">
        <v>0</v>
      </c>
      <c r="R579" s="217">
        <f>Q579*H579</f>
        <v>0</v>
      </c>
      <c r="S579" s="217">
        <v>0</v>
      </c>
      <c r="T579" s="218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219" t="s">
        <v>321</v>
      </c>
      <c r="AT579" s="219" t="s">
        <v>193</v>
      </c>
      <c r="AU579" s="219" t="s">
        <v>86</v>
      </c>
      <c r="AY579" s="17" t="s">
        <v>191</v>
      </c>
      <c r="BE579" s="220">
        <f>IF(N579="základní",J579,0)</f>
        <v>0</v>
      </c>
      <c r="BF579" s="220">
        <f>IF(N579="snížená",J579,0)</f>
        <v>0</v>
      </c>
      <c r="BG579" s="220">
        <f>IF(N579="zákl. přenesená",J579,0)</f>
        <v>0</v>
      </c>
      <c r="BH579" s="220">
        <f>IF(N579="sníž. přenesená",J579,0)</f>
        <v>0</v>
      </c>
      <c r="BI579" s="220">
        <f>IF(N579="nulová",J579,0)</f>
        <v>0</v>
      </c>
      <c r="BJ579" s="17" t="s">
        <v>84</v>
      </c>
      <c r="BK579" s="220">
        <f>ROUND(I579*H579,2)</f>
        <v>0</v>
      </c>
      <c r="BL579" s="17" t="s">
        <v>321</v>
      </c>
      <c r="BM579" s="219" t="s">
        <v>2186</v>
      </c>
    </row>
    <row r="580" spans="1:65" s="2" customFormat="1" ht="19.5">
      <c r="A580" s="34"/>
      <c r="B580" s="35"/>
      <c r="C580" s="36"/>
      <c r="D580" s="221" t="s">
        <v>200</v>
      </c>
      <c r="E580" s="36"/>
      <c r="F580" s="222" t="s">
        <v>1795</v>
      </c>
      <c r="G580" s="36"/>
      <c r="H580" s="36"/>
      <c r="I580" s="122"/>
      <c r="J580" s="36"/>
      <c r="K580" s="36"/>
      <c r="L580" s="39"/>
      <c r="M580" s="223"/>
      <c r="N580" s="224"/>
      <c r="O580" s="71"/>
      <c r="P580" s="71"/>
      <c r="Q580" s="71"/>
      <c r="R580" s="71"/>
      <c r="S580" s="71"/>
      <c r="T580" s="72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T580" s="17" t="s">
        <v>200</v>
      </c>
      <c r="AU580" s="17" t="s">
        <v>86</v>
      </c>
    </row>
    <row r="581" spans="1:65" s="14" customFormat="1">
      <c r="B581" s="235"/>
      <c r="C581" s="236"/>
      <c r="D581" s="221" t="s">
        <v>202</v>
      </c>
      <c r="E581" s="237" t="s">
        <v>1</v>
      </c>
      <c r="F581" s="238" t="s">
        <v>2187</v>
      </c>
      <c r="G581" s="236"/>
      <c r="H581" s="239">
        <v>1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AT581" s="245" t="s">
        <v>202</v>
      </c>
      <c r="AU581" s="245" t="s">
        <v>86</v>
      </c>
      <c r="AV581" s="14" t="s">
        <v>86</v>
      </c>
      <c r="AW581" s="14" t="s">
        <v>32</v>
      </c>
      <c r="AX581" s="14" t="s">
        <v>77</v>
      </c>
      <c r="AY581" s="245" t="s">
        <v>191</v>
      </c>
    </row>
    <row r="582" spans="1:65" s="2" customFormat="1" ht="21.6" customHeight="1">
      <c r="A582" s="34"/>
      <c r="B582" s="35"/>
      <c r="C582" s="247" t="s">
        <v>877</v>
      </c>
      <c r="D582" s="247" t="s">
        <v>275</v>
      </c>
      <c r="E582" s="248" t="s">
        <v>1796</v>
      </c>
      <c r="F582" s="249" t="s">
        <v>1797</v>
      </c>
      <c r="G582" s="250" t="s">
        <v>196</v>
      </c>
      <c r="H582" s="251">
        <v>1</v>
      </c>
      <c r="I582" s="252"/>
      <c r="J582" s="253">
        <f>ROUND(I582*H582,2)</f>
        <v>0</v>
      </c>
      <c r="K582" s="249" t="s">
        <v>1</v>
      </c>
      <c r="L582" s="254"/>
      <c r="M582" s="255" t="s">
        <v>1</v>
      </c>
      <c r="N582" s="256" t="s">
        <v>42</v>
      </c>
      <c r="O582" s="71"/>
      <c r="P582" s="217">
        <f>O582*H582</f>
        <v>0</v>
      </c>
      <c r="Q582" s="217">
        <v>0.08</v>
      </c>
      <c r="R582" s="217">
        <f>Q582*H582</f>
        <v>0.08</v>
      </c>
      <c r="S582" s="217">
        <v>0</v>
      </c>
      <c r="T582" s="218">
        <f>S582*H582</f>
        <v>0</v>
      </c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219" t="s">
        <v>451</v>
      </c>
      <c r="AT582" s="219" t="s">
        <v>275</v>
      </c>
      <c r="AU582" s="219" t="s">
        <v>86</v>
      </c>
      <c r="AY582" s="17" t="s">
        <v>191</v>
      </c>
      <c r="BE582" s="220">
        <f>IF(N582="základní",J582,0)</f>
        <v>0</v>
      </c>
      <c r="BF582" s="220">
        <f>IF(N582="snížená",J582,0)</f>
        <v>0</v>
      </c>
      <c r="BG582" s="220">
        <f>IF(N582="zákl. přenesená",J582,0)</f>
        <v>0</v>
      </c>
      <c r="BH582" s="220">
        <f>IF(N582="sníž. přenesená",J582,0)</f>
        <v>0</v>
      </c>
      <c r="BI582" s="220">
        <f>IF(N582="nulová",J582,0)</f>
        <v>0</v>
      </c>
      <c r="BJ582" s="17" t="s">
        <v>84</v>
      </c>
      <c r="BK582" s="220">
        <f>ROUND(I582*H582,2)</f>
        <v>0</v>
      </c>
      <c r="BL582" s="17" t="s">
        <v>321</v>
      </c>
      <c r="BM582" s="219" t="s">
        <v>2188</v>
      </c>
    </row>
    <row r="583" spans="1:65" s="2" customFormat="1" ht="19.5">
      <c r="A583" s="34"/>
      <c r="B583" s="35"/>
      <c r="C583" s="36"/>
      <c r="D583" s="221" t="s">
        <v>200</v>
      </c>
      <c r="E583" s="36"/>
      <c r="F583" s="222" t="s">
        <v>1797</v>
      </c>
      <c r="G583" s="36"/>
      <c r="H583" s="36"/>
      <c r="I583" s="122"/>
      <c r="J583" s="36"/>
      <c r="K583" s="36"/>
      <c r="L583" s="39"/>
      <c r="M583" s="223"/>
      <c r="N583" s="224"/>
      <c r="O583" s="71"/>
      <c r="P583" s="71"/>
      <c r="Q583" s="71"/>
      <c r="R583" s="71"/>
      <c r="S583" s="71"/>
      <c r="T583" s="72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7" t="s">
        <v>200</v>
      </c>
      <c r="AU583" s="17" t="s">
        <v>86</v>
      </c>
    </row>
    <row r="584" spans="1:65" s="2" customFormat="1" ht="39">
      <c r="A584" s="34"/>
      <c r="B584" s="35"/>
      <c r="C584" s="36"/>
      <c r="D584" s="221" t="s">
        <v>218</v>
      </c>
      <c r="E584" s="36"/>
      <c r="F584" s="246" t="s">
        <v>1521</v>
      </c>
      <c r="G584" s="36"/>
      <c r="H584" s="36"/>
      <c r="I584" s="122"/>
      <c r="J584" s="36"/>
      <c r="K584" s="36"/>
      <c r="L584" s="39"/>
      <c r="M584" s="223"/>
      <c r="N584" s="224"/>
      <c r="O584" s="71"/>
      <c r="P584" s="71"/>
      <c r="Q584" s="71"/>
      <c r="R584" s="71"/>
      <c r="S584" s="71"/>
      <c r="T584" s="72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218</v>
      </c>
      <c r="AU584" s="17" t="s">
        <v>86</v>
      </c>
    </row>
    <row r="585" spans="1:65" s="2" customFormat="1" ht="14.45" customHeight="1">
      <c r="A585" s="34"/>
      <c r="B585" s="35"/>
      <c r="C585" s="208" t="s">
        <v>881</v>
      </c>
      <c r="D585" s="208" t="s">
        <v>193</v>
      </c>
      <c r="E585" s="209" t="s">
        <v>872</v>
      </c>
      <c r="F585" s="210" t="s">
        <v>873</v>
      </c>
      <c r="G585" s="211" t="s">
        <v>196</v>
      </c>
      <c r="H585" s="212">
        <v>1</v>
      </c>
      <c r="I585" s="213"/>
      <c r="J585" s="214">
        <f>ROUND(I585*H585,2)</f>
        <v>0</v>
      </c>
      <c r="K585" s="210" t="s">
        <v>197</v>
      </c>
      <c r="L585" s="39"/>
      <c r="M585" s="215" t="s">
        <v>1</v>
      </c>
      <c r="N585" s="216" t="s">
        <v>42</v>
      </c>
      <c r="O585" s="71"/>
      <c r="P585" s="217">
        <f>O585*H585</f>
        <v>0</v>
      </c>
      <c r="Q585" s="217">
        <v>0</v>
      </c>
      <c r="R585" s="217">
        <f>Q585*H585</f>
        <v>0</v>
      </c>
      <c r="S585" s="217">
        <v>0</v>
      </c>
      <c r="T585" s="218">
        <f>S585*H585</f>
        <v>0</v>
      </c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R585" s="219" t="s">
        <v>321</v>
      </c>
      <c r="AT585" s="219" t="s">
        <v>193</v>
      </c>
      <c r="AU585" s="219" t="s">
        <v>86</v>
      </c>
      <c r="AY585" s="17" t="s">
        <v>191</v>
      </c>
      <c r="BE585" s="220">
        <f>IF(N585="základní",J585,0)</f>
        <v>0</v>
      </c>
      <c r="BF585" s="220">
        <f>IF(N585="snížená",J585,0)</f>
        <v>0</v>
      </c>
      <c r="BG585" s="220">
        <f>IF(N585="zákl. přenesená",J585,0)</f>
        <v>0</v>
      </c>
      <c r="BH585" s="220">
        <f>IF(N585="sníž. přenesená",J585,0)</f>
        <v>0</v>
      </c>
      <c r="BI585" s="220">
        <f>IF(N585="nulová",J585,0)</f>
        <v>0</v>
      </c>
      <c r="BJ585" s="17" t="s">
        <v>84</v>
      </c>
      <c r="BK585" s="220">
        <f>ROUND(I585*H585,2)</f>
        <v>0</v>
      </c>
      <c r="BL585" s="17" t="s">
        <v>321</v>
      </c>
      <c r="BM585" s="219" t="s">
        <v>874</v>
      </c>
    </row>
    <row r="586" spans="1:65" s="2" customFormat="1" ht="19.5">
      <c r="A586" s="34"/>
      <c r="B586" s="35"/>
      <c r="C586" s="36"/>
      <c r="D586" s="221" t="s">
        <v>200</v>
      </c>
      <c r="E586" s="36"/>
      <c r="F586" s="222" t="s">
        <v>875</v>
      </c>
      <c r="G586" s="36"/>
      <c r="H586" s="36"/>
      <c r="I586" s="122"/>
      <c r="J586" s="36"/>
      <c r="K586" s="36"/>
      <c r="L586" s="39"/>
      <c r="M586" s="223"/>
      <c r="N586" s="224"/>
      <c r="O586" s="71"/>
      <c r="P586" s="71"/>
      <c r="Q586" s="71"/>
      <c r="R586" s="71"/>
      <c r="S586" s="71"/>
      <c r="T586" s="72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T586" s="17" t="s">
        <v>200</v>
      </c>
      <c r="AU586" s="17" t="s">
        <v>86</v>
      </c>
    </row>
    <row r="587" spans="1:65" s="2" customFormat="1" ht="19.5">
      <c r="A587" s="34"/>
      <c r="B587" s="35"/>
      <c r="C587" s="36"/>
      <c r="D587" s="221" t="s">
        <v>218</v>
      </c>
      <c r="E587" s="36"/>
      <c r="F587" s="246" t="s">
        <v>876</v>
      </c>
      <c r="G587" s="36"/>
      <c r="H587" s="36"/>
      <c r="I587" s="122"/>
      <c r="J587" s="36"/>
      <c r="K587" s="36"/>
      <c r="L587" s="39"/>
      <c r="M587" s="223"/>
      <c r="N587" s="224"/>
      <c r="O587" s="71"/>
      <c r="P587" s="71"/>
      <c r="Q587" s="71"/>
      <c r="R587" s="71"/>
      <c r="S587" s="71"/>
      <c r="T587" s="72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7" t="s">
        <v>218</v>
      </c>
      <c r="AU587" s="17" t="s">
        <v>86</v>
      </c>
    </row>
    <row r="588" spans="1:65" s="2" customFormat="1" ht="21.6" customHeight="1">
      <c r="A588" s="34"/>
      <c r="B588" s="35"/>
      <c r="C588" s="247" t="s">
        <v>891</v>
      </c>
      <c r="D588" s="247" t="s">
        <v>275</v>
      </c>
      <c r="E588" s="248" t="s">
        <v>878</v>
      </c>
      <c r="F588" s="249" t="s">
        <v>879</v>
      </c>
      <c r="G588" s="250" t="s">
        <v>196</v>
      </c>
      <c r="H588" s="251">
        <v>1</v>
      </c>
      <c r="I588" s="252"/>
      <c r="J588" s="253">
        <f>ROUND(I588*H588,2)</f>
        <v>0</v>
      </c>
      <c r="K588" s="249" t="s">
        <v>197</v>
      </c>
      <c r="L588" s="254"/>
      <c r="M588" s="255" t="s">
        <v>1</v>
      </c>
      <c r="N588" s="256" t="s">
        <v>42</v>
      </c>
      <c r="O588" s="71"/>
      <c r="P588" s="217">
        <f>O588*H588</f>
        <v>0</v>
      </c>
      <c r="Q588" s="217">
        <v>3.8E-3</v>
      </c>
      <c r="R588" s="217">
        <f>Q588*H588</f>
        <v>3.8E-3</v>
      </c>
      <c r="S588" s="217">
        <v>0</v>
      </c>
      <c r="T588" s="218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219" t="s">
        <v>451</v>
      </c>
      <c r="AT588" s="219" t="s">
        <v>275</v>
      </c>
      <c r="AU588" s="219" t="s">
        <v>86</v>
      </c>
      <c r="AY588" s="17" t="s">
        <v>191</v>
      </c>
      <c r="BE588" s="220">
        <f>IF(N588="základní",J588,0)</f>
        <v>0</v>
      </c>
      <c r="BF588" s="220">
        <f>IF(N588="snížená",J588,0)</f>
        <v>0</v>
      </c>
      <c r="BG588" s="220">
        <f>IF(N588="zákl. přenesená",J588,0)</f>
        <v>0</v>
      </c>
      <c r="BH588" s="220">
        <f>IF(N588="sníž. přenesená",J588,0)</f>
        <v>0</v>
      </c>
      <c r="BI588" s="220">
        <f>IF(N588="nulová",J588,0)</f>
        <v>0</v>
      </c>
      <c r="BJ588" s="17" t="s">
        <v>84</v>
      </c>
      <c r="BK588" s="220">
        <f>ROUND(I588*H588,2)</f>
        <v>0</v>
      </c>
      <c r="BL588" s="17" t="s">
        <v>321</v>
      </c>
      <c r="BM588" s="219" t="s">
        <v>880</v>
      </c>
    </row>
    <row r="589" spans="1:65" s="2" customFormat="1">
      <c r="A589" s="34"/>
      <c r="B589" s="35"/>
      <c r="C589" s="36"/>
      <c r="D589" s="221" t="s">
        <v>200</v>
      </c>
      <c r="E589" s="36"/>
      <c r="F589" s="222" t="s">
        <v>879</v>
      </c>
      <c r="G589" s="36"/>
      <c r="H589" s="36"/>
      <c r="I589" s="122"/>
      <c r="J589" s="36"/>
      <c r="K589" s="36"/>
      <c r="L589" s="39"/>
      <c r="M589" s="223"/>
      <c r="N589" s="224"/>
      <c r="O589" s="71"/>
      <c r="P589" s="71"/>
      <c r="Q589" s="71"/>
      <c r="R589" s="71"/>
      <c r="S589" s="71"/>
      <c r="T589" s="72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T589" s="17" t="s">
        <v>200</v>
      </c>
      <c r="AU589" s="17" t="s">
        <v>86</v>
      </c>
    </row>
    <row r="590" spans="1:65" s="2" customFormat="1" ht="14.45" customHeight="1">
      <c r="A590" s="34"/>
      <c r="B590" s="35"/>
      <c r="C590" s="208" t="s">
        <v>896</v>
      </c>
      <c r="D590" s="208" t="s">
        <v>193</v>
      </c>
      <c r="E590" s="209" t="s">
        <v>882</v>
      </c>
      <c r="F590" s="210" t="s">
        <v>883</v>
      </c>
      <c r="G590" s="211" t="s">
        <v>196</v>
      </c>
      <c r="H590" s="212">
        <v>12</v>
      </c>
      <c r="I590" s="213"/>
      <c r="J590" s="214">
        <f>ROUND(I590*H590,2)</f>
        <v>0</v>
      </c>
      <c r="K590" s="210" t="s">
        <v>197</v>
      </c>
      <c r="L590" s="39"/>
      <c r="M590" s="215" t="s">
        <v>1</v>
      </c>
      <c r="N590" s="216" t="s">
        <v>42</v>
      </c>
      <c r="O590" s="71"/>
      <c r="P590" s="217">
        <f>O590*H590</f>
        <v>0</v>
      </c>
      <c r="Q590" s="217">
        <v>0</v>
      </c>
      <c r="R590" s="217">
        <f>Q590*H590</f>
        <v>0</v>
      </c>
      <c r="S590" s="217">
        <v>0</v>
      </c>
      <c r="T590" s="218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19" t="s">
        <v>321</v>
      </c>
      <c r="AT590" s="219" t="s">
        <v>193</v>
      </c>
      <c r="AU590" s="219" t="s">
        <v>86</v>
      </c>
      <c r="AY590" s="17" t="s">
        <v>191</v>
      </c>
      <c r="BE590" s="220">
        <f>IF(N590="základní",J590,0)</f>
        <v>0</v>
      </c>
      <c r="BF590" s="220">
        <f>IF(N590="snížená",J590,0)</f>
        <v>0</v>
      </c>
      <c r="BG590" s="220">
        <f>IF(N590="zákl. přenesená",J590,0)</f>
        <v>0</v>
      </c>
      <c r="BH590" s="220">
        <f>IF(N590="sníž. přenesená",J590,0)</f>
        <v>0</v>
      </c>
      <c r="BI590" s="220">
        <f>IF(N590="nulová",J590,0)</f>
        <v>0</v>
      </c>
      <c r="BJ590" s="17" t="s">
        <v>84</v>
      </c>
      <c r="BK590" s="220">
        <f>ROUND(I590*H590,2)</f>
        <v>0</v>
      </c>
      <c r="BL590" s="17" t="s">
        <v>321</v>
      </c>
      <c r="BM590" s="219" t="s">
        <v>884</v>
      </c>
    </row>
    <row r="591" spans="1:65" s="2" customFormat="1">
      <c r="A591" s="34"/>
      <c r="B591" s="35"/>
      <c r="C591" s="36"/>
      <c r="D591" s="221" t="s">
        <v>200</v>
      </c>
      <c r="E591" s="36"/>
      <c r="F591" s="222" t="s">
        <v>885</v>
      </c>
      <c r="G591" s="36"/>
      <c r="H591" s="36"/>
      <c r="I591" s="122"/>
      <c r="J591" s="36"/>
      <c r="K591" s="36"/>
      <c r="L591" s="39"/>
      <c r="M591" s="223"/>
      <c r="N591" s="224"/>
      <c r="O591" s="71"/>
      <c r="P591" s="71"/>
      <c r="Q591" s="71"/>
      <c r="R591" s="71"/>
      <c r="S591" s="71"/>
      <c r="T591" s="72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7" t="s">
        <v>200</v>
      </c>
      <c r="AU591" s="17" t="s">
        <v>86</v>
      </c>
    </row>
    <row r="592" spans="1:65" s="13" customFormat="1">
      <c r="B592" s="225"/>
      <c r="C592" s="226"/>
      <c r="D592" s="221" t="s">
        <v>202</v>
      </c>
      <c r="E592" s="227" t="s">
        <v>1</v>
      </c>
      <c r="F592" s="228" t="s">
        <v>886</v>
      </c>
      <c r="G592" s="226"/>
      <c r="H592" s="227" t="s">
        <v>1</v>
      </c>
      <c r="I592" s="229"/>
      <c r="J592" s="226"/>
      <c r="K592" s="226"/>
      <c r="L592" s="230"/>
      <c r="M592" s="231"/>
      <c r="N592" s="232"/>
      <c r="O592" s="232"/>
      <c r="P592" s="232"/>
      <c r="Q592" s="232"/>
      <c r="R592" s="232"/>
      <c r="S592" s="232"/>
      <c r="T592" s="233"/>
      <c r="AT592" s="234" t="s">
        <v>202</v>
      </c>
      <c r="AU592" s="234" t="s">
        <v>86</v>
      </c>
      <c r="AV592" s="13" t="s">
        <v>84</v>
      </c>
      <c r="AW592" s="13" t="s">
        <v>32</v>
      </c>
      <c r="AX592" s="13" t="s">
        <v>77</v>
      </c>
      <c r="AY592" s="234" t="s">
        <v>191</v>
      </c>
    </row>
    <row r="593" spans="1:65" s="14" customFormat="1">
      <c r="B593" s="235"/>
      <c r="C593" s="236"/>
      <c r="D593" s="221" t="s">
        <v>202</v>
      </c>
      <c r="E593" s="237" t="s">
        <v>1</v>
      </c>
      <c r="F593" s="238" t="s">
        <v>2189</v>
      </c>
      <c r="G593" s="236"/>
      <c r="H593" s="239">
        <v>4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AT593" s="245" t="s">
        <v>202</v>
      </c>
      <c r="AU593" s="245" t="s">
        <v>86</v>
      </c>
      <c r="AV593" s="14" t="s">
        <v>86</v>
      </c>
      <c r="AW593" s="14" t="s">
        <v>32</v>
      </c>
      <c r="AX593" s="14" t="s">
        <v>77</v>
      </c>
      <c r="AY593" s="245" t="s">
        <v>191</v>
      </c>
    </row>
    <row r="594" spans="1:65" s="14" customFormat="1">
      <c r="B594" s="235"/>
      <c r="C594" s="236"/>
      <c r="D594" s="221" t="s">
        <v>202</v>
      </c>
      <c r="E594" s="237" t="s">
        <v>1</v>
      </c>
      <c r="F594" s="238" t="s">
        <v>2190</v>
      </c>
      <c r="G594" s="236"/>
      <c r="H594" s="239">
        <v>8</v>
      </c>
      <c r="I594" s="240"/>
      <c r="J594" s="236"/>
      <c r="K594" s="236"/>
      <c r="L594" s="241"/>
      <c r="M594" s="242"/>
      <c r="N594" s="243"/>
      <c r="O594" s="243"/>
      <c r="P594" s="243"/>
      <c r="Q594" s="243"/>
      <c r="R594" s="243"/>
      <c r="S594" s="243"/>
      <c r="T594" s="244"/>
      <c r="AT594" s="245" t="s">
        <v>202</v>
      </c>
      <c r="AU594" s="245" t="s">
        <v>86</v>
      </c>
      <c r="AV594" s="14" t="s">
        <v>86</v>
      </c>
      <c r="AW594" s="14" t="s">
        <v>32</v>
      </c>
      <c r="AX594" s="14" t="s">
        <v>77</v>
      </c>
      <c r="AY594" s="245" t="s">
        <v>191</v>
      </c>
    </row>
    <row r="595" spans="1:65" s="2" customFormat="1" ht="14.45" customHeight="1">
      <c r="A595" s="34"/>
      <c r="B595" s="35"/>
      <c r="C595" s="247" t="s">
        <v>901</v>
      </c>
      <c r="D595" s="247" t="s">
        <v>275</v>
      </c>
      <c r="E595" s="248" t="s">
        <v>892</v>
      </c>
      <c r="F595" s="249" t="s">
        <v>893</v>
      </c>
      <c r="G595" s="250" t="s">
        <v>196</v>
      </c>
      <c r="H595" s="251">
        <v>12</v>
      </c>
      <c r="I595" s="252"/>
      <c r="J595" s="253">
        <f>ROUND(I595*H595,2)</f>
        <v>0</v>
      </c>
      <c r="K595" s="249" t="s">
        <v>197</v>
      </c>
      <c r="L595" s="254"/>
      <c r="M595" s="255" t="s">
        <v>1</v>
      </c>
      <c r="N595" s="256" t="s">
        <v>42</v>
      </c>
      <c r="O595" s="71"/>
      <c r="P595" s="217">
        <f>O595*H595</f>
        <v>0</v>
      </c>
      <c r="Q595" s="217">
        <v>1.1999999999999999E-3</v>
      </c>
      <c r="R595" s="217">
        <f>Q595*H595</f>
        <v>1.44E-2</v>
      </c>
      <c r="S595" s="217">
        <v>0</v>
      </c>
      <c r="T595" s="218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219" t="s">
        <v>451</v>
      </c>
      <c r="AT595" s="219" t="s">
        <v>275</v>
      </c>
      <c r="AU595" s="219" t="s">
        <v>86</v>
      </c>
      <c r="AY595" s="17" t="s">
        <v>191</v>
      </c>
      <c r="BE595" s="220">
        <f>IF(N595="základní",J595,0)</f>
        <v>0</v>
      </c>
      <c r="BF595" s="220">
        <f>IF(N595="snížená",J595,0)</f>
        <v>0</v>
      </c>
      <c r="BG595" s="220">
        <f>IF(N595="zákl. přenesená",J595,0)</f>
        <v>0</v>
      </c>
      <c r="BH595" s="220">
        <f>IF(N595="sníž. přenesená",J595,0)</f>
        <v>0</v>
      </c>
      <c r="BI595" s="220">
        <f>IF(N595="nulová",J595,0)</f>
        <v>0</v>
      </c>
      <c r="BJ595" s="17" t="s">
        <v>84</v>
      </c>
      <c r="BK595" s="220">
        <f>ROUND(I595*H595,2)</f>
        <v>0</v>
      </c>
      <c r="BL595" s="17" t="s">
        <v>321</v>
      </c>
      <c r="BM595" s="219" t="s">
        <v>894</v>
      </c>
    </row>
    <row r="596" spans="1:65" s="2" customFormat="1">
      <c r="A596" s="34"/>
      <c r="B596" s="35"/>
      <c r="C596" s="36"/>
      <c r="D596" s="221" t="s">
        <v>200</v>
      </c>
      <c r="E596" s="36"/>
      <c r="F596" s="222" t="s">
        <v>893</v>
      </c>
      <c r="G596" s="36"/>
      <c r="H596" s="36"/>
      <c r="I596" s="122"/>
      <c r="J596" s="36"/>
      <c r="K596" s="36"/>
      <c r="L596" s="39"/>
      <c r="M596" s="223"/>
      <c r="N596" s="224"/>
      <c r="O596" s="71"/>
      <c r="P596" s="71"/>
      <c r="Q596" s="71"/>
      <c r="R596" s="71"/>
      <c r="S596" s="71"/>
      <c r="T596" s="72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T596" s="17" t="s">
        <v>200</v>
      </c>
      <c r="AU596" s="17" t="s">
        <v>86</v>
      </c>
    </row>
    <row r="597" spans="1:65" s="2" customFormat="1" ht="19.5">
      <c r="A597" s="34"/>
      <c r="B597" s="35"/>
      <c r="C597" s="36"/>
      <c r="D597" s="221" t="s">
        <v>218</v>
      </c>
      <c r="E597" s="36"/>
      <c r="F597" s="246" t="s">
        <v>895</v>
      </c>
      <c r="G597" s="36"/>
      <c r="H597" s="36"/>
      <c r="I597" s="122"/>
      <c r="J597" s="36"/>
      <c r="K597" s="36"/>
      <c r="L597" s="39"/>
      <c r="M597" s="223"/>
      <c r="N597" s="224"/>
      <c r="O597" s="71"/>
      <c r="P597" s="71"/>
      <c r="Q597" s="71"/>
      <c r="R597" s="71"/>
      <c r="S597" s="71"/>
      <c r="T597" s="72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T597" s="17" t="s">
        <v>218</v>
      </c>
      <c r="AU597" s="17" t="s">
        <v>86</v>
      </c>
    </row>
    <row r="598" spans="1:65" s="2" customFormat="1" ht="21.6" customHeight="1">
      <c r="A598" s="34"/>
      <c r="B598" s="35"/>
      <c r="C598" s="208" t="s">
        <v>908</v>
      </c>
      <c r="D598" s="208" t="s">
        <v>193</v>
      </c>
      <c r="E598" s="209" t="s">
        <v>902</v>
      </c>
      <c r="F598" s="210" t="s">
        <v>903</v>
      </c>
      <c r="G598" s="211" t="s">
        <v>848</v>
      </c>
      <c r="H598" s="212">
        <v>643.32000000000005</v>
      </c>
      <c r="I598" s="213"/>
      <c r="J598" s="214">
        <f>ROUND(I598*H598,2)</f>
        <v>0</v>
      </c>
      <c r="K598" s="210" t="s">
        <v>197</v>
      </c>
      <c r="L598" s="39"/>
      <c r="M598" s="215" t="s">
        <v>1</v>
      </c>
      <c r="N598" s="216" t="s">
        <v>42</v>
      </c>
      <c r="O598" s="71"/>
      <c r="P598" s="217">
        <f>O598*H598</f>
        <v>0</v>
      </c>
      <c r="Q598" s="217">
        <v>5.0000000000000002E-5</v>
      </c>
      <c r="R598" s="217">
        <f>Q598*H598</f>
        <v>3.2166000000000007E-2</v>
      </c>
      <c r="S598" s="217">
        <v>0</v>
      </c>
      <c r="T598" s="218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219" t="s">
        <v>321</v>
      </c>
      <c r="AT598" s="219" t="s">
        <v>193</v>
      </c>
      <c r="AU598" s="219" t="s">
        <v>86</v>
      </c>
      <c r="AY598" s="17" t="s">
        <v>191</v>
      </c>
      <c r="BE598" s="220">
        <f>IF(N598="základní",J598,0)</f>
        <v>0</v>
      </c>
      <c r="BF598" s="220">
        <f>IF(N598="snížená",J598,0)</f>
        <v>0</v>
      </c>
      <c r="BG598" s="220">
        <f>IF(N598="zákl. přenesená",J598,0)</f>
        <v>0</v>
      </c>
      <c r="BH598" s="220">
        <f>IF(N598="sníž. přenesená",J598,0)</f>
        <v>0</v>
      </c>
      <c r="BI598" s="220">
        <f>IF(N598="nulová",J598,0)</f>
        <v>0</v>
      </c>
      <c r="BJ598" s="17" t="s">
        <v>84</v>
      </c>
      <c r="BK598" s="220">
        <f>ROUND(I598*H598,2)</f>
        <v>0</v>
      </c>
      <c r="BL598" s="17" t="s">
        <v>321</v>
      </c>
      <c r="BM598" s="219" t="s">
        <v>904</v>
      </c>
    </row>
    <row r="599" spans="1:65" s="2" customFormat="1" ht="19.5">
      <c r="A599" s="34"/>
      <c r="B599" s="35"/>
      <c r="C599" s="36"/>
      <c r="D599" s="221" t="s">
        <v>200</v>
      </c>
      <c r="E599" s="36"/>
      <c r="F599" s="222" t="s">
        <v>905</v>
      </c>
      <c r="G599" s="36"/>
      <c r="H599" s="36"/>
      <c r="I599" s="122"/>
      <c r="J599" s="36"/>
      <c r="K599" s="36"/>
      <c r="L599" s="39"/>
      <c r="M599" s="223"/>
      <c r="N599" s="224"/>
      <c r="O599" s="71"/>
      <c r="P599" s="71"/>
      <c r="Q599" s="71"/>
      <c r="R599" s="71"/>
      <c r="S599" s="71"/>
      <c r="T599" s="72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T599" s="17" t="s">
        <v>200</v>
      </c>
      <c r="AU599" s="17" t="s">
        <v>86</v>
      </c>
    </row>
    <row r="600" spans="1:65" s="13" customFormat="1">
      <c r="B600" s="225"/>
      <c r="C600" s="226"/>
      <c r="D600" s="221" t="s">
        <v>202</v>
      </c>
      <c r="E600" s="227" t="s">
        <v>1</v>
      </c>
      <c r="F600" s="228" t="s">
        <v>906</v>
      </c>
      <c r="G600" s="226"/>
      <c r="H600" s="227" t="s">
        <v>1</v>
      </c>
      <c r="I600" s="229"/>
      <c r="J600" s="226"/>
      <c r="K600" s="226"/>
      <c r="L600" s="230"/>
      <c r="M600" s="231"/>
      <c r="N600" s="232"/>
      <c r="O600" s="232"/>
      <c r="P600" s="232"/>
      <c r="Q600" s="232"/>
      <c r="R600" s="232"/>
      <c r="S600" s="232"/>
      <c r="T600" s="233"/>
      <c r="AT600" s="234" t="s">
        <v>202</v>
      </c>
      <c r="AU600" s="234" t="s">
        <v>86</v>
      </c>
      <c r="AV600" s="13" t="s">
        <v>84</v>
      </c>
      <c r="AW600" s="13" t="s">
        <v>32</v>
      </c>
      <c r="AX600" s="13" t="s">
        <v>77</v>
      </c>
      <c r="AY600" s="234" t="s">
        <v>191</v>
      </c>
    </row>
    <row r="601" spans="1:65" s="14" customFormat="1">
      <c r="B601" s="235"/>
      <c r="C601" s="236"/>
      <c r="D601" s="221" t="s">
        <v>202</v>
      </c>
      <c r="E601" s="237" t="s">
        <v>1</v>
      </c>
      <c r="F601" s="238" t="s">
        <v>2191</v>
      </c>
      <c r="G601" s="236"/>
      <c r="H601" s="239">
        <v>643.32000000000005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AT601" s="245" t="s">
        <v>202</v>
      </c>
      <c r="AU601" s="245" t="s">
        <v>86</v>
      </c>
      <c r="AV601" s="14" t="s">
        <v>86</v>
      </c>
      <c r="AW601" s="14" t="s">
        <v>32</v>
      </c>
      <c r="AX601" s="14" t="s">
        <v>77</v>
      </c>
      <c r="AY601" s="245" t="s">
        <v>191</v>
      </c>
    </row>
    <row r="602" spans="1:65" s="2" customFormat="1" ht="21.6" customHeight="1">
      <c r="A602" s="34"/>
      <c r="B602" s="35"/>
      <c r="C602" s="247" t="s">
        <v>911</v>
      </c>
      <c r="D602" s="247" t="s">
        <v>275</v>
      </c>
      <c r="E602" s="248" t="s">
        <v>909</v>
      </c>
      <c r="F602" s="249" t="s">
        <v>850</v>
      </c>
      <c r="G602" s="250" t="s">
        <v>848</v>
      </c>
      <c r="H602" s="251">
        <v>643.32000000000005</v>
      </c>
      <c r="I602" s="252"/>
      <c r="J602" s="253">
        <f>ROUND(I602*H602,2)</f>
        <v>0</v>
      </c>
      <c r="K602" s="249" t="s">
        <v>1</v>
      </c>
      <c r="L602" s="254"/>
      <c r="M602" s="255" t="s">
        <v>1</v>
      </c>
      <c r="N602" s="256" t="s">
        <v>42</v>
      </c>
      <c r="O602" s="71"/>
      <c r="P602" s="217">
        <f>O602*H602</f>
        <v>0</v>
      </c>
      <c r="Q602" s="217">
        <v>1E-3</v>
      </c>
      <c r="R602" s="217">
        <f>Q602*H602</f>
        <v>0.64332000000000011</v>
      </c>
      <c r="S602" s="217">
        <v>0</v>
      </c>
      <c r="T602" s="218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219" t="s">
        <v>451</v>
      </c>
      <c r="AT602" s="219" t="s">
        <v>275</v>
      </c>
      <c r="AU602" s="219" t="s">
        <v>86</v>
      </c>
      <c r="AY602" s="17" t="s">
        <v>191</v>
      </c>
      <c r="BE602" s="220">
        <f>IF(N602="základní",J602,0)</f>
        <v>0</v>
      </c>
      <c r="BF602" s="220">
        <f>IF(N602="snížená",J602,0)</f>
        <v>0</v>
      </c>
      <c r="BG602" s="220">
        <f>IF(N602="zákl. přenesená",J602,0)</f>
        <v>0</v>
      </c>
      <c r="BH602" s="220">
        <f>IF(N602="sníž. přenesená",J602,0)</f>
        <v>0</v>
      </c>
      <c r="BI602" s="220">
        <f>IF(N602="nulová",J602,0)</f>
        <v>0</v>
      </c>
      <c r="BJ602" s="17" t="s">
        <v>84</v>
      </c>
      <c r="BK602" s="220">
        <f>ROUND(I602*H602,2)</f>
        <v>0</v>
      </c>
      <c r="BL602" s="17" t="s">
        <v>321</v>
      </c>
      <c r="BM602" s="219" t="s">
        <v>910</v>
      </c>
    </row>
    <row r="603" spans="1:65" s="2" customFormat="1">
      <c r="A603" s="34"/>
      <c r="B603" s="35"/>
      <c r="C603" s="36"/>
      <c r="D603" s="221" t="s">
        <v>200</v>
      </c>
      <c r="E603" s="36"/>
      <c r="F603" s="222" t="s">
        <v>850</v>
      </c>
      <c r="G603" s="36"/>
      <c r="H603" s="36"/>
      <c r="I603" s="122"/>
      <c r="J603" s="36"/>
      <c r="K603" s="36"/>
      <c r="L603" s="39"/>
      <c r="M603" s="223"/>
      <c r="N603" s="224"/>
      <c r="O603" s="71"/>
      <c r="P603" s="71"/>
      <c r="Q603" s="71"/>
      <c r="R603" s="71"/>
      <c r="S603" s="71"/>
      <c r="T603" s="72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T603" s="17" t="s">
        <v>200</v>
      </c>
      <c r="AU603" s="17" t="s">
        <v>86</v>
      </c>
    </row>
    <row r="604" spans="1:65" s="2" customFormat="1" ht="21.6" customHeight="1">
      <c r="A604" s="34"/>
      <c r="B604" s="35"/>
      <c r="C604" s="208" t="s">
        <v>916</v>
      </c>
      <c r="D604" s="208" t="s">
        <v>193</v>
      </c>
      <c r="E604" s="209" t="s">
        <v>2192</v>
      </c>
      <c r="F604" s="210" t="s">
        <v>2193</v>
      </c>
      <c r="G604" s="211" t="s">
        <v>848</v>
      </c>
      <c r="H604" s="212">
        <v>500</v>
      </c>
      <c r="I604" s="213"/>
      <c r="J604" s="214">
        <f>ROUND(I604*H604,2)</f>
        <v>0</v>
      </c>
      <c r="K604" s="210" t="s">
        <v>197</v>
      </c>
      <c r="L604" s="39"/>
      <c r="M604" s="215" t="s">
        <v>1</v>
      </c>
      <c r="N604" s="216" t="s">
        <v>42</v>
      </c>
      <c r="O604" s="71"/>
      <c r="P604" s="217">
        <f>O604*H604</f>
        <v>0</v>
      </c>
      <c r="Q604" s="217">
        <v>5.0000000000000002E-5</v>
      </c>
      <c r="R604" s="217">
        <f>Q604*H604</f>
        <v>2.5000000000000001E-2</v>
      </c>
      <c r="S604" s="217">
        <v>0</v>
      </c>
      <c r="T604" s="218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219" t="s">
        <v>321</v>
      </c>
      <c r="AT604" s="219" t="s">
        <v>193</v>
      </c>
      <c r="AU604" s="219" t="s">
        <v>86</v>
      </c>
      <c r="AY604" s="17" t="s">
        <v>191</v>
      </c>
      <c r="BE604" s="220">
        <f>IF(N604="základní",J604,0)</f>
        <v>0</v>
      </c>
      <c r="BF604" s="220">
        <f>IF(N604="snížená",J604,0)</f>
        <v>0</v>
      </c>
      <c r="BG604" s="220">
        <f>IF(N604="zákl. přenesená",J604,0)</f>
        <v>0</v>
      </c>
      <c r="BH604" s="220">
        <f>IF(N604="sníž. přenesená",J604,0)</f>
        <v>0</v>
      </c>
      <c r="BI604" s="220">
        <f>IF(N604="nulová",J604,0)</f>
        <v>0</v>
      </c>
      <c r="BJ604" s="17" t="s">
        <v>84</v>
      </c>
      <c r="BK604" s="220">
        <f>ROUND(I604*H604,2)</f>
        <v>0</v>
      </c>
      <c r="BL604" s="17" t="s">
        <v>321</v>
      </c>
      <c r="BM604" s="219" t="s">
        <v>2194</v>
      </c>
    </row>
    <row r="605" spans="1:65" s="2" customFormat="1" ht="19.5">
      <c r="A605" s="34"/>
      <c r="B605" s="35"/>
      <c r="C605" s="36"/>
      <c r="D605" s="221" t="s">
        <v>200</v>
      </c>
      <c r="E605" s="36"/>
      <c r="F605" s="222" t="s">
        <v>2195</v>
      </c>
      <c r="G605" s="36"/>
      <c r="H605" s="36"/>
      <c r="I605" s="122"/>
      <c r="J605" s="36"/>
      <c r="K605" s="36"/>
      <c r="L605" s="39"/>
      <c r="M605" s="223"/>
      <c r="N605" s="224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200</v>
      </c>
      <c r="AU605" s="17" t="s">
        <v>86</v>
      </c>
    </row>
    <row r="606" spans="1:65" s="2" customFormat="1" ht="19.5">
      <c r="A606" s="34"/>
      <c r="B606" s="35"/>
      <c r="C606" s="36"/>
      <c r="D606" s="221" t="s">
        <v>218</v>
      </c>
      <c r="E606" s="36"/>
      <c r="F606" s="246" t="s">
        <v>2196</v>
      </c>
      <c r="G606" s="36"/>
      <c r="H606" s="36"/>
      <c r="I606" s="122"/>
      <c r="J606" s="36"/>
      <c r="K606" s="36"/>
      <c r="L606" s="39"/>
      <c r="M606" s="223"/>
      <c r="N606" s="224"/>
      <c r="O606" s="71"/>
      <c r="P606" s="71"/>
      <c r="Q606" s="71"/>
      <c r="R606" s="71"/>
      <c r="S606" s="71"/>
      <c r="T606" s="72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T606" s="17" t="s">
        <v>218</v>
      </c>
      <c r="AU606" s="17" t="s">
        <v>86</v>
      </c>
    </row>
    <row r="607" spans="1:65" s="2" customFormat="1" ht="14.45" customHeight="1">
      <c r="A607" s="34"/>
      <c r="B607" s="35"/>
      <c r="C607" s="247" t="s">
        <v>923</v>
      </c>
      <c r="D607" s="247" t="s">
        <v>275</v>
      </c>
      <c r="E607" s="248" t="s">
        <v>846</v>
      </c>
      <c r="F607" s="249" t="s">
        <v>847</v>
      </c>
      <c r="G607" s="250" t="s">
        <v>848</v>
      </c>
      <c r="H607" s="251">
        <v>500</v>
      </c>
      <c r="I607" s="252"/>
      <c r="J607" s="253">
        <f>ROUND(I607*H607,2)</f>
        <v>0</v>
      </c>
      <c r="K607" s="249" t="s">
        <v>1</v>
      </c>
      <c r="L607" s="254"/>
      <c r="M607" s="255" t="s">
        <v>1</v>
      </c>
      <c r="N607" s="256" t="s">
        <v>42</v>
      </c>
      <c r="O607" s="71"/>
      <c r="P607" s="217">
        <f>O607*H607</f>
        <v>0</v>
      </c>
      <c r="Q607" s="217">
        <v>1E-3</v>
      </c>
      <c r="R607" s="217">
        <f>Q607*H607</f>
        <v>0.5</v>
      </c>
      <c r="S607" s="217">
        <v>0</v>
      </c>
      <c r="T607" s="218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219" t="s">
        <v>451</v>
      </c>
      <c r="AT607" s="219" t="s">
        <v>275</v>
      </c>
      <c r="AU607" s="219" t="s">
        <v>86</v>
      </c>
      <c r="AY607" s="17" t="s">
        <v>191</v>
      </c>
      <c r="BE607" s="220">
        <f>IF(N607="základní",J607,0)</f>
        <v>0</v>
      </c>
      <c r="BF607" s="220">
        <f>IF(N607="snížená",J607,0)</f>
        <v>0</v>
      </c>
      <c r="BG607" s="220">
        <f>IF(N607="zákl. přenesená",J607,0)</f>
        <v>0</v>
      </c>
      <c r="BH607" s="220">
        <f>IF(N607="sníž. přenesená",J607,0)</f>
        <v>0</v>
      </c>
      <c r="BI607" s="220">
        <f>IF(N607="nulová",J607,0)</f>
        <v>0</v>
      </c>
      <c r="BJ607" s="17" t="s">
        <v>84</v>
      </c>
      <c r="BK607" s="220">
        <f>ROUND(I607*H607,2)</f>
        <v>0</v>
      </c>
      <c r="BL607" s="17" t="s">
        <v>321</v>
      </c>
      <c r="BM607" s="219" t="s">
        <v>2197</v>
      </c>
    </row>
    <row r="608" spans="1:65" s="2" customFormat="1">
      <c r="A608" s="34"/>
      <c r="B608" s="35"/>
      <c r="C608" s="36"/>
      <c r="D608" s="221" t="s">
        <v>200</v>
      </c>
      <c r="E608" s="36"/>
      <c r="F608" s="222" t="s">
        <v>847</v>
      </c>
      <c r="G608" s="36"/>
      <c r="H608" s="36"/>
      <c r="I608" s="122"/>
      <c r="J608" s="36"/>
      <c r="K608" s="36"/>
      <c r="L608" s="39"/>
      <c r="M608" s="223"/>
      <c r="N608" s="224"/>
      <c r="O608" s="71"/>
      <c r="P608" s="71"/>
      <c r="Q608" s="71"/>
      <c r="R608" s="71"/>
      <c r="S608" s="71"/>
      <c r="T608" s="72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T608" s="17" t="s">
        <v>200</v>
      </c>
      <c r="AU608" s="17" t="s">
        <v>86</v>
      </c>
    </row>
    <row r="609" spans="1:65" s="2" customFormat="1" ht="19.5">
      <c r="A609" s="34"/>
      <c r="B609" s="35"/>
      <c r="C609" s="36"/>
      <c r="D609" s="221" t="s">
        <v>218</v>
      </c>
      <c r="E609" s="36"/>
      <c r="F609" s="246" t="s">
        <v>2198</v>
      </c>
      <c r="G609" s="36"/>
      <c r="H609" s="36"/>
      <c r="I609" s="122"/>
      <c r="J609" s="36"/>
      <c r="K609" s="36"/>
      <c r="L609" s="39"/>
      <c r="M609" s="223"/>
      <c r="N609" s="224"/>
      <c r="O609" s="71"/>
      <c r="P609" s="71"/>
      <c r="Q609" s="71"/>
      <c r="R609" s="71"/>
      <c r="S609" s="71"/>
      <c r="T609" s="72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T609" s="17" t="s">
        <v>218</v>
      </c>
      <c r="AU609" s="17" t="s">
        <v>86</v>
      </c>
    </row>
    <row r="610" spans="1:65" s="2" customFormat="1" ht="14.45" customHeight="1">
      <c r="A610" s="34"/>
      <c r="B610" s="35"/>
      <c r="C610" s="208" t="s">
        <v>929</v>
      </c>
      <c r="D610" s="208" t="s">
        <v>193</v>
      </c>
      <c r="E610" s="209" t="s">
        <v>2199</v>
      </c>
      <c r="F610" s="210" t="s">
        <v>2200</v>
      </c>
      <c r="G610" s="211" t="s">
        <v>848</v>
      </c>
      <c r="H610" s="212">
        <v>285.58499999999998</v>
      </c>
      <c r="I610" s="213"/>
      <c r="J610" s="214">
        <f>ROUND(I610*H610,2)</f>
        <v>0</v>
      </c>
      <c r="K610" s="210" t="s">
        <v>197</v>
      </c>
      <c r="L610" s="39"/>
      <c r="M610" s="215" t="s">
        <v>1</v>
      </c>
      <c r="N610" s="216" t="s">
        <v>42</v>
      </c>
      <c r="O610" s="71"/>
      <c r="P610" s="217">
        <f>O610*H610</f>
        <v>0</v>
      </c>
      <c r="Q610" s="217">
        <v>5.0000000000000002E-5</v>
      </c>
      <c r="R610" s="217">
        <f>Q610*H610</f>
        <v>1.427925E-2</v>
      </c>
      <c r="S610" s="217">
        <v>0</v>
      </c>
      <c r="T610" s="218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219" t="s">
        <v>321</v>
      </c>
      <c r="AT610" s="219" t="s">
        <v>193</v>
      </c>
      <c r="AU610" s="219" t="s">
        <v>86</v>
      </c>
      <c r="AY610" s="17" t="s">
        <v>191</v>
      </c>
      <c r="BE610" s="220">
        <f>IF(N610="základní",J610,0)</f>
        <v>0</v>
      </c>
      <c r="BF610" s="220">
        <f>IF(N610="snížená",J610,0)</f>
        <v>0</v>
      </c>
      <c r="BG610" s="220">
        <f>IF(N610="zákl. přenesená",J610,0)</f>
        <v>0</v>
      </c>
      <c r="BH610" s="220">
        <f>IF(N610="sníž. přenesená",J610,0)</f>
        <v>0</v>
      </c>
      <c r="BI610" s="220">
        <f>IF(N610="nulová",J610,0)</f>
        <v>0</v>
      </c>
      <c r="BJ610" s="17" t="s">
        <v>84</v>
      </c>
      <c r="BK610" s="220">
        <f>ROUND(I610*H610,2)</f>
        <v>0</v>
      </c>
      <c r="BL610" s="17" t="s">
        <v>321</v>
      </c>
      <c r="BM610" s="219" t="s">
        <v>2201</v>
      </c>
    </row>
    <row r="611" spans="1:65" s="2" customFormat="1" ht="19.5">
      <c r="A611" s="34"/>
      <c r="B611" s="35"/>
      <c r="C611" s="36"/>
      <c r="D611" s="221" t="s">
        <v>200</v>
      </c>
      <c r="E611" s="36"/>
      <c r="F611" s="222" t="s">
        <v>2202</v>
      </c>
      <c r="G611" s="36"/>
      <c r="H611" s="36"/>
      <c r="I611" s="122"/>
      <c r="J611" s="36"/>
      <c r="K611" s="36"/>
      <c r="L611" s="39"/>
      <c r="M611" s="223"/>
      <c r="N611" s="224"/>
      <c r="O611" s="71"/>
      <c r="P611" s="71"/>
      <c r="Q611" s="71"/>
      <c r="R611" s="71"/>
      <c r="S611" s="71"/>
      <c r="T611" s="72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T611" s="17" t="s">
        <v>200</v>
      </c>
      <c r="AU611" s="17" t="s">
        <v>86</v>
      </c>
    </row>
    <row r="612" spans="1:65" s="14" customFormat="1">
      <c r="B612" s="235"/>
      <c r="C612" s="236"/>
      <c r="D612" s="221" t="s">
        <v>202</v>
      </c>
      <c r="E612" s="237" t="s">
        <v>1</v>
      </c>
      <c r="F612" s="238" t="s">
        <v>2203</v>
      </c>
      <c r="G612" s="236"/>
      <c r="H612" s="239">
        <v>285.58499999999998</v>
      </c>
      <c r="I612" s="240"/>
      <c r="J612" s="236"/>
      <c r="K612" s="236"/>
      <c r="L612" s="241"/>
      <c r="M612" s="242"/>
      <c r="N612" s="243"/>
      <c r="O612" s="243"/>
      <c r="P612" s="243"/>
      <c r="Q612" s="243"/>
      <c r="R612" s="243"/>
      <c r="S612" s="243"/>
      <c r="T612" s="244"/>
      <c r="AT612" s="245" t="s">
        <v>202</v>
      </c>
      <c r="AU612" s="245" t="s">
        <v>86</v>
      </c>
      <c r="AV612" s="14" t="s">
        <v>86</v>
      </c>
      <c r="AW612" s="14" t="s">
        <v>32</v>
      </c>
      <c r="AX612" s="14" t="s">
        <v>77</v>
      </c>
      <c r="AY612" s="245" t="s">
        <v>191</v>
      </c>
    </row>
    <row r="613" spans="1:65" s="2" customFormat="1" ht="21.6" customHeight="1">
      <c r="A613" s="34"/>
      <c r="B613" s="35"/>
      <c r="C613" s="247" t="s">
        <v>936</v>
      </c>
      <c r="D613" s="247" t="s">
        <v>275</v>
      </c>
      <c r="E613" s="248" t="s">
        <v>2204</v>
      </c>
      <c r="F613" s="249" t="s">
        <v>2205</v>
      </c>
      <c r="G613" s="250" t="s">
        <v>223</v>
      </c>
      <c r="H613" s="251">
        <v>9.9</v>
      </c>
      <c r="I613" s="252"/>
      <c r="J613" s="253">
        <f>ROUND(I613*H613,2)</f>
        <v>0</v>
      </c>
      <c r="K613" s="249" t="s">
        <v>1</v>
      </c>
      <c r="L613" s="254"/>
      <c r="M613" s="255" t="s">
        <v>1</v>
      </c>
      <c r="N613" s="256" t="s">
        <v>42</v>
      </c>
      <c r="O613" s="71"/>
      <c r="P613" s="217">
        <f>O613*H613</f>
        <v>0</v>
      </c>
      <c r="Q613" s="217">
        <v>2.8850000000000001E-2</v>
      </c>
      <c r="R613" s="217">
        <f>Q613*H613</f>
        <v>0.28561500000000001</v>
      </c>
      <c r="S613" s="217">
        <v>0</v>
      </c>
      <c r="T613" s="218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19" t="s">
        <v>451</v>
      </c>
      <c r="AT613" s="219" t="s">
        <v>275</v>
      </c>
      <c r="AU613" s="219" t="s">
        <v>86</v>
      </c>
      <c r="AY613" s="17" t="s">
        <v>191</v>
      </c>
      <c r="BE613" s="220">
        <f>IF(N613="základní",J613,0)</f>
        <v>0</v>
      </c>
      <c r="BF613" s="220">
        <f>IF(N613="snížená",J613,0)</f>
        <v>0</v>
      </c>
      <c r="BG613" s="220">
        <f>IF(N613="zákl. přenesená",J613,0)</f>
        <v>0</v>
      </c>
      <c r="BH613" s="220">
        <f>IF(N613="sníž. přenesená",J613,0)</f>
        <v>0</v>
      </c>
      <c r="BI613" s="220">
        <f>IF(N613="nulová",J613,0)</f>
        <v>0</v>
      </c>
      <c r="BJ613" s="17" t="s">
        <v>84</v>
      </c>
      <c r="BK613" s="220">
        <f>ROUND(I613*H613,2)</f>
        <v>0</v>
      </c>
      <c r="BL613" s="17" t="s">
        <v>321</v>
      </c>
      <c r="BM613" s="219" t="s">
        <v>2206</v>
      </c>
    </row>
    <row r="614" spans="1:65" s="2" customFormat="1" ht="19.5">
      <c r="A614" s="34"/>
      <c r="B614" s="35"/>
      <c r="C614" s="36"/>
      <c r="D614" s="221" t="s">
        <v>200</v>
      </c>
      <c r="E614" s="36"/>
      <c r="F614" s="222" t="s">
        <v>2207</v>
      </c>
      <c r="G614" s="36"/>
      <c r="H614" s="36"/>
      <c r="I614" s="122"/>
      <c r="J614" s="36"/>
      <c r="K614" s="36"/>
      <c r="L614" s="39"/>
      <c r="M614" s="223"/>
      <c r="N614" s="224"/>
      <c r="O614" s="71"/>
      <c r="P614" s="71"/>
      <c r="Q614" s="71"/>
      <c r="R614" s="71"/>
      <c r="S614" s="71"/>
      <c r="T614" s="72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7" t="s">
        <v>200</v>
      </c>
      <c r="AU614" s="17" t="s">
        <v>86</v>
      </c>
    </row>
    <row r="615" spans="1:65" s="14" customFormat="1">
      <c r="B615" s="235"/>
      <c r="C615" s="236"/>
      <c r="D615" s="221" t="s">
        <v>202</v>
      </c>
      <c r="E615" s="237" t="s">
        <v>1</v>
      </c>
      <c r="F615" s="238" t="s">
        <v>2208</v>
      </c>
      <c r="G615" s="236"/>
      <c r="H615" s="239">
        <v>9.9</v>
      </c>
      <c r="I615" s="240"/>
      <c r="J615" s="236"/>
      <c r="K615" s="236"/>
      <c r="L615" s="241"/>
      <c r="M615" s="242"/>
      <c r="N615" s="243"/>
      <c r="O615" s="243"/>
      <c r="P615" s="243"/>
      <c r="Q615" s="243"/>
      <c r="R615" s="243"/>
      <c r="S615" s="243"/>
      <c r="T615" s="244"/>
      <c r="AT615" s="245" t="s">
        <v>202</v>
      </c>
      <c r="AU615" s="245" t="s">
        <v>86</v>
      </c>
      <c r="AV615" s="14" t="s">
        <v>86</v>
      </c>
      <c r="AW615" s="14" t="s">
        <v>32</v>
      </c>
      <c r="AX615" s="14" t="s">
        <v>77</v>
      </c>
      <c r="AY615" s="245" t="s">
        <v>191</v>
      </c>
    </row>
    <row r="616" spans="1:65" s="2" customFormat="1" ht="21.6" customHeight="1">
      <c r="A616" s="34"/>
      <c r="B616" s="35"/>
      <c r="C616" s="208" t="s">
        <v>943</v>
      </c>
      <c r="D616" s="208" t="s">
        <v>193</v>
      </c>
      <c r="E616" s="209" t="s">
        <v>1802</v>
      </c>
      <c r="F616" s="210" t="s">
        <v>1803</v>
      </c>
      <c r="G616" s="211" t="s">
        <v>235</v>
      </c>
      <c r="H616" s="212">
        <v>1.599</v>
      </c>
      <c r="I616" s="213"/>
      <c r="J616" s="214">
        <f>ROUND(I616*H616,2)</f>
        <v>0</v>
      </c>
      <c r="K616" s="210" t="s">
        <v>197</v>
      </c>
      <c r="L616" s="39"/>
      <c r="M616" s="215" t="s">
        <v>1</v>
      </c>
      <c r="N616" s="216" t="s">
        <v>42</v>
      </c>
      <c r="O616" s="71"/>
      <c r="P616" s="217">
        <f>O616*H616</f>
        <v>0</v>
      </c>
      <c r="Q616" s="217">
        <v>0</v>
      </c>
      <c r="R616" s="217">
        <f>Q616*H616</f>
        <v>0</v>
      </c>
      <c r="S616" s="217">
        <v>0</v>
      </c>
      <c r="T616" s="218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219" t="s">
        <v>321</v>
      </c>
      <c r="AT616" s="219" t="s">
        <v>193</v>
      </c>
      <c r="AU616" s="219" t="s">
        <v>86</v>
      </c>
      <c r="AY616" s="17" t="s">
        <v>191</v>
      </c>
      <c r="BE616" s="220">
        <f>IF(N616="základní",J616,0)</f>
        <v>0</v>
      </c>
      <c r="BF616" s="220">
        <f>IF(N616="snížená",J616,0)</f>
        <v>0</v>
      </c>
      <c r="BG616" s="220">
        <f>IF(N616="zákl. přenesená",J616,0)</f>
        <v>0</v>
      </c>
      <c r="BH616" s="220">
        <f>IF(N616="sníž. přenesená",J616,0)</f>
        <v>0</v>
      </c>
      <c r="BI616" s="220">
        <f>IF(N616="nulová",J616,0)</f>
        <v>0</v>
      </c>
      <c r="BJ616" s="17" t="s">
        <v>84</v>
      </c>
      <c r="BK616" s="220">
        <f>ROUND(I616*H616,2)</f>
        <v>0</v>
      </c>
      <c r="BL616" s="17" t="s">
        <v>321</v>
      </c>
      <c r="BM616" s="219" t="s">
        <v>2209</v>
      </c>
    </row>
    <row r="617" spans="1:65" s="2" customFormat="1" ht="29.25">
      <c r="A617" s="34"/>
      <c r="B617" s="35"/>
      <c r="C617" s="36"/>
      <c r="D617" s="221" t="s">
        <v>200</v>
      </c>
      <c r="E617" s="36"/>
      <c r="F617" s="222" t="s">
        <v>1805</v>
      </c>
      <c r="G617" s="36"/>
      <c r="H617" s="36"/>
      <c r="I617" s="122"/>
      <c r="J617" s="36"/>
      <c r="K617" s="36"/>
      <c r="L617" s="39"/>
      <c r="M617" s="223"/>
      <c r="N617" s="224"/>
      <c r="O617" s="71"/>
      <c r="P617" s="71"/>
      <c r="Q617" s="71"/>
      <c r="R617" s="71"/>
      <c r="S617" s="71"/>
      <c r="T617" s="72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T617" s="17" t="s">
        <v>200</v>
      </c>
      <c r="AU617" s="17" t="s">
        <v>86</v>
      </c>
    </row>
    <row r="618" spans="1:65" s="12" customFormat="1" ht="22.9" customHeight="1">
      <c r="B618" s="192"/>
      <c r="C618" s="193"/>
      <c r="D618" s="194" t="s">
        <v>76</v>
      </c>
      <c r="E618" s="206" t="s">
        <v>921</v>
      </c>
      <c r="F618" s="206" t="s">
        <v>922</v>
      </c>
      <c r="G618" s="193"/>
      <c r="H618" s="193"/>
      <c r="I618" s="196"/>
      <c r="J618" s="207">
        <f>BK618</f>
        <v>0</v>
      </c>
      <c r="K618" s="193"/>
      <c r="L618" s="198"/>
      <c r="M618" s="199"/>
      <c r="N618" s="200"/>
      <c r="O618" s="200"/>
      <c r="P618" s="201">
        <f>SUM(P619:P707)</f>
        <v>0</v>
      </c>
      <c r="Q618" s="200"/>
      <c r="R618" s="201">
        <f>SUM(R619:R707)</f>
        <v>1.1178906799999999</v>
      </c>
      <c r="S618" s="200"/>
      <c r="T618" s="202">
        <f>SUM(T619:T707)</f>
        <v>1.13556458</v>
      </c>
      <c r="AR618" s="203" t="s">
        <v>86</v>
      </c>
      <c r="AT618" s="204" t="s">
        <v>76</v>
      </c>
      <c r="AU618" s="204" t="s">
        <v>84</v>
      </c>
      <c r="AY618" s="203" t="s">
        <v>191</v>
      </c>
      <c r="BK618" s="205">
        <f>SUM(BK619:BK707)</f>
        <v>0</v>
      </c>
    </row>
    <row r="619" spans="1:65" s="2" customFormat="1" ht="21.6" customHeight="1">
      <c r="A619" s="34"/>
      <c r="B619" s="35"/>
      <c r="C619" s="208" t="s">
        <v>955</v>
      </c>
      <c r="D619" s="208" t="s">
        <v>193</v>
      </c>
      <c r="E619" s="209" t="s">
        <v>924</v>
      </c>
      <c r="F619" s="210" t="s">
        <v>925</v>
      </c>
      <c r="G619" s="211" t="s">
        <v>223</v>
      </c>
      <c r="H619" s="212">
        <v>26.779</v>
      </c>
      <c r="I619" s="213"/>
      <c r="J619" s="214">
        <f>ROUND(I619*H619,2)</f>
        <v>0</v>
      </c>
      <c r="K619" s="210" t="s">
        <v>197</v>
      </c>
      <c r="L619" s="39"/>
      <c r="M619" s="215" t="s">
        <v>1</v>
      </c>
      <c r="N619" s="216" t="s">
        <v>42</v>
      </c>
      <c r="O619" s="71"/>
      <c r="P619" s="217">
        <f>O619*H619</f>
        <v>0</v>
      </c>
      <c r="Q619" s="217">
        <v>0</v>
      </c>
      <c r="R619" s="217">
        <f>Q619*H619</f>
        <v>0</v>
      </c>
      <c r="S619" s="217">
        <v>3.5299999999999998E-2</v>
      </c>
      <c r="T619" s="218">
        <f>S619*H619</f>
        <v>0.94529869999999994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219" t="s">
        <v>321</v>
      </c>
      <c r="AT619" s="219" t="s">
        <v>193</v>
      </c>
      <c r="AU619" s="219" t="s">
        <v>86</v>
      </c>
      <c r="AY619" s="17" t="s">
        <v>191</v>
      </c>
      <c r="BE619" s="220">
        <f>IF(N619="základní",J619,0)</f>
        <v>0</v>
      </c>
      <c r="BF619" s="220">
        <f>IF(N619="snížená",J619,0)</f>
        <v>0</v>
      </c>
      <c r="BG619" s="220">
        <f>IF(N619="zákl. přenesená",J619,0)</f>
        <v>0</v>
      </c>
      <c r="BH619" s="220">
        <f>IF(N619="sníž. přenesená",J619,0)</f>
        <v>0</v>
      </c>
      <c r="BI619" s="220">
        <f>IF(N619="nulová",J619,0)</f>
        <v>0</v>
      </c>
      <c r="BJ619" s="17" t="s">
        <v>84</v>
      </c>
      <c r="BK619" s="220">
        <f>ROUND(I619*H619,2)</f>
        <v>0</v>
      </c>
      <c r="BL619" s="17" t="s">
        <v>321</v>
      </c>
      <c r="BM619" s="219" t="s">
        <v>926</v>
      </c>
    </row>
    <row r="620" spans="1:65" s="2" customFormat="1">
      <c r="A620" s="34"/>
      <c r="B620" s="35"/>
      <c r="C620" s="36"/>
      <c r="D620" s="221" t="s">
        <v>200</v>
      </c>
      <c r="E620" s="36"/>
      <c r="F620" s="222" t="s">
        <v>925</v>
      </c>
      <c r="G620" s="36"/>
      <c r="H620" s="36"/>
      <c r="I620" s="122"/>
      <c r="J620" s="36"/>
      <c r="K620" s="36"/>
      <c r="L620" s="39"/>
      <c r="M620" s="223"/>
      <c r="N620" s="224"/>
      <c r="O620" s="71"/>
      <c r="P620" s="71"/>
      <c r="Q620" s="71"/>
      <c r="R620" s="71"/>
      <c r="S620" s="71"/>
      <c r="T620" s="72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7" t="s">
        <v>200</v>
      </c>
      <c r="AU620" s="17" t="s">
        <v>86</v>
      </c>
    </row>
    <row r="621" spans="1:65" s="14" customFormat="1">
      <c r="B621" s="235"/>
      <c r="C621" s="236"/>
      <c r="D621" s="221" t="s">
        <v>202</v>
      </c>
      <c r="E621" s="237" t="s">
        <v>1</v>
      </c>
      <c r="F621" s="238" t="s">
        <v>2210</v>
      </c>
      <c r="G621" s="236"/>
      <c r="H621" s="239">
        <v>15.83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AT621" s="245" t="s">
        <v>202</v>
      </c>
      <c r="AU621" s="245" t="s">
        <v>86</v>
      </c>
      <c r="AV621" s="14" t="s">
        <v>86</v>
      </c>
      <c r="AW621" s="14" t="s">
        <v>32</v>
      </c>
      <c r="AX621" s="14" t="s">
        <v>77</v>
      </c>
      <c r="AY621" s="245" t="s">
        <v>191</v>
      </c>
    </row>
    <row r="622" spans="1:65" s="14" customFormat="1">
      <c r="B622" s="235"/>
      <c r="C622" s="236"/>
      <c r="D622" s="221" t="s">
        <v>202</v>
      </c>
      <c r="E622" s="237" t="s">
        <v>1</v>
      </c>
      <c r="F622" s="238" t="s">
        <v>2211</v>
      </c>
      <c r="G622" s="236"/>
      <c r="H622" s="239">
        <v>10.949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AT622" s="245" t="s">
        <v>202</v>
      </c>
      <c r="AU622" s="245" t="s">
        <v>86</v>
      </c>
      <c r="AV622" s="14" t="s">
        <v>86</v>
      </c>
      <c r="AW622" s="14" t="s">
        <v>32</v>
      </c>
      <c r="AX622" s="14" t="s">
        <v>77</v>
      </c>
      <c r="AY622" s="245" t="s">
        <v>191</v>
      </c>
    </row>
    <row r="623" spans="1:65" s="2" customFormat="1" ht="32.450000000000003" customHeight="1">
      <c r="A623" s="34"/>
      <c r="B623" s="35"/>
      <c r="C623" s="208" t="s">
        <v>960</v>
      </c>
      <c r="D623" s="208" t="s">
        <v>193</v>
      </c>
      <c r="E623" s="209" t="s">
        <v>2212</v>
      </c>
      <c r="F623" s="210" t="s">
        <v>2213</v>
      </c>
      <c r="G623" s="211" t="s">
        <v>297</v>
      </c>
      <c r="H623" s="212">
        <v>2</v>
      </c>
      <c r="I623" s="213"/>
      <c r="J623" s="214">
        <f>ROUND(I623*H623,2)</f>
        <v>0</v>
      </c>
      <c r="K623" s="210" t="s">
        <v>197</v>
      </c>
      <c r="L623" s="39"/>
      <c r="M623" s="215" t="s">
        <v>1</v>
      </c>
      <c r="N623" s="216" t="s">
        <v>42</v>
      </c>
      <c r="O623" s="71"/>
      <c r="P623" s="217">
        <f>O623*H623</f>
        <v>0</v>
      </c>
      <c r="Q623" s="217">
        <v>1.5299999999999999E-3</v>
      </c>
      <c r="R623" s="217">
        <f>Q623*H623</f>
        <v>3.0599999999999998E-3</v>
      </c>
      <c r="S623" s="217">
        <v>0</v>
      </c>
      <c r="T623" s="218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219" t="s">
        <v>321</v>
      </c>
      <c r="AT623" s="219" t="s">
        <v>193</v>
      </c>
      <c r="AU623" s="219" t="s">
        <v>86</v>
      </c>
      <c r="AY623" s="17" t="s">
        <v>191</v>
      </c>
      <c r="BE623" s="220">
        <f>IF(N623="základní",J623,0)</f>
        <v>0</v>
      </c>
      <c r="BF623" s="220">
        <f>IF(N623="snížená",J623,0)</f>
        <v>0</v>
      </c>
      <c r="BG623" s="220">
        <f>IF(N623="zákl. přenesená",J623,0)</f>
        <v>0</v>
      </c>
      <c r="BH623" s="220">
        <f>IF(N623="sníž. přenesená",J623,0)</f>
        <v>0</v>
      </c>
      <c r="BI623" s="220">
        <f>IF(N623="nulová",J623,0)</f>
        <v>0</v>
      </c>
      <c r="BJ623" s="17" t="s">
        <v>84</v>
      </c>
      <c r="BK623" s="220">
        <f>ROUND(I623*H623,2)</f>
        <v>0</v>
      </c>
      <c r="BL623" s="17" t="s">
        <v>321</v>
      </c>
      <c r="BM623" s="219" t="s">
        <v>2214</v>
      </c>
    </row>
    <row r="624" spans="1:65" s="2" customFormat="1" ht="29.25">
      <c r="A624" s="34"/>
      <c r="B624" s="35"/>
      <c r="C624" s="36"/>
      <c r="D624" s="221" t="s">
        <v>200</v>
      </c>
      <c r="E624" s="36"/>
      <c r="F624" s="222" t="s">
        <v>2215</v>
      </c>
      <c r="G624" s="36"/>
      <c r="H624" s="36"/>
      <c r="I624" s="122"/>
      <c r="J624" s="36"/>
      <c r="K624" s="36"/>
      <c r="L624" s="39"/>
      <c r="M624" s="223"/>
      <c r="N624" s="224"/>
      <c r="O624" s="71"/>
      <c r="P624" s="71"/>
      <c r="Q624" s="71"/>
      <c r="R624" s="71"/>
      <c r="S624" s="71"/>
      <c r="T624" s="72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T624" s="17" t="s">
        <v>200</v>
      </c>
      <c r="AU624" s="17" t="s">
        <v>86</v>
      </c>
    </row>
    <row r="625" spans="1:65" s="14" customFormat="1">
      <c r="B625" s="235"/>
      <c r="C625" s="236"/>
      <c r="D625" s="221" t="s">
        <v>202</v>
      </c>
      <c r="E625" s="237" t="s">
        <v>1</v>
      </c>
      <c r="F625" s="238" t="s">
        <v>2216</v>
      </c>
      <c r="G625" s="236"/>
      <c r="H625" s="239">
        <v>2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AT625" s="245" t="s">
        <v>202</v>
      </c>
      <c r="AU625" s="245" t="s">
        <v>86</v>
      </c>
      <c r="AV625" s="14" t="s">
        <v>86</v>
      </c>
      <c r="AW625" s="14" t="s">
        <v>32</v>
      </c>
      <c r="AX625" s="14" t="s">
        <v>77</v>
      </c>
      <c r="AY625" s="245" t="s">
        <v>191</v>
      </c>
    </row>
    <row r="626" spans="1:65" s="2" customFormat="1" ht="32.450000000000003" customHeight="1">
      <c r="A626" s="34"/>
      <c r="B626" s="35"/>
      <c r="C626" s="208" t="s">
        <v>966</v>
      </c>
      <c r="D626" s="208" t="s">
        <v>193</v>
      </c>
      <c r="E626" s="209" t="s">
        <v>2217</v>
      </c>
      <c r="F626" s="210" t="s">
        <v>2218</v>
      </c>
      <c r="G626" s="211" t="s">
        <v>297</v>
      </c>
      <c r="H626" s="212">
        <v>4</v>
      </c>
      <c r="I626" s="213"/>
      <c r="J626" s="214">
        <f>ROUND(I626*H626,2)</f>
        <v>0</v>
      </c>
      <c r="K626" s="210" t="s">
        <v>197</v>
      </c>
      <c r="L626" s="39"/>
      <c r="M626" s="215" t="s">
        <v>1</v>
      </c>
      <c r="N626" s="216" t="s">
        <v>42</v>
      </c>
      <c r="O626" s="71"/>
      <c r="P626" s="217">
        <f>O626*H626</f>
        <v>0</v>
      </c>
      <c r="Q626" s="217">
        <v>1.0200000000000001E-3</v>
      </c>
      <c r="R626" s="217">
        <f>Q626*H626</f>
        <v>4.0800000000000003E-3</v>
      </c>
      <c r="S626" s="217">
        <v>0</v>
      </c>
      <c r="T626" s="218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219" t="s">
        <v>321</v>
      </c>
      <c r="AT626" s="219" t="s">
        <v>193</v>
      </c>
      <c r="AU626" s="219" t="s">
        <v>86</v>
      </c>
      <c r="AY626" s="17" t="s">
        <v>191</v>
      </c>
      <c r="BE626" s="220">
        <f>IF(N626="základní",J626,0)</f>
        <v>0</v>
      </c>
      <c r="BF626" s="220">
        <f>IF(N626="snížená",J626,0)</f>
        <v>0</v>
      </c>
      <c r="BG626" s="220">
        <f>IF(N626="zákl. přenesená",J626,0)</f>
        <v>0</v>
      </c>
      <c r="BH626" s="220">
        <f>IF(N626="sníž. přenesená",J626,0)</f>
        <v>0</v>
      </c>
      <c r="BI626" s="220">
        <f>IF(N626="nulová",J626,0)</f>
        <v>0</v>
      </c>
      <c r="BJ626" s="17" t="s">
        <v>84</v>
      </c>
      <c r="BK626" s="220">
        <f>ROUND(I626*H626,2)</f>
        <v>0</v>
      </c>
      <c r="BL626" s="17" t="s">
        <v>321</v>
      </c>
      <c r="BM626" s="219" t="s">
        <v>2219</v>
      </c>
    </row>
    <row r="627" spans="1:65" s="2" customFormat="1" ht="29.25">
      <c r="A627" s="34"/>
      <c r="B627" s="35"/>
      <c r="C627" s="36"/>
      <c r="D627" s="221" t="s">
        <v>200</v>
      </c>
      <c r="E627" s="36"/>
      <c r="F627" s="222" t="s">
        <v>2220</v>
      </c>
      <c r="G627" s="36"/>
      <c r="H627" s="36"/>
      <c r="I627" s="122"/>
      <c r="J627" s="36"/>
      <c r="K627" s="36"/>
      <c r="L627" s="39"/>
      <c r="M627" s="223"/>
      <c r="N627" s="224"/>
      <c r="O627" s="71"/>
      <c r="P627" s="71"/>
      <c r="Q627" s="71"/>
      <c r="R627" s="71"/>
      <c r="S627" s="71"/>
      <c r="T627" s="72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7" t="s">
        <v>200</v>
      </c>
      <c r="AU627" s="17" t="s">
        <v>86</v>
      </c>
    </row>
    <row r="628" spans="1:65" s="14" customFormat="1">
      <c r="B628" s="235"/>
      <c r="C628" s="236"/>
      <c r="D628" s="221" t="s">
        <v>202</v>
      </c>
      <c r="E628" s="237" t="s">
        <v>1</v>
      </c>
      <c r="F628" s="238" t="s">
        <v>2221</v>
      </c>
      <c r="G628" s="236"/>
      <c r="H628" s="239">
        <v>4</v>
      </c>
      <c r="I628" s="240"/>
      <c r="J628" s="236"/>
      <c r="K628" s="236"/>
      <c r="L628" s="241"/>
      <c r="M628" s="242"/>
      <c r="N628" s="243"/>
      <c r="O628" s="243"/>
      <c r="P628" s="243"/>
      <c r="Q628" s="243"/>
      <c r="R628" s="243"/>
      <c r="S628" s="243"/>
      <c r="T628" s="244"/>
      <c r="AT628" s="245" t="s">
        <v>202</v>
      </c>
      <c r="AU628" s="245" t="s">
        <v>86</v>
      </c>
      <c r="AV628" s="14" t="s">
        <v>86</v>
      </c>
      <c r="AW628" s="14" t="s">
        <v>32</v>
      </c>
      <c r="AX628" s="14" t="s">
        <v>77</v>
      </c>
      <c r="AY628" s="245" t="s">
        <v>191</v>
      </c>
    </row>
    <row r="629" spans="1:65" s="2" customFormat="1" ht="32.450000000000003" customHeight="1">
      <c r="A629" s="34"/>
      <c r="B629" s="35"/>
      <c r="C629" s="208" t="s">
        <v>974</v>
      </c>
      <c r="D629" s="208" t="s">
        <v>193</v>
      </c>
      <c r="E629" s="209" t="s">
        <v>2222</v>
      </c>
      <c r="F629" s="210" t="s">
        <v>2223</v>
      </c>
      <c r="G629" s="211" t="s">
        <v>223</v>
      </c>
      <c r="H629" s="212">
        <v>3.2</v>
      </c>
      <c r="I629" s="213"/>
      <c r="J629" s="214">
        <f>ROUND(I629*H629,2)</f>
        <v>0</v>
      </c>
      <c r="K629" s="210" t="s">
        <v>197</v>
      </c>
      <c r="L629" s="39"/>
      <c r="M629" s="215" t="s">
        <v>1</v>
      </c>
      <c r="N629" s="216" t="s">
        <v>42</v>
      </c>
      <c r="O629" s="71"/>
      <c r="P629" s="217">
        <f>O629*H629</f>
        <v>0</v>
      </c>
      <c r="Q629" s="217">
        <v>8.9999999999999993E-3</v>
      </c>
      <c r="R629" s="217">
        <f>Q629*H629</f>
        <v>2.8799999999999999E-2</v>
      </c>
      <c r="S629" s="217">
        <v>0</v>
      </c>
      <c r="T629" s="218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219" t="s">
        <v>321</v>
      </c>
      <c r="AT629" s="219" t="s">
        <v>193</v>
      </c>
      <c r="AU629" s="219" t="s">
        <v>86</v>
      </c>
      <c r="AY629" s="17" t="s">
        <v>191</v>
      </c>
      <c r="BE629" s="220">
        <f>IF(N629="základní",J629,0)</f>
        <v>0</v>
      </c>
      <c r="BF629" s="220">
        <f>IF(N629="snížená",J629,0)</f>
        <v>0</v>
      </c>
      <c r="BG629" s="220">
        <f>IF(N629="zákl. přenesená",J629,0)</f>
        <v>0</v>
      </c>
      <c r="BH629" s="220">
        <f>IF(N629="sníž. přenesená",J629,0)</f>
        <v>0</v>
      </c>
      <c r="BI629" s="220">
        <f>IF(N629="nulová",J629,0)</f>
        <v>0</v>
      </c>
      <c r="BJ629" s="17" t="s">
        <v>84</v>
      </c>
      <c r="BK629" s="220">
        <f>ROUND(I629*H629,2)</f>
        <v>0</v>
      </c>
      <c r="BL629" s="17" t="s">
        <v>321</v>
      </c>
      <c r="BM629" s="219" t="s">
        <v>2224</v>
      </c>
    </row>
    <row r="630" spans="1:65" s="2" customFormat="1" ht="29.25">
      <c r="A630" s="34"/>
      <c r="B630" s="35"/>
      <c r="C630" s="36"/>
      <c r="D630" s="221" t="s">
        <v>200</v>
      </c>
      <c r="E630" s="36"/>
      <c r="F630" s="222" t="s">
        <v>2225</v>
      </c>
      <c r="G630" s="36"/>
      <c r="H630" s="36"/>
      <c r="I630" s="122"/>
      <c r="J630" s="36"/>
      <c r="K630" s="36"/>
      <c r="L630" s="39"/>
      <c r="M630" s="223"/>
      <c r="N630" s="224"/>
      <c r="O630" s="71"/>
      <c r="P630" s="71"/>
      <c r="Q630" s="71"/>
      <c r="R630" s="71"/>
      <c r="S630" s="71"/>
      <c r="T630" s="72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T630" s="17" t="s">
        <v>200</v>
      </c>
      <c r="AU630" s="17" t="s">
        <v>86</v>
      </c>
    </row>
    <row r="631" spans="1:65" s="14" customFormat="1">
      <c r="B631" s="235"/>
      <c r="C631" s="236"/>
      <c r="D631" s="221" t="s">
        <v>202</v>
      </c>
      <c r="E631" s="237" t="s">
        <v>1</v>
      </c>
      <c r="F631" s="238" t="s">
        <v>2226</v>
      </c>
      <c r="G631" s="236"/>
      <c r="H631" s="239">
        <v>3.2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AT631" s="245" t="s">
        <v>202</v>
      </c>
      <c r="AU631" s="245" t="s">
        <v>86</v>
      </c>
      <c r="AV631" s="14" t="s">
        <v>86</v>
      </c>
      <c r="AW631" s="14" t="s">
        <v>32</v>
      </c>
      <c r="AX631" s="14" t="s">
        <v>77</v>
      </c>
      <c r="AY631" s="245" t="s">
        <v>191</v>
      </c>
    </row>
    <row r="632" spans="1:65" s="2" customFormat="1" ht="32.450000000000003" customHeight="1">
      <c r="A632" s="34"/>
      <c r="B632" s="35"/>
      <c r="C632" s="247" t="s">
        <v>980</v>
      </c>
      <c r="D632" s="247" t="s">
        <v>275</v>
      </c>
      <c r="E632" s="248" t="s">
        <v>2227</v>
      </c>
      <c r="F632" s="249" t="s">
        <v>2228</v>
      </c>
      <c r="G632" s="250" t="s">
        <v>223</v>
      </c>
      <c r="H632" s="251">
        <v>4.5</v>
      </c>
      <c r="I632" s="252"/>
      <c r="J632" s="253">
        <f>ROUND(I632*H632,2)</f>
        <v>0</v>
      </c>
      <c r="K632" s="249" t="s">
        <v>197</v>
      </c>
      <c r="L632" s="254"/>
      <c r="M632" s="255" t="s">
        <v>1</v>
      </c>
      <c r="N632" s="256" t="s">
        <v>42</v>
      </c>
      <c r="O632" s="71"/>
      <c r="P632" s="217">
        <f>O632*H632</f>
        <v>0</v>
      </c>
      <c r="Q632" s="217">
        <v>1.8200000000000001E-2</v>
      </c>
      <c r="R632" s="217">
        <f>Q632*H632</f>
        <v>8.1900000000000001E-2</v>
      </c>
      <c r="S632" s="217">
        <v>0</v>
      </c>
      <c r="T632" s="218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219" t="s">
        <v>451</v>
      </c>
      <c r="AT632" s="219" t="s">
        <v>275</v>
      </c>
      <c r="AU632" s="219" t="s">
        <v>86</v>
      </c>
      <c r="AY632" s="17" t="s">
        <v>191</v>
      </c>
      <c r="BE632" s="220">
        <f>IF(N632="základní",J632,0)</f>
        <v>0</v>
      </c>
      <c r="BF632" s="220">
        <f>IF(N632="snížená",J632,0)</f>
        <v>0</v>
      </c>
      <c r="BG632" s="220">
        <f>IF(N632="zákl. přenesená",J632,0)</f>
        <v>0</v>
      </c>
      <c r="BH632" s="220">
        <f>IF(N632="sníž. přenesená",J632,0)</f>
        <v>0</v>
      </c>
      <c r="BI632" s="220">
        <f>IF(N632="nulová",J632,0)</f>
        <v>0</v>
      </c>
      <c r="BJ632" s="17" t="s">
        <v>84</v>
      </c>
      <c r="BK632" s="220">
        <f>ROUND(I632*H632,2)</f>
        <v>0</v>
      </c>
      <c r="BL632" s="17" t="s">
        <v>321</v>
      </c>
      <c r="BM632" s="219" t="s">
        <v>2229</v>
      </c>
    </row>
    <row r="633" spans="1:65" s="2" customFormat="1" ht="19.5">
      <c r="A633" s="34"/>
      <c r="B633" s="35"/>
      <c r="C633" s="36"/>
      <c r="D633" s="221" t="s">
        <v>200</v>
      </c>
      <c r="E633" s="36"/>
      <c r="F633" s="222" t="s">
        <v>2230</v>
      </c>
      <c r="G633" s="36"/>
      <c r="H633" s="36"/>
      <c r="I633" s="122"/>
      <c r="J633" s="36"/>
      <c r="K633" s="36"/>
      <c r="L633" s="39"/>
      <c r="M633" s="223"/>
      <c r="N633" s="224"/>
      <c r="O633" s="71"/>
      <c r="P633" s="71"/>
      <c r="Q633" s="71"/>
      <c r="R633" s="71"/>
      <c r="S633" s="71"/>
      <c r="T633" s="72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T633" s="17" t="s">
        <v>200</v>
      </c>
      <c r="AU633" s="17" t="s">
        <v>86</v>
      </c>
    </row>
    <row r="634" spans="1:65" s="14" customFormat="1">
      <c r="B634" s="235"/>
      <c r="C634" s="236"/>
      <c r="D634" s="221" t="s">
        <v>202</v>
      </c>
      <c r="E634" s="237" t="s">
        <v>1</v>
      </c>
      <c r="F634" s="238" t="s">
        <v>2231</v>
      </c>
      <c r="G634" s="236"/>
      <c r="H634" s="239">
        <v>4.5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AT634" s="245" t="s">
        <v>202</v>
      </c>
      <c r="AU634" s="245" t="s">
        <v>86</v>
      </c>
      <c r="AV634" s="14" t="s">
        <v>86</v>
      </c>
      <c r="AW634" s="14" t="s">
        <v>32</v>
      </c>
      <c r="AX634" s="14" t="s">
        <v>77</v>
      </c>
      <c r="AY634" s="245" t="s">
        <v>191</v>
      </c>
    </row>
    <row r="635" spans="1:65" s="2" customFormat="1" ht="21.6" customHeight="1">
      <c r="A635" s="34"/>
      <c r="B635" s="35"/>
      <c r="C635" s="208" t="s">
        <v>988</v>
      </c>
      <c r="D635" s="208" t="s">
        <v>193</v>
      </c>
      <c r="E635" s="209" t="s">
        <v>930</v>
      </c>
      <c r="F635" s="210" t="s">
        <v>931</v>
      </c>
      <c r="G635" s="211" t="s">
        <v>297</v>
      </c>
      <c r="H635" s="212">
        <v>14.742000000000001</v>
      </c>
      <c r="I635" s="213"/>
      <c r="J635" s="214">
        <f>ROUND(I635*H635,2)</f>
        <v>0</v>
      </c>
      <c r="K635" s="210" t="s">
        <v>197</v>
      </c>
      <c r="L635" s="39"/>
      <c r="M635" s="215" t="s">
        <v>1</v>
      </c>
      <c r="N635" s="216" t="s">
        <v>42</v>
      </c>
      <c r="O635" s="71"/>
      <c r="P635" s="217">
        <f>O635*H635</f>
        <v>0</v>
      </c>
      <c r="Q635" s="217">
        <v>4.2999999999999999E-4</v>
      </c>
      <c r="R635" s="217">
        <f>Q635*H635</f>
        <v>6.3390600000000005E-3</v>
      </c>
      <c r="S635" s="217">
        <v>0</v>
      </c>
      <c r="T635" s="218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219" t="s">
        <v>321</v>
      </c>
      <c r="AT635" s="219" t="s">
        <v>193</v>
      </c>
      <c r="AU635" s="219" t="s">
        <v>86</v>
      </c>
      <c r="AY635" s="17" t="s">
        <v>191</v>
      </c>
      <c r="BE635" s="220">
        <f>IF(N635="základní",J635,0)</f>
        <v>0</v>
      </c>
      <c r="BF635" s="220">
        <f>IF(N635="snížená",J635,0)</f>
        <v>0</v>
      </c>
      <c r="BG635" s="220">
        <f>IF(N635="zákl. přenesená",J635,0)</f>
        <v>0</v>
      </c>
      <c r="BH635" s="220">
        <f>IF(N635="sníž. přenesená",J635,0)</f>
        <v>0</v>
      </c>
      <c r="BI635" s="220">
        <f>IF(N635="nulová",J635,0)</f>
        <v>0</v>
      </c>
      <c r="BJ635" s="17" t="s">
        <v>84</v>
      </c>
      <c r="BK635" s="220">
        <f>ROUND(I635*H635,2)</f>
        <v>0</v>
      </c>
      <c r="BL635" s="17" t="s">
        <v>321</v>
      </c>
      <c r="BM635" s="219" t="s">
        <v>932</v>
      </c>
    </row>
    <row r="636" spans="1:65" s="2" customFormat="1" ht="19.5">
      <c r="A636" s="34"/>
      <c r="B636" s="35"/>
      <c r="C636" s="36"/>
      <c r="D636" s="221" t="s">
        <v>200</v>
      </c>
      <c r="E636" s="36"/>
      <c r="F636" s="222" t="s">
        <v>933</v>
      </c>
      <c r="G636" s="36"/>
      <c r="H636" s="36"/>
      <c r="I636" s="122"/>
      <c r="J636" s="36"/>
      <c r="K636" s="36"/>
      <c r="L636" s="39"/>
      <c r="M636" s="223"/>
      <c r="N636" s="224"/>
      <c r="O636" s="71"/>
      <c r="P636" s="71"/>
      <c r="Q636" s="71"/>
      <c r="R636" s="71"/>
      <c r="S636" s="71"/>
      <c r="T636" s="72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7" t="s">
        <v>200</v>
      </c>
      <c r="AU636" s="17" t="s">
        <v>86</v>
      </c>
    </row>
    <row r="637" spans="1:65" s="13" customFormat="1">
      <c r="B637" s="225"/>
      <c r="C637" s="226"/>
      <c r="D637" s="221" t="s">
        <v>202</v>
      </c>
      <c r="E637" s="227" t="s">
        <v>1</v>
      </c>
      <c r="F637" s="228" t="s">
        <v>1292</v>
      </c>
      <c r="G637" s="226"/>
      <c r="H637" s="227" t="s">
        <v>1</v>
      </c>
      <c r="I637" s="229"/>
      <c r="J637" s="226"/>
      <c r="K637" s="226"/>
      <c r="L637" s="230"/>
      <c r="M637" s="231"/>
      <c r="N637" s="232"/>
      <c r="O637" s="232"/>
      <c r="P637" s="232"/>
      <c r="Q637" s="232"/>
      <c r="R637" s="232"/>
      <c r="S637" s="232"/>
      <c r="T637" s="233"/>
      <c r="AT637" s="234" t="s">
        <v>202</v>
      </c>
      <c r="AU637" s="234" t="s">
        <v>86</v>
      </c>
      <c r="AV637" s="13" t="s">
        <v>84</v>
      </c>
      <c r="AW637" s="13" t="s">
        <v>32</v>
      </c>
      <c r="AX637" s="13" t="s">
        <v>77</v>
      </c>
      <c r="AY637" s="234" t="s">
        <v>191</v>
      </c>
    </row>
    <row r="638" spans="1:65" s="14" customFormat="1" ht="33.75">
      <c r="B638" s="235"/>
      <c r="C638" s="236"/>
      <c r="D638" s="221" t="s">
        <v>202</v>
      </c>
      <c r="E638" s="237" t="s">
        <v>1</v>
      </c>
      <c r="F638" s="238" t="s">
        <v>2232</v>
      </c>
      <c r="G638" s="236"/>
      <c r="H638" s="239">
        <v>12.58</v>
      </c>
      <c r="I638" s="240"/>
      <c r="J638" s="236"/>
      <c r="K638" s="236"/>
      <c r="L638" s="241"/>
      <c r="M638" s="242"/>
      <c r="N638" s="243"/>
      <c r="O638" s="243"/>
      <c r="P638" s="243"/>
      <c r="Q638" s="243"/>
      <c r="R638" s="243"/>
      <c r="S638" s="243"/>
      <c r="T638" s="244"/>
      <c r="AT638" s="245" t="s">
        <v>202</v>
      </c>
      <c r="AU638" s="245" t="s">
        <v>86</v>
      </c>
      <c r="AV638" s="14" t="s">
        <v>86</v>
      </c>
      <c r="AW638" s="14" t="s">
        <v>32</v>
      </c>
      <c r="AX638" s="14" t="s">
        <v>77</v>
      </c>
      <c r="AY638" s="245" t="s">
        <v>191</v>
      </c>
    </row>
    <row r="639" spans="1:65" s="13" customFormat="1">
      <c r="B639" s="225"/>
      <c r="C639" s="226"/>
      <c r="D639" s="221" t="s">
        <v>202</v>
      </c>
      <c r="E639" s="227" t="s">
        <v>1</v>
      </c>
      <c r="F639" s="228" t="s">
        <v>1295</v>
      </c>
      <c r="G639" s="226"/>
      <c r="H639" s="227" t="s">
        <v>1</v>
      </c>
      <c r="I639" s="229"/>
      <c r="J639" s="226"/>
      <c r="K639" s="226"/>
      <c r="L639" s="230"/>
      <c r="M639" s="231"/>
      <c r="N639" s="232"/>
      <c r="O639" s="232"/>
      <c r="P639" s="232"/>
      <c r="Q639" s="232"/>
      <c r="R639" s="232"/>
      <c r="S639" s="232"/>
      <c r="T639" s="233"/>
      <c r="AT639" s="234" t="s">
        <v>202</v>
      </c>
      <c r="AU639" s="234" t="s">
        <v>86</v>
      </c>
      <c r="AV639" s="13" t="s">
        <v>84</v>
      </c>
      <c r="AW639" s="13" t="s">
        <v>32</v>
      </c>
      <c r="AX639" s="13" t="s">
        <v>77</v>
      </c>
      <c r="AY639" s="234" t="s">
        <v>191</v>
      </c>
    </row>
    <row r="640" spans="1:65" s="14" customFormat="1">
      <c r="B640" s="235"/>
      <c r="C640" s="236"/>
      <c r="D640" s="221" t="s">
        <v>202</v>
      </c>
      <c r="E640" s="237" t="s">
        <v>1</v>
      </c>
      <c r="F640" s="238" t="s">
        <v>2233</v>
      </c>
      <c r="G640" s="236"/>
      <c r="H640" s="239">
        <v>2.1619999999999999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AT640" s="245" t="s">
        <v>202</v>
      </c>
      <c r="AU640" s="245" t="s">
        <v>86</v>
      </c>
      <c r="AV640" s="14" t="s">
        <v>86</v>
      </c>
      <c r="AW640" s="14" t="s">
        <v>32</v>
      </c>
      <c r="AX640" s="14" t="s">
        <v>77</v>
      </c>
      <c r="AY640" s="245" t="s">
        <v>191</v>
      </c>
    </row>
    <row r="641" spans="1:65" s="2" customFormat="1" ht="21.6" customHeight="1">
      <c r="A641" s="34"/>
      <c r="B641" s="35"/>
      <c r="C641" s="208" t="s">
        <v>993</v>
      </c>
      <c r="D641" s="208" t="s">
        <v>193</v>
      </c>
      <c r="E641" s="209" t="s">
        <v>937</v>
      </c>
      <c r="F641" s="210" t="s">
        <v>938</v>
      </c>
      <c r="G641" s="211" t="s">
        <v>196</v>
      </c>
      <c r="H641" s="212">
        <v>57.308999999999997</v>
      </c>
      <c r="I641" s="213"/>
      <c r="J641" s="214">
        <f>ROUND(I641*H641,2)</f>
        <v>0</v>
      </c>
      <c r="K641" s="210" t="s">
        <v>197</v>
      </c>
      <c r="L641" s="39"/>
      <c r="M641" s="215" t="s">
        <v>1</v>
      </c>
      <c r="N641" s="216" t="s">
        <v>42</v>
      </c>
      <c r="O641" s="71"/>
      <c r="P641" s="217">
        <f>O641*H641</f>
        <v>0</v>
      </c>
      <c r="Q641" s="217">
        <v>9.6000000000000002E-4</v>
      </c>
      <c r="R641" s="217">
        <f>Q641*H641</f>
        <v>5.5016639999999999E-2</v>
      </c>
      <c r="S641" s="217">
        <v>3.32E-3</v>
      </c>
      <c r="T641" s="218">
        <f>S641*H641</f>
        <v>0.19026588</v>
      </c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R641" s="219" t="s">
        <v>321</v>
      </c>
      <c r="AT641" s="219" t="s">
        <v>193</v>
      </c>
      <c r="AU641" s="219" t="s">
        <v>86</v>
      </c>
      <c r="AY641" s="17" t="s">
        <v>191</v>
      </c>
      <c r="BE641" s="220">
        <f>IF(N641="základní",J641,0)</f>
        <v>0</v>
      </c>
      <c r="BF641" s="220">
        <f>IF(N641="snížená",J641,0)</f>
        <v>0</v>
      </c>
      <c r="BG641" s="220">
        <f>IF(N641="zákl. přenesená",J641,0)</f>
        <v>0</v>
      </c>
      <c r="BH641" s="220">
        <f>IF(N641="sníž. přenesená",J641,0)</f>
        <v>0</v>
      </c>
      <c r="BI641" s="220">
        <f>IF(N641="nulová",J641,0)</f>
        <v>0</v>
      </c>
      <c r="BJ641" s="17" t="s">
        <v>84</v>
      </c>
      <c r="BK641" s="220">
        <f>ROUND(I641*H641,2)</f>
        <v>0</v>
      </c>
      <c r="BL641" s="17" t="s">
        <v>321</v>
      </c>
      <c r="BM641" s="219" t="s">
        <v>939</v>
      </c>
    </row>
    <row r="642" spans="1:65" s="2" customFormat="1" ht="29.25">
      <c r="A642" s="34"/>
      <c r="B642" s="35"/>
      <c r="C642" s="36"/>
      <c r="D642" s="221" t="s">
        <v>200</v>
      </c>
      <c r="E642" s="36"/>
      <c r="F642" s="222" t="s">
        <v>940</v>
      </c>
      <c r="G642" s="36"/>
      <c r="H642" s="36"/>
      <c r="I642" s="122"/>
      <c r="J642" s="36"/>
      <c r="K642" s="36"/>
      <c r="L642" s="39"/>
      <c r="M642" s="223"/>
      <c r="N642" s="224"/>
      <c r="O642" s="71"/>
      <c r="P642" s="71"/>
      <c r="Q642" s="71"/>
      <c r="R642" s="71"/>
      <c r="S642" s="71"/>
      <c r="T642" s="72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T642" s="17" t="s">
        <v>200</v>
      </c>
      <c r="AU642" s="17" t="s">
        <v>86</v>
      </c>
    </row>
    <row r="643" spans="1:65" s="13" customFormat="1">
      <c r="B643" s="225"/>
      <c r="C643" s="226"/>
      <c r="D643" s="221" t="s">
        <v>202</v>
      </c>
      <c r="E643" s="227" t="s">
        <v>1</v>
      </c>
      <c r="F643" s="228" t="s">
        <v>1292</v>
      </c>
      <c r="G643" s="226"/>
      <c r="H643" s="227" t="s">
        <v>1</v>
      </c>
      <c r="I643" s="229"/>
      <c r="J643" s="226"/>
      <c r="K643" s="226"/>
      <c r="L643" s="230"/>
      <c r="M643" s="231"/>
      <c r="N643" s="232"/>
      <c r="O643" s="232"/>
      <c r="P643" s="232"/>
      <c r="Q643" s="232"/>
      <c r="R643" s="232"/>
      <c r="S643" s="232"/>
      <c r="T643" s="233"/>
      <c r="AT643" s="234" t="s">
        <v>202</v>
      </c>
      <c r="AU643" s="234" t="s">
        <v>86</v>
      </c>
      <c r="AV643" s="13" t="s">
        <v>84</v>
      </c>
      <c r="AW643" s="13" t="s">
        <v>32</v>
      </c>
      <c r="AX643" s="13" t="s">
        <v>77</v>
      </c>
      <c r="AY643" s="234" t="s">
        <v>191</v>
      </c>
    </row>
    <row r="644" spans="1:65" s="14" customFormat="1">
      <c r="B644" s="235"/>
      <c r="C644" s="236"/>
      <c r="D644" s="221" t="s">
        <v>202</v>
      </c>
      <c r="E644" s="237" t="s">
        <v>1</v>
      </c>
      <c r="F644" s="238" t="s">
        <v>2234</v>
      </c>
      <c r="G644" s="236"/>
      <c r="H644" s="239">
        <v>14.102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AT644" s="245" t="s">
        <v>202</v>
      </c>
      <c r="AU644" s="245" t="s">
        <v>86</v>
      </c>
      <c r="AV644" s="14" t="s">
        <v>86</v>
      </c>
      <c r="AW644" s="14" t="s">
        <v>32</v>
      </c>
      <c r="AX644" s="14" t="s">
        <v>77</v>
      </c>
      <c r="AY644" s="245" t="s">
        <v>191</v>
      </c>
    </row>
    <row r="645" spans="1:65" s="14" customFormat="1">
      <c r="B645" s="235"/>
      <c r="C645" s="236"/>
      <c r="D645" s="221" t="s">
        <v>202</v>
      </c>
      <c r="E645" s="237" t="s">
        <v>1</v>
      </c>
      <c r="F645" s="238" t="s">
        <v>2235</v>
      </c>
      <c r="G645" s="236"/>
      <c r="H645" s="239">
        <v>32.14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AT645" s="245" t="s">
        <v>202</v>
      </c>
      <c r="AU645" s="245" t="s">
        <v>86</v>
      </c>
      <c r="AV645" s="14" t="s">
        <v>86</v>
      </c>
      <c r="AW645" s="14" t="s">
        <v>32</v>
      </c>
      <c r="AX645" s="14" t="s">
        <v>77</v>
      </c>
      <c r="AY645" s="245" t="s">
        <v>191</v>
      </c>
    </row>
    <row r="646" spans="1:65" s="13" customFormat="1">
      <c r="B646" s="225"/>
      <c r="C646" s="226"/>
      <c r="D646" s="221" t="s">
        <v>202</v>
      </c>
      <c r="E646" s="227" t="s">
        <v>1</v>
      </c>
      <c r="F646" s="228" t="s">
        <v>1295</v>
      </c>
      <c r="G646" s="226"/>
      <c r="H646" s="227" t="s">
        <v>1</v>
      </c>
      <c r="I646" s="229"/>
      <c r="J646" s="226"/>
      <c r="K646" s="226"/>
      <c r="L646" s="230"/>
      <c r="M646" s="231"/>
      <c r="N646" s="232"/>
      <c r="O646" s="232"/>
      <c r="P646" s="232"/>
      <c r="Q646" s="232"/>
      <c r="R646" s="232"/>
      <c r="S646" s="232"/>
      <c r="T646" s="233"/>
      <c r="AT646" s="234" t="s">
        <v>202</v>
      </c>
      <c r="AU646" s="234" t="s">
        <v>86</v>
      </c>
      <c r="AV646" s="13" t="s">
        <v>84</v>
      </c>
      <c r="AW646" s="13" t="s">
        <v>32</v>
      </c>
      <c r="AX646" s="13" t="s">
        <v>77</v>
      </c>
      <c r="AY646" s="234" t="s">
        <v>191</v>
      </c>
    </row>
    <row r="647" spans="1:65" s="14" customFormat="1">
      <c r="B647" s="235"/>
      <c r="C647" s="236"/>
      <c r="D647" s="221" t="s">
        <v>202</v>
      </c>
      <c r="E647" s="237" t="s">
        <v>1</v>
      </c>
      <c r="F647" s="238" t="s">
        <v>2236</v>
      </c>
      <c r="G647" s="236"/>
      <c r="H647" s="239">
        <v>11.067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AT647" s="245" t="s">
        <v>202</v>
      </c>
      <c r="AU647" s="245" t="s">
        <v>86</v>
      </c>
      <c r="AV647" s="14" t="s">
        <v>86</v>
      </c>
      <c r="AW647" s="14" t="s">
        <v>32</v>
      </c>
      <c r="AX647" s="14" t="s">
        <v>77</v>
      </c>
      <c r="AY647" s="245" t="s">
        <v>191</v>
      </c>
    </row>
    <row r="648" spans="1:65" s="2" customFormat="1" ht="21.6" customHeight="1">
      <c r="A648" s="34"/>
      <c r="B648" s="35"/>
      <c r="C648" s="247" t="s">
        <v>1000</v>
      </c>
      <c r="D648" s="247" t="s">
        <v>275</v>
      </c>
      <c r="E648" s="248" t="s">
        <v>944</v>
      </c>
      <c r="F648" s="249" t="s">
        <v>945</v>
      </c>
      <c r="G648" s="250" t="s">
        <v>223</v>
      </c>
      <c r="H648" s="251">
        <v>14.706</v>
      </c>
      <c r="I648" s="252"/>
      <c r="J648" s="253">
        <f>ROUND(I648*H648,2)</f>
        <v>0</v>
      </c>
      <c r="K648" s="249" t="s">
        <v>197</v>
      </c>
      <c r="L648" s="254"/>
      <c r="M648" s="255" t="s">
        <v>1</v>
      </c>
      <c r="N648" s="256" t="s">
        <v>42</v>
      </c>
      <c r="O648" s="71"/>
      <c r="P648" s="217">
        <f>O648*H648</f>
        <v>0</v>
      </c>
      <c r="Q648" s="217">
        <v>1.55E-2</v>
      </c>
      <c r="R648" s="217">
        <f>Q648*H648</f>
        <v>0.22794299999999998</v>
      </c>
      <c r="S648" s="217">
        <v>0</v>
      </c>
      <c r="T648" s="218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219" t="s">
        <v>451</v>
      </c>
      <c r="AT648" s="219" t="s">
        <v>275</v>
      </c>
      <c r="AU648" s="219" t="s">
        <v>86</v>
      </c>
      <c r="AY648" s="17" t="s">
        <v>191</v>
      </c>
      <c r="BE648" s="220">
        <f>IF(N648="základní",J648,0)</f>
        <v>0</v>
      </c>
      <c r="BF648" s="220">
        <f>IF(N648="snížená",J648,0)</f>
        <v>0</v>
      </c>
      <c r="BG648" s="220">
        <f>IF(N648="zákl. přenesená",J648,0)</f>
        <v>0</v>
      </c>
      <c r="BH648" s="220">
        <f>IF(N648="sníž. přenesená",J648,0)</f>
        <v>0</v>
      </c>
      <c r="BI648" s="220">
        <f>IF(N648="nulová",J648,0)</f>
        <v>0</v>
      </c>
      <c r="BJ648" s="17" t="s">
        <v>84</v>
      </c>
      <c r="BK648" s="220">
        <f>ROUND(I648*H648,2)</f>
        <v>0</v>
      </c>
      <c r="BL648" s="17" t="s">
        <v>321</v>
      </c>
      <c r="BM648" s="219" t="s">
        <v>946</v>
      </c>
    </row>
    <row r="649" spans="1:65" s="2" customFormat="1" ht="19.5">
      <c r="A649" s="34"/>
      <c r="B649" s="35"/>
      <c r="C649" s="36"/>
      <c r="D649" s="221" t="s">
        <v>200</v>
      </c>
      <c r="E649" s="36"/>
      <c r="F649" s="222" t="s">
        <v>947</v>
      </c>
      <c r="G649" s="36"/>
      <c r="H649" s="36"/>
      <c r="I649" s="122"/>
      <c r="J649" s="36"/>
      <c r="K649" s="36"/>
      <c r="L649" s="39"/>
      <c r="M649" s="223"/>
      <c r="N649" s="224"/>
      <c r="O649" s="71"/>
      <c r="P649" s="71"/>
      <c r="Q649" s="71"/>
      <c r="R649" s="71"/>
      <c r="S649" s="71"/>
      <c r="T649" s="72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T649" s="17" t="s">
        <v>200</v>
      </c>
      <c r="AU649" s="17" t="s">
        <v>86</v>
      </c>
    </row>
    <row r="650" spans="1:65" s="2" customFormat="1" ht="19.5">
      <c r="A650" s="34"/>
      <c r="B650" s="35"/>
      <c r="C650" s="36"/>
      <c r="D650" s="221" t="s">
        <v>218</v>
      </c>
      <c r="E650" s="36"/>
      <c r="F650" s="246" t="s">
        <v>948</v>
      </c>
      <c r="G650" s="36"/>
      <c r="H650" s="36"/>
      <c r="I650" s="122"/>
      <c r="J650" s="36"/>
      <c r="K650" s="36"/>
      <c r="L650" s="39"/>
      <c r="M650" s="223"/>
      <c r="N650" s="224"/>
      <c r="O650" s="71"/>
      <c r="P650" s="71"/>
      <c r="Q650" s="71"/>
      <c r="R650" s="71"/>
      <c r="S650" s="71"/>
      <c r="T650" s="72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T650" s="17" t="s">
        <v>218</v>
      </c>
      <c r="AU650" s="17" t="s">
        <v>86</v>
      </c>
    </row>
    <row r="651" spans="1:65" s="13" customFormat="1">
      <c r="B651" s="225"/>
      <c r="C651" s="226"/>
      <c r="D651" s="221" t="s">
        <v>202</v>
      </c>
      <c r="E651" s="227" t="s">
        <v>1</v>
      </c>
      <c r="F651" s="228" t="s">
        <v>949</v>
      </c>
      <c r="G651" s="226"/>
      <c r="H651" s="227" t="s">
        <v>1</v>
      </c>
      <c r="I651" s="229"/>
      <c r="J651" s="226"/>
      <c r="K651" s="226"/>
      <c r="L651" s="230"/>
      <c r="M651" s="231"/>
      <c r="N651" s="232"/>
      <c r="O651" s="232"/>
      <c r="P651" s="232"/>
      <c r="Q651" s="232"/>
      <c r="R651" s="232"/>
      <c r="S651" s="232"/>
      <c r="T651" s="233"/>
      <c r="AT651" s="234" t="s">
        <v>202</v>
      </c>
      <c r="AU651" s="234" t="s">
        <v>86</v>
      </c>
      <c r="AV651" s="13" t="s">
        <v>84</v>
      </c>
      <c r="AW651" s="13" t="s">
        <v>32</v>
      </c>
      <c r="AX651" s="13" t="s">
        <v>77</v>
      </c>
      <c r="AY651" s="234" t="s">
        <v>191</v>
      </c>
    </row>
    <row r="652" spans="1:65" s="13" customFormat="1">
      <c r="B652" s="225"/>
      <c r="C652" s="226"/>
      <c r="D652" s="221" t="s">
        <v>202</v>
      </c>
      <c r="E652" s="227" t="s">
        <v>1</v>
      </c>
      <c r="F652" s="228" t="s">
        <v>1292</v>
      </c>
      <c r="G652" s="226"/>
      <c r="H652" s="227" t="s">
        <v>1</v>
      </c>
      <c r="I652" s="229"/>
      <c r="J652" s="226"/>
      <c r="K652" s="226"/>
      <c r="L652" s="230"/>
      <c r="M652" s="231"/>
      <c r="N652" s="232"/>
      <c r="O652" s="232"/>
      <c r="P652" s="232"/>
      <c r="Q652" s="232"/>
      <c r="R652" s="232"/>
      <c r="S652" s="232"/>
      <c r="T652" s="233"/>
      <c r="AT652" s="234" t="s">
        <v>202</v>
      </c>
      <c r="AU652" s="234" t="s">
        <v>86</v>
      </c>
      <c r="AV652" s="13" t="s">
        <v>84</v>
      </c>
      <c r="AW652" s="13" t="s">
        <v>32</v>
      </c>
      <c r="AX652" s="13" t="s">
        <v>77</v>
      </c>
      <c r="AY652" s="234" t="s">
        <v>191</v>
      </c>
    </row>
    <row r="653" spans="1:65" s="14" customFormat="1">
      <c r="B653" s="235"/>
      <c r="C653" s="236"/>
      <c r="D653" s="221" t="s">
        <v>202</v>
      </c>
      <c r="E653" s="237" t="s">
        <v>1</v>
      </c>
      <c r="F653" s="238" t="s">
        <v>2237</v>
      </c>
      <c r="G653" s="236"/>
      <c r="H653" s="239">
        <v>2.82</v>
      </c>
      <c r="I653" s="240"/>
      <c r="J653" s="236"/>
      <c r="K653" s="236"/>
      <c r="L653" s="241"/>
      <c r="M653" s="242"/>
      <c r="N653" s="243"/>
      <c r="O653" s="243"/>
      <c r="P653" s="243"/>
      <c r="Q653" s="243"/>
      <c r="R653" s="243"/>
      <c r="S653" s="243"/>
      <c r="T653" s="244"/>
      <c r="AT653" s="245" t="s">
        <v>202</v>
      </c>
      <c r="AU653" s="245" t="s">
        <v>86</v>
      </c>
      <c r="AV653" s="14" t="s">
        <v>86</v>
      </c>
      <c r="AW653" s="14" t="s">
        <v>32</v>
      </c>
      <c r="AX653" s="14" t="s">
        <v>77</v>
      </c>
      <c r="AY653" s="245" t="s">
        <v>191</v>
      </c>
    </row>
    <row r="654" spans="1:65" s="14" customFormat="1">
      <c r="B654" s="235"/>
      <c r="C654" s="236"/>
      <c r="D654" s="221" t="s">
        <v>202</v>
      </c>
      <c r="E654" s="237" t="s">
        <v>1</v>
      </c>
      <c r="F654" s="238" t="s">
        <v>2238</v>
      </c>
      <c r="G654" s="236"/>
      <c r="H654" s="239">
        <v>6.4279999999999999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AT654" s="245" t="s">
        <v>202</v>
      </c>
      <c r="AU654" s="245" t="s">
        <v>86</v>
      </c>
      <c r="AV654" s="14" t="s">
        <v>86</v>
      </c>
      <c r="AW654" s="14" t="s">
        <v>32</v>
      </c>
      <c r="AX654" s="14" t="s">
        <v>77</v>
      </c>
      <c r="AY654" s="245" t="s">
        <v>191</v>
      </c>
    </row>
    <row r="655" spans="1:65" s="13" customFormat="1">
      <c r="B655" s="225"/>
      <c r="C655" s="226"/>
      <c r="D655" s="221" t="s">
        <v>202</v>
      </c>
      <c r="E655" s="227" t="s">
        <v>1</v>
      </c>
      <c r="F655" s="228" t="s">
        <v>1295</v>
      </c>
      <c r="G655" s="226"/>
      <c r="H655" s="227" t="s">
        <v>1</v>
      </c>
      <c r="I655" s="229"/>
      <c r="J655" s="226"/>
      <c r="K655" s="226"/>
      <c r="L655" s="230"/>
      <c r="M655" s="231"/>
      <c r="N655" s="232"/>
      <c r="O655" s="232"/>
      <c r="P655" s="232"/>
      <c r="Q655" s="232"/>
      <c r="R655" s="232"/>
      <c r="S655" s="232"/>
      <c r="T655" s="233"/>
      <c r="AT655" s="234" t="s">
        <v>202</v>
      </c>
      <c r="AU655" s="234" t="s">
        <v>86</v>
      </c>
      <c r="AV655" s="13" t="s">
        <v>84</v>
      </c>
      <c r="AW655" s="13" t="s">
        <v>32</v>
      </c>
      <c r="AX655" s="13" t="s">
        <v>77</v>
      </c>
      <c r="AY655" s="234" t="s">
        <v>191</v>
      </c>
    </row>
    <row r="656" spans="1:65" s="14" customFormat="1">
      <c r="B656" s="235"/>
      <c r="C656" s="236"/>
      <c r="D656" s="221" t="s">
        <v>202</v>
      </c>
      <c r="E656" s="237" t="s">
        <v>1</v>
      </c>
      <c r="F656" s="238" t="s">
        <v>2123</v>
      </c>
      <c r="G656" s="236"/>
      <c r="H656" s="239">
        <v>2.2130000000000001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AT656" s="245" t="s">
        <v>202</v>
      </c>
      <c r="AU656" s="245" t="s">
        <v>86</v>
      </c>
      <c r="AV656" s="14" t="s">
        <v>86</v>
      </c>
      <c r="AW656" s="14" t="s">
        <v>32</v>
      </c>
      <c r="AX656" s="14" t="s">
        <v>77</v>
      </c>
      <c r="AY656" s="245" t="s">
        <v>191</v>
      </c>
    </row>
    <row r="657" spans="1:65" s="13" customFormat="1">
      <c r="B657" s="225"/>
      <c r="C657" s="226"/>
      <c r="D657" s="221" t="s">
        <v>202</v>
      </c>
      <c r="E657" s="227" t="s">
        <v>1</v>
      </c>
      <c r="F657" s="228" t="s">
        <v>2239</v>
      </c>
      <c r="G657" s="226"/>
      <c r="H657" s="227" t="s">
        <v>1</v>
      </c>
      <c r="I657" s="229"/>
      <c r="J657" s="226"/>
      <c r="K657" s="226"/>
      <c r="L657" s="230"/>
      <c r="M657" s="231"/>
      <c r="N657" s="232"/>
      <c r="O657" s="232"/>
      <c r="P657" s="232"/>
      <c r="Q657" s="232"/>
      <c r="R657" s="232"/>
      <c r="S657" s="232"/>
      <c r="T657" s="233"/>
      <c r="AT657" s="234" t="s">
        <v>202</v>
      </c>
      <c r="AU657" s="234" t="s">
        <v>86</v>
      </c>
      <c r="AV657" s="13" t="s">
        <v>84</v>
      </c>
      <c r="AW657" s="13" t="s">
        <v>32</v>
      </c>
      <c r="AX657" s="13" t="s">
        <v>77</v>
      </c>
      <c r="AY657" s="234" t="s">
        <v>191</v>
      </c>
    </row>
    <row r="658" spans="1:65" s="13" customFormat="1">
      <c r="B658" s="225"/>
      <c r="C658" s="226"/>
      <c r="D658" s="221" t="s">
        <v>202</v>
      </c>
      <c r="E658" s="227" t="s">
        <v>1</v>
      </c>
      <c r="F658" s="228" t="s">
        <v>1292</v>
      </c>
      <c r="G658" s="226"/>
      <c r="H658" s="227" t="s">
        <v>1</v>
      </c>
      <c r="I658" s="229"/>
      <c r="J658" s="226"/>
      <c r="K658" s="226"/>
      <c r="L658" s="230"/>
      <c r="M658" s="231"/>
      <c r="N658" s="232"/>
      <c r="O658" s="232"/>
      <c r="P658" s="232"/>
      <c r="Q658" s="232"/>
      <c r="R658" s="232"/>
      <c r="S658" s="232"/>
      <c r="T658" s="233"/>
      <c r="AT658" s="234" t="s">
        <v>202</v>
      </c>
      <c r="AU658" s="234" t="s">
        <v>86</v>
      </c>
      <c r="AV658" s="13" t="s">
        <v>84</v>
      </c>
      <c r="AW658" s="13" t="s">
        <v>32</v>
      </c>
      <c r="AX658" s="13" t="s">
        <v>77</v>
      </c>
      <c r="AY658" s="234" t="s">
        <v>191</v>
      </c>
    </row>
    <row r="659" spans="1:65" s="14" customFormat="1" ht="33.75">
      <c r="B659" s="235"/>
      <c r="C659" s="236"/>
      <c r="D659" s="221" t="s">
        <v>202</v>
      </c>
      <c r="E659" s="237" t="s">
        <v>1</v>
      </c>
      <c r="F659" s="238" t="s">
        <v>2240</v>
      </c>
      <c r="G659" s="236"/>
      <c r="H659" s="239">
        <v>1.1319999999999999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AT659" s="245" t="s">
        <v>202</v>
      </c>
      <c r="AU659" s="245" t="s">
        <v>86</v>
      </c>
      <c r="AV659" s="14" t="s">
        <v>86</v>
      </c>
      <c r="AW659" s="14" t="s">
        <v>32</v>
      </c>
      <c r="AX659" s="14" t="s">
        <v>77</v>
      </c>
      <c r="AY659" s="245" t="s">
        <v>191</v>
      </c>
    </row>
    <row r="660" spans="1:65" s="13" customFormat="1">
      <c r="B660" s="225"/>
      <c r="C660" s="226"/>
      <c r="D660" s="221" t="s">
        <v>202</v>
      </c>
      <c r="E660" s="227" t="s">
        <v>1</v>
      </c>
      <c r="F660" s="228" t="s">
        <v>1295</v>
      </c>
      <c r="G660" s="226"/>
      <c r="H660" s="227" t="s">
        <v>1</v>
      </c>
      <c r="I660" s="229"/>
      <c r="J660" s="226"/>
      <c r="K660" s="226"/>
      <c r="L660" s="230"/>
      <c r="M660" s="231"/>
      <c r="N660" s="232"/>
      <c r="O660" s="232"/>
      <c r="P660" s="232"/>
      <c r="Q660" s="232"/>
      <c r="R660" s="232"/>
      <c r="S660" s="232"/>
      <c r="T660" s="233"/>
      <c r="AT660" s="234" t="s">
        <v>202</v>
      </c>
      <c r="AU660" s="234" t="s">
        <v>86</v>
      </c>
      <c r="AV660" s="13" t="s">
        <v>84</v>
      </c>
      <c r="AW660" s="13" t="s">
        <v>32</v>
      </c>
      <c r="AX660" s="13" t="s">
        <v>77</v>
      </c>
      <c r="AY660" s="234" t="s">
        <v>191</v>
      </c>
    </row>
    <row r="661" spans="1:65" s="14" customFormat="1">
      <c r="B661" s="235"/>
      <c r="C661" s="236"/>
      <c r="D661" s="221" t="s">
        <v>202</v>
      </c>
      <c r="E661" s="237" t="s">
        <v>1</v>
      </c>
      <c r="F661" s="238" t="s">
        <v>2241</v>
      </c>
      <c r="G661" s="236"/>
      <c r="H661" s="239">
        <v>0.19500000000000001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AT661" s="245" t="s">
        <v>202</v>
      </c>
      <c r="AU661" s="245" t="s">
        <v>86</v>
      </c>
      <c r="AV661" s="14" t="s">
        <v>86</v>
      </c>
      <c r="AW661" s="14" t="s">
        <v>32</v>
      </c>
      <c r="AX661" s="14" t="s">
        <v>77</v>
      </c>
      <c r="AY661" s="245" t="s">
        <v>191</v>
      </c>
    </row>
    <row r="662" spans="1:65" s="14" customFormat="1">
      <c r="B662" s="235"/>
      <c r="C662" s="236"/>
      <c r="D662" s="221" t="s">
        <v>202</v>
      </c>
      <c r="E662" s="236"/>
      <c r="F662" s="238" t="s">
        <v>2242</v>
      </c>
      <c r="G662" s="236"/>
      <c r="H662" s="239">
        <v>14.706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AT662" s="245" t="s">
        <v>202</v>
      </c>
      <c r="AU662" s="245" t="s">
        <v>86</v>
      </c>
      <c r="AV662" s="14" t="s">
        <v>86</v>
      </c>
      <c r="AW662" s="14" t="s">
        <v>4</v>
      </c>
      <c r="AX662" s="14" t="s">
        <v>84</v>
      </c>
      <c r="AY662" s="245" t="s">
        <v>191</v>
      </c>
    </row>
    <row r="663" spans="1:65" s="2" customFormat="1" ht="21.6" customHeight="1">
      <c r="A663" s="34"/>
      <c r="B663" s="35"/>
      <c r="C663" s="208" t="s">
        <v>1007</v>
      </c>
      <c r="D663" s="208" t="s">
        <v>193</v>
      </c>
      <c r="E663" s="209" t="s">
        <v>956</v>
      </c>
      <c r="F663" s="210" t="s">
        <v>957</v>
      </c>
      <c r="G663" s="211" t="s">
        <v>223</v>
      </c>
      <c r="H663" s="212">
        <v>18.25</v>
      </c>
      <c r="I663" s="213"/>
      <c r="J663" s="214">
        <f>ROUND(I663*H663,2)</f>
        <v>0</v>
      </c>
      <c r="K663" s="210" t="s">
        <v>197</v>
      </c>
      <c r="L663" s="39"/>
      <c r="M663" s="215" t="s">
        <v>1</v>
      </c>
      <c r="N663" s="216" t="s">
        <v>42</v>
      </c>
      <c r="O663" s="71"/>
      <c r="P663" s="217">
        <f>O663*H663</f>
        <v>0</v>
      </c>
      <c r="Q663" s="217">
        <v>6.3499999999999997E-3</v>
      </c>
      <c r="R663" s="217">
        <f>Q663*H663</f>
        <v>0.11588749999999999</v>
      </c>
      <c r="S663" s="217">
        <v>0</v>
      </c>
      <c r="T663" s="218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219" t="s">
        <v>321</v>
      </c>
      <c r="AT663" s="219" t="s">
        <v>193</v>
      </c>
      <c r="AU663" s="219" t="s">
        <v>86</v>
      </c>
      <c r="AY663" s="17" t="s">
        <v>191</v>
      </c>
      <c r="BE663" s="220">
        <f>IF(N663="základní",J663,0)</f>
        <v>0</v>
      </c>
      <c r="BF663" s="220">
        <f>IF(N663="snížená",J663,0)</f>
        <v>0</v>
      </c>
      <c r="BG663" s="220">
        <f>IF(N663="zákl. přenesená",J663,0)</f>
        <v>0</v>
      </c>
      <c r="BH663" s="220">
        <f>IF(N663="sníž. přenesená",J663,0)</f>
        <v>0</v>
      </c>
      <c r="BI663" s="220">
        <f>IF(N663="nulová",J663,0)</f>
        <v>0</v>
      </c>
      <c r="BJ663" s="17" t="s">
        <v>84</v>
      </c>
      <c r="BK663" s="220">
        <f>ROUND(I663*H663,2)</f>
        <v>0</v>
      </c>
      <c r="BL663" s="17" t="s">
        <v>321</v>
      </c>
      <c r="BM663" s="219" t="s">
        <v>958</v>
      </c>
    </row>
    <row r="664" spans="1:65" s="2" customFormat="1" ht="29.25">
      <c r="A664" s="34"/>
      <c r="B664" s="35"/>
      <c r="C664" s="36"/>
      <c r="D664" s="221" t="s">
        <v>200</v>
      </c>
      <c r="E664" s="36"/>
      <c r="F664" s="222" t="s">
        <v>959</v>
      </c>
      <c r="G664" s="36"/>
      <c r="H664" s="36"/>
      <c r="I664" s="122"/>
      <c r="J664" s="36"/>
      <c r="K664" s="36"/>
      <c r="L664" s="39"/>
      <c r="M664" s="223"/>
      <c r="N664" s="224"/>
      <c r="O664" s="71"/>
      <c r="P664" s="71"/>
      <c r="Q664" s="71"/>
      <c r="R664" s="71"/>
      <c r="S664" s="71"/>
      <c r="T664" s="72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T664" s="17" t="s">
        <v>200</v>
      </c>
      <c r="AU664" s="17" t="s">
        <v>86</v>
      </c>
    </row>
    <row r="665" spans="1:65" s="14" customFormat="1">
      <c r="B665" s="235"/>
      <c r="C665" s="236"/>
      <c r="D665" s="221" t="s">
        <v>202</v>
      </c>
      <c r="E665" s="237" t="s">
        <v>1</v>
      </c>
      <c r="F665" s="238" t="s">
        <v>2243</v>
      </c>
      <c r="G665" s="236"/>
      <c r="H665" s="239">
        <v>13.3</v>
      </c>
      <c r="I665" s="240"/>
      <c r="J665" s="236"/>
      <c r="K665" s="236"/>
      <c r="L665" s="241"/>
      <c r="M665" s="242"/>
      <c r="N665" s="243"/>
      <c r="O665" s="243"/>
      <c r="P665" s="243"/>
      <c r="Q665" s="243"/>
      <c r="R665" s="243"/>
      <c r="S665" s="243"/>
      <c r="T665" s="244"/>
      <c r="AT665" s="245" t="s">
        <v>202</v>
      </c>
      <c r="AU665" s="245" t="s">
        <v>86</v>
      </c>
      <c r="AV665" s="14" t="s">
        <v>86</v>
      </c>
      <c r="AW665" s="14" t="s">
        <v>32</v>
      </c>
      <c r="AX665" s="14" t="s">
        <v>77</v>
      </c>
      <c r="AY665" s="245" t="s">
        <v>191</v>
      </c>
    </row>
    <row r="666" spans="1:65" s="14" customFormat="1">
      <c r="B666" s="235"/>
      <c r="C666" s="236"/>
      <c r="D666" s="221" t="s">
        <v>202</v>
      </c>
      <c r="E666" s="237" t="s">
        <v>1</v>
      </c>
      <c r="F666" s="238" t="s">
        <v>2244</v>
      </c>
      <c r="G666" s="236"/>
      <c r="H666" s="239">
        <v>4.95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AT666" s="245" t="s">
        <v>202</v>
      </c>
      <c r="AU666" s="245" t="s">
        <v>86</v>
      </c>
      <c r="AV666" s="14" t="s">
        <v>86</v>
      </c>
      <c r="AW666" s="14" t="s">
        <v>32</v>
      </c>
      <c r="AX666" s="14" t="s">
        <v>77</v>
      </c>
      <c r="AY666" s="245" t="s">
        <v>191</v>
      </c>
    </row>
    <row r="667" spans="1:65" s="2" customFormat="1" ht="21.6" customHeight="1">
      <c r="A667" s="34"/>
      <c r="B667" s="35"/>
      <c r="C667" s="247" t="s">
        <v>1012</v>
      </c>
      <c r="D667" s="247" t="s">
        <v>275</v>
      </c>
      <c r="E667" s="248" t="s">
        <v>961</v>
      </c>
      <c r="F667" s="249" t="s">
        <v>962</v>
      </c>
      <c r="G667" s="250" t="s">
        <v>223</v>
      </c>
      <c r="H667" s="251">
        <v>20.074999999999999</v>
      </c>
      <c r="I667" s="252"/>
      <c r="J667" s="253">
        <f>ROUND(I667*H667,2)</f>
        <v>0</v>
      </c>
      <c r="K667" s="249" t="s">
        <v>197</v>
      </c>
      <c r="L667" s="254"/>
      <c r="M667" s="255" t="s">
        <v>1</v>
      </c>
      <c r="N667" s="256" t="s">
        <v>42</v>
      </c>
      <c r="O667" s="71"/>
      <c r="P667" s="217">
        <f>O667*H667</f>
        <v>0</v>
      </c>
      <c r="Q667" s="217">
        <v>1.7999999999999999E-2</v>
      </c>
      <c r="R667" s="217">
        <f>Q667*H667</f>
        <v>0.36134999999999995</v>
      </c>
      <c r="S667" s="217">
        <v>0</v>
      </c>
      <c r="T667" s="218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219" t="s">
        <v>451</v>
      </c>
      <c r="AT667" s="219" t="s">
        <v>275</v>
      </c>
      <c r="AU667" s="219" t="s">
        <v>86</v>
      </c>
      <c r="AY667" s="17" t="s">
        <v>191</v>
      </c>
      <c r="BE667" s="220">
        <f>IF(N667="základní",J667,0)</f>
        <v>0</v>
      </c>
      <c r="BF667" s="220">
        <f>IF(N667="snížená",J667,0)</f>
        <v>0</v>
      </c>
      <c r="BG667" s="220">
        <f>IF(N667="zákl. přenesená",J667,0)</f>
        <v>0</v>
      </c>
      <c r="BH667" s="220">
        <f>IF(N667="sníž. přenesená",J667,0)</f>
        <v>0</v>
      </c>
      <c r="BI667" s="220">
        <f>IF(N667="nulová",J667,0)</f>
        <v>0</v>
      </c>
      <c r="BJ667" s="17" t="s">
        <v>84</v>
      </c>
      <c r="BK667" s="220">
        <f>ROUND(I667*H667,2)</f>
        <v>0</v>
      </c>
      <c r="BL667" s="17" t="s">
        <v>321</v>
      </c>
      <c r="BM667" s="219" t="s">
        <v>963</v>
      </c>
    </row>
    <row r="668" spans="1:65" s="2" customFormat="1" ht="19.5">
      <c r="A668" s="34"/>
      <c r="B668" s="35"/>
      <c r="C668" s="36"/>
      <c r="D668" s="221" t="s">
        <v>200</v>
      </c>
      <c r="E668" s="36"/>
      <c r="F668" s="222" t="s">
        <v>964</v>
      </c>
      <c r="G668" s="36"/>
      <c r="H668" s="36"/>
      <c r="I668" s="122"/>
      <c r="J668" s="36"/>
      <c r="K668" s="36"/>
      <c r="L668" s="39"/>
      <c r="M668" s="223"/>
      <c r="N668" s="224"/>
      <c r="O668" s="71"/>
      <c r="P668" s="71"/>
      <c r="Q668" s="71"/>
      <c r="R668" s="71"/>
      <c r="S668" s="71"/>
      <c r="T668" s="72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T668" s="17" t="s">
        <v>200</v>
      </c>
      <c r="AU668" s="17" t="s">
        <v>86</v>
      </c>
    </row>
    <row r="669" spans="1:65" s="2" customFormat="1" ht="19.5">
      <c r="A669" s="34"/>
      <c r="B669" s="35"/>
      <c r="C669" s="36"/>
      <c r="D669" s="221" t="s">
        <v>218</v>
      </c>
      <c r="E669" s="36"/>
      <c r="F669" s="246" t="s">
        <v>948</v>
      </c>
      <c r="G669" s="36"/>
      <c r="H669" s="36"/>
      <c r="I669" s="122"/>
      <c r="J669" s="36"/>
      <c r="K669" s="36"/>
      <c r="L669" s="39"/>
      <c r="M669" s="223"/>
      <c r="N669" s="224"/>
      <c r="O669" s="71"/>
      <c r="P669" s="71"/>
      <c r="Q669" s="71"/>
      <c r="R669" s="71"/>
      <c r="S669" s="71"/>
      <c r="T669" s="72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T669" s="17" t="s">
        <v>218</v>
      </c>
      <c r="AU669" s="17" t="s">
        <v>86</v>
      </c>
    </row>
    <row r="670" spans="1:65" s="14" customFormat="1">
      <c r="B670" s="235"/>
      <c r="C670" s="236"/>
      <c r="D670" s="221" t="s">
        <v>202</v>
      </c>
      <c r="E670" s="236"/>
      <c r="F670" s="238" t="s">
        <v>2245</v>
      </c>
      <c r="G670" s="236"/>
      <c r="H670" s="239">
        <v>20.074999999999999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AT670" s="245" t="s">
        <v>202</v>
      </c>
      <c r="AU670" s="245" t="s">
        <v>86</v>
      </c>
      <c r="AV670" s="14" t="s">
        <v>86</v>
      </c>
      <c r="AW670" s="14" t="s">
        <v>4</v>
      </c>
      <c r="AX670" s="14" t="s">
        <v>84</v>
      </c>
      <c r="AY670" s="245" t="s">
        <v>191</v>
      </c>
    </row>
    <row r="671" spans="1:65" s="2" customFormat="1" ht="21.6" customHeight="1">
      <c r="A671" s="34"/>
      <c r="B671" s="35"/>
      <c r="C671" s="208" t="s">
        <v>1021</v>
      </c>
      <c r="D671" s="208" t="s">
        <v>193</v>
      </c>
      <c r="E671" s="209" t="s">
        <v>967</v>
      </c>
      <c r="F671" s="210" t="s">
        <v>968</v>
      </c>
      <c r="G671" s="211" t="s">
        <v>223</v>
      </c>
      <c r="H671" s="212">
        <v>14.65</v>
      </c>
      <c r="I671" s="213"/>
      <c r="J671" s="214">
        <f>ROUND(I671*H671,2)</f>
        <v>0</v>
      </c>
      <c r="K671" s="210" t="s">
        <v>197</v>
      </c>
      <c r="L671" s="39"/>
      <c r="M671" s="215" t="s">
        <v>1</v>
      </c>
      <c r="N671" s="216" t="s">
        <v>42</v>
      </c>
      <c r="O671" s="71"/>
      <c r="P671" s="217">
        <f>O671*H671</f>
        <v>0</v>
      </c>
      <c r="Q671" s="217">
        <v>0</v>
      </c>
      <c r="R671" s="217">
        <f>Q671*H671</f>
        <v>0</v>
      </c>
      <c r="S671" s="217">
        <v>0</v>
      </c>
      <c r="T671" s="218">
        <f>S671*H671</f>
        <v>0</v>
      </c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R671" s="219" t="s">
        <v>321</v>
      </c>
      <c r="AT671" s="219" t="s">
        <v>193</v>
      </c>
      <c r="AU671" s="219" t="s">
        <v>86</v>
      </c>
      <c r="AY671" s="17" t="s">
        <v>191</v>
      </c>
      <c r="BE671" s="220">
        <f>IF(N671="základní",J671,0)</f>
        <v>0</v>
      </c>
      <c r="BF671" s="220">
        <f>IF(N671="snížená",J671,0)</f>
        <v>0</v>
      </c>
      <c r="BG671" s="220">
        <f>IF(N671="zákl. přenesená",J671,0)</f>
        <v>0</v>
      </c>
      <c r="BH671" s="220">
        <f>IF(N671="sníž. přenesená",J671,0)</f>
        <v>0</v>
      </c>
      <c r="BI671" s="220">
        <f>IF(N671="nulová",J671,0)</f>
        <v>0</v>
      </c>
      <c r="BJ671" s="17" t="s">
        <v>84</v>
      </c>
      <c r="BK671" s="220">
        <f>ROUND(I671*H671,2)</f>
        <v>0</v>
      </c>
      <c r="BL671" s="17" t="s">
        <v>321</v>
      </c>
      <c r="BM671" s="219" t="s">
        <v>2246</v>
      </c>
    </row>
    <row r="672" spans="1:65" s="2" customFormat="1" ht="19.5">
      <c r="A672" s="34"/>
      <c r="B672" s="35"/>
      <c r="C672" s="36"/>
      <c r="D672" s="221" t="s">
        <v>200</v>
      </c>
      <c r="E672" s="36"/>
      <c r="F672" s="222" t="s">
        <v>970</v>
      </c>
      <c r="G672" s="36"/>
      <c r="H672" s="36"/>
      <c r="I672" s="122"/>
      <c r="J672" s="36"/>
      <c r="K672" s="36"/>
      <c r="L672" s="39"/>
      <c r="M672" s="223"/>
      <c r="N672" s="224"/>
      <c r="O672" s="71"/>
      <c r="P672" s="71"/>
      <c r="Q672" s="71"/>
      <c r="R672" s="71"/>
      <c r="S672" s="71"/>
      <c r="T672" s="72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T672" s="17" t="s">
        <v>200</v>
      </c>
      <c r="AU672" s="17" t="s">
        <v>86</v>
      </c>
    </row>
    <row r="673" spans="1:65" s="14" customFormat="1">
      <c r="B673" s="235"/>
      <c r="C673" s="236"/>
      <c r="D673" s="221" t="s">
        <v>202</v>
      </c>
      <c r="E673" s="237" t="s">
        <v>1</v>
      </c>
      <c r="F673" s="238" t="s">
        <v>2226</v>
      </c>
      <c r="G673" s="236"/>
      <c r="H673" s="239">
        <v>3.2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AT673" s="245" t="s">
        <v>202</v>
      </c>
      <c r="AU673" s="245" t="s">
        <v>86</v>
      </c>
      <c r="AV673" s="14" t="s">
        <v>86</v>
      </c>
      <c r="AW673" s="14" t="s">
        <v>32</v>
      </c>
      <c r="AX673" s="14" t="s">
        <v>77</v>
      </c>
      <c r="AY673" s="245" t="s">
        <v>191</v>
      </c>
    </row>
    <row r="674" spans="1:65" s="14" customFormat="1">
      <c r="B674" s="235"/>
      <c r="C674" s="236"/>
      <c r="D674" s="221" t="s">
        <v>202</v>
      </c>
      <c r="E674" s="237" t="s">
        <v>1</v>
      </c>
      <c r="F674" s="238" t="s">
        <v>2247</v>
      </c>
      <c r="G674" s="236"/>
      <c r="H674" s="239">
        <v>6.5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AT674" s="245" t="s">
        <v>202</v>
      </c>
      <c r="AU674" s="245" t="s">
        <v>86</v>
      </c>
      <c r="AV674" s="14" t="s">
        <v>86</v>
      </c>
      <c r="AW674" s="14" t="s">
        <v>32</v>
      </c>
      <c r="AX674" s="14" t="s">
        <v>77</v>
      </c>
      <c r="AY674" s="245" t="s">
        <v>191</v>
      </c>
    </row>
    <row r="675" spans="1:65" s="14" customFormat="1">
      <c r="B675" s="235"/>
      <c r="C675" s="236"/>
      <c r="D675" s="221" t="s">
        <v>202</v>
      </c>
      <c r="E675" s="237" t="s">
        <v>1</v>
      </c>
      <c r="F675" s="238" t="s">
        <v>2244</v>
      </c>
      <c r="G675" s="236"/>
      <c r="H675" s="239">
        <v>4.95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AT675" s="245" t="s">
        <v>202</v>
      </c>
      <c r="AU675" s="245" t="s">
        <v>86</v>
      </c>
      <c r="AV675" s="14" t="s">
        <v>86</v>
      </c>
      <c r="AW675" s="14" t="s">
        <v>32</v>
      </c>
      <c r="AX675" s="14" t="s">
        <v>77</v>
      </c>
      <c r="AY675" s="245" t="s">
        <v>191</v>
      </c>
    </row>
    <row r="676" spans="1:65" s="2" customFormat="1" ht="14.45" customHeight="1">
      <c r="A676" s="34"/>
      <c r="B676" s="35"/>
      <c r="C676" s="208" t="s">
        <v>1026</v>
      </c>
      <c r="D676" s="208" t="s">
        <v>193</v>
      </c>
      <c r="E676" s="209" t="s">
        <v>975</v>
      </c>
      <c r="F676" s="210" t="s">
        <v>976</v>
      </c>
      <c r="G676" s="211" t="s">
        <v>223</v>
      </c>
      <c r="H676" s="212">
        <v>29.710999999999999</v>
      </c>
      <c r="I676" s="213"/>
      <c r="J676" s="214">
        <f>ROUND(I676*H676,2)</f>
        <v>0</v>
      </c>
      <c r="K676" s="210" t="s">
        <v>197</v>
      </c>
      <c r="L676" s="39"/>
      <c r="M676" s="215" t="s">
        <v>1</v>
      </c>
      <c r="N676" s="216" t="s">
        <v>42</v>
      </c>
      <c r="O676" s="71"/>
      <c r="P676" s="217">
        <f>O676*H676</f>
        <v>0</v>
      </c>
      <c r="Q676" s="217">
        <v>2.9999999999999997E-4</v>
      </c>
      <c r="R676" s="217">
        <f>Q676*H676</f>
        <v>8.913299999999999E-3</v>
      </c>
      <c r="S676" s="217">
        <v>0</v>
      </c>
      <c r="T676" s="218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219" t="s">
        <v>321</v>
      </c>
      <c r="AT676" s="219" t="s">
        <v>193</v>
      </c>
      <c r="AU676" s="219" t="s">
        <v>86</v>
      </c>
      <c r="AY676" s="17" t="s">
        <v>191</v>
      </c>
      <c r="BE676" s="220">
        <f>IF(N676="základní",J676,0)</f>
        <v>0</v>
      </c>
      <c r="BF676" s="220">
        <f>IF(N676="snížená",J676,0)</f>
        <v>0</v>
      </c>
      <c r="BG676" s="220">
        <f>IF(N676="zákl. přenesená",J676,0)</f>
        <v>0</v>
      </c>
      <c r="BH676" s="220">
        <f>IF(N676="sníž. přenesená",J676,0)</f>
        <v>0</v>
      </c>
      <c r="BI676" s="220">
        <f>IF(N676="nulová",J676,0)</f>
        <v>0</v>
      </c>
      <c r="BJ676" s="17" t="s">
        <v>84</v>
      </c>
      <c r="BK676" s="220">
        <f>ROUND(I676*H676,2)</f>
        <v>0</v>
      </c>
      <c r="BL676" s="17" t="s">
        <v>321</v>
      </c>
      <c r="BM676" s="219" t="s">
        <v>977</v>
      </c>
    </row>
    <row r="677" spans="1:65" s="2" customFormat="1">
      <c r="A677" s="34"/>
      <c r="B677" s="35"/>
      <c r="C677" s="36"/>
      <c r="D677" s="221" t="s">
        <v>200</v>
      </c>
      <c r="E677" s="36"/>
      <c r="F677" s="222" t="s">
        <v>978</v>
      </c>
      <c r="G677" s="36"/>
      <c r="H677" s="36"/>
      <c r="I677" s="122"/>
      <c r="J677" s="36"/>
      <c r="K677" s="36"/>
      <c r="L677" s="39"/>
      <c r="M677" s="223"/>
      <c r="N677" s="224"/>
      <c r="O677" s="71"/>
      <c r="P677" s="71"/>
      <c r="Q677" s="71"/>
      <c r="R677" s="71"/>
      <c r="S677" s="71"/>
      <c r="T677" s="72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T677" s="17" t="s">
        <v>200</v>
      </c>
      <c r="AU677" s="17" t="s">
        <v>86</v>
      </c>
    </row>
    <row r="678" spans="1:65" s="13" customFormat="1">
      <c r="B678" s="225"/>
      <c r="C678" s="226"/>
      <c r="D678" s="221" t="s">
        <v>202</v>
      </c>
      <c r="E678" s="227" t="s">
        <v>1</v>
      </c>
      <c r="F678" s="228" t="s">
        <v>949</v>
      </c>
      <c r="G678" s="226"/>
      <c r="H678" s="227" t="s">
        <v>1</v>
      </c>
      <c r="I678" s="229"/>
      <c r="J678" s="226"/>
      <c r="K678" s="226"/>
      <c r="L678" s="230"/>
      <c r="M678" s="231"/>
      <c r="N678" s="232"/>
      <c r="O678" s="232"/>
      <c r="P678" s="232"/>
      <c r="Q678" s="232"/>
      <c r="R678" s="232"/>
      <c r="S678" s="232"/>
      <c r="T678" s="233"/>
      <c r="AT678" s="234" t="s">
        <v>202</v>
      </c>
      <c r="AU678" s="234" t="s">
        <v>86</v>
      </c>
      <c r="AV678" s="13" t="s">
        <v>84</v>
      </c>
      <c r="AW678" s="13" t="s">
        <v>32</v>
      </c>
      <c r="AX678" s="13" t="s">
        <v>77</v>
      </c>
      <c r="AY678" s="234" t="s">
        <v>191</v>
      </c>
    </row>
    <row r="679" spans="1:65" s="13" customFormat="1">
      <c r="B679" s="225"/>
      <c r="C679" s="226"/>
      <c r="D679" s="221" t="s">
        <v>202</v>
      </c>
      <c r="E679" s="227" t="s">
        <v>1</v>
      </c>
      <c r="F679" s="228" t="s">
        <v>1292</v>
      </c>
      <c r="G679" s="226"/>
      <c r="H679" s="227" t="s">
        <v>1</v>
      </c>
      <c r="I679" s="229"/>
      <c r="J679" s="226"/>
      <c r="K679" s="226"/>
      <c r="L679" s="230"/>
      <c r="M679" s="231"/>
      <c r="N679" s="232"/>
      <c r="O679" s="232"/>
      <c r="P679" s="232"/>
      <c r="Q679" s="232"/>
      <c r="R679" s="232"/>
      <c r="S679" s="232"/>
      <c r="T679" s="233"/>
      <c r="AT679" s="234" t="s">
        <v>202</v>
      </c>
      <c r="AU679" s="234" t="s">
        <v>86</v>
      </c>
      <c r="AV679" s="13" t="s">
        <v>84</v>
      </c>
      <c r="AW679" s="13" t="s">
        <v>32</v>
      </c>
      <c r="AX679" s="13" t="s">
        <v>77</v>
      </c>
      <c r="AY679" s="234" t="s">
        <v>191</v>
      </c>
    </row>
    <row r="680" spans="1:65" s="14" customFormat="1">
      <c r="B680" s="235"/>
      <c r="C680" s="236"/>
      <c r="D680" s="221" t="s">
        <v>202</v>
      </c>
      <c r="E680" s="237" t="s">
        <v>1</v>
      </c>
      <c r="F680" s="238" t="s">
        <v>2237</v>
      </c>
      <c r="G680" s="236"/>
      <c r="H680" s="239">
        <v>2.82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AT680" s="245" t="s">
        <v>202</v>
      </c>
      <c r="AU680" s="245" t="s">
        <v>86</v>
      </c>
      <c r="AV680" s="14" t="s">
        <v>86</v>
      </c>
      <c r="AW680" s="14" t="s">
        <v>32</v>
      </c>
      <c r="AX680" s="14" t="s">
        <v>77</v>
      </c>
      <c r="AY680" s="245" t="s">
        <v>191</v>
      </c>
    </row>
    <row r="681" spans="1:65" s="14" customFormat="1">
      <c r="B681" s="235"/>
      <c r="C681" s="236"/>
      <c r="D681" s="221" t="s">
        <v>202</v>
      </c>
      <c r="E681" s="237" t="s">
        <v>1</v>
      </c>
      <c r="F681" s="238" t="s">
        <v>2238</v>
      </c>
      <c r="G681" s="236"/>
      <c r="H681" s="239">
        <v>6.4279999999999999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AT681" s="245" t="s">
        <v>202</v>
      </c>
      <c r="AU681" s="245" t="s">
        <v>86</v>
      </c>
      <c r="AV681" s="14" t="s">
        <v>86</v>
      </c>
      <c r="AW681" s="14" t="s">
        <v>32</v>
      </c>
      <c r="AX681" s="14" t="s">
        <v>77</v>
      </c>
      <c r="AY681" s="245" t="s">
        <v>191</v>
      </c>
    </row>
    <row r="682" spans="1:65" s="13" customFormat="1">
      <c r="B682" s="225"/>
      <c r="C682" s="226"/>
      <c r="D682" s="221" t="s">
        <v>202</v>
      </c>
      <c r="E682" s="227" t="s">
        <v>1</v>
      </c>
      <c r="F682" s="228" t="s">
        <v>1295</v>
      </c>
      <c r="G682" s="226"/>
      <c r="H682" s="227" t="s">
        <v>1</v>
      </c>
      <c r="I682" s="229"/>
      <c r="J682" s="226"/>
      <c r="K682" s="226"/>
      <c r="L682" s="230"/>
      <c r="M682" s="231"/>
      <c r="N682" s="232"/>
      <c r="O682" s="232"/>
      <c r="P682" s="232"/>
      <c r="Q682" s="232"/>
      <c r="R682" s="232"/>
      <c r="S682" s="232"/>
      <c r="T682" s="233"/>
      <c r="AT682" s="234" t="s">
        <v>202</v>
      </c>
      <c r="AU682" s="234" t="s">
        <v>86</v>
      </c>
      <c r="AV682" s="13" t="s">
        <v>84</v>
      </c>
      <c r="AW682" s="13" t="s">
        <v>32</v>
      </c>
      <c r="AX682" s="13" t="s">
        <v>77</v>
      </c>
      <c r="AY682" s="234" t="s">
        <v>191</v>
      </c>
    </row>
    <row r="683" spans="1:65" s="14" customFormat="1">
      <c r="B683" s="235"/>
      <c r="C683" s="236"/>
      <c r="D683" s="221" t="s">
        <v>202</v>
      </c>
      <c r="E683" s="237" t="s">
        <v>1</v>
      </c>
      <c r="F683" s="238" t="s">
        <v>2123</v>
      </c>
      <c r="G683" s="236"/>
      <c r="H683" s="239">
        <v>2.2130000000000001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AT683" s="245" t="s">
        <v>202</v>
      </c>
      <c r="AU683" s="245" t="s">
        <v>86</v>
      </c>
      <c r="AV683" s="14" t="s">
        <v>86</v>
      </c>
      <c r="AW683" s="14" t="s">
        <v>32</v>
      </c>
      <c r="AX683" s="14" t="s">
        <v>77</v>
      </c>
      <c r="AY683" s="245" t="s">
        <v>191</v>
      </c>
    </row>
    <row r="684" spans="1:65" s="13" customFormat="1">
      <c r="B684" s="225"/>
      <c r="C684" s="226"/>
      <c r="D684" s="221" t="s">
        <v>202</v>
      </c>
      <c r="E684" s="227" t="s">
        <v>1</v>
      </c>
      <c r="F684" s="228" t="s">
        <v>2248</v>
      </c>
      <c r="G684" s="226"/>
      <c r="H684" s="227" t="s">
        <v>1</v>
      </c>
      <c r="I684" s="229"/>
      <c r="J684" s="226"/>
      <c r="K684" s="226"/>
      <c r="L684" s="230"/>
      <c r="M684" s="231"/>
      <c r="N684" s="232"/>
      <c r="O684" s="232"/>
      <c r="P684" s="232"/>
      <c r="Q684" s="232"/>
      <c r="R684" s="232"/>
      <c r="S684" s="232"/>
      <c r="T684" s="233"/>
      <c r="AT684" s="234" t="s">
        <v>202</v>
      </c>
      <c r="AU684" s="234" t="s">
        <v>86</v>
      </c>
      <c r="AV684" s="13" t="s">
        <v>84</v>
      </c>
      <c r="AW684" s="13" t="s">
        <v>32</v>
      </c>
      <c r="AX684" s="13" t="s">
        <v>77</v>
      </c>
      <c r="AY684" s="234" t="s">
        <v>191</v>
      </c>
    </row>
    <row r="685" spans="1:65" s="14" customFormat="1">
      <c r="B685" s="235"/>
      <c r="C685" s="236"/>
      <c r="D685" s="221" t="s">
        <v>202</v>
      </c>
      <c r="E685" s="237" t="s">
        <v>1</v>
      </c>
      <c r="F685" s="238" t="s">
        <v>2243</v>
      </c>
      <c r="G685" s="236"/>
      <c r="H685" s="239">
        <v>13.3</v>
      </c>
      <c r="I685" s="240"/>
      <c r="J685" s="236"/>
      <c r="K685" s="236"/>
      <c r="L685" s="241"/>
      <c r="M685" s="242"/>
      <c r="N685" s="243"/>
      <c r="O685" s="243"/>
      <c r="P685" s="243"/>
      <c r="Q685" s="243"/>
      <c r="R685" s="243"/>
      <c r="S685" s="243"/>
      <c r="T685" s="244"/>
      <c r="AT685" s="245" t="s">
        <v>202</v>
      </c>
      <c r="AU685" s="245" t="s">
        <v>86</v>
      </c>
      <c r="AV685" s="14" t="s">
        <v>86</v>
      </c>
      <c r="AW685" s="14" t="s">
        <v>32</v>
      </c>
      <c r="AX685" s="14" t="s">
        <v>77</v>
      </c>
      <c r="AY685" s="245" t="s">
        <v>191</v>
      </c>
    </row>
    <row r="686" spans="1:65" s="14" customFormat="1">
      <c r="B686" s="235"/>
      <c r="C686" s="236"/>
      <c r="D686" s="221" t="s">
        <v>202</v>
      </c>
      <c r="E686" s="237" t="s">
        <v>1</v>
      </c>
      <c r="F686" s="238" t="s">
        <v>2244</v>
      </c>
      <c r="G686" s="236"/>
      <c r="H686" s="239">
        <v>4.95</v>
      </c>
      <c r="I686" s="240"/>
      <c r="J686" s="236"/>
      <c r="K686" s="236"/>
      <c r="L686" s="241"/>
      <c r="M686" s="242"/>
      <c r="N686" s="243"/>
      <c r="O686" s="243"/>
      <c r="P686" s="243"/>
      <c r="Q686" s="243"/>
      <c r="R686" s="243"/>
      <c r="S686" s="243"/>
      <c r="T686" s="244"/>
      <c r="AT686" s="245" t="s">
        <v>202</v>
      </c>
      <c r="AU686" s="245" t="s">
        <v>86</v>
      </c>
      <c r="AV686" s="14" t="s">
        <v>86</v>
      </c>
      <c r="AW686" s="14" t="s">
        <v>32</v>
      </c>
      <c r="AX686" s="14" t="s">
        <v>77</v>
      </c>
      <c r="AY686" s="245" t="s">
        <v>191</v>
      </c>
    </row>
    <row r="687" spans="1:65" s="2" customFormat="1" ht="14.45" customHeight="1">
      <c r="A687" s="34"/>
      <c r="B687" s="35"/>
      <c r="C687" s="208" t="s">
        <v>1032</v>
      </c>
      <c r="D687" s="208" t="s">
        <v>193</v>
      </c>
      <c r="E687" s="209" t="s">
        <v>981</v>
      </c>
      <c r="F687" s="210" t="s">
        <v>982</v>
      </c>
      <c r="G687" s="211" t="s">
        <v>297</v>
      </c>
      <c r="H687" s="212">
        <v>58.956000000000003</v>
      </c>
      <c r="I687" s="213"/>
      <c r="J687" s="214">
        <f>ROUND(I687*H687,2)</f>
        <v>0</v>
      </c>
      <c r="K687" s="210" t="s">
        <v>197</v>
      </c>
      <c r="L687" s="39"/>
      <c r="M687" s="215" t="s">
        <v>1</v>
      </c>
      <c r="N687" s="216" t="s">
        <v>42</v>
      </c>
      <c r="O687" s="71"/>
      <c r="P687" s="217">
        <f>O687*H687</f>
        <v>0</v>
      </c>
      <c r="Q687" s="217">
        <v>3.0000000000000001E-5</v>
      </c>
      <c r="R687" s="217">
        <f>Q687*H687</f>
        <v>1.7686800000000001E-3</v>
      </c>
      <c r="S687" s="217">
        <v>0</v>
      </c>
      <c r="T687" s="218">
        <f>S687*H687</f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219" t="s">
        <v>321</v>
      </c>
      <c r="AT687" s="219" t="s">
        <v>193</v>
      </c>
      <c r="AU687" s="219" t="s">
        <v>86</v>
      </c>
      <c r="AY687" s="17" t="s">
        <v>191</v>
      </c>
      <c r="BE687" s="220">
        <f>IF(N687="základní",J687,0)</f>
        <v>0</v>
      </c>
      <c r="BF687" s="220">
        <f>IF(N687="snížená",J687,0)</f>
        <v>0</v>
      </c>
      <c r="BG687" s="220">
        <f>IF(N687="zákl. přenesená",J687,0)</f>
        <v>0</v>
      </c>
      <c r="BH687" s="220">
        <f>IF(N687="sníž. přenesená",J687,0)</f>
        <v>0</v>
      </c>
      <c r="BI687" s="220">
        <f>IF(N687="nulová",J687,0)</f>
        <v>0</v>
      </c>
      <c r="BJ687" s="17" t="s">
        <v>84</v>
      </c>
      <c r="BK687" s="220">
        <f>ROUND(I687*H687,2)</f>
        <v>0</v>
      </c>
      <c r="BL687" s="17" t="s">
        <v>321</v>
      </c>
      <c r="BM687" s="219" t="s">
        <v>983</v>
      </c>
    </row>
    <row r="688" spans="1:65" s="2" customFormat="1">
      <c r="A688" s="34"/>
      <c r="B688" s="35"/>
      <c r="C688" s="36"/>
      <c r="D688" s="221" t="s">
        <v>200</v>
      </c>
      <c r="E688" s="36"/>
      <c r="F688" s="222" t="s">
        <v>984</v>
      </c>
      <c r="G688" s="36"/>
      <c r="H688" s="36"/>
      <c r="I688" s="122"/>
      <c r="J688" s="36"/>
      <c r="K688" s="36"/>
      <c r="L688" s="39"/>
      <c r="M688" s="223"/>
      <c r="N688" s="224"/>
      <c r="O688" s="71"/>
      <c r="P688" s="71"/>
      <c r="Q688" s="71"/>
      <c r="R688" s="71"/>
      <c r="S688" s="71"/>
      <c r="T688" s="72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T688" s="17" t="s">
        <v>200</v>
      </c>
      <c r="AU688" s="17" t="s">
        <v>86</v>
      </c>
    </row>
    <row r="689" spans="1:65" s="13" customFormat="1">
      <c r="B689" s="225"/>
      <c r="C689" s="226"/>
      <c r="D689" s="221" t="s">
        <v>202</v>
      </c>
      <c r="E689" s="227" t="s">
        <v>1</v>
      </c>
      <c r="F689" s="228" t="s">
        <v>1292</v>
      </c>
      <c r="G689" s="226"/>
      <c r="H689" s="227" t="s">
        <v>1</v>
      </c>
      <c r="I689" s="229"/>
      <c r="J689" s="226"/>
      <c r="K689" s="226"/>
      <c r="L689" s="230"/>
      <c r="M689" s="231"/>
      <c r="N689" s="232"/>
      <c r="O689" s="232"/>
      <c r="P689" s="232"/>
      <c r="Q689" s="232"/>
      <c r="R689" s="232"/>
      <c r="S689" s="232"/>
      <c r="T689" s="233"/>
      <c r="AT689" s="234" t="s">
        <v>202</v>
      </c>
      <c r="AU689" s="234" t="s">
        <v>86</v>
      </c>
      <c r="AV689" s="13" t="s">
        <v>84</v>
      </c>
      <c r="AW689" s="13" t="s">
        <v>32</v>
      </c>
      <c r="AX689" s="13" t="s">
        <v>77</v>
      </c>
      <c r="AY689" s="234" t="s">
        <v>191</v>
      </c>
    </row>
    <row r="690" spans="1:65" s="14" customFormat="1" ht="22.5">
      <c r="B690" s="235"/>
      <c r="C690" s="236"/>
      <c r="D690" s="221" t="s">
        <v>202</v>
      </c>
      <c r="E690" s="237" t="s">
        <v>1</v>
      </c>
      <c r="F690" s="238" t="s">
        <v>2249</v>
      </c>
      <c r="G690" s="236"/>
      <c r="H690" s="239">
        <v>30.96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AT690" s="245" t="s">
        <v>202</v>
      </c>
      <c r="AU690" s="245" t="s">
        <v>86</v>
      </c>
      <c r="AV690" s="14" t="s">
        <v>86</v>
      </c>
      <c r="AW690" s="14" t="s">
        <v>32</v>
      </c>
      <c r="AX690" s="14" t="s">
        <v>77</v>
      </c>
      <c r="AY690" s="245" t="s">
        <v>191</v>
      </c>
    </row>
    <row r="691" spans="1:65" s="14" customFormat="1" ht="33.75">
      <c r="B691" s="235"/>
      <c r="C691" s="236"/>
      <c r="D691" s="221" t="s">
        <v>202</v>
      </c>
      <c r="E691" s="237" t="s">
        <v>1</v>
      </c>
      <c r="F691" s="238" t="s">
        <v>2232</v>
      </c>
      <c r="G691" s="236"/>
      <c r="H691" s="239">
        <v>12.58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AT691" s="245" t="s">
        <v>202</v>
      </c>
      <c r="AU691" s="245" t="s">
        <v>86</v>
      </c>
      <c r="AV691" s="14" t="s">
        <v>86</v>
      </c>
      <c r="AW691" s="14" t="s">
        <v>32</v>
      </c>
      <c r="AX691" s="14" t="s">
        <v>77</v>
      </c>
      <c r="AY691" s="245" t="s">
        <v>191</v>
      </c>
    </row>
    <row r="692" spans="1:65" s="13" customFormat="1">
      <c r="B692" s="225"/>
      <c r="C692" s="226"/>
      <c r="D692" s="221" t="s">
        <v>202</v>
      </c>
      <c r="E692" s="227" t="s">
        <v>1</v>
      </c>
      <c r="F692" s="228" t="s">
        <v>1295</v>
      </c>
      <c r="G692" s="226"/>
      <c r="H692" s="227" t="s">
        <v>1</v>
      </c>
      <c r="I692" s="229"/>
      <c r="J692" s="226"/>
      <c r="K692" s="226"/>
      <c r="L692" s="230"/>
      <c r="M692" s="231"/>
      <c r="N692" s="232"/>
      <c r="O692" s="232"/>
      <c r="P692" s="232"/>
      <c r="Q692" s="232"/>
      <c r="R692" s="232"/>
      <c r="S692" s="232"/>
      <c r="T692" s="233"/>
      <c r="AT692" s="234" t="s">
        <v>202</v>
      </c>
      <c r="AU692" s="234" t="s">
        <v>86</v>
      </c>
      <c r="AV692" s="13" t="s">
        <v>84</v>
      </c>
      <c r="AW692" s="13" t="s">
        <v>32</v>
      </c>
      <c r="AX692" s="13" t="s">
        <v>77</v>
      </c>
      <c r="AY692" s="234" t="s">
        <v>191</v>
      </c>
    </row>
    <row r="693" spans="1:65" s="14" customFormat="1">
      <c r="B693" s="235"/>
      <c r="C693" s="236"/>
      <c r="D693" s="221" t="s">
        <v>202</v>
      </c>
      <c r="E693" s="237" t="s">
        <v>1</v>
      </c>
      <c r="F693" s="238" t="s">
        <v>2250</v>
      </c>
      <c r="G693" s="236"/>
      <c r="H693" s="239">
        <v>13.254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AT693" s="245" t="s">
        <v>202</v>
      </c>
      <c r="AU693" s="245" t="s">
        <v>86</v>
      </c>
      <c r="AV693" s="14" t="s">
        <v>86</v>
      </c>
      <c r="AW693" s="14" t="s">
        <v>32</v>
      </c>
      <c r="AX693" s="14" t="s">
        <v>77</v>
      </c>
      <c r="AY693" s="245" t="s">
        <v>191</v>
      </c>
    </row>
    <row r="694" spans="1:65" s="14" customFormat="1">
      <c r="B694" s="235"/>
      <c r="C694" s="236"/>
      <c r="D694" s="221" t="s">
        <v>202</v>
      </c>
      <c r="E694" s="237" t="s">
        <v>1</v>
      </c>
      <c r="F694" s="238" t="s">
        <v>2233</v>
      </c>
      <c r="G694" s="236"/>
      <c r="H694" s="239">
        <v>2.1619999999999999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AT694" s="245" t="s">
        <v>202</v>
      </c>
      <c r="AU694" s="245" t="s">
        <v>86</v>
      </c>
      <c r="AV694" s="14" t="s">
        <v>86</v>
      </c>
      <c r="AW694" s="14" t="s">
        <v>32</v>
      </c>
      <c r="AX694" s="14" t="s">
        <v>77</v>
      </c>
      <c r="AY694" s="245" t="s">
        <v>191</v>
      </c>
    </row>
    <row r="695" spans="1:65" s="2" customFormat="1" ht="21.6" customHeight="1">
      <c r="A695" s="34"/>
      <c r="B695" s="35"/>
      <c r="C695" s="208" t="s">
        <v>1040</v>
      </c>
      <c r="D695" s="208" t="s">
        <v>193</v>
      </c>
      <c r="E695" s="209" t="s">
        <v>989</v>
      </c>
      <c r="F695" s="210" t="s">
        <v>990</v>
      </c>
      <c r="G695" s="211" t="s">
        <v>223</v>
      </c>
      <c r="H695" s="212">
        <v>29.710999999999999</v>
      </c>
      <c r="I695" s="213"/>
      <c r="J695" s="214">
        <f>ROUND(I695*H695,2)</f>
        <v>0</v>
      </c>
      <c r="K695" s="210" t="s">
        <v>197</v>
      </c>
      <c r="L695" s="39"/>
      <c r="M695" s="215" t="s">
        <v>1</v>
      </c>
      <c r="N695" s="216" t="s">
        <v>42</v>
      </c>
      <c r="O695" s="71"/>
      <c r="P695" s="217">
        <f>O695*H695</f>
        <v>0</v>
      </c>
      <c r="Q695" s="217">
        <v>7.4999999999999997E-3</v>
      </c>
      <c r="R695" s="217">
        <f>Q695*H695</f>
        <v>0.22283249999999999</v>
      </c>
      <c r="S695" s="217">
        <v>0</v>
      </c>
      <c r="T695" s="218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219" t="s">
        <v>321</v>
      </c>
      <c r="AT695" s="219" t="s">
        <v>193</v>
      </c>
      <c r="AU695" s="219" t="s">
        <v>86</v>
      </c>
      <c r="AY695" s="17" t="s">
        <v>191</v>
      </c>
      <c r="BE695" s="220">
        <f>IF(N695="základní",J695,0)</f>
        <v>0</v>
      </c>
      <c r="BF695" s="220">
        <f>IF(N695="snížená",J695,0)</f>
        <v>0</v>
      </c>
      <c r="BG695" s="220">
        <f>IF(N695="zákl. přenesená",J695,0)</f>
        <v>0</v>
      </c>
      <c r="BH695" s="220">
        <f>IF(N695="sníž. přenesená",J695,0)</f>
        <v>0</v>
      </c>
      <c r="BI695" s="220">
        <f>IF(N695="nulová",J695,0)</f>
        <v>0</v>
      </c>
      <c r="BJ695" s="17" t="s">
        <v>84</v>
      </c>
      <c r="BK695" s="220">
        <f>ROUND(I695*H695,2)</f>
        <v>0</v>
      </c>
      <c r="BL695" s="17" t="s">
        <v>321</v>
      </c>
      <c r="BM695" s="219" t="s">
        <v>2251</v>
      </c>
    </row>
    <row r="696" spans="1:65" s="2" customFormat="1" ht="19.5">
      <c r="A696" s="34"/>
      <c r="B696" s="35"/>
      <c r="C696" s="36"/>
      <c r="D696" s="221" t="s">
        <v>200</v>
      </c>
      <c r="E696" s="36"/>
      <c r="F696" s="222" t="s">
        <v>992</v>
      </c>
      <c r="G696" s="36"/>
      <c r="H696" s="36"/>
      <c r="I696" s="122"/>
      <c r="J696" s="36"/>
      <c r="K696" s="36"/>
      <c r="L696" s="39"/>
      <c r="M696" s="223"/>
      <c r="N696" s="224"/>
      <c r="O696" s="71"/>
      <c r="P696" s="71"/>
      <c r="Q696" s="71"/>
      <c r="R696" s="71"/>
      <c r="S696" s="71"/>
      <c r="T696" s="72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T696" s="17" t="s">
        <v>200</v>
      </c>
      <c r="AU696" s="17" t="s">
        <v>86</v>
      </c>
    </row>
    <row r="697" spans="1:65" s="13" customFormat="1">
      <c r="B697" s="225"/>
      <c r="C697" s="226"/>
      <c r="D697" s="221" t="s">
        <v>202</v>
      </c>
      <c r="E697" s="227" t="s">
        <v>1</v>
      </c>
      <c r="F697" s="228" t="s">
        <v>949</v>
      </c>
      <c r="G697" s="226"/>
      <c r="H697" s="227" t="s">
        <v>1</v>
      </c>
      <c r="I697" s="229"/>
      <c r="J697" s="226"/>
      <c r="K697" s="226"/>
      <c r="L697" s="230"/>
      <c r="M697" s="231"/>
      <c r="N697" s="232"/>
      <c r="O697" s="232"/>
      <c r="P697" s="232"/>
      <c r="Q697" s="232"/>
      <c r="R697" s="232"/>
      <c r="S697" s="232"/>
      <c r="T697" s="233"/>
      <c r="AT697" s="234" t="s">
        <v>202</v>
      </c>
      <c r="AU697" s="234" t="s">
        <v>86</v>
      </c>
      <c r="AV697" s="13" t="s">
        <v>84</v>
      </c>
      <c r="AW697" s="13" t="s">
        <v>32</v>
      </c>
      <c r="AX697" s="13" t="s">
        <v>77</v>
      </c>
      <c r="AY697" s="234" t="s">
        <v>191</v>
      </c>
    </row>
    <row r="698" spans="1:65" s="13" customFormat="1">
      <c r="B698" s="225"/>
      <c r="C698" s="226"/>
      <c r="D698" s="221" t="s">
        <v>202</v>
      </c>
      <c r="E698" s="227" t="s">
        <v>1</v>
      </c>
      <c r="F698" s="228" t="s">
        <v>1292</v>
      </c>
      <c r="G698" s="226"/>
      <c r="H698" s="227" t="s">
        <v>1</v>
      </c>
      <c r="I698" s="229"/>
      <c r="J698" s="226"/>
      <c r="K698" s="226"/>
      <c r="L698" s="230"/>
      <c r="M698" s="231"/>
      <c r="N698" s="232"/>
      <c r="O698" s="232"/>
      <c r="P698" s="232"/>
      <c r="Q698" s="232"/>
      <c r="R698" s="232"/>
      <c r="S698" s="232"/>
      <c r="T698" s="233"/>
      <c r="AT698" s="234" t="s">
        <v>202</v>
      </c>
      <c r="AU698" s="234" t="s">
        <v>86</v>
      </c>
      <c r="AV698" s="13" t="s">
        <v>84</v>
      </c>
      <c r="AW698" s="13" t="s">
        <v>32</v>
      </c>
      <c r="AX698" s="13" t="s">
        <v>77</v>
      </c>
      <c r="AY698" s="234" t="s">
        <v>191</v>
      </c>
    </row>
    <row r="699" spans="1:65" s="14" customFormat="1">
      <c r="B699" s="235"/>
      <c r="C699" s="236"/>
      <c r="D699" s="221" t="s">
        <v>202</v>
      </c>
      <c r="E699" s="237" t="s">
        <v>1</v>
      </c>
      <c r="F699" s="238" t="s">
        <v>2237</v>
      </c>
      <c r="G699" s="236"/>
      <c r="H699" s="239">
        <v>2.82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AT699" s="245" t="s">
        <v>202</v>
      </c>
      <c r="AU699" s="245" t="s">
        <v>86</v>
      </c>
      <c r="AV699" s="14" t="s">
        <v>86</v>
      </c>
      <c r="AW699" s="14" t="s">
        <v>32</v>
      </c>
      <c r="AX699" s="14" t="s">
        <v>77</v>
      </c>
      <c r="AY699" s="245" t="s">
        <v>191</v>
      </c>
    </row>
    <row r="700" spans="1:65" s="14" customFormat="1">
      <c r="B700" s="235"/>
      <c r="C700" s="236"/>
      <c r="D700" s="221" t="s">
        <v>202</v>
      </c>
      <c r="E700" s="237" t="s">
        <v>1</v>
      </c>
      <c r="F700" s="238" t="s">
        <v>2238</v>
      </c>
      <c r="G700" s="236"/>
      <c r="H700" s="239">
        <v>6.4279999999999999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AT700" s="245" t="s">
        <v>202</v>
      </c>
      <c r="AU700" s="245" t="s">
        <v>86</v>
      </c>
      <c r="AV700" s="14" t="s">
        <v>86</v>
      </c>
      <c r="AW700" s="14" t="s">
        <v>32</v>
      </c>
      <c r="AX700" s="14" t="s">
        <v>77</v>
      </c>
      <c r="AY700" s="245" t="s">
        <v>191</v>
      </c>
    </row>
    <row r="701" spans="1:65" s="13" customFormat="1">
      <c r="B701" s="225"/>
      <c r="C701" s="226"/>
      <c r="D701" s="221" t="s">
        <v>202</v>
      </c>
      <c r="E701" s="227" t="s">
        <v>1</v>
      </c>
      <c r="F701" s="228" t="s">
        <v>1295</v>
      </c>
      <c r="G701" s="226"/>
      <c r="H701" s="227" t="s">
        <v>1</v>
      </c>
      <c r="I701" s="229"/>
      <c r="J701" s="226"/>
      <c r="K701" s="226"/>
      <c r="L701" s="230"/>
      <c r="M701" s="231"/>
      <c r="N701" s="232"/>
      <c r="O701" s="232"/>
      <c r="P701" s="232"/>
      <c r="Q701" s="232"/>
      <c r="R701" s="232"/>
      <c r="S701" s="232"/>
      <c r="T701" s="233"/>
      <c r="AT701" s="234" t="s">
        <v>202</v>
      </c>
      <c r="AU701" s="234" t="s">
        <v>86</v>
      </c>
      <c r="AV701" s="13" t="s">
        <v>84</v>
      </c>
      <c r="AW701" s="13" t="s">
        <v>32</v>
      </c>
      <c r="AX701" s="13" t="s">
        <v>77</v>
      </c>
      <c r="AY701" s="234" t="s">
        <v>191</v>
      </c>
    </row>
    <row r="702" spans="1:65" s="14" customFormat="1">
      <c r="B702" s="235"/>
      <c r="C702" s="236"/>
      <c r="D702" s="221" t="s">
        <v>202</v>
      </c>
      <c r="E702" s="237" t="s">
        <v>1</v>
      </c>
      <c r="F702" s="238" t="s">
        <v>2123</v>
      </c>
      <c r="G702" s="236"/>
      <c r="H702" s="239">
        <v>2.2130000000000001</v>
      </c>
      <c r="I702" s="240"/>
      <c r="J702" s="236"/>
      <c r="K702" s="236"/>
      <c r="L702" s="241"/>
      <c r="M702" s="242"/>
      <c r="N702" s="243"/>
      <c r="O702" s="243"/>
      <c r="P702" s="243"/>
      <c r="Q702" s="243"/>
      <c r="R702" s="243"/>
      <c r="S702" s="243"/>
      <c r="T702" s="244"/>
      <c r="AT702" s="245" t="s">
        <v>202</v>
      </c>
      <c r="AU702" s="245" t="s">
        <v>86</v>
      </c>
      <c r="AV702" s="14" t="s">
        <v>86</v>
      </c>
      <c r="AW702" s="14" t="s">
        <v>32</v>
      </c>
      <c r="AX702" s="14" t="s">
        <v>77</v>
      </c>
      <c r="AY702" s="245" t="s">
        <v>191</v>
      </c>
    </row>
    <row r="703" spans="1:65" s="13" customFormat="1">
      <c r="B703" s="225"/>
      <c r="C703" s="226"/>
      <c r="D703" s="221" t="s">
        <v>202</v>
      </c>
      <c r="E703" s="227" t="s">
        <v>1</v>
      </c>
      <c r="F703" s="228" t="s">
        <v>2248</v>
      </c>
      <c r="G703" s="226"/>
      <c r="H703" s="227" t="s">
        <v>1</v>
      </c>
      <c r="I703" s="229"/>
      <c r="J703" s="226"/>
      <c r="K703" s="226"/>
      <c r="L703" s="230"/>
      <c r="M703" s="231"/>
      <c r="N703" s="232"/>
      <c r="O703" s="232"/>
      <c r="P703" s="232"/>
      <c r="Q703" s="232"/>
      <c r="R703" s="232"/>
      <c r="S703" s="232"/>
      <c r="T703" s="233"/>
      <c r="AT703" s="234" t="s">
        <v>202</v>
      </c>
      <c r="AU703" s="234" t="s">
        <v>86</v>
      </c>
      <c r="AV703" s="13" t="s">
        <v>84</v>
      </c>
      <c r="AW703" s="13" t="s">
        <v>32</v>
      </c>
      <c r="AX703" s="13" t="s">
        <v>77</v>
      </c>
      <c r="AY703" s="234" t="s">
        <v>191</v>
      </c>
    </row>
    <row r="704" spans="1:65" s="14" customFormat="1">
      <c r="B704" s="235"/>
      <c r="C704" s="236"/>
      <c r="D704" s="221" t="s">
        <v>202</v>
      </c>
      <c r="E704" s="237" t="s">
        <v>1</v>
      </c>
      <c r="F704" s="238" t="s">
        <v>2243</v>
      </c>
      <c r="G704" s="236"/>
      <c r="H704" s="239">
        <v>13.3</v>
      </c>
      <c r="I704" s="240"/>
      <c r="J704" s="236"/>
      <c r="K704" s="236"/>
      <c r="L704" s="241"/>
      <c r="M704" s="242"/>
      <c r="N704" s="243"/>
      <c r="O704" s="243"/>
      <c r="P704" s="243"/>
      <c r="Q704" s="243"/>
      <c r="R704" s="243"/>
      <c r="S704" s="243"/>
      <c r="T704" s="244"/>
      <c r="AT704" s="245" t="s">
        <v>202</v>
      </c>
      <c r="AU704" s="245" t="s">
        <v>86</v>
      </c>
      <c r="AV704" s="14" t="s">
        <v>86</v>
      </c>
      <c r="AW704" s="14" t="s">
        <v>32</v>
      </c>
      <c r="AX704" s="14" t="s">
        <v>77</v>
      </c>
      <c r="AY704" s="245" t="s">
        <v>191</v>
      </c>
    </row>
    <row r="705" spans="1:65" s="14" customFormat="1">
      <c r="B705" s="235"/>
      <c r="C705" s="236"/>
      <c r="D705" s="221" t="s">
        <v>202</v>
      </c>
      <c r="E705" s="237" t="s">
        <v>1</v>
      </c>
      <c r="F705" s="238" t="s">
        <v>2244</v>
      </c>
      <c r="G705" s="236"/>
      <c r="H705" s="239">
        <v>4.95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AT705" s="245" t="s">
        <v>202</v>
      </c>
      <c r="AU705" s="245" t="s">
        <v>86</v>
      </c>
      <c r="AV705" s="14" t="s">
        <v>86</v>
      </c>
      <c r="AW705" s="14" t="s">
        <v>32</v>
      </c>
      <c r="AX705" s="14" t="s">
        <v>77</v>
      </c>
      <c r="AY705" s="245" t="s">
        <v>191</v>
      </c>
    </row>
    <row r="706" spans="1:65" s="2" customFormat="1" ht="21.6" customHeight="1">
      <c r="A706" s="34"/>
      <c r="B706" s="35"/>
      <c r="C706" s="208" t="s">
        <v>1047</v>
      </c>
      <c r="D706" s="208" t="s">
        <v>193</v>
      </c>
      <c r="E706" s="209" t="s">
        <v>1832</v>
      </c>
      <c r="F706" s="210" t="s">
        <v>1833</v>
      </c>
      <c r="G706" s="211" t="s">
        <v>235</v>
      </c>
      <c r="H706" s="212">
        <v>1.1180000000000001</v>
      </c>
      <c r="I706" s="213"/>
      <c r="J706" s="214">
        <f>ROUND(I706*H706,2)</f>
        <v>0</v>
      </c>
      <c r="K706" s="210" t="s">
        <v>197</v>
      </c>
      <c r="L706" s="39"/>
      <c r="M706" s="215" t="s">
        <v>1</v>
      </c>
      <c r="N706" s="216" t="s">
        <v>42</v>
      </c>
      <c r="O706" s="71"/>
      <c r="P706" s="217">
        <f>O706*H706</f>
        <v>0</v>
      </c>
      <c r="Q706" s="217">
        <v>0</v>
      </c>
      <c r="R706" s="217">
        <f>Q706*H706</f>
        <v>0</v>
      </c>
      <c r="S706" s="217">
        <v>0</v>
      </c>
      <c r="T706" s="218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219" t="s">
        <v>321</v>
      </c>
      <c r="AT706" s="219" t="s">
        <v>193</v>
      </c>
      <c r="AU706" s="219" t="s">
        <v>86</v>
      </c>
      <c r="AY706" s="17" t="s">
        <v>191</v>
      </c>
      <c r="BE706" s="220">
        <f>IF(N706="základní",J706,0)</f>
        <v>0</v>
      </c>
      <c r="BF706" s="220">
        <f>IF(N706="snížená",J706,0)</f>
        <v>0</v>
      </c>
      <c r="BG706" s="220">
        <f>IF(N706="zákl. přenesená",J706,0)</f>
        <v>0</v>
      </c>
      <c r="BH706" s="220">
        <f>IF(N706="sníž. přenesená",J706,0)</f>
        <v>0</v>
      </c>
      <c r="BI706" s="220">
        <f>IF(N706="nulová",J706,0)</f>
        <v>0</v>
      </c>
      <c r="BJ706" s="17" t="s">
        <v>84</v>
      </c>
      <c r="BK706" s="220">
        <f>ROUND(I706*H706,2)</f>
        <v>0</v>
      </c>
      <c r="BL706" s="17" t="s">
        <v>321</v>
      </c>
      <c r="BM706" s="219" t="s">
        <v>2252</v>
      </c>
    </row>
    <row r="707" spans="1:65" s="2" customFormat="1" ht="29.25">
      <c r="A707" s="34"/>
      <c r="B707" s="35"/>
      <c r="C707" s="36"/>
      <c r="D707" s="221" t="s">
        <v>200</v>
      </c>
      <c r="E707" s="36"/>
      <c r="F707" s="222" t="s">
        <v>1835</v>
      </c>
      <c r="G707" s="36"/>
      <c r="H707" s="36"/>
      <c r="I707" s="122"/>
      <c r="J707" s="36"/>
      <c r="K707" s="36"/>
      <c r="L707" s="39"/>
      <c r="M707" s="223"/>
      <c r="N707" s="224"/>
      <c r="O707" s="71"/>
      <c r="P707" s="71"/>
      <c r="Q707" s="71"/>
      <c r="R707" s="71"/>
      <c r="S707" s="71"/>
      <c r="T707" s="72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7" t="s">
        <v>200</v>
      </c>
      <c r="AU707" s="17" t="s">
        <v>86</v>
      </c>
    </row>
    <row r="708" spans="1:65" s="12" customFormat="1" ht="22.9" customHeight="1">
      <c r="B708" s="192"/>
      <c r="C708" s="193"/>
      <c r="D708" s="194" t="s">
        <v>76</v>
      </c>
      <c r="E708" s="206" t="s">
        <v>998</v>
      </c>
      <c r="F708" s="206" t="s">
        <v>999</v>
      </c>
      <c r="G708" s="193"/>
      <c r="H708" s="193"/>
      <c r="I708" s="196"/>
      <c r="J708" s="207">
        <f>BK708</f>
        <v>0</v>
      </c>
      <c r="K708" s="193"/>
      <c r="L708" s="198"/>
      <c r="M708" s="199"/>
      <c r="N708" s="200"/>
      <c r="O708" s="200"/>
      <c r="P708" s="201">
        <f>SUM(P709:P740)</f>
        <v>0</v>
      </c>
      <c r="Q708" s="200"/>
      <c r="R708" s="201">
        <f>SUM(R709:R740)</f>
        <v>1.8842499999999998E-2</v>
      </c>
      <c r="S708" s="200"/>
      <c r="T708" s="202">
        <f>SUM(T709:T740)</f>
        <v>0.10484000000000002</v>
      </c>
      <c r="AR708" s="203" t="s">
        <v>86</v>
      </c>
      <c r="AT708" s="204" t="s">
        <v>76</v>
      </c>
      <c r="AU708" s="204" t="s">
        <v>84</v>
      </c>
      <c r="AY708" s="203" t="s">
        <v>191</v>
      </c>
      <c r="BK708" s="205">
        <f>SUM(BK709:BK740)</f>
        <v>0</v>
      </c>
    </row>
    <row r="709" spans="1:65" s="2" customFormat="1" ht="21.6" customHeight="1">
      <c r="A709" s="34"/>
      <c r="B709" s="35"/>
      <c r="C709" s="208" t="s">
        <v>1056</v>
      </c>
      <c r="D709" s="208" t="s">
        <v>193</v>
      </c>
      <c r="E709" s="209" t="s">
        <v>1001</v>
      </c>
      <c r="F709" s="210" t="s">
        <v>1002</v>
      </c>
      <c r="G709" s="211" t="s">
        <v>223</v>
      </c>
      <c r="H709" s="212">
        <v>31.936</v>
      </c>
      <c r="I709" s="213"/>
      <c r="J709" s="214">
        <f>ROUND(I709*H709,2)</f>
        <v>0</v>
      </c>
      <c r="K709" s="210" t="s">
        <v>197</v>
      </c>
      <c r="L709" s="39"/>
      <c r="M709" s="215" t="s">
        <v>1</v>
      </c>
      <c r="N709" s="216" t="s">
        <v>42</v>
      </c>
      <c r="O709" s="71"/>
      <c r="P709" s="217">
        <f>O709*H709</f>
        <v>0</v>
      </c>
      <c r="Q709" s="217">
        <v>0</v>
      </c>
      <c r="R709" s="217">
        <f>Q709*H709</f>
        <v>0</v>
      </c>
      <c r="S709" s="217">
        <v>0</v>
      </c>
      <c r="T709" s="218">
        <f>S709*H709</f>
        <v>0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219" t="s">
        <v>321</v>
      </c>
      <c r="AT709" s="219" t="s">
        <v>193</v>
      </c>
      <c r="AU709" s="219" t="s">
        <v>86</v>
      </c>
      <c r="AY709" s="17" t="s">
        <v>191</v>
      </c>
      <c r="BE709" s="220">
        <f>IF(N709="základní",J709,0)</f>
        <v>0</v>
      </c>
      <c r="BF709" s="220">
        <f>IF(N709="snížená",J709,0)</f>
        <v>0</v>
      </c>
      <c r="BG709" s="220">
        <f>IF(N709="zákl. přenesená",J709,0)</f>
        <v>0</v>
      </c>
      <c r="BH709" s="220">
        <f>IF(N709="sníž. přenesená",J709,0)</f>
        <v>0</v>
      </c>
      <c r="BI709" s="220">
        <f>IF(N709="nulová",J709,0)</f>
        <v>0</v>
      </c>
      <c r="BJ709" s="17" t="s">
        <v>84</v>
      </c>
      <c r="BK709" s="220">
        <f>ROUND(I709*H709,2)</f>
        <v>0</v>
      </c>
      <c r="BL709" s="17" t="s">
        <v>321</v>
      </c>
      <c r="BM709" s="219" t="s">
        <v>2253</v>
      </c>
    </row>
    <row r="710" spans="1:65" s="2" customFormat="1" ht="19.5">
      <c r="A710" s="34"/>
      <c r="B710" s="35"/>
      <c r="C710" s="36"/>
      <c r="D710" s="221" t="s">
        <v>200</v>
      </c>
      <c r="E710" s="36"/>
      <c r="F710" s="222" t="s">
        <v>1004</v>
      </c>
      <c r="G710" s="36"/>
      <c r="H710" s="36"/>
      <c r="I710" s="122"/>
      <c r="J710" s="36"/>
      <c r="K710" s="36"/>
      <c r="L710" s="39"/>
      <c r="M710" s="223"/>
      <c r="N710" s="224"/>
      <c r="O710" s="71"/>
      <c r="P710" s="71"/>
      <c r="Q710" s="71"/>
      <c r="R710" s="71"/>
      <c r="S710" s="71"/>
      <c r="T710" s="72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T710" s="17" t="s">
        <v>200</v>
      </c>
      <c r="AU710" s="17" t="s">
        <v>86</v>
      </c>
    </row>
    <row r="711" spans="1:65" s="14" customFormat="1">
      <c r="B711" s="235"/>
      <c r="C711" s="236"/>
      <c r="D711" s="221" t="s">
        <v>202</v>
      </c>
      <c r="E711" s="237" t="s">
        <v>1</v>
      </c>
      <c r="F711" s="238" t="s">
        <v>2254</v>
      </c>
      <c r="G711" s="236"/>
      <c r="H711" s="239">
        <v>27.06</v>
      </c>
      <c r="I711" s="240"/>
      <c r="J711" s="236"/>
      <c r="K711" s="236"/>
      <c r="L711" s="241"/>
      <c r="M711" s="242"/>
      <c r="N711" s="243"/>
      <c r="O711" s="243"/>
      <c r="P711" s="243"/>
      <c r="Q711" s="243"/>
      <c r="R711" s="243"/>
      <c r="S711" s="243"/>
      <c r="T711" s="244"/>
      <c r="AT711" s="245" t="s">
        <v>202</v>
      </c>
      <c r="AU711" s="245" t="s">
        <v>86</v>
      </c>
      <c r="AV711" s="14" t="s">
        <v>86</v>
      </c>
      <c r="AW711" s="14" t="s">
        <v>32</v>
      </c>
      <c r="AX711" s="14" t="s">
        <v>77</v>
      </c>
      <c r="AY711" s="245" t="s">
        <v>191</v>
      </c>
    </row>
    <row r="712" spans="1:65" s="14" customFormat="1">
      <c r="B712" s="235"/>
      <c r="C712" s="236"/>
      <c r="D712" s="221" t="s">
        <v>202</v>
      </c>
      <c r="E712" s="237" t="s">
        <v>1</v>
      </c>
      <c r="F712" s="238" t="s">
        <v>2255</v>
      </c>
      <c r="G712" s="236"/>
      <c r="H712" s="239">
        <v>4.8760000000000003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AT712" s="245" t="s">
        <v>202</v>
      </c>
      <c r="AU712" s="245" t="s">
        <v>86</v>
      </c>
      <c r="AV712" s="14" t="s">
        <v>86</v>
      </c>
      <c r="AW712" s="14" t="s">
        <v>32</v>
      </c>
      <c r="AX712" s="14" t="s">
        <v>77</v>
      </c>
      <c r="AY712" s="245" t="s">
        <v>191</v>
      </c>
    </row>
    <row r="713" spans="1:65" s="2" customFormat="1" ht="14.45" customHeight="1">
      <c r="A713" s="34"/>
      <c r="B713" s="35"/>
      <c r="C713" s="208" t="s">
        <v>1063</v>
      </c>
      <c r="D713" s="208" t="s">
        <v>193</v>
      </c>
      <c r="E713" s="209" t="s">
        <v>2256</v>
      </c>
      <c r="F713" s="210" t="s">
        <v>2257</v>
      </c>
      <c r="G713" s="211" t="s">
        <v>223</v>
      </c>
      <c r="H713" s="212">
        <v>31.936</v>
      </c>
      <c r="I713" s="213"/>
      <c r="J713" s="214">
        <f>ROUND(I713*H713,2)</f>
        <v>0</v>
      </c>
      <c r="K713" s="210" t="s">
        <v>197</v>
      </c>
      <c r="L713" s="39"/>
      <c r="M713" s="215" t="s">
        <v>1</v>
      </c>
      <c r="N713" s="216" t="s">
        <v>42</v>
      </c>
      <c r="O713" s="71"/>
      <c r="P713" s="217">
        <f>O713*H713</f>
        <v>0</v>
      </c>
      <c r="Q713" s="217">
        <v>0</v>
      </c>
      <c r="R713" s="217">
        <f>Q713*H713</f>
        <v>0</v>
      </c>
      <c r="S713" s="217">
        <v>0</v>
      </c>
      <c r="T713" s="218">
        <f>S713*H713</f>
        <v>0</v>
      </c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R713" s="219" t="s">
        <v>321</v>
      </c>
      <c r="AT713" s="219" t="s">
        <v>193</v>
      </c>
      <c r="AU713" s="219" t="s">
        <v>86</v>
      </c>
      <c r="AY713" s="17" t="s">
        <v>191</v>
      </c>
      <c r="BE713" s="220">
        <f>IF(N713="základní",J713,0)</f>
        <v>0</v>
      </c>
      <c r="BF713" s="220">
        <f>IF(N713="snížená",J713,0)</f>
        <v>0</v>
      </c>
      <c r="BG713" s="220">
        <f>IF(N713="zákl. přenesená",J713,0)</f>
        <v>0</v>
      </c>
      <c r="BH713" s="220">
        <f>IF(N713="sníž. přenesená",J713,0)</f>
        <v>0</v>
      </c>
      <c r="BI713" s="220">
        <f>IF(N713="nulová",J713,0)</f>
        <v>0</v>
      </c>
      <c r="BJ713" s="17" t="s">
        <v>84</v>
      </c>
      <c r="BK713" s="220">
        <f>ROUND(I713*H713,2)</f>
        <v>0</v>
      </c>
      <c r="BL713" s="17" t="s">
        <v>321</v>
      </c>
      <c r="BM713" s="219" t="s">
        <v>2258</v>
      </c>
    </row>
    <row r="714" spans="1:65" s="2" customFormat="1">
      <c r="A714" s="34"/>
      <c r="B714" s="35"/>
      <c r="C714" s="36"/>
      <c r="D714" s="221" t="s">
        <v>200</v>
      </c>
      <c r="E714" s="36"/>
      <c r="F714" s="222" t="s">
        <v>2259</v>
      </c>
      <c r="G714" s="36"/>
      <c r="H714" s="36"/>
      <c r="I714" s="122"/>
      <c r="J714" s="36"/>
      <c r="K714" s="36"/>
      <c r="L714" s="39"/>
      <c r="M714" s="223"/>
      <c r="N714" s="224"/>
      <c r="O714" s="71"/>
      <c r="P714" s="71"/>
      <c r="Q714" s="71"/>
      <c r="R714" s="71"/>
      <c r="S714" s="71"/>
      <c r="T714" s="72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T714" s="17" t="s">
        <v>200</v>
      </c>
      <c r="AU714" s="17" t="s">
        <v>86</v>
      </c>
    </row>
    <row r="715" spans="1:65" s="2" customFormat="1" ht="21.6" customHeight="1">
      <c r="A715" s="34"/>
      <c r="B715" s="35"/>
      <c r="C715" s="208" t="s">
        <v>1070</v>
      </c>
      <c r="D715" s="208" t="s">
        <v>193</v>
      </c>
      <c r="E715" s="209" t="s">
        <v>1008</v>
      </c>
      <c r="F715" s="210" t="s">
        <v>1009</v>
      </c>
      <c r="G715" s="211" t="s">
        <v>223</v>
      </c>
      <c r="H715" s="212">
        <v>31.936</v>
      </c>
      <c r="I715" s="213"/>
      <c r="J715" s="214">
        <f>ROUND(I715*H715,2)</f>
        <v>0</v>
      </c>
      <c r="K715" s="210" t="s">
        <v>197</v>
      </c>
      <c r="L715" s="39"/>
      <c r="M715" s="215" t="s">
        <v>1</v>
      </c>
      <c r="N715" s="216" t="s">
        <v>42</v>
      </c>
      <c r="O715" s="71"/>
      <c r="P715" s="217">
        <f>O715*H715</f>
        <v>0</v>
      </c>
      <c r="Q715" s="217">
        <v>0</v>
      </c>
      <c r="R715" s="217">
        <f>Q715*H715</f>
        <v>0</v>
      </c>
      <c r="S715" s="217">
        <v>2.5000000000000001E-3</v>
      </c>
      <c r="T715" s="218">
        <f>S715*H715</f>
        <v>7.9840000000000008E-2</v>
      </c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R715" s="219" t="s">
        <v>321</v>
      </c>
      <c r="AT715" s="219" t="s">
        <v>193</v>
      </c>
      <c r="AU715" s="219" t="s">
        <v>86</v>
      </c>
      <c r="AY715" s="17" t="s">
        <v>191</v>
      </c>
      <c r="BE715" s="220">
        <f>IF(N715="základní",J715,0)</f>
        <v>0</v>
      </c>
      <c r="BF715" s="220">
        <f>IF(N715="snížená",J715,0)</f>
        <v>0</v>
      </c>
      <c r="BG715" s="220">
        <f>IF(N715="zákl. přenesená",J715,0)</f>
        <v>0</v>
      </c>
      <c r="BH715" s="220">
        <f>IF(N715="sníž. přenesená",J715,0)</f>
        <v>0</v>
      </c>
      <c r="BI715" s="220">
        <f>IF(N715="nulová",J715,0)</f>
        <v>0</v>
      </c>
      <c r="BJ715" s="17" t="s">
        <v>84</v>
      </c>
      <c r="BK715" s="220">
        <f>ROUND(I715*H715,2)</f>
        <v>0</v>
      </c>
      <c r="BL715" s="17" t="s">
        <v>321</v>
      </c>
      <c r="BM715" s="219" t="s">
        <v>2260</v>
      </c>
    </row>
    <row r="716" spans="1:65" s="2" customFormat="1" ht="19.5">
      <c r="A716" s="34"/>
      <c r="B716" s="35"/>
      <c r="C716" s="36"/>
      <c r="D716" s="221" t="s">
        <v>200</v>
      </c>
      <c r="E716" s="36"/>
      <c r="F716" s="222" t="s">
        <v>1011</v>
      </c>
      <c r="G716" s="36"/>
      <c r="H716" s="36"/>
      <c r="I716" s="122"/>
      <c r="J716" s="36"/>
      <c r="K716" s="36"/>
      <c r="L716" s="39"/>
      <c r="M716" s="223"/>
      <c r="N716" s="224"/>
      <c r="O716" s="71"/>
      <c r="P716" s="71"/>
      <c r="Q716" s="71"/>
      <c r="R716" s="71"/>
      <c r="S716" s="71"/>
      <c r="T716" s="72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T716" s="17" t="s">
        <v>200</v>
      </c>
      <c r="AU716" s="17" t="s">
        <v>86</v>
      </c>
    </row>
    <row r="717" spans="1:65" s="14" customFormat="1">
      <c r="B717" s="235"/>
      <c r="C717" s="236"/>
      <c r="D717" s="221" t="s">
        <v>202</v>
      </c>
      <c r="E717" s="237" t="s">
        <v>1</v>
      </c>
      <c r="F717" s="238" t="s">
        <v>2254</v>
      </c>
      <c r="G717" s="236"/>
      <c r="H717" s="239">
        <v>27.06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AT717" s="245" t="s">
        <v>202</v>
      </c>
      <c r="AU717" s="245" t="s">
        <v>86</v>
      </c>
      <c r="AV717" s="14" t="s">
        <v>86</v>
      </c>
      <c r="AW717" s="14" t="s">
        <v>32</v>
      </c>
      <c r="AX717" s="14" t="s">
        <v>77</v>
      </c>
      <c r="AY717" s="245" t="s">
        <v>191</v>
      </c>
    </row>
    <row r="718" spans="1:65" s="14" customFormat="1">
      <c r="B718" s="235"/>
      <c r="C718" s="236"/>
      <c r="D718" s="221" t="s">
        <v>202</v>
      </c>
      <c r="E718" s="237" t="s">
        <v>1</v>
      </c>
      <c r="F718" s="238" t="s">
        <v>2255</v>
      </c>
      <c r="G718" s="236"/>
      <c r="H718" s="239">
        <v>4.8760000000000003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AT718" s="245" t="s">
        <v>202</v>
      </c>
      <c r="AU718" s="245" t="s">
        <v>86</v>
      </c>
      <c r="AV718" s="14" t="s">
        <v>86</v>
      </c>
      <c r="AW718" s="14" t="s">
        <v>32</v>
      </c>
      <c r="AX718" s="14" t="s">
        <v>77</v>
      </c>
      <c r="AY718" s="245" t="s">
        <v>191</v>
      </c>
    </row>
    <row r="719" spans="1:65" s="2" customFormat="1" ht="21.6" customHeight="1">
      <c r="A719" s="34"/>
      <c r="B719" s="35"/>
      <c r="C719" s="208" t="s">
        <v>1075</v>
      </c>
      <c r="D719" s="208" t="s">
        <v>193</v>
      </c>
      <c r="E719" s="209" t="s">
        <v>1888</v>
      </c>
      <c r="F719" s="210" t="s">
        <v>1889</v>
      </c>
      <c r="G719" s="211" t="s">
        <v>196</v>
      </c>
      <c r="H719" s="212">
        <v>5</v>
      </c>
      <c r="I719" s="213"/>
      <c r="J719" s="214">
        <f>ROUND(I719*H719,2)</f>
        <v>0</v>
      </c>
      <c r="K719" s="210" t="s">
        <v>197</v>
      </c>
      <c r="L719" s="39"/>
      <c r="M719" s="215" t="s">
        <v>1</v>
      </c>
      <c r="N719" s="216" t="s">
        <v>42</v>
      </c>
      <c r="O719" s="71"/>
      <c r="P719" s="217">
        <f>O719*H719</f>
        <v>0</v>
      </c>
      <c r="Q719" s="217">
        <v>6.8999999999999997E-4</v>
      </c>
      <c r="R719" s="217">
        <f>Q719*H719</f>
        <v>3.4499999999999999E-3</v>
      </c>
      <c r="S719" s="217">
        <v>5.0000000000000001E-3</v>
      </c>
      <c r="T719" s="218">
        <f>S719*H719</f>
        <v>2.5000000000000001E-2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219" t="s">
        <v>321</v>
      </c>
      <c r="AT719" s="219" t="s">
        <v>193</v>
      </c>
      <c r="AU719" s="219" t="s">
        <v>86</v>
      </c>
      <c r="AY719" s="17" t="s">
        <v>191</v>
      </c>
      <c r="BE719" s="220">
        <f>IF(N719="základní",J719,0)</f>
        <v>0</v>
      </c>
      <c r="BF719" s="220">
        <f>IF(N719="snížená",J719,0)</f>
        <v>0</v>
      </c>
      <c r="BG719" s="220">
        <f>IF(N719="zákl. přenesená",J719,0)</f>
        <v>0</v>
      </c>
      <c r="BH719" s="220">
        <f>IF(N719="sníž. přenesená",J719,0)</f>
        <v>0</v>
      </c>
      <c r="BI719" s="220">
        <f>IF(N719="nulová",J719,0)</f>
        <v>0</v>
      </c>
      <c r="BJ719" s="17" t="s">
        <v>84</v>
      </c>
      <c r="BK719" s="220">
        <f>ROUND(I719*H719,2)</f>
        <v>0</v>
      </c>
      <c r="BL719" s="17" t="s">
        <v>321</v>
      </c>
      <c r="BM719" s="219" t="s">
        <v>2261</v>
      </c>
    </row>
    <row r="720" spans="1:65" s="2" customFormat="1" ht="29.25">
      <c r="A720" s="34"/>
      <c r="B720" s="35"/>
      <c r="C720" s="36"/>
      <c r="D720" s="221" t="s">
        <v>200</v>
      </c>
      <c r="E720" s="36"/>
      <c r="F720" s="222" t="s">
        <v>1891</v>
      </c>
      <c r="G720" s="36"/>
      <c r="H720" s="36"/>
      <c r="I720" s="122"/>
      <c r="J720" s="36"/>
      <c r="K720" s="36"/>
      <c r="L720" s="39"/>
      <c r="M720" s="223"/>
      <c r="N720" s="224"/>
      <c r="O720" s="71"/>
      <c r="P720" s="71"/>
      <c r="Q720" s="71"/>
      <c r="R720" s="71"/>
      <c r="S720" s="71"/>
      <c r="T720" s="72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T720" s="17" t="s">
        <v>200</v>
      </c>
      <c r="AU720" s="17" t="s">
        <v>86</v>
      </c>
    </row>
    <row r="721" spans="1:65" s="14" customFormat="1">
      <c r="B721" s="235"/>
      <c r="C721" s="236"/>
      <c r="D721" s="221" t="s">
        <v>202</v>
      </c>
      <c r="E721" s="237" t="s">
        <v>1</v>
      </c>
      <c r="F721" s="238" t="s">
        <v>2262</v>
      </c>
      <c r="G721" s="236"/>
      <c r="H721" s="239">
        <v>2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AT721" s="245" t="s">
        <v>202</v>
      </c>
      <c r="AU721" s="245" t="s">
        <v>86</v>
      </c>
      <c r="AV721" s="14" t="s">
        <v>86</v>
      </c>
      <c r="AW721" s="14" t="s">
        <v>32</v>
      </c>
      <c r="AX721" s="14" t="s">
        <v>77</v>
      </c>
      <c r="AY721" s="245" t="s">
        <v>191</v>
      </c>
    </row>
    <row r="722" spans="1:65" s="14" customFormat="1">
      <c r="B722" s="235"/>
      <c r="C722" s="236"/>
      <c r="D722" s="221" t="s">
        <v>202</v>
      </c>
      <c r="E722" s="237" t="s">
        <v>1</v>
      </c>
      <c r="F722" s="238" t="s">
        <v>2263</v>
      </c>
      <c r="G722" s="236"/>
      <c r="H722" s="239">
        <v>3</v>
      </c>
      <c r="I722" s="240"/>
      <c r="J722" s="236"/>
      <c r="K722" s="236"/>
      <c r="L722" s="241"/>
      <c r="M722" s="242"/>
      <c r="N722" s="243"/>
      <c r="O722" s="243"/>
      <c r="P722" s="243"/>
      <c r="Q722" s="243"/>
      <c r="R722" s="243"/>
      <c r="S722" s="243"/>
      <c r="T722" s="244"/>
      <c r="AT722" s="245" t="s">
        <v>202</v>
      </c>
      <c r="AU722" s="245" t="s">
        <v>86</v>
      </c>
      <c r="AV722" s="14" t="s">
        <v>86</v>
      </c>
      <c r="AW722" s="14" t="s">
        <v>32</v>
      </c>
      <c r="AX722" s="14" t="s">
        <v>77</v>
      </c>
      <c r="AY722" s="245" t="s">
        <v>191</v>
      </c>
    </row>
    <row r="723" spans="1:65" s="2" customFormat="1" ht="32.450000000000003" customHeight="1">
      <c r="A723" s="34"/>
      <c r="B723" s="35"/>
      <c r="C723" s="247" t="s">
        <v>1081</v>
      </c>
      <c r="D723" s="247" t="s">
        <v>275</v>
      </c>
      <c r="E723" s="248" t="s">
        <v>1893</v>
      </c>
      <c r="F723" s="249" t="s">
        <v>1894</v>
      </c>
      <c r="G723" s="250" t="s">
        <v>223</v>
      </c>
      <c r="H723" s="251">
        <v>4.806</v>
      </c>
      <c r="I723" s="252"/>
      <c r="J723" s="253">
        <f>ROUND(I723*H723,2)</f>
        <v>0</v>
      </c>
      <c r="K723" s="249" t="s">
        <v>197</v>
      </c>
      <c r="L723" s="254"/>
      <c r="M723" s="255" t="s">
        <v>1</v>
      </c>
      <c r="N723" s="256" t="s">
        <v>42</v>
      </c>
      <c r="O723" s="71"/>
      <c r="P723" s="217">
        <f>O723*H723</f>
        <v>0</v>
      </c>
      <c r="Q723" s="217">
        <v>2.3999999999999998E-3</v>
      </c>
      <c r="R723" s="217">
        <f>Q723*H723</f>
        <v>1.1534399999999998E-2</v>
      </c>
      <c r="S723" s="217">
        <v>0</v>
      </c>
      <c r="T723" s="218">
        <f>S723*H723</f>
        <v>0</v>
      </c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R723" s="219" t="s">
        <v>451</v>
      </c>
      <c r="AT723" s="219" t="s">
        <v>275</v>
      </c>
      <c r="AU723" s="219" t="s">
        <v>86</v>
      </c>
      <c r="AY723" s="17" t="s">
        <v>191</v>
      </c>
      <c r="BE723" s="220">
        <f>IF(N723="základní",J723,0)</f>
        <v>0</v>
      </c>
      <c r="BF723" s="220">
        <f>IF(N723="snížená",J723,0)</f>
        <v>0</v>
      </c>
      <c r="BG723" s="220">
        <f>IF(N723="zákl. přenesená",J723,0)</f>
        <v>0</v>
      </c>
      <c r="BH723" s="220">
        <f>IF(N723="sníž. přenesená",J723,0)</f>
        <v>0</v>
      </c>
      <c r="BI723" s="220">
        <f>IF(N723="nulová",J723,0)</f>
        <v>0</v>
      </c>
      <c r="BJ723" s="17" t="s">
        <v>84</v>
      </c>
      <c r="BK723" s="220">
        <f>ROUND(I723*H723,2)</f>
        <v>0</v>
      </c>
      <c r="BL723" s="17" t="s">
        <v>321</v>
      </c>
      <c r="BM723" s="219" t="s">
        <v>2264</v>
      </c>
    </row>
    <row r="724" spans="1:65" s="2" customFormat="1" ht="29.25">
      <c r="A724" s="34"/>
      <c r="B724" s="35"/>
      <c r="C724" s="36"/>
      <c r="D724" s="221" t="s">
        <v>200</v>
      </c>
      <c r="E724" s="36"/>
      <c r="F724" s="222" t="s">
        <v>1894</v>
      </c>
      <c r="G724" s="36"/>
      <c r="H724" s="36"/>
      <c r="I724" s="122"/>
      <c r="J724" s="36"/>
      <c r="K724" s="36"/>
      <c r="L724" s="39"/>
      <c r="M724" s="223"/>
      <c r="N724" s="224"/>
      <c r="O724" s="71"/>
      <c r="P724" s="71"/>
      <c r="Q724" s="71"/>
      <c r="R724" s="71"/>
      <c r="S724" s="71"/>
      <c r="T724" s="72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T724" s="17" t="s">
        <v>200</v>
      </c>
      <c r="AU724" s="17" t="s">
        <v>86</v>
      </c>
    </row>
    <row r="725" spans="1:65" s="2" customFormat="1" ht="29.25">
      <c r="A725" s="34"/>
      <c r="B725" s="35"/>
      <c r="C725" s="36"/>
      <c r="D725" s="221" t="s">
        <v>218</v>
      </c>
      <c r="E725" s="36"/>
      <c r="F725" s="246" t="s">
        <v>1896</v>
      </c>
      <c r="G725" s="36"/>
      <c r="H725" s="36"/>
      <c r="I725" s="122"/>
      <c r="J725" s="36"/>
      <c r="K725" s="36"/>
      <c r="L725" s="39"/>
      <c r="M725" s="223"/>
      <c r="N725" s="224"/>
      <c r="O725" s="71"/>
      <c r="P725" s="71"/>
      <c r="Q725" s="71"/>
      <c r="R725" s="71"/>
      <c r="S725" s="71"/>
      <c r="T725" s="72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T725" s="17" t="s">
        <v>218</v>
      </c>
      <c r="AU725" s="17" t="s">
        <v>86</v>
      </c>
    </row>
    <row r="726" spans="1:65" s="13" customFormat="1">
      <c r="B726" s="225"/>
      <c r="C726" s="226"/>
      <c r="D726" s="221" t="s">
        <v>202</v>
      </c>
      <c r="E726" s="227" t="s">
        <v>1</v>
      </c>
      <c r="F726" s="228" t="s">
        <v>2265</v>
      </c>
      <c r="G726" s="226"/>
      <c r="H726" s="227" t="s">
        <v>1</v>
      </c>
      <c r="I726" s="229"/>
      <c r="J726" s="226"/>
      <c r="K726" s="226"/>
      <c r="L726" s="230"/>
      <c r="M726" s="231"/>
      <c r="N726" s="232"/>
      <c r="O726" s="232"/>
      <c r="P726" s="232"/>
      <c r="Q726" s="232"/>
      <c r="R726" s="232"/>
      <c r="S726" s="232"/>
      <c r="T726" s="233"/>
      <c r="AT726" s="234" t="s">
        <v>202</v>
      </c>
      <c r="AU726" s="234" t="s">
        <v>86</v>
      </c>
      <c r="AV726" s="13" t="s">
        <v>84</v>
      </c>
      <c r="AW726" s="13" t="s">
        <v>32</v>
      </c>
      <c r="AX726" s="13" t="s">
        <v>77</v>
      </c>
      <c r="AY726" s="234" t="s">
        <v>191</v>
      </c>
    </row>
    <row r="727" spans="1:65" s="14" customFormat="1">
      <c r="B727" s="235"/>
      <c r="C727" s="236"/>
      <c r="D727" s="221" t="s">
        <v>202</v>
      </c>
      <c r="E727" s="237" t="s">
        <v>1</v>
      </c>
      <c r="F727" s="238" t="s">
        <v>2266</v>
      </c>
      <c r="G727" s="236"/>
      <c r="H727" s="239">
        <v>2.3250000000000002</v>
      </c>
      <c r="I727" s="240"/>
      <c r="J727" s="236"/>
      <c r="K727" s="236"/>
      <c r="L727" s="241"/>
      <c r="M727" s="242"/>
      <c r="N727" s="243"/>
      <c r="O727" s="243"/>
      <c r="P727" s="243"/>
      <c r="Q727" s="243"/>
      <c r="R727" s="243"/>
      <c r="S727" s="243"/>
      <c r="T727" s="244"/>
      <c r="AT727" s="245" t="s">
        <v>202</v>
      </c>
      <c r="AU727" s="245" t="s">
        <v>86</v>
      </c>
      <c r="AV727" s="14" t="s">
        <v>86</v>
      </c>
      <c r="AW727" s="14" t="s">
        <v>32</v>
      </c>
      <c r="AX727" s="14" t="s">
        <v>77</v>
      </c>
      <c r="AY727" s="245" t="s">
        <v>191</v>
      </c>
    </row>
    <row r="728" spans="1:65" s="13" customFormat="1">
      <c r="B728" s="225"/>
      <c r="C728" s="226"/>
      <c r="D728" s="221" t="s">
        <v>202</v>
      </c>
      <c r="E728" s="227" t="s">
        <v>1</v>
      </c>
      <c r="F728" s="228" t="s">
        <v>2267</v>
      </c>
      <c r="G728" s="226"/>
      <c r="H728" s="227" t="s">
        <v>1</v>
      </c>
      <c r="I728" s="229"/>
      <c r="J728" s="226"/>
      <c r="K728" s="226"/>
      <c r="L728" s="230"/>
      <c r="M728" s="231"/>
      <c r="N728" s="232"/>
      <c r="O728" s="232"/>
      <c r="P728" s="232"/>
      <c r="Q728" s="232"/>
      <c r="R728" s="232"/>
      <c r="S728" s="232"/>
      <c r="T728" s="233"/>
      <c r="AT728" s="234" t="s">
        <v>202</v>
      </c>
      <c r="AU728" s="234" t="s">
        <v>86</v>
      </c>
      <c r="AV728" s="13" t="s">
        <v>84</v>
      </c>
      <c r="AW728" s="13" t="s">
        <v>32</v>
      </c>
      <c r="AX728" s="13" t="s">
        <v>77</v>
      </c>
      <c r="AY728" s="234" t="s">
        <v>191</v>
      </c>
    </row>
    <row r="729" spans="1:65" s="14" customFormat="1">
      <c r="B729" s="235"/>
      <c r="C729" s="236"/>
      <c r="D729" s="221" t="s">
        <v>202</v>
      </c>
      <c r="E729" s="237" t="s">
        <v>1</v>
      </c>
      <c r="F729" s="238" t="s">
        <v>2268</v>
      </c>
      <c r="G729" s="236"/>
      <c r="H729" s="239">
        <v>2.4809999999999999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AT729" s="245" t="s">
        <v>202</v>
      </c>
      <c r="AU729" s="245" t="s">
        <v>86</v>
      </c>
      <c r="AV729" s="14" t="s">
        <v>86</v>
      </c>
      <c r="AW729" s="14" t="s">
        <v>32</v>
      </c>
      <c r="AX729" s="14" t="s">
        <v>77</v>
      </c>
      <c r="AY729" s="245" t="s">
        <v>191</v>
      </c>
    </row>
    <row r="730" spans="1:65" s="2" customFormat="1" ht="14.45" customHeight="1">
      <c r="A730" s="34"/>
      <c r="B730" s="35"/>
      <c r="C730" s="208" t="s">
        <v>1089</v>
      </c>
      <c r="D730" s="208" t="s">
        <v>193</v>
      </c>
      <c r="E730" s="209" t="s">
        <v>1027</v>
      </c>
      <c r="F730" s="210" t="s">
        <v>1028</v>
      </c>
      <c r="G730" s="211" t="s">
        <v>297</v>
      </c>
      <c r="H730" s="212">
        <v>8.6120000000000001</v>
      </c>
      <c r="I730" s="213"/>
      <c r="J730" s="214">
        <f>ROUND(I730*H730,2)</f>
        <v>0</v>
      </c>
      <c r="K730" s="210" t="s">
        <v>197</v>
      </c>
      <c r="L730" s="39"/>
      <c r="M730" s="215" t="s">
        <v>1</v>
      </c>
      <c r="N730" s="216" t="s">
        <v>42</v>
      </c>
      <c r="O730" s="71"/>
      <c r="P730" s="217">
        <f>O730*H730</f>
        <v>0</v>
      </c>
      <c r="Q730" s="217">
        <v>3.0000000000000001E-5</v>
      </c>
      <c r="R730" s="217">
        <f>Q730*H730</f>
        <v>2.5836000000000001E-4</v>
      </c>
      <c r="S730" s="217">
        <v>0</v>
      </c>
      <c r="T730" s="218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219" t="s">
        <v>321</v>
      </c>
      <c r="AT730" s="219" t="s">
        <v>193</v>
      </c>
      <c r="AU730" s="219" t="s">
        <v>86</v>
      </c>
      <c r="AY730" s="17" t="s">
        <v>191</v>
      </c>
      <c r="BE730" s="220">
        <f>IF(N730="základní",J730,0)</f>
        <v>0</v>
      </c>
      <c r="BF730" s="220">
        <f>IF(N730="snížená",J730,0)</f>
        <v>0</v>
      </c>
      <c r="BG730" s="220">
        <f>IF(N730="zákl. přenesená",J730,0)</f>
        <v>0</v>
      </c>
      <c r="BH730" s="220">
        <f>IF(N730="sníž. přenesená",J730,0)</f>
        <v>0</v>
      </c>
      <c r="BI730" s="220">
        <f>IF(N730="nulová",J730,0)</f>
        <v>0</v>
      </c>
      <c r="BJ730" s="17" t="s">
        <v>84</v>
      </c>
      <c r="BK730" s="220">
        <f>ROUND(I730*H730,2)</f>
        <v>0</v>
      </c>
      <c r="BL730" s="17" t="s">
        <v>321</v>
      </c>
      <c r="BM730" s="219" t="s">
        <v>2269</v>
      </c>
    </row>
    <row r="731" spans="1:65" s="2" customFormat="1" ht="19.5">
      <c r="A731" s="34"/>
      <c r="B731" s="35"/>
      <c r="C731" s="36"/>
      <c r="D731" s="221" t="s">
        <v>200</v>
      </c>
      <c r="E731" s="36"/>
      <c r="F731" s="222" t="s">
        <v>1030</v>
      </c>
      <c r="G731" s="36"/>
      <c r="H731" s="36"/>
      <c r="I731" s="122"/>
      <c r="J731" s="36"/>
      <c r="K731" s="36"/>
      <c r="L731" s="39"/>
      <c r="M731" s="223"/>
      <c r="N731" s="224"/>
      <c r="O731" s="71"/>
      <c r="P731" s="71"/>
      <c r="Q731" s="71"/>
      <c r="R731" s="71"/>
      <c r="S731" s="71"/>
      <c r="T731" s="72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T731" s="17" t="s">
        <v>200</v>
      </c>
      <c r="AU731" s="17" t="s">
        <v>86</v>
      </c>
    </row>
    <row r="732" spans="1:65" s="13" customFormat="1">
      <c r="B732" s="225"/>
      <c r="C732" s="226"/>
      <c r="D732" s="221" t="s">
        <v>202</v>
      </c>
      <c r="E732" s="227" t="s">
        <v>1</v>
      </c>
      <c r="F732" s="228" t="s">
        <v>1292</v>
      </c>
      <c r="G732" s="226"/>
      <c r="H732" s="227" t="s">
        <v>1</v>
      </c>
      <c r="I732" s="229"/>
      <c r="J732" s="226"/>
      <c r="K732" s="226"/>
      <c r="L732" s="230"/>
      <c r="M732" s="231"/>
      <c r="N732" s="232"/>
      <c r="O732" s="232"/>
      <c r="P732" s="232"/>
      <c r="Q732" s="232"/>
      <c r="R732" s="232"/>
      <c r="S732" s="232"/>
      <c r="T732" s="233"/>
      <c r="AT732" s="234" t="s">
        <v>202</v>
      </c>
      <c r="AU732" s="234" t="s">
        <v>86</v>
      </c>
      <c r="AV732" s="13" t="s">
        <v>84</v>
      </c>
      <c r="AW732" s="13" t="s">
        <v>32</v>
      </c>
      <c r="AX732" s="13" t="s">
        <v>77</v>
      </c>
      <c r="AY732" s="234" t="s">
        <v>191</v>
      </c>
    </row>
    <row r="733" spans="1:65" s="14" customFormat="1">
      <c r="B733" s="235"/>
      <c r="C733" s="236"/>
      <c r="D733" s="221" t="s">
        <v>202</v>
      </c>
      <c r="E733" s="237" t="s">
        <v>1</v>
      </c>
      <c r="F733" s="238" t="s">
        <v>2270</v>
      </c>
      <c r="G733" s="236"/>
      <c r="H733" s="239">
        <v>4.4619999999999997</v>
      </c>
      <c r="I733" s="240"/>
      <c r="J733" s="236"/>
      <c r="K733" s="236"/>
      <c r="L733" s="241"/>
      <c r="M733" s="242"/>
      <c r="N733" s="243"/>
      <c r="O733" s="243"/>
      <c r="P733" s="243"/>
      <c r="Q733" s="243"/>
      <c r="R733" s="243"/>
      <c r="S733" s="243"/>
      <c r="T733" s="244"/>
      <c r="AT733" s="245" t="s">
        <v>202</v>
      </c>
      <c r="AU733" s="245" t="s">
        <v>86</v>
      </c>
      <c r="AV733" s="14" t="s">
        <v>86</v>
      </c>
      <c r="AW733" s="14" t="s">
        <v>32</v>
      </c>
      <c r="AX733" s="14" t="s">
        <v>77</v>
      </c>
      <c r="AY733" s="245" t="s">
        <v>191</v>
      </c>
    </row>
    <row r="734" spans="1:65" s="13" customFormat="1">
      <c r="B734" s="225"/>
      <c r="C734" s="226"/>
      <c r="D734" s="221" t="s">
        <v>202</v>
      </c>
      <c r="E734" s="227" t="s">
        <v>1</v>
      </c>
      <c r="F734" s="228" t="s">
        <v>1295</v>
      </c>
      <c r="G734" s="226"/>
      <c r="H734" s="227" t="s">
        <v>1</v>
      </c>
      <c r="I734" s="229"/>
      <c r="J734" s="226"/>
      <c r="K734" s="226"/>
      <c r="L734" s="230"/>
      <c r="M734" s="231"/>
      <c r="N734" s="232"/>
      <c r="O734" s="232"/>
      <c r="P734" s="232"/>
      <c r="Q734" s="232"/>
      <c r="R734" s="232"/>
      <c r="S734" s="232"/>
      <c r="T734" s="233"/>
      <c r="AT734" s="234" t="s">
        <v>202</v>
      </c>
      <c r="AU734" s="234" t="s">
        <v>86</v>
      </c>
      <c r="AV734" s="13" t="s">
        <v>84</v>
      </c>
      <c r="AW734" s="13" t="s">
        <v>32</v>
      </c>
      <c r="AX734" s="13" t="s">
        <v>77</v>
      </c>
      <c r="AY734" s="234" t="s">
        <v>191</v>
      </c>
    </row>
    <row r="735" spans="1:65" s="14" customFormat="1">
      <c r="B735" s="235"/>
      <c r="C735" s="236"/>
      <c r="D735" s="221" t="s">
        <v>202</v>
      </c>
      <c r="E735" s="237" t="s">
        <v>1</v>
      </c>
      <c r="F735" s="238" t="s">
        <v>2271</v>
      </c>
      <c r="G735" s="236"/>
      <c r="H735" s="239">
        <v>4.1500000000000004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AT735" s="245" t="s">
        <v>202</v>
      </c>
      <c r="AU735" s="245" t="s">
        <v>86</v>
      </c>
      <c r="AV735" s="14" t="s">
        <v>86</v>
      </c>
      <c r="AW735" s="14" t="s">
        <v>32</v>
      </c>
      <c r="AX735" s="14" t="s">
        <v>77</v>
      </c>
      <c r="AY735" s="245" t="s">
        <v>191</v>
      </c>
    </row>
    <row r="736" spans="1:65" s="2" customFormat="1" ht="21.6" customHeight="1">
      <c r="A736" s="34"/>
      <c r="B736" s="35"/>
      <c r="C736" s="247" t="s">
        <v>1097</v>
      </c>
      <c r="D736" s="247" t="s">
        <v>275</v>
      </c>
      <c r="E736" s="248" t="s">
        <v>1900</v>
      </c>
      <c r="F736" s="249" t="s">
        <v>1901</v>
      </c>
      <c r="G736" s="250" t="s">
        <v>297</v>
      </c>
      <c r="H736" s="251">
        <v>9.4730000000000008</v>
      </c>
      <c r="I736" s="252"/>
      <c r="J736" s="253">
        <f>ROUND(I736*H736,2)</f>
        <v>0</v>
      </c>
      <c r="K736" s="249" t="s">
        <v>197</v>
      </c>
      <c r="L736" s="254"/>
      <c r="M736" s="255" t="s">
        <v>1</v>
      </c>
      <c r="N736" s="256" t="s">
        <v>42</v>
      </c>
      <c r="O736" s="71"/>
      <c r="P736" s="217">
        <f>O736*H736</f>
        <v>0</v>
      </c>
      <c r="Q736" s="217">
        <v>3.8000000000000002E-4</v>
      </c>
      <c r="R736" s="217">
        <f>Q736*H736</f>
        <v>3.5997400000000006E-3</v>
      </c>
      <c r="S736" s="217">
        <v>0</v>
      </c>
      <c r="T736" s="218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219" t="s">
        <v>451</v>
      </c>
      <c r="AT736" s="219" t="s">
        <v>275</v>
      </c>
      <c r="AU736" s="219" t="s">
        <v>86</v>
      </c>
      <c r="AY736" s="17" t="s">
        <v>191</v>
      </c>
      <c r="BE736" s="220">
        <f>IF(N736="základní",J736,0)</f>
        <v>0</v>
      </c>
      <c r="BF736" s="220">
        <f>IF(N736="snížená",J736,0)</f>
        <v>0</v>
      </c>
      <c r="BG736" s="220">
        <f>IF(N736="zákl. přenesená",J736,0)</f>
        <v>0</v>
      </c>
      <c r="BH736" s="220">
        <f>IF(N736="sníž. přenesená",J736,0)</f>
        <v>0</v>
      </c>
      <c r="BI736" s="220">
        <f>IF(N736="nulová",J736,0)</f>
        <v>0</v>
      </c>
      <c r="BJ736" s="17" t="s">
        <v>84</v>
      </c>
      <c r="BK736" s="220">
        <f>ROUND(I736*H736,2)</f>
        <v>0</v>
      </c>
      <c r="BL736" s="17" t="s">
        <v>321</v>
      </c>
      <c r="BM736" s="219" t="s">
        <v>2272</v>
      </c>
    </row>
    <row r="737" spans="1:65" s="2" customFormat="1">
      <c r="A737" s="34"/>
      <c r="B737" s="35"/>
      <c r="C737" s="36"/>
      <c r="D737" s="221" t="s">
        <v>200</v>
      </c>
      <c r="E737" s="36"/>
      <c r="F737" s="222" t="s">
        <v>1903</v>
      </c>
      <c r="G737" s="36"/>
      <c r="H737" s="36"/>
      <c r="I737" s="122"/>
      <c r="J737" s="36"/>
      <c r="K737" s="36"/>
      <c r="L737" s="39"/>
      <c r="M737" s="223"/>
      <c r="N737" s="224"/>
      <c r="O737" s="71"/>
      <c r="P737" s="71"/>
      <c r="Q737" s="71"/>
      <c r="R737" s="71"/>
      <c r="S737" s="71"/>
      <c r="T737" s="72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T737" s="17" t="s">
        <v>200</v>
      </c>
      <c r="AU737" s="17" t="s">
        <v>86</v>
      </c>
    </row>
    <row r="738" spans="1:65" s="14" customFormat="1">
      <c r="B738" s="235"/>
      <c r="C738" s="236"/>
      <c r="D738" s="221" t="s">
        <v>202</v>
      </c>
      <c r="E738" s="236"/>
      <c r="F738" s="238" t="s">
        <v>2273</v>
      </c>
      <c r="G738" s="236"/>
      <c r="H738" s="239">
        <v>9.4730000000000008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AT738" s="245" t="s">
        <v>202</v>
      </c>
      <c r="AU738" s="245" t="s">
        <v>86</v>
      </c>
      <c r="AV738" s="14" t="s">
        <v>86</v>
      </c>
      <c r="AW738" s="14" t="s">
        <v>4</v>
      </c>
      <c r="AX738" s="14" t="s">
        <v>84</v>
      </c>
      <c r="AY738" s="245" t="s">
        <v>191</v>
      </c>
    </row>
    <row r="739" spans="1:65" s="2" customFormat="1" ht="21.6" customHeight="1">
      <c r="A739" s="34"/>
      <c r="B739" s="35"/>
      <c r="C739" s="208" t="s">
        <v>1105</v>
      </c>
      <c r="D739" s="208" t="s">
        <v>193</v>
      </c>
      <c r="E739" s="209" t="s">
        <v>1905</v>
      </c>
      <c r="F739" s="210" t="s">
        <v>1906</v>
      </c>
      <c r="G739" s="211" t="s">
        <v>235</v>
      </c>
      <c r="H739" s="212">
        <v>1.9E-2</v>
      </c>
      <c r="I739" s="213"/>
      <c r="J739" s="214">
        <f>ROUND(I739*H739,2)</f>
        <v>0</v>
      </c>
      <c r="K739" s="210" t="s">
        <v>197</v>
      </c>
      <c r="L739" s="39"/>
      <c r="M739" s="215" t="s">
        <v>1</v>
      </c>
      <c r="N739" s="216" t="s">
        <v>42</v>
      </c>
      <c r="O739" s="71"/>
      <c r="P739" s="217">
        <f>O739*H739</f>
        <v>0</v>
      </c>
      <c r="Q739" s="217">
        <v>0</v>
      </c>
      <c r="R739" s="217">
        <f>Q739*H739</f>
        <v>0</v>
      </c>
      <c r="S739" s="217">
        <v>0</v>
      </c>
      <c r="T739" s="218">
        <f>S739*H739</f>
        <v>0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219" t="s">
        <v>321</v>
      </c>
      <c r="AT739" s="219" t="s">
        <v>193</v>
      </c>
      <c r="AU739" s="219" t="s">
        <v>86</v>
      </c>
      <c r="AY739" s="17" t="s">
        <v>191</v>
      </c>
      <c r="BE739" s="220">
        <f>IF(N739="základní",J739,0)</f>
        <v>0</v>
      </c>
      <c r="BF739" s="220">
        <f>IF(N739="snížená",J739,0)</f>
        <v>0</v>
      </c>
      <c r="BG739" s="220">
        <f>IF(N739="zákl. přenesená",J739,0)</f>
        <v>0</v>
      </c>
      <c r="BH739" s="220">
        <f>IF(N739="sníž. přenesená",J739,0)</f>
        <v>0</v>
      </c>
      <c r="BI739" s="220">
        <f>IF(N739="nulová",J739,0)</f>
        <v>0</v>
      </c>
      <c r="BJ739" s="17" t="s">
        <v>84</v>
      </c>
      <c r="BK739" s="220">
        <f>ROUND(I739*H739,2)</f>
        <v>0</v>
      </c>
      <c r="BL739" s="17" t="s">
        <v>321</v>
      </c>
      <c r="BM739" s="219" t="s">
        <v>2274</v>
      </c>
    </row>
    <row r="740" spans="1:65" s="2" customFormat="1" ht="29.25">
      <c r="A740" s="34"/>
      <c r="B740" s="35"/>
      <c r="C740" s="36"/>
      <c r="D740" s="221" t="s">
        <v>200</v>
      </c>
      <c r="E740" s="36"/>
      <c r="F740" s="222" t="s">
        <v>1908</v>
      </c>
      <c r="G740" s="36"/>
      <c r="H740" s="36"/>
      <c r="I740" s="122"/>
      <c r="J740" s="36"/>
      <c r="K740" s="36"/>
      <c r="L740" s="39"/>
      <c r="M740" s="223"/>
      <c r="N740" s="224"/>
      <c r="O740" s="71"/>
      <c r="P740" s="71"/>
      <c r="Q740" s="71"/>
      <c r="R740" s="71"/>
      <c r="S740" s="71"/>
      <c r="T740" s="72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T740" s="17" t="s">
        <v>200</v>
      </c>
      <c r="AU740" s="17" t="s">
        <v>86</v>
      </c>
    </row>
    <row r="741" spans="1:65" s="12" customFormat="1" ht="22.9" customHeight="1">
      <c r="B741" s="192"/>
      <c r="C741" s="193"/>
      <c r="D741" s="194" t="s">
        <v>76</v>
      </c>
      <c r="E741" s="206" t="s">
        <v>1045</v>
      </c>
      <c r="F741" s="206" t="s">
        <v>1046</v>
      </c>
      <c r="G741" s="193"/>
      <c r="H741" s="193"/>
      <c r="I741" s="196"/>
      <c r="J741" s="207">
        <f>BK741</f>
        <v>0</v>
      </c>
      <c r="K741" s="193"/>
      <c r="L741" s="198"/>
      <c r="M741" s="199"/>
      <c r="N741" s="200"/>
      <c r="O741" s="200"/>
      <c r="P741" s="201">
        <f>SUM(P742:P793)</f>
        <v>0</v>
      </c>
      <c r="Q741" s="200"/>
      <c r="R741" s="201">
        <f>SUM(R742:R793)</f>
        <v>2.0250782100000002</v>
      </c>
      <c r="S741" s="200"/>
      <c r="T741" s="202">
        <f>SUM(T742:T793)</f>
        <v>0</v>
      </c>
      <c r="AR741" s="203" t="s">
        <v>86</v>
      </c>
      <c r="AT741" s="204" t="s">
        <v>76</v>
      </c>
      <c r="AU741" s="204" t="s">
        <v>84</v>
      </c>
      <c r="AY741" s="203" t="s">
        <v>191</v>
      </c>
      <c r="BK741" s="205">
        <f>SUM(BK742:BK793)</f>
        <v>0</v>
      </c>
    </row>
    <row r="742" spans="1:65" s="2" customFormat="1" ht="32.450000000000003" customHeight="1">
      <c r="A742" s="34"/>
      <c r="B742" s="35"/>
      <c r="C742" s="208" t="s">
        <v>1112</v>
      </c>
      <c r="D742" s="208" t="s">
        <v>193</v>
      </c>
      <c r="E742" s="209" t="s">
        <v>1048</v>
      </c>
      <c r="F742" s="210" t="s">
        <v>1049</v>
      </c>
      <c r="G742" s="211" t="s">
        <v>223</v>
      </c>
      <c r="H742" s="212">
        <v>93.522000000000006</v>
      </c>
      <c r="I742" s="213"/>
      <c r="J742" s="214">
        <f>ROUND(I742*H742,2)</f>
        <v>0</v>
      </c>
      <c r="K742" s="210" t="s">
        <v>197</v>
      </c>
      <c r="L742" s="39"/>
      <c r="M742" s="215" t="s">
        <v>1</v>
      </c>
      <c r="N742" s="216" t="s">
        <v>42</v>
      </c>
      <c r="O742" s="71"/>
      <c r="P742" s="217">
        <f>O742*H742</f>
        <v>0</v>
      </c>
      <c r="Q742" s="217">
        <v>5.3E-3</v>
      </c>
      <c r="R742" s="217">
        <f>Q742*H742</f>
        <v>0.49566660000000001</v>
      </c>
      <c r="S742" s="217">
        <v>0</v>
      </c>
      <c r="T742" s="218">
        <f>S742*H742</f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219" t="s">
        <v>321</v>
      </c>
      <c r="AT742" s="219" t="s">
        <v>193</v>
      </c>
      <c r="AU742" s="219" t="s">
        <v>86</v>
      </c>
      <c r="AY742" s="17" t="s">
        <v>191</v>
      </c>
      <c r="BE742" s="220">
        <f>IF(N742="základní",J742,0)</f>
        <v>0</v>
      </c>
      <c r="BF742" s="220">
        <f>IF(N742="snížená",J742,0)</f>
        <v>0</v>
      </c>
      <c r="BG742" s="220">
        <f>IF(N742="zákl. přenesená",J742,0)</f>
        <v>0</v>
      </c>
      <c r="BH742" s="220">
        <f>IF(N742="sníž. přenesená",J742,0)</f>
        <v>0</v>
      </c>
      <c r="BI742" s="220">
        <f>IF(N742="nulová",J742,0)</f>
        <v>0</v>
      </c>
      <c r="BJ742" s="17" t="s">
        <v>84</v>
      </c>
      <c r="BK742" s="220">
        <f>ROUND(I742*H742,2)</f>
        <v>0</v>
      </c>
      <c r="BL742" s="17" t="s">
        <v>321</v>
      </c>
      <c r="BM742" s="219" t="s">
        <v>1050</v>
      </c>
    </row>
    <row r="743" spans="1:65" s="2" customFormat="1" ht="29.25">
      <c r="A743" s="34"/>
      <c r="B743" s="35"/>
      <c r="C743" s="36"/>
      <c r="D743" s="221" t="s">
        <v>200</v>
      </c>
      <c r="E743" s="36"/>
      <c r="F743" s="222" t="s">
        <v>1051</v>
      </c>
      <c r="G743" s="36"/>
      <c r="H743" s="36"/>
      <c r="I743" s="122"/>
      <c r="J743" s="36"/>
      <c r="K743" s="36"/>
      <c r="L743" s="39"/>
      <c r="M743" s="223"/>
      <c r="N743" s="224"/>
      <c r="O743" s="71"/>
      <c r="P743" s="71"/>
      <c r="Q743" s="71"/>
      <c r="R743" s="71"/>
      <c r="S743" s="71"/>
      <c r="T743" s="72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T743" s="17" t="s">
        <v>200</v>
      </c>
      <c r="AU743" s="17" t="s">
        <v>86</v>
      </c>
    </row>
    <row r="744" spans="1:65" s="13" customFormat="1">
      <c r="B744" s="225"/>
      <c r="C744" s="226"/>
      <c r="D744" s="221" t="s">
        <v>202</v>
      </c>
      <c r="E744" s="227" t="s">
        <v>1</v>
      </c>
      <c r="F744" s="228" t="s">
        <v>1292</v>
      </c>
      <c r="G744" s="226"/>
      <c r="H744" s="227" t="s">
        <v>1</v>
      </c>
      <c r="I744" s="229"/>
      <c r="J744" s="226"/>
      <c r="K744" s="226"/>
      <c r="L744" s="230"/>
      <c r="M744" s="231"/>
      <c r="N744" s="232"/>
      <c r="O744" s="232"/>
      <c r="P744" s="232"/>
      <c r="Q744" s="232"/>
      <c r="R744" s="232"/>
      <c r="S744" s="232"/>
      <c r="T744" s="233"/>
      <c r="AT744" s="234" t="s">
        <v>202</v>
      </c>
      <c r="AU744" s="234" t="s">
        <v>86</v>
      </c>
      <c r="AV744" s="13" t="s">
        <v>84</v>
      </c>
      <c r="AW744" s="13" t="s">
        <v>32</v>
      </c>
      <c r="AX744" s="13" t="s">
        <v>77</v>
      </c>
      <c r="AY744" s="234" t="s">
        <v>191</v>
      </c>
    </row>
    <row r="745" spans="1:65" s="14" customFormat="1" ht="33.75">
      <c r="B745" s="235"/>
      <c r="C745" s="236"/>
      <c r="D745" s="221" t="s">
        <v>202</v>
      </c>
      <c r="E745" s="237" t="s">
        <v>1</v>
      </c>
      <c r="F745" s="238" t="s">
        <v>2275</v>
      </c>
      <c r="G745" s="236"/>
      <c r="H745" s="239">
        <v>64.116</v>
      </c>
      <c r="I745" s="240"/>
      <c r="J745" s="236"/>
      <c r="K745" s="236"/>
      <c r="L745" s="241"/>
      <c r="M745" s="242"/>
      <c r="N745" s="243"/>
      <c r="O745" s="243"/>
      <c r="P745" s="243"/>
      <c r="Q745" s="243"/>
      <c r="R745" s="243"/>
      <c r="S745" s="243"/>
      <c r="T745" s="244"/>
      <c r="AT745" s="245" t="s">
        <v>202</v>
      </c>
      <c r="AU745" s="245" t="s">
        <v>86</v>
      </c>
      <c r="AV745" s="14" t="s">
        <v>86</v>
      </c>
      <c r="AW745" s="14" t="s">
        <v>32</v>
      </c>
      <c r="AX745" s="14" t="s">
        <v>77</v>
      </c>
      <c r="AY745" s="245" t="s">
        <v>191</v>
      </c>
    </row>
    <row r="746" spans="1:65" s="13" customFormat="1">
      <c r="B746" s="225"/>
      <c r="C746" s="226"/>
      <c r="D746" s="221" t="s">
        <v>202</v>
      </c>
      <c r="E746" s="227" t="s">
        <v>1</v>
      </c>
      <c r="F746" s="228" t="s">
        <v>1295</v>
      </c>
      <c r="G746" s="226"/>
      <c r="H746" s="227" t="s">
        <v>1</v>
      </c>
      <c r="I746" s="229"/>
      <c r="J746" s="226"/>
      <c r="K746" s="226"/>
      <c r="L746" s="230"/>
      <c r="M746" s="231"/>
      <c r="N746" s="232"/>
      <c r="O746" s="232"/>
      <c r="P746" s="232"/>
      <c r="Q746" s="232"/>
      <c r="R746" s="232"/>
      <c r="S746" s="232"/>
      <c r="T746" s="233"/>
      <c r="AT746" s="234" t="s">
        <v>202</v>
      </c>
      <c r="AU746" s="234" t="s">
        <v>86</v>
      </c>
      <c r="AV746" s="13" t="s">
        <v>84</v>
      </c>
      <c r="AW746" s="13" t="s">
        <v>32</v>
      </c>
      <c r="AX746" s="13" t="s">
        <v>77</v>
      </c>
      <c r="AY746" s="234" t="s">
        <v>191</v>
      </c>
    </row>
    <row r="747" spans="1:65" s="14" customFormat="1" ht="22.5">
      <c r="B747" s="235"/>
      <c r="C747" s="236"/>
      <c r="D747" s="221" t="s">
        <v>202</v>
      </c>
      <c r="E747" s="237" t="s">
        <v>1</v>
      </c>
      <c r="F747" s="238" t="s">
        <v>2276</v>
      </c>
      <c r="G747" s="236"/>
      <c r="H747" s="239">
        <v>27.725999999999999</v>
      </c>
      <c r="I747" s="240"/>
      <c r="J747" s="236"/>
      <c r="K747" s="236"/>
      <c r="L747" s="241"/>
      <c r="M747" s="242"/>
      <c r="N747" s="243"/>
      <c r="O747" s="243"/>
      <c r="P747" s="243"/>
      <c r="Q747" s="243"/>
      <c r="R747" s="243"/>
      <c r="S747" s="243"/>
      <c r="T747" s="244"/>
      <c r="AT747" s="245" t="s">
        <v>202</v>
      </c>
      <c r="AU747" s="245" t="s">
        <v>86</v>
      </c>
      <c r="AV747" s="14" t="s">
        <v>86</v>
      </c>
      <c r="AW747" s="14" t="s">
        <v>32</v>
      </c>
      <c r="AX747" s="14" t="s">
        <v>77</v>
      </c>
      <c r="AY747" s="245" t="s">
        <v>191</v>
      </c>
    </row>
    <row r="748" spans="1:65" s="14" customFormat="1">
      <c r="B748" s="235"/>
      <c r="C748" s="236"/>
      <c r="D748" s="221" t="s">
        <v>202</v>
      </c>
      <c r="E748" s="237" t="s">
        <v>1</v>
      </c>
      <c r="F748" s="238" t="s">
        <v>2277</v>
      </c>
      <c r="G748" s="236"/>
      <c r="H748" s="239">
        <v>1.68</v>
      </c>
      <c r="I748" s="240"/>
      <c r="J748" s="236"/>
      <c r="K748" s="236"/>
      <c r="L748" s="241"/>
      <c r="M748" s="242"/>
      <c r="N748" s="243"/>
      <c r="O748" s="243"/>
      <c r="P748" s="243"/>
      <c r="Q748" s="243"/>
      <c r="R748" s="243"/>
      <c r="S748" s="243"/>
      <c r="T748" s="244"/>
      <c r="AT748" s="245" t="s">
        <v>202</v>
      </c>
      <c r="AU748" s="245" t="s">
        <v>86</v>
      </c>
      <c r="AV748" s="14" t="s">
        <v>86</v>
      </c>
      <c r="AW748" s="14" t="s">
        <v>32</v>
      </c>
      <c r="AX748" s="14" t="s">
        <v>77</v>
      </c>
      <c r="AY748" s="245" t="s">
        <v>191</v>
      </c>
    </row>
    <row r="749" spans="1:65" s="2" customFormat="1" ht="32.450000000000003" customHeight="1">
      <c r="A749" s="34"/>
      <c r="B749" s="35"/>
      <c r="C749" s="208" t="s">
        <v>1122</v>
      </c>
      <c r="D749" s="208" t="s">
        <v>193</v>
      </c>
      <c r="E749" s="209" t="s">
        <v>1057</v>
      </c>
      <c r="F749" s="210" t="s">
        <v>1058</v>
      </c>
      <c r="G749" s="211" t="s">
        <v>297</v>
      </c>
      <c r="H749" s="212">
        <v>8.3130000000000006</v>
      </c>
      <c r="I749" s="213"/>
      <c r="J749" s="214">
        <f>ROUND(I749*H749,2)</f>
        <v>0</v>
      </c>
      <c r="K749" s="210" t="s">
        <v>197</v>
      </c>
      <c r="L749" s="39"/>
      <c r="M749" s="215" t="s">
        <v>1</v>
      </c>
      <c r="N749" s="216" t="s">
        <v>42</v>
      </c>
      <c r="O749" s="71"/>
      <c r="P749" s="217">
        <f>O749*H749</f>
        <v>0</v>
      </c>
      <c r="Q749" s="217">
        <v>9.7999999999999997E-4</v>
      </c>
      <c r="R749" s="217">
        <f>Q749*H749</f>
        <v>8.1467399999999995E-3</v>
      </c>
      <c r="S749" s="217">
        <v>0</v>
      </c>
      <c r="T749" s="218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219" t="s">
        <v>321</v>
      </c>
      <c r="AT749" s="219" t="s">
        <v>193</v>
      </c>
      <c r="AU749" s="219" t="s">
        <v>86</v>
      </c>
      <c r="AY749" s="17" t="s">
        <v>191</v>
      </c>
      <c r="BE749" s="220">
        <f>IF(N749="základní",J749,0)</f>
        <v>0</v>
      </c>
      <c r="BF749" s="220">
        <f>IF(N749="snížená",J749,0)</f>
        <v>0</v>
      </c>
      <c r="BG749" s="220">
        <f>IF(N749="zákl. přenesená",J749,0)</f>
        <v>0</v>
      </c>
      <c r="BH749" s="220">
        <f>IF(N749="sníž. přenesená",J749,0)</f>
        <v>0</v>
      </c>
      <c r="BI749" s="220">
        <f>IF(N749="nulová",J749,0)</f>
        <v>0</v>
      </c>
      <c r="BJ749" s="17" t="s">
        <v>84</v>
      </c>
      <c r="BK749" s="220">
        <f>ROUND(I749*H749,2)</f>
        <v>0</v>
      </c>
      <c r="BL749" s="17" t="s">
        <v>321</v>
      </c>
      <c r="BM749" s="219" t="s">
        <v>1059</v>
      </c>
    </row>
    <row r="750" spans="1:65" s="2" customFormat="1" ht="19.5">
      <c r="A750" s="34"/>
      <c r="B750" s="35"/>
      <c r="C750" s="36"/>
      <c r="D750" s="221" t="s">
        <v>200</v>
      </c>
      <c r="E750" s="36"/>
      <c r="F750" s="222" t="s">
        <v>1060</v>
      </c>
      <c r="G750" s="36"/>
      <c r="H750" s="36"/>
      <c r="I750" s="122"/>
      <c r="J750" s="36"/>
      <c r="K750" s="36"/>
      <c r="L750" s="39"/>
      <c r="M750" s="223"/>
      <c r="N750" s="224"/>
      <c r="O750" s="71"/>
      <c r="P750" s="71"/>
      <c r="Q750" s="71"/>
      <c r="R750" s="71"/>
      <c r="S750" s="71"/>
      <c r="T750" s="72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T750" s="17" t="s">
        <v>200</v>
      </c>
      <c r="AU750" s="17" t="s">
        <v>86</v>
      </c>
    </row>
    <row r="751" spans="1:65" s="13" customFormat="1">
      <c r="B751" s="225"/>
      <c r="C751" s="226"/>
      <c r="D751" s="221" t="s">
        <v>202</v>
      </c>
      <c r="E751" s="227" t="s">
        <v>1</v>
      </c>
      <c r="F751" s="228" t="s">
        <v>2278</v>
      </c>
      <c r="G751" s="226"/>
      <c r="H751" s="227" t="s">
        <v>1</v>
      </c>
      <c r="I751" s="229"/>
      <c r="J751" s="226"/>
      <c r="K751" s="226"/>
      <c r="L751" s="230"/>
      <c r="M751" s="231"/>
      <c r="N751" s="232"/>
      <c r="O751" s="232"/>
      <c r="P751" s="232"/>
      <c r="Q751" s="232"/>
      <c r="R751" s="232"/>
      <c r="S751" s="232"/>
      <c r="T751" s="233"/>
      <c r="AT751" s="234" t="s">
        <v>202</v>
      </c>
      <c r="AU751" s="234" t="s">
        <v>86</v>
      </c>
      <c r="AV751" s="13" t="s">
        <v>84</v>
      </c>
      <c r="AW751" s="13" t="s">
        <v>32</v>
      </c>
      <c r="AX751" s="13" t="s">
        <v>77</v>
      </c>
      <c r="AY751" s="234" t="s">
        <v>191</v>
      </c>
    </row>
    <row r="752" spans="1:65" s="14" customFormat="1">
      <c r="B752" s="235"/>
      <c r="C752" s="236"/>
      <c r="D752" s="221" t="s">
        <v>202</v>
      </c>
      <c r="E752" s="237" t="s">
        <v>1</v>
      </c>
      <c r="F752" s="238" t="s">
        <v>2279</v>
      </c>
      <c r="G752" s="236"/>
      <c r="H752" s="239">
        <v>5.7030000000000003</v>
      </c>
      <c r="I752" s="240"/>
      <c r="J752" s="236"/>
      <c r="K752" s="236"/>
      <c r="L752" s="241"/>
      <c r="M752" s="242"/>
      <c r="N752" s="243"/>
      <c r="O752" s="243"/>
      <c r="P752" s="243"/>
      <c r="Q752" s="243"/>
      <c r="R752" s="243"/>
      <c r="S752" s="243"/>
      <c r="T752" s="244"/>
      <c r="AT752" s="245" t="s">
        <v>202</v>
      </c>
      <c r="AU752" s="245" t="s">
        <v>86</v>
      </c>
      <c r="AV752" s="14" t="s">
        <v>86</v>
      </c>
      <c r="AW752" s="14" t="s">
        <v>32</v>
      </c>
      <c r="AX752" s="14" t="s">
        <v>77</v>
      </c>
      <c r="AY752" s="245" t="s">
        <v>191</v>
      </c>
    </row>
    <row r="753" spans="1:65" s="13" customFormat="1">
      <c r="B753" s="225"/>
      <c r="C753" s="226"/>
      <c r="D753" s="221" t="s">
        <v>202</v>
      </c>
      <c r="E753" s="227" t="s">
        <v>1</v>
      </c>
      <c r="F753" s="228" t="s">
        <v>2280</v>
      </c>
      <c r="G753" s="226"/>
      <c r="H753" s="227" t="s">
        <v>1</v>
      </c>
      <c r="I753" s="229"/>
      <c r="J753" s="226"/>
      <c r="K753" s="226"/>
      <c r="L753" s="230"/>
      <c r="M753" s="231"/>
      <c r="N753" s="232"/>
      <c r="O753" s="232"/>
      <c r="P753" s="232"/>
      <c r="Q753" s="232"/>
      <c r="R753" s="232"/>
      <c r="S753" s="232"/>
      <c r="T753" s="233"/>
      <c r="AT753" s="234" t="s">
        <v>202</v>
      </c>
      <c r="AU753" s="234" t="s">
        <v>86</v>
      </c>
      <c r="AV753" s="13" t="s">
        <v>84</v>
      </c>
      <c r="AW753" s="13" t="s">
        <v>32</v>
      </c>
      <c r="AX753" s="13" t="s">
        <v>77</v>
      </c>
      <c r="AY753" s="234" t="s">
        <v>191</v>
      </c>
    </row>
    <row r="754" spans="1:65" s="14" customFormat="1">
      <c r="B754" s="235"/>
      <c r="C754" s="236"/>
      <c r="D754" s="221" t="s">
        <v>202</v>
      </c>
      <c r="E754" s="237" t="s">
        <v>1</v>
      </c>
      <c r="F754" s="238" t="s">
        <v>2281</v>
      </c>
      <c r="G754" s="236"/>
      <c r="H754" s="239">
        <v>2.61</v>
      </c>
      <c r="I754" s="240"/>
      <c r="J754" s="236"/>
      <c r="K754" s="236"/>
      <c r="L754" s="241"/>
      <c r="M754" s="242"/>
      <c r="N754" s="243"/>
      <c r="O754" s="243"/>
      <c r="P754" s="243"/>
      <c r="Q754" s="243"/>
      <c r="R754" s="243"/>
      <c r="S754" s="243"/>
      <c r="T754" s="244"/>
      <c r="AT754" s="245" t="s">
        <v>202</v>
      </c>
      <c r="AU754" s="245" t="s">
        <v>86</v>
      </c>
      <c r="AV754" s="14" t="s">
        <v>86</v>
      </c>
      <c r="AW754" s="14" t="s">
        <v>32</v>
      </c>
      <c r="AX754" s="14" t="s">
        <v>77</v>
      </c>
      <c r="AY754" s="245" t="s">
        <v>191</v>
      </c>
    </row>
    <row r="755" spans="1:65" s="2" customFormat="1" ht="21.6" customHeight="1">
      <c r="A755" s="34"/>
      <c r="B755" s="35"/>
      <c r="C755" s="247" t="s">
        <v>1131</v>
      </c>
      <c r="D755" s="247" t="s">
        <v>275</v>
      </c>
      <c r="E755" s="248" t="s">
        <v>1064</v>
      </c>
      <c r="F755" s="249" t="s">
        <v>1065</v>
      </c>
      <c r="G755" s="250" t="s">
        <v>223</v>
      </c>
      <c r="H755" s="251">
        <v>104.70399999999999</v>
      </c>
      <c r="I755" s="252"/>
      <c r="J755" s="253">
        <f>ROUND(I755*H755,2)</f>
        <v>0</v>
      </c>
      <c r="K755" s="249" t="s">
        <v>197</v>
      </c>
      <c r="L755" s="254"/>
      <c r="M755" s="255" t="s">
        <v>1</v>
      </c>
      <c r="N755" s="256" t="s">
        <v>42</v>
      </c>
      <c r="O755" s="71"/>
      <c r="P755" s="217">
        <f>O755*H755</f>
        <v>0</v>
      </c>
      <c r="Q755" s="217">
        <v>1.26E-2</v>
      </c>
      <c r="R755" s="217">
        <f>Q755*H755</f>
        <v>1.3192704</v>
      </c>
      <c r="S755" s="217">
        <v>0</v>
      </c>
      <c r="T755" s="218">
        <f>S755*H755</f>
        <v>0</v>
      </c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R755" s="219" t="s">
        <v>451</v>
      </c>
      <c r="AT755" s="219" t="s">
        <v>275</v>
      </c>
      <c r="AU755" s="219" t="s">
        <v>86</v>
      </c>
      <c r="AY755" s="17" t="s">
        <v>191</v>
      </c>
      <c r="BE755" s="220">
        <f>IF(N755="základní",J755,0)</f>
        <v>0</v>
      </c>
      <c r="BF755" s="220">
        <f>IF(N755="snížená",J755,0)</f>
        <v>0</v>
      </c>
      <c r="BG755" s="220">
        <f>IF(N755="zákl. přenesená",J755,0)</f>
        <v>0</v>
      </c>
      <c r="BH755" s="220">
        <f>IF(N755="sníž. přenesená",J755,0)</f>
        <v>0</v>
      </c>
      <c r="BI755" s="220">
        <f>IF(N755="nulová",J755,0)</f>
        <v>0</v>
      </c>
      <c r="BJ755" s="17" t="s">
        <v>84</v>
      </c>
      <c r="BK755" s="220">
        <f>ROUND(I755*H755,2)</f>
        <v>0</v>
      </c>
      <c r="BL755" s="17" t="s">
        <v>321</v>
      </c>
      <c r="BM755" s="219" t="s">
        <v>1066</v>
      </c>
    </row>
    <row r="756" spans="1:65" s="2" customFormat="1" ht="19.5">
      <c r="A756" s="34"/>
      <c r="B756" s="35"/>
      <c r="C756" s="36"/>
      <c r="D756" s="221" t="s">
        <v>200</v>
      </c>
      <c r="E756" s="36"/>
      <c r="F756" s="222" t="s">
        <v>1067</v>
      </c>
      <c r="G756" s="36"/>
      <c r="H756" s="36"/>
      <c r="I756" s="122"/>
      <c r="J756" s="36"/>
      <c r="K756" s="36"/>
      <c r="L756" s="39"/>
      <c r="M756" s="223"/>
      <c r="N756" s="224"/>
      <c r="O756" s="71"/>
      <c r="P756" s="71"/>
      <c r="Q756" s="71"/>
      <c r="R756" s="71"/>
      <c r="S756" s="71"/>
      <c r="T756" s="72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T756" s="17" t="s">
        <v>200</v>
      </c>
      <c r="AU756" s="17" t="s">
        <v>86</v>
      </c>
    </row>
    <row r="757" spans="1:65" s="13" customFormat="1">
      <c r="B757" s="225"/>
      <c r="C757" s="226"/>
      <c r="D757" s="221" t="s">
        <v>202</v>
      </c>
      <c r="E757" s="227" t="s">
        <v>1</v>
      </c>
      <c r="F757" s="228" t="s">
        <v>1292</v>
      </c>
      <c r="G757" s="226"/>
      <c r="H757" s="227" t="s">
        <v>1</v>
      </c>
      <c r="I757" s="229"/>
      <c r="J757" s="226"/>
      <c r="K757" s="226"/>
      <c r="L757" s="230"/>
      <c r="M757" s="231"/>
      <c r="N757" s="232"/>
      <c r="O757" s="232"/>
      <c r="P757" s="232"/>
      <c r="Q757" s="232"/>
      <c r="R757" s="232"/>
      <c r="S757" s="232"/>
      <c r="T757" s="233"/>
      <c r="AT757" s="234" t="s">
        <v>202</v>
      </c>
      <c r="AU757" s="234" t="s">
        <v>86</v>
      </c>
      <c r="AV757" s="13" t="s">
        <v>84</v>
      </c>
      <c r="AW757" s="13" t="s">
        <v>32</v>
      </c>
      <c r="AX757" s="13" t="s">
        <v>77</v>
      </c>
      <c r="AY757" s="234" t="s">
        <v>191</v>
      </c>
    </row>
    <row r="758" spans="1:65" s="14" customFormat="1" ht="33.75">
      <c r="B758" s="235"/>
      <c r="C758" s="236"/>
      <c r="D758" s="221" t="s">
        <v>202</v>
      </c>
      <c r="E758" s="237" t="s">
        <v>1</v>
      </c>
      <c r="F758" s="238" t="s">
        <v>2275</v>
      </c>
      <c r="G758" s="236"/>
      <c r="H758" s="239">
        <v>64.116</v>
      </c>
      <c r="I758" s="240"/>
      <c r="J758" s="236"/>
      <c r="K758" s="236"/>
      <c r="L758" s="241"/>
      <c r="M758" s="242"/>
      <c r="N758" s="243"/>
      <c r="O758" s="243"/>
      <c r="P758" s="243"/>
      <c r="Q758" s="243"/>
      <c r="R758" s="243"/>
      <c r="S758" s="243"/>
      <c r="T758" s="244"/>
      <c r="AT758" s="245" t="s">
        <v>202</v>
      </c>
      <c r="AU758" s="245" t="s">
        <v>86</v>
      </c>
      <c r="AV758" s="14" t="s">
        <v>86</v>
      </c>
      <c r="AW758" s="14" t="s">
        <v>32</v>
      </c>
      <c r="AX758" s="14" t="s">
        <v>77</v>
      </c>
      <c r="AY758" s="245" t="s">
        <v>191</v>
      </c>
    </row>
    <row r="759" spans="1:65" s="13" customFormat="1">
      <c r="B759" s="225"/>
      <c r="C759" s="226"/>
      <c r="D759" s="221" t="s">
        <v>202</v>
      </c>
      <c r="E759" s="227" t="s">
        <v>1</v>
      </c>
      <c r="F759" s="228" t="s">
        <v>1295</v>
      </c>
      <c r="G759" s="226"/>
      <c r="H759" s="227" t="s">
        <v>1</v>
      </c>
      <c r="I759" s="229"/>
      <c r="J759" s="226"/>
      <c r="K759" s="226"/>
      <c r="L759" s="230"/>
      <c r="M759" s="231"/>
      <c r="N759" s="232"/>
      <c r="O759" s="232"/>
      <c r="P759" s="232"/>
      <c r="Q759" s="232"/>
      <c r="R759" s="232"/>
      <c r="S759" s="232"/>
      <c r="T759" s="233"/>
      <c r="AT759" s="234" t="s">
        <v>202</v>
      </c>
      <c r="AU759" s="234" t="s">
        <v>86</v>
      </c>
      <c r="AV759" s="13" t="s">
        <v>84</v>
      </c>
      <c r="AW759" s="13" t="s">
        <v>32</v>
      </c>
      <c r="AX759" s="13" t="s">
        <v>77</v>
      </c>
      <c r="AY759" s="234" t="s">
        <v>191</v>
      </c>
    </row>
    <row r="760" spans="1:65" s="14" customFormat="1" ht="22.5">
      <c r="B760" s="235"/>
      <c r="C760" s="236"/>
      <c r="D760" s="221" t="s">
        <v>202</v>
      </c>
      <c r="E760" s="237" t="s">
        <v>1</v>
      </c>
      <c r="F760" s="238" t="s">
        <v>2276</v>
      </c>
      <c r="G760" s="236"/>
      <c r="H760" s="239">
        <v>27.725999999999999</v>
      </c>
      <c r="I760" s="240"/>
      <c r="J760" s="236"/>
      <c r="K760" s="236"/>
      <c r="L760" s="241"/>
      <c r="M760" s="242"/>
      <c r="N760" s="243"/>
      <c r="O760" s="243"/>
      <c r="P760" s="243"/>
      <c r="Q760" s="243"/>
      <c r="R760" s="243"/>
      <c r="S760" s="243"/>
      <c r="T760" s="244"/>
      <c r="AT760" s="245" t="s">
        <v>202</v>
      </c>
      <c r="AU760" s="245" t="s">
        <v>86</v>
      </c>
      <c r="AV760" s="14" t="s">
        <v>86</v>
      </c>
      <c r="AW760" s="14" t="s">
        <v>32</v>
      </c>
      <c r="AX760" s="14" t="s">
        <v>77</v>
      </c>
      <c r="AY760" s="245" t="s">
        <v>191</v>
      </c>
    </row>
    <row r="761" spans="1:65" s="14" customFormat="1">
      <c r="B761" s="235"/>
      <c r="C761" s="236"/>
      <c r="D761" s="221" t="s">
        <v>202</v>
      </c>
      <c r="E761" s="237" t="s">
        <v>1</v>
      </c>
      <c r="F761" s="238" t="s">
        <v>2277</v>
      </c>
      <c r="G761" s="236"/>
      <c r="H761" s="239">
        <v>1.68</v>
      </c>
      <c r="I761" s="240"/>
      <c r="J761" s="236"/>
      <c r="K761" s="236"/>
      <c r="L761" s="241"/>
      <c r="M761" s="242"/>
      <c r="N761" s="243"/>
      <c r="O761" s="243"/>
      <c r="P761" s="243"/>
      <c r="Q761" s="243"/>
      <c r="R761" s="243"/>
      <c r="S761" s="243"/>
      <c r="T761" s="244"/>
      <c r="AT761" s="245" t="s">
        <v>202</v>
      </c>
      <c r="AU761" s="245" t="s">
        <v>86</v>
      </c>
      <c r="AV761" s="14" t="s">
        <v>86</v>
      </c>
      <c r="AW761" s="14" t="s">
        <v>32</v>
      </c>
      <c r="AX761" s="14" t="s">
        <v>77</v>
      </c>
      <c r="AY761" s="245" t="s">
        <v>191</v>
      </c>
    </row>
    <row r="762" spans="1:65" s="13" customFormat="1">
      <c r="B762" s="225"/>
      <c r="C762" s="226"/>
      <c r="D762" s="221" t="s">
        <v>202</v>
      </c>
      <c r="E762" s="227" t="s">
        <v>1</v>
      </c>
      <c r="F762" s="228" t="s">
        <v>2278</v>
      </c>
      <c r="G762" s="226"/>
      <c r="H762" s="227" t="s">
        <v>1</v>
      </c>
      <c r="I762" s="229"/>
      <c r="J762" s="226"/>
      <c r="K762" s="226"/>
      <c r="L762" s="230"/>
      <c r="M762" s="231"/>
      <c r="N762" s="232"/>
      <c r="O762" s="232"/>
      <c r="P762" s="232"/>
      <c r="Q762" s="232"/>
      <c r="R762" s="232"/>
      <c r="S762" s="232"/>
      <c r="T762" s="233"/>
      <c r="AT762" s="234" t="s">
        <v>202</v>
      </c>
      <c r="AU762" s="234" t="s">
        <v>86</v>
      </c>
      <c r="AV762" s="13" t="s">
        <v>84</v>
      </c>
      <c r="AW762" s="13" t="s">
        <v>32</v>
      </c>
      <c r="AX762" s="13" t="s">
        <v>77</v>
      </c>
      <c r="AY762" s="234" t="s">
        <v>191</v>
      </c>
    </row>
    <row r="763" spans="1:65" s="14" customFormat="1">
      <c r="B763" s="235"/>
      <c r="C763" s="236"/>
      <c r="D763" s="221" t="s">
        <v>202</v>
      </c>
      <c r="E763" s="237" t="s">
        <v>1</v>
      </c>
      <c r="F763" s="238" t="s">
        <v>2282</v>
      </c>
      <c r="G763" s="236"/>
      <c r="H763" s="239">
        <v>1.141</v>
      </c>
      <c r="I763" s="240"/>
      <c r="J763" s="236"/>
      <c r="K763" s="236"/>
      <c r="L763" s="241"/>
      <c r="M763" s="242"/>
      <c r="N763" s="243"/>
      <c r="O763" s="243"/>
      <c r="P763" s="243"/>
      <c r="Q763" s="243"/>
      <c r="R763" s="243"/>
      <c r="S763" s="243"/>
      <c r="T763" s="244"/>
      <c r="AT763" s="245" t="s">
        <v>202</v>
      </c>
      <c r="AU763" s="245" t="s">
        <v>86</v>
      </c>
      <c r="AV763" s="14" t="s">
        <v>86</v>
      </c>
      <c r="AW763" s="14" t="s">
        <v>32</v>
      </c>
      <c r="AX763" s="14" t="s">
        <v>77</v>
      </c>
      <c r="AY763" s="245" t="s">
        <v>191</v>
      </c>
    </row>
    <row r="764" spans="1:65" s="13" customFormat="1">
      <c r="B764" s="225"/>
      <c r="C764" s="226"/>
      <c r="D764" s="221" t="s">
        <v>202</v>
      </c>
      <c r="E764" s="227" t="s">
        <v>1</v>
      </c>
      <c r="F764" s="228" t="s">
        <v>2280</v>
      </c>
      <c r="G764" s="226"/>
      <c r="H764" s="227" t="s">
        <v>1</v>
      </c>
      <c r="I764" s="229"/>
      <c r="J764" s="226"/>
      <c r="K764" s="226"/>
      <c r="L764" s="230"/>
      <c r="M764" s="231"/>
      <c r="N764" s="232"/>
      <c r="O764" s="232"/>
      <c r="P764" s="232"/>
      <c r="Q764" s="232"/>
      <c r="R764" s="232"/>
      <c r="S764" s="232"/>
      <c r="T764" s="233"/>
      <c r="AT764" s="234" t="s">
        <v>202</v>
      </c>
      <c r="AU764" s="234" t="s">
        <v>86</v>
      </c>
      <c r="AV764" s="13" t="s">
        <v>84</v>
      </c>
      <c r="AW764" s="13" t="s">
        <v>32</v>
      </c>
      <c r="AX764" s="13" t="s">
        <v>77</v>
      </c>
      <c r="AY764" s="234" t="s">
        <v>191</v>
      </c>
    </row>
    <row r="765" spans="1:65" s="14" customFormat="1">
      <c r="B765" s="235"/>
      <c r="C765" s="236"/>
      <c r="D765" s="221" t="s">
        <v>202</v>
      </c>
      <c r="E765" s="237" t="s">
        <v>1</v>
      </c>
      <c r="F765" s="238" t="s">
        <v>2283</v>
      </c>
      <c r="G765" s="236"/>
      <c r="H765" s="239">
        <v>0.52200000000000002</v>
      </c>
      <c r="I765" s="240"/>
      <c r="J765" s="236"/>
      <c r="K765" s="236"/>
      <c r="L765" s="241"/>
      <c r="M765" s="242"/>
      <c r="N765" s="243"/>
      <c r="O765" s="243"/>
      <c r="P765" s="243"/>
      <c r="Q765" s="243"/>
      <c r="R765" s="243"/>
      <c r="S765" s="243"/>
      <c r="T765" s="244"/>
      <c r="AT765" s="245" t="s">
        <v>202</v>
      </c>
      <c r="AU765" s="245" t="s">
        <v>86</v>
      </c>
      <c r="AV765" s="14" t="s">
        <v>86</v>
      </c>
      <c r="AW765" s="14" t="s">
        <v>32</v>
      </c>
      <c r="AX765" s="14" t="s">
        <v>77</v>
      </c>
      <c r="AY765" s="245" t="s">
        <v>191</v>
      </c>
    </row>
    <row r="766" spans="1:65" s="14" customFormat="1">
      <c r="B766" s="235"/>
      <c r="C766" s="236"/>
      <c r="D766" s="221" t="s">
        <v>202</v>
      </c>
      <c r="E766" s="236"/>
      <c r="F766" s="238" t="s">
        <v>2284</v>
      </c>
      <c r="G766" s="236"/>
      <c r="H766" s="239">
        <v>104.70399999999999</v>
      </c>
      <c r="I766" s="240"/>
      <c r="J766" s="236"/>
      <c r="K766" s="236"/>
      <c r="L766" s="241"/>
      <c r="M766" s="242"/>
      <c r="N766" s="243"/>
      <c r="O766" s="243"/>
      <c r="P766" s="243"/>
      <c r="Q766" s="243"/>
      <c r="R766" s="243"/>
      <c r="S766" s="243"/>
      <c r="T766" s="244"/>
      <c r="AT766" s="245" t="s">
        <v>202</v>
      </c>
      <c r="AU766" s="245" t="s">
        <v>86</v>
      </c>
      <c r="AV766" s="14" t="s">
        <v>86</v>
      </c>
      <c r="AW766" s="14" t="s">
        <v>4</v>
      </c>
      <c r="AX766" s="14" t="s">
        <v>84</v>
      </c>
      <c r="AY766" s="245" t="s">
        <v>191</v>
      </c>
    </row>
    <row r="767" spans="1:65" s="2" customFormat="1" ht="21.6" customHeight="1">
      <c r="A767" s="34"/>
      <c r="B767" s="35"/>
      <c r="C767" s="208" t="s">
        <v>1136</v>
      </c>
      <c r="D767" s="208" t="s">
        <v>193</v>
      </c>
      <c r="E767" s="209" t="s">
        <v>1071</v>
      </c>
      <c r="F767" s="210" t="s">
        <v>1072</v>
      </c>
      <c r="G767" s="211" t="s">
        <v>223</v>
      </c>
      <c r="H767" s="212">
        <v>24.652000000000001</v>
      </c>
      <c r="I767" s="213"/>
      <c r="J767" s="214">
        <f>ROUND(I767*H767,2)</f>
        <v>0</v>
      </c>
      <c r="K767" s="210" t="s">
        <v>197</v>
      </c>
      <c r="L767" s="39"/>
      <c r="M767" s="215" t="s">
        <v>1</v>
      </c>
      <c r="N767" s="216" t="s">
        <v>42</v>
      </c>
      <c r="O767" s="71"/>
      <c r="P767" s="217">
        <f>O767*H767</f>
        <v>0</v>
      </c>
      <c r="Q767" s="217">
        <v>4.4999999999999997E-3</v>
      </c>
      <c r="R767" s="217">
        <f>Q767*H767</f>
        <v>0.11093399999999999</v>
      </c>
      <c r="S767" s="217">
        <v>0</v>
      </c>
      <c r="T767" s="218">
        <f>S767*H767</f>
        <v>0</v>
      </c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R767" s="219" t="s">
        <v>321</v>
      </c>
      <c r="AT767" s="219" t="s">
        <v>193</v>
      </c>
      <c r="AU767" s="219" t="s">
        <v>86</v>
      </c>
      <c r="AY767" s="17" t="s">
        <v>191</v>
      </c>
      <c r="BE767" s="220">
        <f>IF(N767="základní",J767,0)</f>
        <v>0</v>
      </c>
      <c r="BF767" s="220">
        <f>IF(N767="snížená",J767,0)</f>
        <v>0</v>
      </c>
      <c r="BG767" s="220">
        <f>IF(N767="zákl. přenesená",J767,0)</f>
        <v>0</v>
      </c>
      <c r="BH767" s="220">
        <f>IF(N767="sníž. přenesená",J767,0)</f>
        <v>0</v>
      </c>
      <c r="BI767" s="220">
        <f>IF(N767="nulová",J767,0)</f>
        <v>0</v>
      </c>
      <c r="BJ767" s="17" t="s">
        <v>84</v>
      </c>
      <c r="BK767" s="220">
        <f>ROUND(I767*H767,2)</f>
        <v>0</v>
      </c>
      <c r="BL767" s="17" t="s">
        <v>321</v>
      </c>
      <c r="BM767" s="219" t="s">
        <v>2285</v>
      </c>
    </row>
    <row r="768" spans="1:65" s="2" customFormat="1" ht="19.5">
      <c r="A768" s="34"/>
      <c r="B768" s="35"/>
      <c r="C768" s="36"/>
      <c r="D768" s="221" t="s">
        <v>200</v>
      </c>
      <c r="E768" s="36"/>
      <c r="F768" s="222" t="s">
        <v>1074</v>
      </c>
      <c r="G768" s="36"/>
      <c r="H768" s="36"/>
      <c r="I768" s="122"/>
      <c r="J768" s="36"/>
      <c r="K768" s="36"/>
      <c r="L768" s="39"/>
      <c r="M768" s="223"/>
      <c r="N768" s="224"/>
      <c r="O768" s="71"/>
      <c r="P768" s="71"/>
      <c r="Q768" s="71"/>
      <c r="R768" s="71"/>
      <c r="S768" s="71"/>
      <c r="T768" s="72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T768" s="17" t="s">
        <v>200</v>
      </c>
      <c r="AU768" s="17" t="s">
        <v>86</v>
      </c>
    </row>
    <row r="769" spans="1:65" s="13" customFormat="1">
      <c r="B769" s="225"/>
      <c r="C769" s="226"/>
      <c r="D769" s="221" t="s">
        <v>202</v>
      </c>
      <c r="E769" s="227" t="s">
        <v>1</v>
      </c>
      <c r="F769" s="228" t="s">
        <v>1292</v>
      </c>
      <c r="G769" s="226"/>
      <c r="H769" s="227" t="s">
        <v>1</v>
      </c>
      <c r="I769" s="229"/>
      <c r="J769" s="226"/>
      <c r="K769" s="226"/>
      <c r="L769" s="230"/>
      <c r="M769" s="231"/>
      <c r="N769" s="232"/>
      <c r="O769" s="232"/>
      <c r="P769" s="232"/>
      <c r="Q769" s="232"/>
      <c r="R769" s="232"/>
      <c r="S769" s="232"/>
      <c r="T769" s="233"/>
      <c r="AT769" s="234" t="s">
        <v>202</v>
      </c>
      <c r="AU769" s="234" t="s">
        <v>86</v>
      </c>
      <c r="AV769" s="13" t="s">
        <v>84</v>
      </c>
      <c r="AW769" s="13" t="s">
        <v>32</v>
      </c>
      <c r="AX769" s="13" t="s">
        <v>77</v>
      </c>
      <c r="AY769" s="234" t="s">
        <v>191</v>
      </c>
    </row>
    <row r="770" spans="1:65" s="14" customFormat="1">
      <c r="B770" s="235"/>
      <c r="C770" s="236"/>
      <c r="D770" s="221" t="s">
        <v>202</v>
      </c>
      <c r="E770" s="237" t="s">
        <v>1</v>
      </c>
      <c r="F770" s="238" t="s">
        <v>2075</v>
      </c>
      <c r="G770" s="236"/>
      <c r="H770" s="239">
        <v>11</v>
      </c>
      <c r="I770" s="240"/>
      <c r="J770" s="236"/>
      <c r="K770" s="236"/>
      <c r="L770" s="241"/>
      <c r="M770" s="242"/>
      <c r="N770" s="243"/>
      <c r="O770" s="243"/>
      <c r="P770" s="243"/>
      <c r="Q770" s="243"/>
      <c r="R770" s="243"/>
      <c r="S770" s="243"/>
      <c r="T770" s="244"/>
      <c r="AT770" s="245" t="s">
        <v>202</v>
      </c>
      <c r="AU770" s="245" t="s">
        <v>86</v>
      </c>
      <c r="AV770" s="14" t="s">
        <v>86</v>
      </c>
      <c r="AW770" s="14" t="s">
        <v>32</v>
      </c>
      <c r="AX770" s="14" t="s">
        <v>77</v>
      </c>
      <c r="AY770" s="245" t="s">
        <v>191</v>
      </c>
    </row>
    <row r="771" spans="1:65" s="13" customFormat="1">
      <c r="B771" s="225"/>
      <c r="C771" s="226"/>
      <c r="D771" s="221" t="s">
        <v>202</v>
      </c>
      <c r="E771" s="227" t="s">
        <v>1</v>
      </c>
      <c r="F771" s="228" t="s">
        <v>1295</v>
      </c>
      <c r="G771" s="226"/>
      <c r="H771" s="227" t="s">
        <v>1</v>
      </c>
      <c r="I771" s="229"/>
      <c r="J771" s="226"/>
      <c r="K771" s="226"/>
      <c r="L771" s="230"/>
      <c r="M771" s="231"/>
      <c r="N771" s="232"/>
      <c r="O771" s="232"/>
      <c r="P771" s="232"/>
      <c r="Q771" s="232"/>
      <c r="R771" s="232"/>
      <c r="S771" s="232"/>
      <c r="T771" s="233"/>
      <c r="AT771" s="234" t="s">
        <v>202</v>
      </c>
      <c r="AU771" s="234" t="s">
        <v>86</v>
      </c>
      <c r="AV771" s="13" t="s">
        <v>84</v>
      </c>
      <c r="AW771" s="13" t="s">
        <v>32</v>
      </c>
      <c r="AX771" s="13" t="s">
        <v>77</v>
      </c>
      <c r="AY771" s="234" t="s">
        <v>191</v>
      </c>
    </row>
    <row r="772" spans="1:65" s="14" customFormat="1">
      <c r="B772" s="235"/>
      <c r="C772" s="236"/>
      <c r="D772" s="221" t="s">
        <v>202</v>
      </c>
      <c r="E772" s="237" t="s">
        <v>1</v>
      </c>
      <c r="F772" s="238" t="s">
        <v>2076</v>
      </c>
      <c r="G772" s="236"/>
      <c r="H772" s="239">
        <v>13.651999999999999</v>
      </c>
      <c r="I772" s="240"/>
      <c r="J772" s="236"/>
      <c r="K772" s="236"/>
      <c r="L772" s="241"/>
      <c r="M772" s="242"/>
      <c r="N772" s="243"/>
      <c r="O772" s="243"/>
      <c r="P772" s="243"/>
      <c r="Q772" s="243"/>
      <c r="R772" s="243"/>
      <c r="S772" s="243"/>
      <c r="T772" s="244"/>
      <c r="AT772" s="245" t="s">
        <v>202</v>
      </c>
      <c r="AU772" s="245" t="s">
        <v>86</v>
      </c>
      <c r="AV772" s="14" t="s">
        <v>86</v>
      </c>
      <c r="AW772" s="14" t="s">
        <v>32</v>
      </c>
      <c r="AX772" s="14" t="s">
        <v>77</v>
      </c>
      <c r="AY772" s="245" t="s">
        <v>191</v>
      </c>
    </row>
    <row r="773" spans="1:65" s="2" customFormat="1" ht="21.6" customHeight="1">
      <c r="A773" s="34"/>
      <c r="B773" s="35"/>
      <c r="C773" s="208" t="s">
        <v>1141</v>
      </c>
      <c r="D773" s="208" t="s">
        <v>193</v>
      </c>
      <c r="E773" s="209" t="s">
        <v>1076</v>
      </c>
      <c r="F773" s="210" t="s">
        <v>1077</v>
      </c>
      <c r="G773" s="211" t="s">
        <v>223</v>
      </c>
      <c r="H773" s="212">
        <v>49.304000000000002</v>
      </c>
      <c r="I773" s="213"/>
      <c r="J773" s="214">
        <f>ROUND(I773*H773,2)</f>
        <v>0</v>
      </c>
      <c r="K773" s="210" t="s">
        <v>197</v>
      </c>
      <c r="L773" s="39"/>
      <c r="M773" s="215" t="s">
        <v>1</v>
      </c>
      <c r="N773" s="216" t="s">
        <v>42</v>
      </c>
      <c r="O773" s="71"/>
      <c r="P773" s="217">
        <f>O773*H773</f>
        <v>0</v>
      </c>
      <c r="Q773" s="217">
        <v>1.4499999999999999E-3</v>
      </c>
      <c r="R773" s="217">
        <f>Q773*H773</f>
        <v>7.1490799999999993E-2</v>
      </c>
      <c r="S773" s="217">
        <v>0</v>
      </c>
      <c r="T773" s="218">
        <f>S773*H773</f>
        <v>0</v>
      </c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R773" s="219" t="s">
        <v>321</v>
      </c>
      <c r="AT773" s="219" t="s">
        <v>193</v>
      </c>
      <c r="AU773" s="219" t="s">
        <v>86</v>
      </c>
      <c r="AY773" s="17" t="s">
        <v>191</v>
      </c>
      <c r="BE773" s="220">
        <f>IF(N773="základní",J773,0)</f>
        <v>0</v>
      </c>
      <c r="BF773" s="220">
        <f>IF(N773="snížená",J773,0)</f>
        <v>0</v>
      </c>
      <c r="BG773" s="220">
        <f>IF(N773="zákl. přenesená",J773,0)</f>
        <v>0</v>
      </c>
      <c r="BH773" s="220">
        <f>IF(N773="sníž. přenesená",J773,0)</f>
        <v>0</v>
      </c>
      <c r="BI773" s="220">
        <f>IF(N773="nulová",J773,0)</f>
        <v>0</v>
      </c>
      <c r="BJ773" s="17" t="s">
        <v>84</v>
      </c>
      <c r="BK773" s="220">
        <f>ROUND(I773*H773,2)</f>
        <v>0</v>
      </c>
      <c r="BL773" s="17" t="s">
        <v>321</v>
      </c>
      <c r="BM773" s="219" t="s">
        <v>2286</v>
      </c>
    </row>
    <row r="774" spans="1:65" s="2" customFormat="1" ht="29.25">
      <c r="A774" s="34"/>
      <c r="B774" s="35"/>
      <c r="C774" s="36"/>
      <c r="D774" s="221" t="s">
        <v>200</v>
      </c>
      <c r="E774" s="36"/>
      <c r="F774" s="222" t="s">
        <v>1079</v>
      </c>
      <c r="G774" s="36"/>
      <c r="H774" s="36"/>
      <c r="I774" s="122"/>
      <c r="J774" s="36"/>
      <c r="K774" s="36"/>
      <c r="L774" s="39"/>
      <c r="M774" s="223"/>
      <c r="N774" s="224"/>
      <c r="O774" s="71"/>
      <c r="P774" s="71"/>
      <c r="Q774" s="71"/>
      <c r="R774" s="71"/>
      <c r="S774" s="71"/>
      <c r="T774" s="72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T774" s="17" t="s">
        <v>200</v>
      </c>
      <c r="AU774" s="17" t="s">
        <v>86</v>
      </c>
    </row>
    <row r="775" spans="1:65" s="14" customFormat="1">
      <c r="B775" s="235"/>
      <c r="C775" s="236"/>
      <c r="D775" s="221" t="s">
        <v>202</v>
      </c>
      <c r="E775" s="236"/>
      <c r="F775" s="238" t="s">
        <v>2287</v>
      </c>
      <c r="G775" s="236"/>
      <c r="H775" s="239">
        <v>49.304000000000002</v>
      </c>
      <c r="I775" s="240"/>
      <c r="J775" s="236"/>
      <c r="K775" s="236"/>
      <c r="L775" s="241"/>
      <c r="M775" s="242"/>
      <c r="N775" s="243"/>
      <c r="O775" s="243"/>
      <c r="P775" s="243"/>
      <c r="Q775" s="243"/>
      <c r="R775" s="243"/>
      <c r="S775" s="243"/>
      <c r="T775" s="244"/>
      <c r="AT775" s="245" t="s">
        <v>202</v>
      </c>
      <c r="AU775" s="245" t="s">
        <v>86</v>
      </c>
      <c r="AV775" s="14" t="s">
        <v>86</v>
      </c>
      <c r="AW775" s="14" t="s">
        <v>4</v>
      </c>
      <c r="AX775" s="14" t="s">
        <v>84</v>
      </c>
      <c r="AY775" s="245" t="s">
        <v>191</v>
      </c>
    </row>
    <row r="776" spans="1:65" s="2" customFormat="1" ht="21.6" customHeight="1">
      <c r="A776" s="34"/>
      <c r="B776" s="35"/>
      <c r="C776" s="208" t="s">
        <v>1148</v>
      </c>
      <c r="D776" s="208" t="s">
        <v>193</v>
      </c>
      <c r="E776" s="209" t="s">
        <v>1082</v>
      </c>
      <c r="F776" s="210" t="s">
        <v>1083</v>
      </c>
      <c r="G776" s="211" t="s">
        <v>297</v>
      </c>
      <c r="H776" s="212">
        <v>19.812999999999999</v>
      </c>
      <c r="I776" s="213"/>
      <c r="J776" s="214">
        <f>ROUND(I776*H776,2)</f>
        <v>0</v>
      </c>
      <c r="K776" s="210" t="s">
        <v>197</v>
      </c>
      <c r="L776" s="39"/>
      <c r="M776" s="215" t="s">
        <v>1</v>
      </c>
      <c r="N776" s="216" t="s">
        <v>42</v>
      </c>
      <c r="O776" s="71"/>
      <c r="P776" s="217">
        <f>O776*H776</f>
        <v>0</v>
      </c>
      <c r="Q776" s="217">
        <v>3.1E-4</v>
      </c>
      <c r="R776" s="217">
        <f>Q776*H776</f>
        <v>6.1420299999999997E-3</v>
      </c>
      <c r="S776" s="217">
        <v>0</v>
      </c>
      <c r="T776" s="218">
        <f>S776*H776</f>
        <v>0</v>
      </c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R776" s="219" t="s">
        <v>321</v>
      </c>
      <c r="AT776" s="219" t="s">
        <v>193</v>
      </c>
      <c r="AU776" s="219" t="s">
        <v>86</v>
      </c>
      <c r="AY776" s="17" t="s">
        <v>191</v>
      </c>
      <c r="BE776" s="220">
        <f>IF(N776="základní",J776,0)</f>
        <v>0</v>
      </c>
      <c r="BF776" s="220">
        <f>IF(N776="snížená",J776,0)</f>
        <v>0</v>
      </c>
      <c r="BG776" s="220">
        <f>IF(N776="zákl. přenesená",J776,0)</f>
        <v>0</v>
      </c>
      <c r="BH776" s="220">
        <f>IF(N776="sníž. přenesená",J776,0)</f>
        <v>0</v>
      </c>
      <c r="BI776" s="220">
        <f>IF(N776="nulová",J776,0)</f>
        <v>0</v>
      </c>
      <c r="BJ776" s="17" t="s">
        <v>84</v>
      </c>
      <c r="BK776" s="220">
        <f>ROUND(I776*H776,2)</f>
        <v>0</v>
      </c>
      <c r="BL776" s="17" t="s">
        <v>321</v>
      </c>
      <c r="BM776" s="219" t="s">
        <v>1084</v>
      </c>
    </row>
    <row r="777" spans="1:65" s="2" customFormat="1" ht="19.5">
      <c r="A777" s="34"/>
      <c r="B777" s="35"/>
      <c r="C777" s="36"/>
      <c r="D777" s="221" t="s">
        <v>200</v>
      </c>
      <c r="E777" s="36"/>
      <c r="F777" s="222" t="s">
        <v>1085</v>
      </c>
      <c r="G777" s="36"/>
      <c r="H777" s="36"/>
      <c r="I777" s="122"/>
      <c r="J777" s="36"/>
      <c r="K777" s="36"/>
      <c r="L777" s="39"/>
      <c r="M777" s="223"/>
      <c r="N777" s="224"/>
      <c r="O777" s="71"/>
      <c r="P777" s="71"/>
      <c r="Q777" s="71"/>
      <c r="R777" s="71"/>
      <c r="S777" s="71"/>
      <c r="T777" s="72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T777" s="17" t="s">
        <v>200</v>
      </c>
      <c r="AU777" s="17" t="s">
        <v>86</v>
      </c>
    </row>
    <row r="778" spans="1:65" s="13" customFormat="1">
      <c r="B778" s="225"/>
      <c r="C778" s="226"/>
      <c r="D778" s="221" t="s">
        <v>202</v>
      </c>
      <c r="E778" s="227" t="s">
        <v>1</v>
      </c>
      <c r="F778" s="228" t="s">
        <v>1292</v>
      </c>
      <c r="G778" s="226"/>
      <c r="H778" s="227" t="s">
        <v>1</v>
      </c>
      <c r="I778" s="229"/>
      <c r="J778" s="226"/>
      <c r="K778" s="226"/>
      <c r="L778" s="230"/>
      <c r="M778" s="231"/>
      <c r="N778" s="232"/>
      <c r="O778" s="232"/>
      <c r="P778" s="232"/>
      <c r="Q778" s="232"/>
      <c r="R778" s="232"/>
      <c r="S778" s="232"/>
      <c r="T778" s="233"/>
      <c r="AT778" s="234" t="s">
        <v>202</v>
      </c>
      <c r="AU778" s="234" t="s">
        <v>86</v>
      </c>
      <c r="AV778" s="13" t="s">
        <v>84</v>
      </c>
      <c r="AW778" s="13" t="s">
        <v>32</v>
      </c>
      <c r="AX778" s="13" t="s">
        <v>77</v>
      </c>
      <c r="AY778" s="234" t="s">
        <v>191</v>
      </c>
    </row>
    <row r="779" spans="1:65" s="14" customFormat="1">
      <c r="B779" s="235"/>
      <c r="C779" s="236"/>
      <c r="D779" s="221" t="s">
        <v>202</v>
      </c>
      <c r="E779" s="237" t="s">
        <v>1</v>
      </c>
      <c r="F779" s="238" t="s">
        <v>2288</v>
      </c>
      <c r="G779" s="236"/>
      <c r="H779" s="239">
        <v>12.603</v>
      </c>
      <c r="I779" s="240"/>
      <c r="J779" s="236"/>
      <c r="K779" s="236"/>
      <c r="L779" s="241"/>
      <c r="M779" s="242"/>
      <c r="N779" s="243"/>
      <c r="O779" s="243"/>
      <c r="P779" s="243"/>
      <c r="Q779" s="243"/>
      <c r="R779" s="243"/>
      <c r="S779" s="243"/>
      <c r="T779" s="244"/>
      <c r="AT779" s="245" t="s">
        <v>202</v>
      </c>
      <c r="AU779" s="245" t="s">
        <v>86</v>
      </c>
      <c r="AV779" s="14" t="s">
        <v>86</v>
      </c>
      <c r="AW779" s="14" t="s">
        <v>32</v>
      </c>
      <c r="AX779" s="14" t="s">
        <v>77</v>
      </c>
      <c r="AY779" s="245" t="s">
        <v>191</v>
      </c>
    </row>
    <row r="780" spans="1:65" s="13" customFormat="1">
      <c r="B780" s="225"/>
      <c r="C780" s="226"/>
      <c r="D780" s="221" t="s">
        <v>202</v>
      </c>
      <c r="E780" s="227" t="s">
        <v>1</v>
      </c>
      <c r="F780" s="228" t="s">
        <v>1295</v>
      </c>
      <c r="G780" s="226"/>
      <c r="H780" s="227" t="s">
        <v>1</v>
      </c>
      <c r="I780" s="229"/>
      <c r="J780" s="226"/>
      <c r="K780" s="226"/>
      <c r="L780" s="230"/>
      <c r="M780" s="231"/>
      <c r="N780" s="232"/>
      <c r="O780" s="232"/>
      <c r="P780" s="232"/>
      <c r="Q780" s="232"/>
      <c r="R780" s="232"/>
      <c r="S780" s="232"/>
      <c r="T780" s="233"/>
      <c r="AT780" s="234" t="s">
        <v>202</v>
      </c>
      <c r="AU780" s="234" t="s">
        <v>86</v>
      </c>
      <c r="AV780" s="13" t="s">
        <v>84</v>
      </c>
      <c r="AW780" s="13" t="s">
        <v>32</v>
      </c>
      <c r="AX780" s="13" t="s">
        <v>77</v>
      </c>
      <c r="AY780" s="234" t="s">
        <v>191</v>
      </c>
    </row>
    <row r="781" spans="1:65" s="14" customFormat="1">
      <c r="B781" s="235"/>
      <c r="C781" s="236"/>
      <c r="D781" s="221" t="s">
        <v>202</v>
      </c>
      <c r="E781" s="237" t="s">
        <v>1</v>
      </c>
      <c r="F781" s="238" t="s">
        <v>2289</v>
      </c>
      <c r="G781" s="236"/>
      <c r="H781" s="239">
        <v>7.21</v>
      </c>
      <c r="I781" s="240"/>
      <c r="J781" s="236"/>
      <c r="K781" s="236"/>
      <c r="L781" s="241"/>
      <c r="M781" s="242"/>
      <c r="N781" s="243"/>
      <c r="O781" s="243"/>
      <c r="P781" s="243"/>
      <c r="Q781" s="243"/>
      <c r="R781" s="243"/>
      <c r="S781" s="243"/>
      <c r="T781" s="244"/>
      <c r="AT781" s="245" t="s">
        <v>202</v>
      </c>
      <c r="AU781" s="245" t="s">
        <v>86</v>
      </c>
      <c r="AV781" s="14" t="s">
        <v>86</v>
      </c>
      <c r="AW781" s="14" t="s">
        <v>32</v>
      </c>
      <c r="AX781" s="14" t="s">
        <v>77</v>
      </c>
      <c r="AY781" s="245" t="s">
        <v>191</v>
      </c>
    </row>
    <row r="782" spans="1:65" s="2" customFormat="1" ht="21.6" customHeight="1">
      <c r="A782" s="34"/>
      <c r="B782" s="35"/>
      <c r="C782" s="208" t="s">
        <v>1153</v>
      </c>
      <c r="D782" s="208" t="s">
        <v>193</v>
      </c>
      <c r="E782" s="209" t="s">
        <v>1090</v>
      </c>
      <c r="F782" s="210" t="s">
        <v>1091</v>
      </c>
      <c r="G782" s="211" t="s">
        <v>297</v>
      </c>
      <c r="H782" s="212">
        <v>44.213999999999999</v>
      </c>
      <c r="I782" s="213"/>
      <c r="J782" s="214">
        <f>ROUND(I782*H782,2)</f>
        <v>0</v>
      </c>
      <c r="K782" s="210" t="s">
        <v>197</v>
      </c>
      <c r="L782" s="39"/>
      <c r="M782" s="215" t="s">
        <v>1</v>
      </c>
      <c r="N782" s="216" t="s">
        <v>42</v>
      </c>
      <c r="O782" s="71"/>
      <c r="P782" s="217">
        <f>O782*H782</f>
        <v>0</v>
      </c>
      <c r="Q782" s="217">
        <v>2.5999999999999998E-4</v>
      </c>
      <c r="R782" s="217">
        <f>Q782*H782</f>
        <v>1.1495639999999998E-2</v>
      </c>
      <c r="S782" s="217">
        <v>0</v>
      </c>
      <c r="T782" s="218">
        <f>S782*H782</f>
        <v>0</v>
      </c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R782" s="219" t="s">
        <v>321</v>
      </c>
      <c r="AT782" s="219" t="s">
        <v>193</v>
      </c>
      <c r="AU782" s="219" t="s">
        <v>86</v>
      </c>
      <c r="AY782" s="17" t="s">
        <v>191</v>
      </c>
      <c r="BE782" s="220">
        <f>IF(N782="základní",J782,0)</f>
        <v>0</v>
      </c>
      <c r="BF782" s="220">
        <f>IF(N782="snížená",J782,0)</f>
        <v>0</v>
      </c>
      <c r="BG782" s="220">
        <f>IF(N782="zákl. přenesená",J782,0)</f>
        <v>0</v>
      </c>
      <c r="BH782" s="220">
        <f>IF(N782="sníž. přenesená",J782,0)</f>
        <v>0</v>
      </c>
      <c r="BI782" s="220">
        <f>IF(N782="nulová",J782,0)</f>
        <v>0</v>
      </c>
      <c r="BJ782" s="17" t="s">
        <v>84</v>
      </c>
      <c r="BK782" s="220">
        <f>ROUND(I782*H782,2)</f>
        <v>0</v>
      </c>
      <c r="BL782" s="17" t="s">
        <v>321</v>
      </c>
      <c r="BM782" s="219" t="s">
        <v>1092</v>
      </c>
    </row>
    <row r="783" spans="1:65" s="2" customFormat="1" ht="19.5">
      <c r="A783" s="34"/>
      <c r="B783" s="35"/>
      <c r="C783" s="36"/>
      <c r="D783" s="221" t="s">
        <v>200</v>
      </c>
      <c r="E783" s="36"/>
      <c r="F783" s="222" t="s">
        <v>1093</v>
      </c>
      <c r="G783" s="36"/>
      <c r="H783" s="36"/>
      <c r="I783" s="122"/>
      <c r="J783" s="36"/>
      <c r="K783" s="36"/>
      <c r="L783" s="39"/>
      <c r="M783" s="223"/>
      <c r="N783" s="224"/>
      <c r="O783" s="71"/>
      <c r="P783" s="71"/>
      <c r="Q783" s="71"/>
      <c r="R783" s="71"/>
      <c r="S783" s="71"/>
      <c r="T783" s="72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T783" s="17" t="s">
        <v>200</v>
      </c>
      <c r="AU783" s="17" t="s">
        <v>86</v>
      </c>
    </row>
    <row r="784" spans="1:65" s="13" customFormat="1">
      <c r="B784" s="225"/>
      <c r="C784" s="226"/>
      <c r="D784" s="221" t="s">
        <v>202</v>
      </c>
      <c r="E784" s="227" t="s">
        <v>1</v>
      </c>
      <c r="F784" s="228" t="s">
        <v>1292</v>
      </c>
      <c r="G784" s="226"/>
      <c r="H784" s="227" t="s">
        <v>1</v>
      </c>
      <c r="I784" s="229"/>
      <c r="J784" s="226"/>
      <c r="K784" s="226"/>
      <c r="L784" s="230"/>
      <c r="M784" s="231"/>
      <c r="N784" s="232"/>
      <c r="O784" s="232"/>
      <c r="P784" s="232"/>
      <c r="Q784" s="232"/>
      <c r="R784" s="232"/>
      <c r="S784" s="232"/>
      <c r="T784" s="233"/>
      <c r="AT784" s="234" t="s">
        <v>202</v>
      </c>
      <c r="AU784" s="234" t="s">
        <v>86</v>
      </c>
      <c r="AV784" s="13" t="s">
        <v>84</v>
      </c>
      <c r="AW784" s="13" t="s">
        <v>32</v>
      </c>
      <c r="AX784" s="13" t="s">
        <v>77</v>
      </c>
      <c r="AY784" s="234" t="s">
        <v>191</v>
      </c>
    </row>
    <row r="785" spans="1:65" s="14" customFormat="1" ht="22.5">
      <c r="B785" s="235"/>
      <c r="C785" s="236"/>
      <c r="D785" s="221" t="s">
        <v>202</v>
      </c>
      <c r="E785" s="237" t="s">
        <v>1</v>
      </c>
      <c r="F785" s="238" t="s">
        <v>2249</v>
      </c>
      <c r="G785" s="236"/>
      <c r="H785" s="239">
        <v>30.96</v>
      </c>
      <c r="I785" s="240"/>
      <c r="J785" s="236"/>
      <c r="K785" s="236"/>
      <c r="L785" s="241"/>
      <c r="M785" s="242"/>
      <c r="N785" s="243"/>
      <c r="O785" s="243"/>
      <c r="P785" s="243"/>
      <c r="Q785" s="243"/>
      <c r="R785" s="243"/>
      <c r="S785" s="243"/>
      <c r="T785" s="244"/>
      <c r="AT785" s="245" t="s">
        <v>202</v>
      </c>
      <c r="AU785" s="245" t="s">
        <v>86</v>
      </c>
      <c r="AV785" s="14" t="s">
        <v>86</v>
      </c>
      <c r="AW785" s="14" t="s">
        <v>32</v>
      </c>
      <c r="AX785" s="14" t="s">
        <v>77</v>
      </c>
      <c r="AY785" s="245" t="s">
        <v>191</v>
      </c>
    </row>
    <row r="786" spans="1:65" s="13" customFormat="1">
      <c r="B786" s="225"/>
      <c r="C786" s="226"/>
      <c r="D786" s="221" t="s">
        <v>202</v>
      </c>
      <c r="E786" s="227" t="s">
        <v>1</v>
      </c>
      <c r="F786" s="228" t="s">
        <v>1295</v>
      </c>
      <c r="G786" s="226"/>
      <c r="H786" s="227" t="s">
        <v>1</v>
      </c>
      <c r="I786" s="229"/>
      <c r="J786" s="226"/>
      <c r="K786" s="226"/>
      <c r="L786" s="230"/>
      <c r="M786" s="231"/>
      <c r="N786" s="232"/>
      <c r="O786" s="232"/>
      <c r="P786" s="232"/>
      <c r="Q786" s="232"/>
      <c r="R786" s="232"/>
      <c r="S786" s="232"/>
      <c r="T786" s="233"/>
      <c r="AT786" s="234" t="s">
        <v>202</v>
      </c>
      <c r="AU786" s="234" t="s">
        <v>86</v>
      </c>
      <c r="AV786" s="13" t="s">
        <v>84</v>
      </c>
      <c r="AW786" s="13" t="s">
        <v>32</v>
      </c>
      <c r="AX786" s="13" t="s">
        <v>77</v>
      </c>
      <c r="AY786" s="234" t="s">
        <v>191</v>
      </c>
    </row>
    <row r="787" spans="1:65" s="14" customFormat="1">
      <c r="B787" s="235"/>
      <c r="C787" s="236"/>
      <c r="D787" s="221" t="s">
        <v>202</v>
      </c>
      <c r="E787" s="237" t="s">
        <v>1</v>
      </c>
      <c r="F787" s="238" t="s">
        <v>2250</v>
      </c>
      <c r="G787" s="236"/>
      <c r="H787" s="239">
        <v>13.254</v>
      </c>
      <c r="I787" s="240"/>
      <c r="J787" s="236"/>
      <c r="K787" s="236"/>
      <c r="L787" s="241"/>
      <c r="M787" s="242"/>
      <c r="N787" s="243"/>
      <c r="O787" s="243"/>
      <c r="P787" s="243"/>
      <c r="Q787" s="243"/>
      <c r="R787" s="243"/>
      <c r="S787" s="243"/>
      <c r="T787" s="244"/>
      <c r="AT787" s="245" t="s">
        <v>202</v>
      </c>
      <c r="AU787" s="245" t="s">
        <v>86</v>
      </c>
      <c r="AV787" s="14" t="s">
        <v>86</v>
      </c>
      <c r="AW787" s="14" t="s">
        <v>32</v>
      </c>
      <c r="AX787" s="14" t="s">
        <v>77</v>
      </c>
      <c r="AY787" s="245" t="s">
        <v>191</v>
      </c>
    </row>
    <row r="788" spans="1:65" s="2" customFormat="1" ht="14.45" customHeight="1">
      <c r="A788" s="34"/>
      <c r="B788" s="35"/>
      <c r="C788" s="208" t="s">
        <v>1158</v>
      </c>
      <c r="D788" s="208" t="s">
        <v>193</v>
      </c>
      <c r="E788" s="209" t="s">
        <v>1098</v>
      </c>
      <c r="F788" s="210" t="s">
        <v>1099</v>
      </c>
      <c r="G788" s="211" t="s">
        <v>297</v>
      </c>
      <c r="H788" s="212">
        <v>64.400000000000006</v>
      </c>
      <c r="I788" s="213"/>
      <c r="J788" s="214">
        <f>ROUND(I788*H788,2)</f>
        <v>0</v>
      </c>
      <c r="K788" s="210" t="s">
        <v>197</v>
      </c>
      <c r="L788" s="39"/>
      <c r="M788" s="215" t="s">
        <v>1</v>
      </c>
      <c r="N788" s="216" t="s">
        <v>42</v>
      </c>
      <c r="O788" s="71"/>
      <c r="P788" s="217">
        <f>O788*H788</f>
        <v>0</v>
      </c>
      <c r="Q788" s="217">
        <v>3.0000000000000001E-5</v>
      </c>
      <c r="R788" s="217">
        <f>Q788*H788</f>
        <v>1.9320000000000001E-3</v>
      </c>
      <c r="S788" s="217">
        <v>0</v>
      </c>
      <c r="T788" s="218">
        <f>S788*H788</f>
        <v>0</v>
      </c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R788" s="219" t="s">
        <v>321</v>
      </c>
      <c r="AT788" s="219" t="s">
        <v>193</v>
      </c>
      <c r="AU788" s="219" t="s">
        <v>86</v>
      </c>
      <c r="AY788" s="17" t="s">
        <v>191</v>
      </c>
      <c r="BE788" s="220">
        <f>IF(N788="základní",J788,0)</f>
        <v>0</v>
      </c>
      <c r="BF788" s="220">
        <f>IF(N788="snížená",J788,0)</f>
        <v>0</v>
      </c>
      <c r="BG788" s="220">
        <f>IF(N788="zákl. přenesená",J788,0)</f>
        <v>0</v>
      </c>
      <c r="BH788" s="220">
        <f>IF(N788="sníž. přenesená",J788,0)</f>
        <v>0</v>
      </c>
      <c r="BI788" s="220">
        <f>IF(N788="nulová",J788,0)</f>
        <v>0</v>
      </c>
      <c r="BJ788" s="17" t="s">
        <v>84</v>
      </c>
      <c r="BK788" s="220">
        <f>ROUND(I788*H788,2)</f>
        <v>0</v>
      </c>
      <c r="BL788" s="17" t="s">
        <v>321</v>
      </c>
      <c r="BM788" s="219" t="s">
        <v>1100</v>
      </c>
    </row>
    <row r="789" spans="1:65" s="2" customFormat="1">
      <c r="A789" s="34"/>
      <c r="B789" s="35"/>
      <c r="C789" s="36"/>
      <c r="D789" s="221" t="s">
        <v>200</v>
      </c>
      <c r="E789" s="36"/>
      <c r="F789" s="222" t="s">
        <v>1101</v>
      </c>
      <c r="G789" s="36"/>
      <c r="H789" s="36"/>
      <c r="I789" s="122"/>
      <c r="J789" s="36"/>
      <c r="K789" s="36"/>
      <c r="L789" s="39"/>
      <c r="M789" s="223"/>
      <c r="N789" s="224"/>
      <c r="O789" s="71"/>
      <c r="P789" s="71"/>
      <c r="Q789" s="71"/>
      <c r="R789" s="71"/>
      <c r="S789" s="71"/>
      <c r="T789" s="72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T789" s="17" t="s">
        <v>200</v>
      </c>
      <c r="AU789" s="17" t="s">
        <v>86</v>
      </c>
    </row>
    <row r="790" spans="1:65" s="14" customFormat="1">
      <c r="B790" s="235"/>
      <c r="C790" s="236"/>
      <c r="D790" s="221" t="s">
        <v>202</v>
      </c>
      <c r="E790" s="237" t="s">
        <v>1</v>
      </c>
      <c r="F790" s="238" t="s">
        <v>2290</v>
      </c>
      <c r="G790" s="236"/>
      <c r="H790" s="239">
        <v>41.4</v>
      </c>
      <c r="I790" s="240"/>
      <c r="J790" s="236"/>
      <c r="K790" s="236"/>
      <c r="L790" s="241"/>
      <c r="M790" s="242"/>
      <c r="N790" s="243"/>
      <c r="O790" s="243"/>
      <c r="P790" s="243"/>
      <c r="Q790" s="243"/>
      <c r="R790" s="243"/>
      <c r="S790" s="243"/>
      <c r="T790" s="244"/>
      <c r="AT790" s="245" t="s">
        <v>202</v>
      </c>
      <c r="AU790" s="245" t="s">
        <v>86</v>
      </c>
      <c r="AV790" s="14" t="s">
        <v>86</v>
      </c>
      <c r="AW790" s="14" t="s">
        <v>32</v>
      </c>
      <c r="AX790" s="14" t="s">
        <v>77</v>
      </c>
      <c r="AY790" s="245" t="s">
        <v>191</v>
      </c>
    </row>
    <row r="791" spans="1:65" s="14" customFormat="1">
      <c r="B791" s="235"/>
      <c r="C791" s="236"/>
      <c r="D791" s="221" t="s">
        <v>202</v>
      </c>
      <c r="E791" s="237" t="s">
        <v>1</v>
      </c>
      <c r="F791" s="238" t="s">
        <v>2291</v>
      </c>
      <c r="G791" s="236"/>
      <c r="H791" s="239">
        <v>23</v>
      </c>
      <c r="I791" s="240"/>
      <c r="J791" s="236"/>
      <c r="K791" s="236"/>
      <c r="L791" s="241"/>
      <c r="M791" s="242"/>
      <c r="N791" s="243"/>
      <c r="O791" s="243"/>
      <c r="P791" s="243"/>
      <c r="Q791" s="243"/>
      <c r="R791" s="243"/>
      <c r="S791" s="243"/>
      <c r="T791" s="244"/>
      <c r="AT791" s="245" t="s">
        <v>202</v>
      </c>
      <c r="AU791" s="245" t="s">
        <v>86</v>
      </c>
      <c r="AV791" s="14" t="s">
        <v>86</v>
      </c>
      <c r="AW791" s="14" t="s">
        <v>32</v>
      </c>
      <c r="AX791" s="14" t="s">
        <v>77</v>
      </c>
      <c r="AY791" s="245" t="s">
        <v>191</v>
      </c>
    </row>
    <row r="792" spans="1:65" s="2" customFormat="1" ht="21.6" customHeight="1">
      <c r="A792" s="34"/>
      <c r="B792" s="35"/>
      <c r="C792" s="208" t="s">
        <v>1168</v>
      </c>
      <c r="D792" s="208" t="s">
        <v>193</v>
      </c>
      <c r="E792" s="209" t="s">
        <v>1919</v>
      </c>
      <c r="F792" s="210" t="s">
        <v>1920</v>
      </c>
      <c r="G792" s="211" t="s">
        <v>235</v>
      </c>
      <c r="H792" s="212">
        <v>2.0249999999999999</v>
      </c>
      <c r="I792" s="213"/>
      <c r="J792" s="214">
        <f>ROUND(I792*H792,2)</f>
        <v>0</v>
      </c>
      <c r="K792" s="210" t="s">
        <v>197</v>
      </c>
      <c r="L792" s="39"/>
      <c r="M792" s="215" t="s">
        <v>1</v>
      </c>
      <c r="N792" s="216" t="s">
        <v>42</v>
      </c>
      <c r="O792" s="71"/>
      <c r="P792" s="217">
        <f>O792*H792</f>
        <v>0</v>
      </c>
      <c r="Q792" s="217">
        <v>0</v>
      </c>
      <c r="R792" s="217">
        <f>Q792*H792</f>
        <v>0</v>
      </c>
      <c r="S792" s="217">
        <v>0</v>
      </c>
      <c r="T792" s="218">
        <f>S792*H792</f>
        <v>0</v>
      </c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R792" s="219" t="s">
        <v>321</v>
      </c>
      <c r="AT792" s="219" t="s">
        <v>193</v>
      </c>
      <c r="AU792" s="219" t="s">
        <v>86</v>
      </c>
      <c r="AY792" s="17" t="s">
        <v>191</v>
      </c>
      <c r="BE792" s="220">
        <f>IF(N792="základní",J792,0)</f>
        <v>0</v>
      </c>
      <c r="BF792" s="220">
        <f>IF(N792="snížená",J792,0)</f>
        <v>0</v>
      </c>
      <c r="BG792" s="220">
        <f>IF(N792="zákl. přenesená",J792,0)</f>
        <v>0</v>
      </c>
      <c r="BH792" s="220">
        <f>IF(N792="sníž. přenesená",J792,0)</f>
        <v>0</v>
      </c>
      <c r="BI792" s="220">
        <f>IF(N792="nulová",J792,0)</f>
        <v>0</v>
      </c>
      <c r="BJ792" s="17" t="s">
        <v>84</v>
      </c>
      <c r="BK792" s="220">
        <f>ROUND(I792*H792,2)</f>
        <v>0</v>
      </c>
      <c r="BL792" s="17" t="s">
        <v>321</v>
      </c>
      <c r="BM792" s="219" t="s">
        <v>2292</v>
      </c>
    </row>
    <row r="793" spans="1:65" s="2" customFormat="1" ht="29.25">
      <c r="A793" s="34"/>
      <c r="B793" s="35"/>
      <c r="C793" s="36"/>
      <c r="D793" s="221" t="s">
        <v>200</v>
      </c>
      <c r="E793" s="36"/>
      <c r="F793" s="222" t="s">
        <v>1922</v>
      </c>
      <c r="G793" s="36"/>
      <c r="H793" s="36"/>
      <c r="I793" s="122"/>
      <c r="J793" s="36"/>
      <c r="K793" s="36"/>
      <c r="L793" s="39"/>
      <c r="M793" s="223"/>
      <c r="N793" s="224"/>
      <c r="O793" s="71"/>
      <c r="P793" s="71"/>
      <c r="Q793" s="71"/>
      <c r="R793" s="71"/>
      <c r="S793" s="71"/>
      <c r="T793" s="72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T793" s="17" t="s">
        <v>200</v>
      </c>
      <c r="AU793" s="17" t="s">
        <v>86</v>
      </c>
    </row>
    <row r="794" spans="1:65" s="12" customFormat="1" ht="22.9" customHeight="1">
      <c r="B794" s="192"/>
      <c r="C794" s="193"/>
      <c r="D794" s="194" t="s">
        <v>76</v>
      </c>
      <c r="E794" s="206" t="s">
        <v>1110</v>
      </c>
      <c r="F794" s="206" t="s">
        <v>1111</v>
      </c>
      <c r="G794" s="193"/>
      <c r="H794" s="193"/>
      <c r="I794" s="196"/>
      <c r="J794" s="207">
        <f>BK794</f>
        <v>0</v>
      </c>
      <c r="K794" s="193"/>
      <c r="L794" s="198"/>
      <c r="M794" s="199"/>
      <c r="N794" s="200"/>
      <c r="O794" s="200"/>
      <c r="P794" s="201">
        <f>SUM(P795:P807)</f>
        <v>0</v>
      </c>
      <c r="Q794" s="200"/>
      <c r="R794" s="201">
        <f>SUM(R795:R807)</f>
        <v>2.8046399999999997E-3</v>
      </c>
      <c r="S794" s="200"/>
      <c r="T794" s="202">
        <f>SUM(T795:T807)</f>
        <v>0</v>
      </c>
      <c r="AR794" s="203" t="s">
        <v>86</v>
      </c>
      <c r="AT794" s="204" t="s">
        <v>76</v>
      </c>
      <c r="AU794" s="204" t="s">
        <v>84</v>
      </c>
      <c r="AY794" s="203" t="s">
        <v>191</v>
      </c>
      <c r="BK794" s="205">
        <f>SUM(BK795:BK807)</f>
        <v>0</v>
      </c>
    </row>
    <row r="795" spans="1:65" s="2" customFormat="1" ht="21.6" customHeight="1">
      <c r="A795" s="34"/>
      <c r="B795" s="35"/>
      <c r="C795" s="208" t="s">
        <v>1179</v>
      </c>
      <c r="D795" s="208" t="s">
        <v>193</v>
      </c>
      <c r="E795" s="209" t="s">
        <v>1113</v>
      </c>
      <c r="F795" s="210" t="s">
        <v>1114</v>
      </c>
      <c r="G795" s="211" t="s">
        <v>223</v>
      </c>
      <c r="H795" s="212">
        <v>13.472</v>
      </c>
      <c r="I795" s="213"/>
      <c r="J795" s="214">
        <f>ROUND(I795*H795,2)</f>
        <v>0</v>
      </c>
      <c r="K795" s="210" t="s">
        <v>197</v>
      </c>
      <c r="L795" s="39"/>
      <c r="M795" s="215" t="s">
        <v>1</v>
      </c>
      <c r="N795" s="216" t="s">
        <v>42</v>
      </c>
      <c r="O795" s="71"/>
      <c r="P795" s="217">
        <f>O795*H795</f>
        <v>0</v>
      </c>
      <c r="Q795" s="217">
        <v>1.2E-4</v>
      </c>
      <c r="R795" s="217">
        <f>Q795*H795</f>
        <v>1.6166399999999999E-3</v>
      </c>
      <c r="S795" s="217">
        <v>0</v>
      </c>
      <c r="T795" s="218">
        <f>S795*H795</f>
        <v>0</v>
      </c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R795" s="219" t="s">
        <v>321</v>
      </c>
      <c r="AT795" s="219" t="s">
        <v>193</v>
      </c>
      <c r="AU795" s="219" t="s">
        <v>86</v>
      </c>
      <c r="AY795" s="17" t="s">
        <v>191</v>
      </c>
      <c r="BE795" s="220">
        <f>IF(N795="základní",J795,0)</f>
        <v>0</v>
      </c>
      <c r="BF795" s="220">
        <f>IF(N795="snížená",J795,0)</f>
        <v>0</v>
      </c>
      <c r="BG795" s="220">
        <f>IF(N795="zákl. přenesená",J795,0)</f>
        <v>0</v>
      </c>
      <c r="BH795" s="220">
        <f>IF(N795="sníž. přenesená",J795,0)</f>
        <v>0</v>
      </c>
      <c r="BI795" s="220">
        <f>IF(N795="nulová",J795,0)</f>
        <v>0</v>
      </c>
      <c r="BJ795" s="17" t="s">
        <v>84</v>
      </c>
      <c r="BK795" s="220">
        <f>ROUND(I795*H795,2)</f>
        <v>0</v>
      </c>
      <c r="BL795" s="17" t="s">
        <v>321</v>
      </c>
      <c r="BM795" s="219" t="s">
        <v>1115</v>
      </c>
    </row>
    <row r="796" spans="1:65" s="2" customFormat="1" ht="19.5">
      <c r="A796" s="34"/>
      <c r="B796" s="35"/>
      <c r="C796" s="36"/>
      <c r="D796" s="221" t="s">
        <v>200</v>
      </c>
      <c r="E796" s="36"/>
      <c r="F796" s="222" t="s">
        <v>1116</v>
      </c>
      <c r="G796" s="36"/>
      <c r="H796" s="36"/>
      <c r="I796" s="122"/>
      <c r="J796" s="36"/>
      <c r="K796" s="36"/>
      <c r="L796" s="39"/>
      <c r="M796" s="223"/>
      <c r="N796" s="224"/>
      <c r="O796" s="71"/>
      <c r="P796" s="71"/>
      <c r="Q796" s="71"/>
      <c r="R796" s="71"/>
      <c r="S796" s="71"/>
      <c r="T796" s="72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T796" s="17" t="s">
        <v>200</v>
      </c>
      <c r="AU796" s="17" t="s">
        <v>86</v>
      </c>
    </row>
    <row r="797" spans="1:65" s="13" customFormat="1">
      <c r="B797" s="225"/>
      <c r="C797" s="226"/>
      <c r="D797" s="221" t="s">
        <v>202</v>
      </c>
      <c r="E797" s="227" t="s">
        <v>1</v>
      </c>
      <c r="F797" s="228" t="s">
        <v>1117</v>
      </c>
      <c r="G797" s="226"/>
      <c r="H797" s="227" t="s">
        <v>1</v>
      </c>
      <c r="I797" s="229"/>
      <c r="J797" s="226"/>
      <c r="K797" s="226"/>
      <c r="L797" s="230"/>
      <c r="M797" s="231"/>
      <c r="N797" s="232"/>
      <c r="O797" s="232"/>
      <c r="P797" s="232"/>
      <c r="Q797" s="232"/>
      <c r="R797" s="232"/>
      <c r="S797" s="232"/>
      <c r="T797" s="233"/>
      <c r="AT797" s="234" t="s">
        <v>202</v>
      </c>
      <c r="AU797" s="234" t="s">
        <v>86</v>
      </c>
      <c r="AV797" s="13" t="s">
        <v>84</v>
      </c>
      <c r="AW797" s="13" t="s">
        <v>32</v>
      </c>
      <c r="AX797" s="13" t="s">
        <v>77</v>
      </c>
      <c r="AY797" s="234" t="s">
        <v>191</v>
      </c>
    </row>
    <row r="798" spans="1:65" s="13" customFormat="1">
      <c r="B798" s="225"/>
      <c r="C798" s="226"/>
      <c r="D798" s="221" t="s">
        <v>202</v>
      </c>
      <c r="E798" s="227" t="s">
        <v>1</v>
      </c>
      <c r="F798" s="228" t="s">
        <v>1292</v>
      </c>
      <c r="G798" s="226"/>
      <c r="H798" s="227" t="s">
        <v>1</v>
      </c>
      <c r="I798" s="229"/>
      <c r="J798" s="226"/>
      <c r="K798" s="226"/>
      <c r="L798" s="230"/>
      <c r="M798" s="231"/>
      <c r="N798" s="232"/>
      <c r="O798" s="232"/>
      <c r="P798" s="232"/>
      <c r="Q798" s="232"/>
      <c r="R798" s="232"/>
      <c r="S798" s="232"/>
      <c r="T798" s="233"/>
      <c r="AT798" s="234" t="s">
        <v>202</v>
      </c>
      <c r="AU798" s="234" t="s">
        <v>86</v>
      </c>
      <c r="AV798" s="13" t="s">
        <v>84</v>
      </c>
      <c r="AW798" s="13" t="s">
        <v>32</v>
      </c>
      <c r="AX798" s="13" t="s">
        <v>77</v>
      </c>
      <c r="AY798" s="234" t="s">
        <v>191</v>
      </c>
    </row>
    <row r="799" spans="1:65" s="14" customFormat="1">
      <c r="B799" s="235"/>
      <c r="C799" s="236"/>
      <c r="D799" s="221" t="s">
        <v>202</v>
      </c>
      <c r="E799" s="237" t="s">
        <v>1</v>
      </c>
      <c r="F799" s="238" t="s">
        <v>2293</v>
      </c>
      <c r="G799" s="236"/>
      <c r="H799" s="239">
        <v>3.8719999999999999</v>
      </c>
      <c r="I799" s="240"/>
      <c r="J799" s="236"/>
      <c r="K799" s="236"/>
      <c r="L799" s="241"/>
      <c r="M799" s="242"/>
      <c r="N799" s="243"/>
      <c r="O799" s="243"/>
      <c r="P799" s="243"/>
      <c r="Q799" s="243"/>
      <c r="R799" s="243"/>
      <c r="S799" s="243"/>
      <c r="T799" s="244"/>
      <c r="AT799" s="245" t="s">
        <v>202</v>
      </c>
      <c r="AU799" s="245" t="s">
        <v>86</v>
      </c>
      <c r="AV799" s="14" t="s">
        <v>86</v>
      </c>
      <c r="AW799" s="14" t="s">
        <v>32</v>
      </c>
      <c r="AX799" s="14" t="s">
        <v>77</v>
      </c>
      <c r="AY799" s="245" t="s">
        <v>191</v>
      </c>
    </row>
    <row r="800" spans="1:65" s="14" customFormat="1">
      <c r="B800" s="235"/>
      <c r="C800" s="236"/>
      <c r="D800" s="221" t="s">
        <v>202</v>
      </c>
      <c r="E800" s="237" t="s">
        <v>1</v>
      </c>
      <c r="F800" s="238" t="s">
        <v>2294</v>
      </c>
      <c r="G800" s="236"/>
      <c r="H800" s="239">
        <v>5.6879999999999997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AT800" s="245" t="s">
        <v>202</v>
      </c>
      <c r="AU800" s="245" t="s">
        <v>86</v>
      </c>
      <c r="AV800" s="14" t="s">
        <v>86</v>
      </c>
      <c r="AW800" s="14" t="s">
        <v>32</v>
      </c>
      <c r="AX800" s="14" t="s">
        <v>77</v>
      </c>
      <c r="AY800" s="245" t="s">
        <v>191</v>
      </c>
    </row>
    <row r="801" spans="1:65" s="13" customFormat="1">
      <c r="B801" s="225"/>
      <c r="C801" s="226"/>
      <c r="D801" s="221" t="s">
        <v>202</v>
      </c>
      <c r="E801" s="227" t="s">
        <v>1</v>
      </c>
      <c r="F801" s="228" t="s">
        <v>1295</v>
      </c>
      <c r="G801" s="226"/>
      <c r="H801" s="227" t="s">
        <v>1</v>
      </c>
      <c r="I801" s="229"/>
      <c r="J801" s="226"/>
      <c r="K801" s="226"/>
      <c r="L801" s="230"/>
      <c r="M801" s="231"/>
      <c r="N801" s="232"/>
      <c r="O801" s="232"/>
      <c r="P801" s="232"/>
      <c r="Q801" s="232"/>
      <c r="R801" s="232"/>
      <c r="S801" s="232"/>
      <c r="T801" s="233"/>
      <c r="AT801" s="234" t="s">
        <v>202</v>
      </c>
      <c r="AU801" s="234" t="s">
        <v>86</v>
      </c>
      <c r="AV801" s="13" t="s">
        <v>84</v>
      </c>
      <c r="AW801" s="13" t="s">
        <v>32</v>
      </c>
      <c r="AX801" s="13" t="s">
        <v>77</v>
      </c>
      <c r="AY801" s="234" t="s">
        <v>191</v>
      </c>
    </row>
    <row r="802" spans="1:65" s="14" customFormat="1">
      <c r="B802" s="235"/>
      <c r="C802" s="236"/>
      <c r="D802" s="221" t="s">
        <v>202</v>
      </c>
      <c r="E802" s="237" t="s">
        <v>1</v>
      </c>
      <c r="F802" s="238" t="s">
        <v>2295</v>
      </c>
      <c r="G802" s="236"/>
      <c r="H802" s="239">
        <v>1.976</v>
      </c>
      <c r="I802" s="240"/>
      <c r="J802" s="236"/>
      <c r="K802" s="236"/>
      <c r="L802" s="241"/>
      <c r="M802" s="242"/>
      <c r="N802" s="243"/>
      <c r="O802" s="243"/>
      <c r="P802" s="243"/>
      <c r="Q802" s="243"/>
      <c r="R802" s="243"/>
      <c r="S802" s="243"/>
      <c r="T802" s="244"/>
      <c r="AT802" s="245" t="s">
        <v>202</v>
      </c>
      <c r="AU802" s="245" t="s">
        <v>86</v>
      </c>
      <c r="AV802" s="14" t="s">
        <v>86</v>
      </c>
      <c r="AW802" s="14" t="s">
        <v>32</v>
      </c>
      <c r="AX802" s="14" t="s">
        <v>77</v>
      </c>
      <c r="AY802" s="245" t="s">
        <v>191</v>
      </c>
    </row>
    <row r="803" spans="1:65" s="14" customFormat="1">
      <c r="B803" s="235"/>
      <c r="C803" s="236"/>
      <c r="D803" s="221" t="s">
        <v>202</v>
      </c>
      <c r="E803" s="237" t="s">
        <v>1</v>
      </c>
      <c r="F803" s="238" t="s">
        <v>1924</v>
      </c>
      <c r="G803" s="236"/>
      <c r="H803" s="239">
        <v>1.9359999999999999</v>
      </c>
      <c r="I803" s="240"/>
      <c r="J803" s="236"/>
      <c r="K803" s="236"/>
      <c r="L803" s="241"/>
      <c r="M803" s="242"/>
      <c r="N803" s="243"/>
      <c r="O803" s="243"/>
      <c r="P803" s="243"/>
      <c r="Q803" s="243"/>
      <c r="R803" s="243"/>
      <c r="S803" s="243"/>
      <c r="T803" s="244"/>
      <c r="AT803" s="245" t="s">
        <v>202</v>
      </c>
      <c r="AU803" s="245" t="s">
        <v>86</v>
      </c>
      <c r="AV803" s="14" t="s">
        <v>86</v>
      </c>
      <c r="AW803" s="14" t="s">
        <v>32</v>
      </c>
      <c r="AX803" s="14" t="s">
        <v>77</v>
      </c>
      <c r="AY803" s="245" t="s">
        <v>191</v>
      </c>
    </row>
    <row r="804" spans="1:65" s="2" customFormat="1" ht="21.6" customHeight="1">
      <c r="A804" s="34"/>
      <c r="B804" s="35"/>
      <c r="C804" s="208" t="s">
        <v>1186</v>
      </c>
      <c r="D804" s="208" t="s">
        <v>193</v>
      </c>
      <c r="E804" s="209" t="s">
        <v>1123</v>
      </c>
      <c r="F804" s="210" t="s">
        <v>1124</v>
      </c>
      <c r="G804" s="211" t="s">
        <v>223</v>
      </c>
      <c r="H804" s="212">
        <v>1.8</v>
      </c>
      <c r="I804" s="213"/>
      <c r="J804" s="214">
        <f>ROUND(I804*H804,2)</f>
        <v>0</v>
      </c>
      <c r="K804" s="210" t="s">
        <v>197</v>
      </c>
      <c r="L804" s="39"/>
      <c r="M804" s="215" t="s">
        <v>1</v>
      </c>
      <c r="N804" s="216" t="s">
        <v>42</v>
      </c>
      <c r="O804" s="71"/>
      <c r="P804" s="217">
        <f>O804*H804</f>
        <v>0</v>
      </c>
      <c r="Q804" s="217">
        <v>6.6E-4</v>
      </c>
      <c r="R804" s="217">
        <f>Q804*H804</f>
        <v>1.188E-3</v>
      </c>
      <c r="S804" s="217">
        <v>0</v>
      </c>
      <c r="T804" s="218">
        <f>S804*H804</f>
        <v>0</v>
      </c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R804" s="219" t="s">
        <v>321</v>
      </c>
      <c r="AT804" s="219" t="s">
        <v>193</v>
      </c>
      <c r="AU804" s="219" t="s">
        <v>86</v>
      </c>
      <c r="AY804" s="17" t="s">
        <v>191</v>
      </c>
      <c r="BE804" s="220">
        <f>IF(N804="základní",J804,0)</f>
        <v>0</v>
      </c>
      <c r="BF804" s="220">
        <f>IF(N804="snížená",J804,0)</f>
        <v>0</v>
      </c>
      <c r="BG804" s="220">
        <f>IF(N804="zákl. přenesená",J804,0)</f>
        <v>0</v>
      </c>
      <c r="BH804" s="220">
        <f>IF(N804="sníž. přenesená",J804,0)</f>
        <v>0</v>
      </c>
      <c r="BI804" s="220">
        <f>IF(N804="nulová",J804,0)</f>
        <v>0</v>
      </c>
      <c r="BJ804" s="17" t="s">
        <v>84</v>
      </c>
      <c r="BK804" s="220">
        <f>ROUND(I804*H804,2)</f>
        <v>0</v>
      </c>
      <c r="BL804" s="17" t="s">
        <v>321</v>
      </c>
      <c r="BM804" s="219" t="s">
        <v>1125</v>
      </c>
    </row>
    <row r="805" spans="1:65" s="2" customFormat="1" ht="19.5">
      <c r="A805" s="34"/>
      <c r="B805" s="35"/>
      <c r="C805" s="36"/>
      <c r="D805" s="221" t="s">
        <v>200</v>
      </c>
      <c r="E805" s="36"/>
      <c r="F805" s="222" t="s">
        <v>1126</v>
      </c>
      <c r="G805" s="36"/>
      <c r="H805" s="36"/>
      <c r="I805" s="122"/>
      <c r="J805" s="36"/>
      <c r="K805" s="36"/>
      <c r="L805" s="39"/>
      <c r="M805" s="223"/>
      <c r="N805" s="224"/>
      <c r="O805" s="71"/>
      <c r="P805" s="71"/>
      <c r="Q805" s="71"/>
      <c r="R805" s="71"/>
      <c r="S805" s="71"/>
      <c r="T805" s="72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T805" s="17" t="s">
        <v>200</v>
      </c>
      <c r="AU805" s="17" t="s">
        <v>86</v>
      </c>
    </row>
    <row r="806" spans="1:65" s="13" customFormat="1" ht="22.5">
      <c r="B806" s="225"/>
      <c r="C806" s="226"/>
      <c r="D806" s="221" t="s">
        <v>202</v>
      </c>
      <c r="E806" s="227" t="s">
        <v>1</v>
      </c>
      <c r="F806" s="228" t="s">
        <v>1127</v>
      </c>
      <c r="G806" s="226"/>
      <c r="H806" s="227" t="s">
        <v>1</v>
      </c>
      <c r="I806" s="229"/>
      <c r="J806" s="226"/>
      <c r="K806" s="226"/>
      <c r="L806" s="230"/>
      <c r="M806" s="231"/>
      <c r="N806" s="232"/>
      <c r="O806" s="232"/>
      <c r="P806" s="232"/>
      <c r="Q806" s="232"/>
      <c r="R806" s="232"/>
      <c r="S806" s="232"/>
      <c r="T806" s="233"/>
      <c r="AT806" s="234" t="s">
        <v>202</v>
      </c>
      <c r="AU806" s="234" t="s">
        <v>86</v>
      </c>
      <c r="AV806" s="13" t="s">
        <v>84</v>
      </c>
      <c r="AW806" s="13" t="s">
        <v>32</v>
      </c>
      <c r="AX806" s="13" t="s">
        <v>77</v>
      </c>
      <c r="AY806" s="234" t="s">
        <v>191</v>
      </c>
    </row>
    <row r="807" spans="1:65" s="14" customFormat="1">
      <c r="B807" s="235"/>
      <c r="C807" s="236"/>
      <c r="D807" s="221" t="s">
        <v>202</v>
      </c>
      <c r="E807" s="237" t="s">
        <v>1</v>
      </c>
      <c r="F807" s="238" t="s">
        <v>2296</v>
      </c>
      <c r="G807" s="236"/>
      <c r="H807" s="239">
        <v>1.8</v>
      </c>
      <c r="I807" s="240"/>
      <c r="J807" s="236"/>
      <c r="K807" s="236"/>
      <c r="L807" s="241"/>
      <c r="M807" s="242"/>
      <c r="N807" s="243"/>
      <c r="O807" s="243"/>
      <c r="P807" s="243"/>
      <c r="Q807" s="243"/>
      <c r="R807" s="243"/>
      <c r="S807" s="243"/>
      <c r="T807" s="244"/>
      <c r="AT807" s="245" t="s">
        <v>202</v>
      </c>
      <c r="AU807" s="245" t="s">
        <v>86</v>
      </c>
      <c r="AV807" s="14" t="s">
        <v>86</v>
      </c>
      <c r="AW807" s="14" t="s">
        <v>32</v>
      </c>
      <c r="AX807" s="14" t="s">
        <v>77</v>
      </c>
      <c r="AY807" s="245" t="s">
        <v>191</v>
      </c>
    </row>
    <row r="808" spans="1:65" s="12" customFormat="1" ht="22.9" customHeight="1">
      <c r="B808" s="192"/>
      <c r="C808" s="193"/>
      <c r="D808" s="194" t="s">
        <v>76</v>
      </c>
      <c r="E808" s="206" t="s">
        <v>1129</v>
      </c>
      <c r="F808" s="206" t="s">
        <v>1130</v>
      </c>
      <c r="G808" s="193"/>
      <c r="H808" s="193"/>
      <c r="I808" s="196"/>
      <c r="J808" s="207">
        <f>BK808</f>
        <v>0</v>
      </c>
      <c r="K808" s="193"/>
      <c r="L808" s="198"/>
      <c r="M808" s="199"/>
      <c r="N808" s="200"/>
      <c r="O808" s="200"/>
      <c r="P808" s="201">
        <f>SUM(P809:P862)</f>
        <v>0</v>
      </c>
      <c r="Q808" s="200"/>
      <c r="R808" s="201">
        <f>SUM(R809:R862)</f>
        <v>0.44938615000000004</v>
      </c>
      <c r="S808" s="200"/>
      <c r="T808" s="202">
        <f>SUM(T809:T862)</f>
        <v>5.7070999999999997E-3</v>
      </c>
      <c r="AR808" s="203" t="s">
        <v>86</v>
      </c>
      <c r="AT808" s="204" t="s">
        <v>76</v>
      </c>
      <c r="AU808" s="204" t="s">
        <v>84</v>
      </c>
      <c r="AY808" s="203" t="s">
        <v>191</v>
      </c>
      <c r="BK808" s="205">
        <f>SUM(BK809:BK862)</f>
        <v>0</v>
      </c>
    </row>
    <row r="809" spans="1:65" s="2" customFormat="1" ht="21.6" customHeight="1">
      <c r="A809" s="34"/>
      <c r="B809" s="35"/>
      <c r="C809" s="208" t="s">
        <v>2297</v>
      </c>
      <c r="D809" s="208" t="s">
        <v>193</v>
      </c>
      <c r="E809" s="209" t="s">
        <v>1132</v>
      </c>
      <c r="F809" s="210" t="s">
        <v>1133</v>
      </c>
      <c r="G809" s="211" t="s">
        <v>223</v>
      </c>
      <c r="H809" s="212">
        <v>18.41</v>
      </c>
      <c r="I809" s="213"/>
      <c r="J809" s="214">
        <f>ROUND(I809*H809,2)</f>
        <v>0</v>
      </c>
      <c r="K809" s="210" t="s">
        <v>197</v>
      </c>
      <c r="L809" s="39"/>
      <c r="M809" s="215" t="s">
        <v>1</v>
      </c>
      <c r="N809" s="216" t="s">
        <v>42</v>
      </c>
      <c r="O809" s="71"/>
      <c r="P809" s="217">
        <f>O809*H809</f>
        <v>0</v>
      </c>
      <c r="Q809" s="217">
        <v>1E-3</v>
      </c>
      <c r="R809" s="217">
        <f>Q809*H809</f>
        <v>1.8409999999999999E-2</v>
      </c>
      <c r="S809" s="217">
        <v>3.1E-4</v>
      </c>
      <c r="T809" s="218">
        <f>S809*H809</f>
        <v>5.7070999999999997E-3</v>
      </c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R809" s="219" t="s">
        <v>321</v>
      </c>
      <c r="AT809" s="219" t="s">
        <v>193</v>
      </c>
      <c r="AU809" s="219" t="s">
        <v>86</v>
      </c>
      <c r="AY809" s="17" t="s">
        <v>191</v>
      </c>
      <c r="BE809" s="220">
        <f>IF(N809="základní",J809,0)</f>
        <v>0</v>
      </c>
      <c r="BF809" s="220">
        <f>IF(N809="snížená",J809,0)</f>
        <v>0</v>
      </c>
      <c r="BG809" s="220">
        <f>IF(N809="zákl. přenesená",J809,0)</f>
        <v>0</v>
      </c>
      <c r="BH809" s="220">
        <f>IF(N809="sníž. přenesená",J809,0)</f>
        <v>0</v>
      </c>
      <c r="BI809" s="220">
        <f>IF(N809="nulová",J809,0)</f>
        <v>0</v>
      </c>
      <c r="BJ809" s="17" t="s">
        <v>84</v>
      </c>
      <c r="BK809" s="220">
        <f>ROUND(I809*H809,2)</f>
        <v>0</v>
      </c>
      <c r="BL809" s="17" t="s">
        <v>321</v>
      </c>
      <c r="BM809" s="219" t="s">
        <v>1134</v>
      </c>
    </row>
    <row r="810" spans="1:65" s="2" customFormat="1">
      <c r="A810" s="34"/>
      <c r="B810" s="35"/>
      <c r="C810" s="36"/>
      <c r="D810" s="221" t="s">
        <v>200</v>
      </c>
      <c r="E810" s="36"/>
      <c r="F810" s="222" t="s">
        <v>1135</v>
      </c>
      <c r="G810" s="36"/>
      <c r="H810" s="36"/>
      <c r="I810" s="122"/>
      <c r="J810" s="36"/>
      <c r="K810" s="36"/>
      <c r="L810" s="39"/>
      <c r="M810" s="223"/>
      <c r="N810" s="224"/>
      <c r="O810" s="71"/>
      <c r="P810" s="71"/>
      <c r="Q810" s="71"/>
      <c r="R810" s="71"/>
      <c r="S810" s="71"/>
      <c r="T810" s="72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T810" s="17" t="s">
        <v>200</v>
      </c>
      <c r="AU810" s="17" t="s">
        <v>86</v>
      </c>
    </row>
    <row r="811" spans="1:65" s="13" customFormat="1">
      <c r="B811" s="225"/>
      <c r="C811" s="226"/>
      <c r="D811" s="221" t="s">
        <v>202</v>
      </c>
      <c r="E811" s="227" t="s">
        <v>1</v>
      </c>
      <c r="F811" s="228" t="s">
        <v>1292</v>
      </c>
      <c r="G811" s="226"/>
      <c r="H811" s="227" t="s">
        <v>1</v>
      </c>
      <c r="I811" s="229"/>
      <c r="J811" s="226"/>
      <c r="K811" s="226"/>
      <c r="L811" s="230"/>
      <c r="M811" s="231"/>
      <c r="N811" s="232"/>
      <c r="O811" s="232"/>
      <c r="P811" s="232"/>
      <c r="Q811" s="232"/>
      <c r="R811" s="232"/>
      <c r="S811" s="232"/>
      <c r="T811" s="233"/>
      <c r="AT811" s="234" t="s">
        <v>202</v>
      </c>
      <c r="AU811" s="234" t="s">
        <v>86</v>
      </c>
      <c r="AV811" s="13" t="s">
        <v>84</v>
      </c>
      <c r="AW811" s="13" t="s">
        <v>32</v>
      </c>
      <c r="AX811" s="13" t="s">
        <v>77</v>
      </c>
      <c r="AY811" s="234" t="s">
        <v>191</v>
      </c>
    </row>
    <row r="812" spans="1:65" s="14" customFormat="1">
      <c r="B812" s="235"/>
      <c r="C812" s="236"/>
      <c r="D812" s="221" t="s">
        <v>202</v>
      </c>
      <c r="E812" s="237" t="s">
        <v>1</v>
      </c>
      <c r="F812" s="238" t="s">
        <v>2077</v>
      </c>
      <c r="G812" s="236"/>
      <c r="H812" s="239">
        <v>6.4240000000000004</v>
      </c>
      <c r="I812" s="240"/>
      <c r="J812" s="236"/>
      <c r="K812" s="236"/>
      <c r="L812" s="241"/>
      <c r="M812" s="242"/>
      <c r="N812" s="243"/>
      <c r="O812" s="243"/>
      <c r="P812" s="243"/>
      <c r="Q812" s="243"/>
      <c r="R812" s="243"/>
      <c r="S812" s="243"/>
      <c r="T812" s="244"/>
      <c r="AT812" s="245" t="s">
        <v>202</v>
      </c>
      <c r="AU812" s="245" t="s">
        <v>86</v>
      </c>
      <c r="AV812" s="14" t="s">
        <v>86</v>
      </c>
      <c r="AW812" s="14" t="s">
        <v>32</v>
      </c>
      <c r="AX812" s="14" t="s">
        <v>77</v>
      </c>
      <c r="AY812" s="245" t="s">
        <v>191</v>
      </c>
    </row>
    <row r="813" spans="1:65" s="14" customFormat="1" ht="22.5">
      <c r="B813" s="235"/>
      <c r="C813" s="236"/>
      <c r="D813" s="221" t="s">
        <v>202</v>
      </c>
      <c r="E813" s="237" t="s">
        <v>1</v>
      </c>
      <c r="F813" s="238" t="s">
        <v>2078</v>
      </c>
      <c r="G813" s="236"/>
      <c r="H813" s="239">
        <v>3.3919999999999999</v>
      </c>
      <c r="I813" s="240"/>
      <c r="J813" s="236"/>
      <c r="K813" s="236"/>
      <c r="L813" s="241"/>
      <c r="M813" s="242"/>
      <c r="N813" s="243"/>
      <c r="O813" s="243"/>
      <c r="P813" s="243"/>
      <c r="Q813" s="243"/>
      <c r="R813" s="243"/>
      <c r="S813" s="243"/>
      <c r="T813" s="244"/>
      <c r="AT813" s="245" t="s">
        <v>202</v>
      </c>
      <c r="AU813" s="245" t="s">
        <v>86</v>
      </c>
      <c r="AV813" s="14" t="s">
        <v>86</v>
      </c>
      <c r="AW813" s="14" t="s">
        <v>32</v>
      </c>
      <c r="AX813" s="14" t="s">
        <v>77</v>
      </c>
      <c r="AY813" s="245" t="s">
        <v>191</v>
      </c>
    </row>
    <row r="814" spans="1:65" s="13" customFormat="1">
      <c r="B814" s="225"/>
      <c r="C814" s="226"/>
      <c r="D814" s="221" t="s">
        <v>202</v>
      </c>
      <c r="E814" s="227" t="s">
        <v>1</v>
      </c>
      <c r="F814" s="228" t="s">
        <v>1295</v>
      </c>
      <c r="G814" s="226"/>
      <c r="H814" s="227" t="s">
        <v>1</v>
      </c>
      <c r="I814" s="229"/>
      <c r="J814" s="226"/>
      <c r="K814" s="226"/>
      <c r="L814" s="230"/>
      <c r="M814" s="231"/>
      <c r="N814" s="232"/>
      <c r="O814" s="232"/>
      <c r="P814" s="232"/>
      <c r="Q814" s="232"/>
      <c r="R814" s="232"/>
      <c r="S814" s="232"/>
      <c r="T814" s="233"/>
      <c r="AT814" s="234" t="s">
        <v>202</v>
      </c>
      <c r="AU814" s="234" t="s">
        <v>86</v>
      </c>
      <c r="AV814" s="13" t="s">
        <v>84</v>
      </c>
      <c r="AW814" s="13" t="s">
        <v>32</v>
      </c>
      <c r="AX814" s="13" t="s">
        <v>77</v>
      </c>
      <c r="AY814" s="234" t="s">
        <v>191</v>
      </c>
    </row>
    <row r="815" spans="1:65" s="14" customFormat="1">
      <c r="B815" s="235"/>
      <c r="C815" s="236"/>
      <c r="D815" s="221" t="s">
        <v>202</v>
      </c>
      <c r="E815" s="237" t="s">
        <v>1</v>
      </c>
      <c r="F815" s="238" t="s">
        <v>2079</v>
      </c>
      <c r="G815" s="236"/>
      <c r="H815" s="239">
        <v>7.5549999999999997</v>
      </c>
      <c r="I815" s="240"/>
      <c r="J815" s="236"/>
      <c r="K815" s="236"/>
      <c r="L815" s="241"/>
      <c r="M815" s="242"/>
      <c r="N815" s="243"/>
      <c r="O815" s="243"/>
      <c r="P815" s="243"/>
      <c r="Q815" s="243"/>
      <c r="R815" s="243"/>
      <c r="S815" s="243"/>
      <c r="T815" s="244"/>
      <c r="AT815" s="245" t="s">
        <v>202</v>
      </c>
      <c r="AU815" s="245" t="s">
        <v>86</v>
      </c>
      <c r="AV815" s="14" t="s">
        <v>86</v>
      </c>
      <c r="AW815" s="14" t="s">
        <v>32</v>
      </c>
      <c r="AX815" s="14" t="s">
        <v>77</v>
      </c>
      <c r="AY815" s="245" t="s">
        <v>191</v>
      </c>
    </row>
    <row r="816" spans="1:65" s="14" customFormat="1">
      <c r="B816" s="235"/>
      <c r="C816" s="236"/>
      <c r="D816" s="221" t="s">
        <v>202</v>
      </c>
      <c r="E816" s="237" t="s">
        <v>1</v>
      </c>
      <c r="F816" s="238" t="s">
        <v>2080</v>
      </c>
      <c r="G816" s="236"/>
      <c r="H816" s="239">
        <v>1.0389999999999999</v>
      </c>
      <c r="I816" s="240"/>
      <c r="J816" s="236"/>
      <c r="K816" s="236"/>
      <c r="L816" s="241"/>
      <c r="M816" s="242"/>
      <c r="N816" s="243"/>
      <c r="O816" s="243"/>
      <c r="P816" s="243"/>
      <c r="Q816" s="243"/>
      <c r="R816" s="243"/>
      <c r="S816" s="243"/>
      <c r="T816" s="244"/>
      <c r="AT816" s="245" t="s">
        <v>202</v>
      </c>
      <c r="AU816" s="245" t="s">
        <v>86</v>
      </c>
      <c r="AV816" s="14" t="s">
        <v>86</v>
      </c>
      <c r="AW816" s="14" t="s">
        <v>32</v>
      </c>
      <c r="AX816" s="14" t="s">
        <v>77</v>
      </c>
      <c r="AY816" s="245" t="s">
        <v>191</v>
      </c>
    </row>
    <row r="817" spans="1:65" s="2" customFormat="1" ht="21.6" customHeight="1">
      <c r="A817" s="34"/>
      <c r="B817" s="35"/>
      <c r="C817" s="208" t="s">
        <v>2298</v>
      </c>
      <c r="D817" s="208" t="s">
        <v>193</v>
      </c>
      <c r="E817" s="209" t="s">
        <v>1137</v>
      </c>
      <c r="F817" s="210" t="s">
        <v>1138</v>
      </c>
      <c r="G817" s="211" t="s">
        <v>223</v>
      </c>
      <c r="H817" s="212">
        <v>18.41</v>
      </c>
      <c r="I817" s="213"/>
      <c r="J817" s="214">
        <f>ROUND(I817*H817,2)</f>
        <v>0</v>
      </c>
      <c r="K817" s="210" t="s">
        <v>197</v>
      </c>
      <c r="L817" s="39"/>
      <c r="M817" s="215" t="s">
        <v>1</v>
      </c>
      <c r="N817" s="216" t="s">
        <v>42</v>
      </c>
      <c r="O817" s="71"/>
      <c r="P817" s="217">
        <f>O817*H817</f>
        <v>0</v>
      </c>
      <c r="Q817" s="217">
        <v>3.1800000000000001E-3</v>
      </c>
      <c r="R817" s="217">
        <f>Q817*H817</f>
        <v>5.85438E-2</v>
      </c>
      <c r="S817" s="217">
        <v>0</v>
      </c>
      <c r="T817" s="218">
        <f>S817*H817</f>
        <v>0</v>
      </c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R817" s="219" t="s">
        <v>321</v>
      </c>
      <c r="AT817" s="219" t="s">
        <v>193</v>
      </c>
      <c r="AU817" s="219" t="s">
        <v>86</v>
      </c>
      <c r="AY817" s="17" t="s">
        <v>191</v>
      </c>
      <c r="BE817" s="220">
        <f>IF(N817="základní",J817,0)</f>
        <v>0</v>
      </c>
      <c r="BF817" s="220">
        <f>IF(N817="snížená",J817,0)</f>
        <v>0</v>
      </c>
      <c r="BG817" s="220">
        <f>IF(N817="zákl. přenesená",J817,0)</f>
        <v>0</v>
      </c>
      <c r="BH817" s="220">
        <f>IF(N817="sníž. přenesená",J817,0)</f>
        <v>0</v>
      </c>
      <c r="BI817" s="220">
        <f>IF(N817="nulová",J817,0)</f>
        <v>0</v>
      </c>
      <c r="BJ817" s="17" t="s">
        <v>84</v>
      </c>
      <c r="BK817" s="220">
        <f>ROUND(I817*H817,2)</f>
        <v>0</v>
      </c>
      <c r="BL817" s="17" t="s">
        <v>321</v>
      </c>
      <c r="BM817" s="219" t="s">
        <v>1139</v>
      </c>
    </row>
    <row r="818" spans="1:65" s="2" customFormat="1" ht="29.25">
      <c r="A818" s="34"/>
      <c r="B818" s="35"/>
      <c r="C818" s="36"/>
      <c r="D818" s="221" t="s">
        <v>200</v>
      </c>
      <c r="E818" s="36"/>
      <c r="F818" s="222" t="s">
        <v>1140</v>
      </c>
      <c r="G818" s="36"/>
      <c r="H818" s="36"/>
      <c r="I818" s="122"/>
      <c r="J818" s="36"/>
      <c r="K818" s="36"/>
      <c r="L818" s="39"/>
      <c r="M818" s="223"/>
      <c r="N818" s="224"/>
      <c r="O818" s="71"/>
      <c r="P818" s="71"/>
      <c r="Q818" s="71"/>
      <c r="R818" s="71"/>
      <c r="S818" s="71"/>
      <c r="T818" s="72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T818" s="17" t="s">
        <v>200</v>
      </c>
      <c r="AU818" s="17" t="s">
        <v>86</v>
      </c>
    </row>
    <row r="819" spans="1:65" s="2" customFormat="1" ht="21.6" customHeight="1">
      <c r="A819" s="34"/>
      <c r="B819" s="35"/>
      <c r="C819" s="208" t="s">
        <v>2299</v>
      </c>
      <c r="D819" s="208" t="s">
        <v>193</v>
      </c>
      <c r="E819" s="209" t="s">
        <v>1142</v>
      </c>
      <c r="F819" s="210" t="s">
        <v>1143</v>
      </c>
      <c r="G819" s="211" t="s">
        <v>223</v>
      </c>
      <c r="H819" s="212">
        <v>135.928</v>
      </c>
      <c r="I819" s="213"/>
      <c r="J819" s="214">
        <f>ROUND(I819*H819,2)</f>
        <v>0</v>
      </c>
      <c r="K819" s="210" t="s">
        <v>197</v>
      </c>
      <c r="L819" s="39"/>
      <c r="M819" s="215" t="s">
        <v>1</v>
      </c>
      <c r="N819" s="216" t="s">
        <v>42</v>
      </c>
      <c r="O819" s="71"/>
      <c r="P819" s="217">
        <f>O819*H819</f>
        <v>0</v>
      </c>
      <c r="Q819" s="217">
        <v>2.0000000000000001E-4</v>
      </c>
      <c r="R819" s="217">
        <f>Q819*H819</f>
        <v>2.7185600000000001E-2</v>
      </c>
      <c r="S819" s="217">
        <v>0</v>
      </c>
      <c r="T819" s="218">
        <f>S819*H819</f>
        <v>0</v>
      </c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R819" s="219" t="s">
        <v>321</v>
      </c>
      <c r="AT819" s="219" t="s">
        <v>193</v>
      </c>
      <c r="AU819" s="219" t="s">
        <v>86</v>
      </c>
      <c r="AY819" s="17" t="s">
        <v>191</v>
      </c>
      <c r="BE819" s="220">
        <f>IF(N819="základní",J819,0)</f>
        <v>0</v>
      </c>
      <c r="BF819" s="220">
        <f>IF(N819="snížená",J819,0)</f>
        <v>0</v>
      </c>
      <c r="BG819" s="220">
        <f>IF(N819="zákl. přenesená",J819,0)</f>
        <v>0</v>
      </c>
      <c r="BH819" s="220">
        <f>IF(N819="sníž. přenesená",J819,0)</f>
        <v>0</v>
      </c>
      <c r="BI819" s="220">
        <f>IF(N819="nulová",J819,0)</f>
        <v>0</v>
      </c>
      <c r="BJ819" s="17" t="s">
        <v>84</v>
      </c>
      <c r="BK819" s="220">
        <f>ROUND(I819*H819,2)</f>
        <v>0</v>
      </c>
      <c r="BL819" s="17" t="s">
        <v>321</v>
      </c>
      <c r="BM819" s="219" t="s">
        <v>2300</v>
      </c>
    </row>
    <row r="820" spans="1:65" s="2" customFormat="1" ht="19.5">
      <c r="A820" s="34"/>
      <c r="B820" s="35"/>
      <c r="C820" s="36"/>
      <c r="D820" s="221" t="s">
        <v>200</v>
      </c>
      <c r="E820" s="36"/>
      <c r="F820" s="222" t="s">
        <v>1145</v>
      </c>
      <c r="G820" s="36"/>
      <c r="H820" s="36"/>
      <c r="I820" s="122"/>
      <c r="J820" s="36"/>
      <c r="K820" s="36"/>
      <c r="L820" s="39"/>
      <c r="M820" s="223"/>
      <c r="N820" s="224"/>
      <c r="O820" s="71"/>
      <c r="P820" s="71"/>
      <c r="Q820" s="71"/>
      <c r="R820" s="71"/>
      <c r="S820" s="71"/>
      <c r="T820" s="72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T820" s="17" t="s">
        <v>200</v>
      </c>
      <c r="AU820" s="17" t="s">
        <v>86</v>
      </c>
    </row>
    <row r="821" spans="1:65" s="2" customFormat="1" ht="19.5">
      <c r="A821" s="34"/>
      <c r="B821" s="35"/>
      <c r="C821" s="36"/>
      <c r="D821" s="221" t="s">
        <v>218</v>
      </c>
      <c r="E821" s="36"/>
      <c r="F821" s="246" t="s">
        <v>2301</v>
      </c>
      <c r="G821" s="36"/>
      <c r="H821" s="36"/>
      <c r="I821" s="122"/>
      <c r="J821" s="36"/>
      <c r="K821" s="36"/>
      <c r="L821" s="39"/>
      <c r="M821" s="223"/>
      <c r="N821" s="224"/>
      <c r="O821" s="71"/>
      <c r="P821" s="71"/>
      <c r="Q821" s="71"/>
      <c r="R821" s="71"/>
      <c r="S821" s="71"/>
      <c r="T821" s="72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T821" s="17" t="s">
        <v>218</v>
      </c>
      <c r="AU821" s="17" t="s">
        <v>86</v>
      </c>
    </row>
    <row r="822" spans="1:65" s="2" customFormat="1" ht="32.450000000000003" customHeight="1">
      <c r="A822" s="34"/>
      <c r="B822" s="35"/>
      <c r="C822" s="208" t="s">
        <v>2302</v>
      </c>
      <c r="D822" s="208" t="s">
        <v>193</v>
      </c>
      <c r="E822" s="209" t="s">
        <v>1149</v>
      </c>
      <c r="F822" s="210" t="s">
        <v>1150</v>
      </c>
      <c r="G822" s="211" t="s">
        <v>223</v>
      </c>
      <c r="H822" s="212">
        <v>135.928</v>
      </c>
      <c r="I822" s="213"/>
      <c r="J822" s="214">
        <f>ROUND(I822*H822,2)</f>
        <v>0</v>
      </c>
      <c r="K822" s="210" t="s">
        <v>197</v>
      </c>
      <c r="L822" s="39"/>
      <c r="M822" s="215" t="s">
        <v>1</v>
      </c>
      <c r="N822" s="216" t="s">
        <v>42</v>
      </c>
      <c r="O822" s="71"/>
      <c r="P822" s="217">
        <f>O822*H822</f>
        <v>0</v>
      </c>
      <c r="Q822" s="217">
        <v>2.9E-4</v>
      </c>
      <c r="R822" s="217">
        <f>Q822*H822</f>
        <v>3.9419120000000002E-2</v>
      </c>
      <c r="S822" s="217">
        <v>0</v>
      </c>
      <c r="T822" s="218">
        <f>S822*H822</f>
        <v>0</v>
      </c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R822" s="219" t="s">
        <v>321</v>
      </c>
      <c r="AT822" s="219" t="s">
        <v>193</v>
      </c>
      <c r="AU822" s="219" t="s">
        <v>86</v>
      </c>
      <c r="AY822" s="17" t="s">
        <v>191</v>
      </c>
      <c r="BE822" s="220">
        <f>IF(N822="základní",J822,0)</f>
        <v>0</v>
      </c>
      <c r="BF822" s="220">
        <f>IF(N822="snížená",J822,0)</f>
        <v>0</v>
      </c>
      <c r="BG822" s="220">
        <f>IF(N822="zákl. přenesená",J822,0)</f>
        <v>0</v>
      </c>
      <c r="BH822" s="220">
        <f>IF(N822="sníž. přenesená",J822,0)</f>
        <v>0</v>
      </c>
      <c r="BI822" s="220">
        <f>IF(N822="nulová",J822,0)</f>
        <v>0</v>
      </c>
      <c r="BJ822" s="17" t="s">
        <v>84</v>
      </c>
      <c r="BK822" s="220">
        <f>ROUND(I822*H822,2)</f>
        <v>0</v>
      </c>
      <c r="BL822" s="17" t="s">
        <v>321</v>
      </c>
      <c r="BM822" s="219" t="s">
        <v>1151</v>
      </c>
    </row>
    <row r="823" spans="1:65" s="2" customFormat="1" ht="29.25">
      <c r="A823" s="34"/>
      <c r="B823" s="35"/>
      <c r="C823" s="36"/>
      <c r="D823" s="221" t="s">
        <v>200</v>
      </c>
      <c r="E823" s="36"/>
      <c r="F823" s="222" t="s">
        <v>1152</v>
      </c>
      <c r="G823" s="36"/>
      <c r="H823" s="36"/>
      <c r="I823" s="122"/>
      <c r="J823" s="36"/>
      <c r="K823" s="36"/>
      <c r="L823" s="39"/>
      <c r="M823" s="223"/>
      <c r="N823" s="224"/>
      <c r="O823" s="71"/>
      <c r="P823" s="71"/>
      <c r="Q823" s="71"/>
      <c r="R823" s="71"/>
      <c r="S823" s="71"/>
      <c r="T823" s="72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T823" s="17" t="s">
        <v>200</v>
      </c>
      <c r="AU823" s="17" t="s">
        <v>86</v>
      </c>
    </row>
    <row r="824" spans="1:65" s="2" customFormat="1" ht="19.5">
      <c r="A824" s="34"/>
      <c r="B824" s="35"/>
      <c r="C824" s="36"/>
      <c r="D824" s="221" t="s">
        <v>218</v>
      </c>
      <c r="E824" s="36"/>
      <c r="F824" s="246" t="s">
        <v>2301</v>
      </c>
      <c r="G824" s="36"/>
      <c r="H824" s="36"/>
      <c r="I824" s="122"/>
      <c r="J824" s="36"/>
      <c r="K824" s="36"/>
      <c r="L824" s="39"/>
      <c r="M824" s="223"/>
      <c r="N824" s="224"/>
      <c r="O824" s="71"/>
      <c r="P824" s="71"/>
      <c r="Q824" s="71"/>
      <c r="R824" s="71"/>
      <c r="S824" s="71"/>
      <c r="T824" s="72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T824" s="17" t="s">
        <v>218</v>
      </c>
      <c r="AU824" s="17" t="s">
        <v>86</v>
      </c>
    </row>
    <row r="825" spans="1:65" s="13" customFormat="1">
      <c r="B825" s="225"/>
      <c r="C825" s="226"/>
      <c r="D825" s="221" t="s">
        <v>202</v>
      </c>
      <c r="E825" s="227" t="s">
        <v>1</v>
      </c>
      <c r="F825" s="228" t="s">
        <v>1938</v>
      </c>
      <c r="G825" s="226"/>
      <c r="H825" s="227" t="s">
        <v>1</v>
      </c>
      <c r="I825" s="229"/>
      <c r="J825" s="226"/>
      <c r="K825" s="226"/>
      <c r="L825" s="230"/>
      <c r="M825" s="231"/>
      <c r="N825" s="232"/>
      <c r="O825" s="232"/>
      <c r="P825" s="232"/>
      <c r="Q825" s="232"/>
      <c r="R825" s="232"/>
      <c r="S825" s="232"/>
      <c r="T825" s="233"/>
      <c r="AT825" s="234" t="s">
        <v>202</v>
      </c>
      <c r="AU825" s="234" t="s">
        <v>86</v>
      </c>
      <c r="AV825" s="13" t="s">
        <v>84</v>
      </c>
      <c r="AW825" s="13" t="s">
        <v>32</v>
      </c>
      <c r="AX825" s="13" t="s">
        <v>77</v>
      </c>
      <c r="AY825" s="234" t="s">
        <v>191</v>
      </c>
    </row>
    <row r="826" spans="1:65" s="13" customFormat="1">
      <c r="B826" s="225"/>
      <c r="C826" s="226"/>
      <c r="D826" s="221" t="s">
        <v>202</v>
      </c>
      <c r="E826" s="227" t="s">
        <v>1</v>
      </c>
      <c r="F826" s="228" t="s">
        <v>1292</v>
      </c>
      <c r="G826" s="226"/>
      <c r="H826" s="227" t="s">
        <v>1</v>
      </c>
      <c r="I826" s="229"/>
      <c r="J826" s="226"/>
      <c r="K826" s="226"/>
      <c r="L826" s="230"/>
      <c r="M826" s="231"/>
      <c r="N826" s="232"/>
      <c r="O826" s="232"/>
      <c r="P826" s="232"/>
      <c r="Q826" s="232"/>
      <c r="R826" s="232"/>
      <c r="S826" s="232"/>
      <c r="T826" s="233"/>
      <c r="AT826" s="234" t="s">
        <v>202</v>
      </c>
      <c r="AU826" s="234" t="s">
        <v>86</v>
      </c>
      <c r="AV826" s="13" t="s">
        <v>84</v>
      </c>
      <c r="AW826" s="13" t="s">
        <v>32</v>
      </c>
      <c r="AX826" s="13" t="s">
        <v>77</v>
      </c>
      <c r="AY826" s="234" t="s">
        <v>191</v>
      </c>
    </row>
    <row r="827" spans="1:65" s="14" customFormat="1">
      <c r="B827" s="235"/>
      <c r="C827" s="236"/>
      <c r="D827" s="221" t="s">
        <v>202</v>
      </c>
      <c r="E827" s="237" t="s">
        <v>1</v>
      </c>
      <c r="F827" s="238" t="s">
        <v>2303</v>
      </c>
      <c r="G827" s="236"/>
      <c r="H827" s="239">
        <v>16.815999999999999</v>
      </c>
      <c r="I827" s="240"/>
      <c r="J827" s="236"/>
      <c r="K827" s="236"/>
      <c r="L827" s="241"/>
      <c r="M827" s="242"/>
      <c r="N827" s="243"/>
      <c r="O827" s="243"/>
      <c r="P827" s="243"/>
      <c r="Q827" s="243"/>
      <c r="R827" s="243"/>
      <c r="S827" s="243"/>
      <c r="T827" s="244"/>
      <c r="AT827" s="245" t="s">
        <v>202</v>
      </c>
      <c r="AU827" s="245" t="s">
        <v>86</v>
      </c>
      <c r="AV827" s="14" t="s">
        <v>86</v>
      </c>
      <c r="AW827" s="14" t="s">
        <v>32</v>
      </c>
      <c r="AX827" s="14" t="s">
        <v>77</v>
      </c>
      <c r="AY827" s="245" t="s">
        <v>191</v>
      </c>
    </row>
    <row r="828" spans="1:65" s="13" customFormat="1">
      <c r="B828" s="225"/>
      <c r="C828" s="226"/>
      <c r="D828" s="221" t="s">
        <v>202</v>
      </c>
      <c r="E828" s="227" t="s">
        <v>1</v>
      </c>
      <c r="F828" s="228" t="s">
        <v>1295</v>
      </c>
      <c r="G828" s="226"/>
      <c r="H828" s="227" t="s">
        <v>1</v>
      </c>
      <c r="I828" s="229"/>
      <c r="J828" s="226"/>
      <c r="K828" s="226"/>
      <c r="L828" s="230"/>
      <c r="M828" s="231"/>
      <c r="N828" s="232"/>
      <c r="O828" s="232"/>
      <c r="P828" s="232"/>
      <c r="Q828" s="232"/>
      <c r="R828" s="232"/>
      <c r="S828" s="232"/>
      <c r="T828" s="233"/>
      <c r="AT828" s="234" t="s">
        <v>202</v>
      </c>
      <c r="AU828" s="234" t="s">
        <v>86</v>
      </c>
      <c r="AV828" s="13" t="s">
        <v>84</v>
      </c>
      <c r="AW828" s="13" t="s">
        <v>32</v>
      </c>
      <c r="AX828" s="13" t="s">
        <v>77</v>
      </c>
      <c r="AY828" s="234" t="s">
        <v>191</v>
      </c>
    </row>
    <row r="829" spans="1:65" s="14" customFormat="1">
      <c r="B829" s="235"/>
      <c r="C829" s="236"/>
      <c r="D829" s="221" t="s">
        <v>202</v>
      </c>
      <c r="E829" s="237" t="s">
        <v>1</v>
      </c>
      <c r="F829" s="238" t="s">
        <v>2121</v>
      </c>
      <c r="G829" s="236"/>
      <c r="H829" s="239">
        <v>4.95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AT829" s="245" t="s">
        <v>202</v>
      </c>
      <c r="AU829" s="245" t="s">
        <v>86</v>
      </c>
      <c r="AV829" s="14" t="s">
        <v>86</v>
      </c>
      <c r="AW829" s="14" t="s">
        <v>32</v>
      </c>
      <c r="AX829" s="14" t="s">
        <v>77</v>
      </c>
      <c r="AY829" s="245" t="s">
        <v>191</v>
      </c>
    </row>
    <row r="830" spans="1:65" s="13" customFormat="1">
      <c r="B830" s="225"/>
      <c r="C830" s="226"/>
      <c r="D830" s="221" t="s">
        <v>202</v>
      </c>
      <c r="E830" s="227" t="s">
        <v>1</v>
      </c>
      <c r="F830" s="228" t="s">
        <v>1939</v>
      </c>
      <c r="G830" s="226"/>
      <c r="H830" s="227" t="s">
        <v>1</v>
      </c>
      <c r="I830" s="229"/>
      <c r="J830" s="226"/>
      <c r="K830" s="226"/>
      <c r="L830" s="230"/>
      <c r="M830" s="231"/>
      <c r="N830" s="232"/>
      <c r="O830" s="232"/>
      <c r="P830" s="232"/>
      <c r="Q830" s="232"/>
      <c r="R830" s="232"/>
      <c r="S830" s="232"/>
      <c r="T830" s="233"/>
      <c r="AT830" s="234" t="s">
        <v>202</v>
      </c>
      <c r="AU830" s="234" t="s">
        <v>86</v>
      </c>
      <c r="AV830" s="13" t="s">
        <v>84</v>
      </c>
      <c r="AW830" s="13" t="s">
        <v>32</v>
      </c>
      <c r="AX830" s="13" t="s">
        <v>77</v>
      </c>
      <c r="AY830" s="234" t="s">
        <v>191</v>
      </c>
    </row>
    <row r="831" spans="1:65" s="13" customFormat="1">
      <c r="B831" s="225"/>
      <c r="C831" s="226"/>
      <c r="D831" s="221" t="s">
        <v>202</v>
      </c>
      <c r="E831" s="227" t="s">
        <v>1</v>
      </c>
      <c r="F831" s="228" t="s">
        <v>1292</v>
      </c>
      <c r="G831" s="226"/>
      <c r="H831" s="227" t="s">
        <v>1</v>
      </c>
      <c r="I831" s="229"/>
      <c r="J831" s="226"/>
      <c r="K831" s="226"/>
      <c r="L831" s="230"/>
      <c r="M831" s="231"/>
      <c r="N831" s="232"/>
      <c r="O831" s="232"/>
      <c r="P831" s="232"/>
      <c r="Q831" s="232"/>
      <c r="R831" s="232"/>
      <c r="S831" s="232"/>
      <c r="T831" s="233"/>
      <c r="AT831" s="234" t="s">
        <v>202</v>
      </c>
      <c r="AU831" s="234" t="s">
        <v>86</v>
      </c>
      <c r="AV831" s="13" t="s">
        <v>84</v>
      </c>
      <c r="AW831" s="13" t="s">
        <v>32</v>
      </c>
      <c r="AX831" s="13" t="s">
        <v>77</v>
      </c>
      <c r="AY831" s="234" t="s">
        <v>191</v>
      </c>
    </row>
    <row r="832" spans="1:65" s="14" customFormat="1" ht="45">
      <c r="B832" s="235"/>
      <c r="C832" s="236"/>
      <c r="D832" s="221" t="s">
        <v>202</v>
      </c>
      <c r="E832" s="237" t="s">
        <v>1</v>
      </c>
      <c r="F832" s="238" t="s">
        <v>2086</v>
      </c>
      <c r="G832" s="236"/>
      <c r="H832" s="239">
        <v>29.068999999999999</v>
      </c>
      <c r="I832" s="240"/>
      <c r="J832" s="236"/>
      <c r="K832" s="236"/>
      <c r="L832" s="241"/>
      <c r="M832" s="242"/>
      <c r="N832" s="243"/>
      <c r="O832" s="243"/>
      <c r="P832" s="243"/>
      <c r="Q832" s="243"/>
      <c r="R832" s="243"/>
      <c r="S832" s="243"/>
      <c r="T832" s="244"/>
      <c r="AT832" s="245" t="s">
        <v>202</v>
      </c>
      <c r="AU832" s="245" t="s">
        <v>86</v>
      </c>
      <c r="AV832" s="14" t="s">
        <v>86</v>
      </c>
      <c r="AW832" s="14" t="s">
        <v>32</v>
      </c>
      <c r="AX832" s="14" t="s">
        <v>77</v>
      </c>
      <c r="AY832" s="245" t="s">
        <v>191</v>
      </c>
    </row>
    <row r="833" spans="1:65" s="13" customFormat="1">
      <c r="B833" s="225"/>
      <c r="C833" s="226"/>
      <c r="D833" s="221" t="s">
        <v>202</v>
      </c>
      <c r="E833" s="227" t="s">
        <v>1</v>
      </c>
      <c r="F833" s="228" t="s">
        <v>1295</v>
      </c>
      <c r="G833" s="226"/>
      <c r="H833" s="227" t="s">
        <v>1</v>
      </c>
      <c r="I833" s="229"/>
      <c r="J833" s="226"/>
      <c r="K833" s="226"/>
      <c r="L833" s="230"/>
      <c r="M833" s="231"/>
      <c r="N833" s="232"/>
      <c r="O833" s="232"/>
      <c r="P833" s="232"/>
      <c r="Q833" s="232"/>
      <c r="R833" s="232"/>
      <c r="S833" s="232"/>
      <c r="T833" s="233"/>
      <c r="AT833" s="234" t="s">
        <v>202</v>
      </c>
      <c r="AU833" s="234" t="s">
        <v>86</v>
      </c>
      <c r="AV833" s="13" t="s">
        <v>84</v>
      </c>
      <c r="AW833" s="13" t="s">
        <v>32</v>
      </c>
      <c r="AX833" s="13" t="s">
        <v>77</v>
      </c>
      <c r="AY833" s="234" t="s">
        <v>191</v>
      </c>
    </row>
    <row r="834" spans="1:65" s="14" customFormat="1" ht="22.5">
      <c r="B834" s="235"/>
      <c r="C834" s="236"/>
      <c r="D834" s="221" t="s">
        <v>202</v>
      </c>
      <c r="E834" s="237" t="s">
        <v>1</v>
      </c>
      <c r="F834" s="238" t="s">
        <v>2087</v>
      </c>
      <c r="G834" s="236"/>
      <c r="H834" s="239">
        <v>12.855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AT834" s="245" t="s">
        <v>202</v>
      </c>
      <c r="AU834" s="245" t="s">
        <v>86</v>
      </c>
      <c r="AV834" s="14" t="s">
        <v>86</v>
      </c>
      <c r="AW834" s="14" t="s">
        <v>32</v>
      </c>
      <c r="AX834" s="14" t="s">
        <v>77</v>
      </c>
      <c r="AY834" s="245" t="s">
        <v>191</v>
      </c>
    </row>
    <row r="835" spans="1:65" s="13" customFormat="1">
      <c r="B835" s="225"/>
      <c r="C835" s="226"/>
      <c r="D835" s="221" t="s">
        <v>202</v>
      </c>
      <c r="E835" s="227" t="s">
        <v>1</v>
      </c>
      <c r="F835" s="228" t="s">
        <v>2088</v>
      </c>
      <c r="G835" s="226"/>
      <c r="H835" s="227" t="s">
        <v>1</v>
      </c>
      <c r="I835" s="229"/>
      <c r="J835" s="226"/>
      <c r="K835" s="226"/>
      <c r="L835" s="230"/>
      <c r="M835" s="231"/>
      <c r="N835" s="232"/>
      <c r="O835" s="232"/>
      <c r="P835" s="232"/>
      <c r="Q835" s="232"/>
      <c r="R835" s="232"/>
      <c r="S835" s="232"/>
      <c r="T835" s="233"/>
      <c r="AT835" s="234" t="s">
        <v>202</v>
      </c>
      <c r="AU835" s="234" t="s">
        <v>86</v>
      </c>
      <c r="AV835" s="13" t="s">
        <v>84</v>
      </c>
      <c r="AW835" s="13" t="s">
        <v>32</v>
      </c>
      <c r="AX835" s="13" t="s">
        <v>77</v>
      </c>
      <c r="AY835" s="234" t="s">
        <v>191</v>
      </c>
    </row>
    <row r="836" spans="1:65" s="14" customFormat="1">
      <c r="B836" s="235"/>
      <c r="C836" s="236"/>
      <c r="D836" s="221" t="s">
        <v>202</v>
      </c>
      <c r="E836" s="237" t="s">
        <v>1</v>
      </c>
      <c r="F836" s="238" t="s">
        <v>2089</v>
      </c>
      <c r="G836" s="236"/>
      <c r="H836" s="239">
        <v>0.77800000000000002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AT836" s="245" t="s">
        <v>202</v>
      </c>
      <c r="AU836" s="245" t="s">
        <v>86</v>
      </c>
      <c r="AV836" s="14" t="s">
        <v>86</v>
      </c>
      <c r="AW836" s="14" t="s">
        <v>32</v>
      </c>
      <c r="AX836" s="14" t="s">
        <v>77</v>
      </c>
      <c r="AY836" s="245" t="s">
        <v>191</v>
      </c>
    </row>
    <row r="837" spans="1:65" s="14" customFormat="1" ht="33.75">
      <c r="B837" s="235"/>
      <c r="C837" s="236"/>
      <c r="D837" s="221" t="s">
        <v>202</v>
      </c>
      <c r="E837" s="237" t="s">
        <v>1</v>
      </c>
      <c r="F837" s="238" t="s">
        <v>2090</v>
      </c>
      <c r="G837" s="236"/>
      <c r="H837" s="239">
        <v>19.088000000000001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AT837" s="245" t="s">
        <v>202</v>
      </c>
      <c r="AU837" s="245" t="s">
        <v>86</v>
      </c>
      <c r="AV837" s="14" t="s">
        <v>86</v>
      </c>
      <c r="AW837" s="14" t="s">
        <v>32</v>
      </c>
      <c r="AX837" s="14" t="s">
        <v>77</v>
      </c>
      <c r="AY837" s="245" t="s">
        <v>191</v>
      </c>
    </row>
    <row r="838" spans="1:65" s="13" customFormat="1">
      <c r="B838" s="225"/>
      <c r="C838" s="226"/>
      <c r="D838" s="221" t="s">
        <v>202</v>
      </c>
      <c r="E838" s="227" t="s">
        <v>1</v>
      </c>
      <c r="F838" s="228" t="s">
        <v>2091</v>
      </c>
      <c r="G838" s="226"/>
      <c r="H838" s="227" t="s">
        <v>1</v>
      </c>
      <c r="I838" s="229"/>
      <c r="J838" s="226"/>
      <c r="K838" s="226"/>
      <c r="L838" s="230"/>
      <c r="M838" s="231"/>
      <c r="N838" s="232"/>
      <c r="O838" s="232"/>
      <c r="P838" s="232"/>
      <c r="Q838" s="232"/>
      <c r="R838" s="232"/>
      <c r="S838" s="232"/>
      <c r="T838" s="233"/>
      <c r="AT838" s="234" t="s">
        <v>202</v>
      </c>
      <c r="AU838" s="234" t="s">
        <v>86</v>
      </c>
      <c r="AV838" s="13" t="s">
        <v>84</v>
      </c>
      <c r="AW838" s="13" t="s">
        <v>32</v>
      </c>
      <c r="AX838" s="13" t="s">
        <v>77</v>
      </c>
      <c r="AY838" s="234" t="s">
        <v>191</v>
      </c>
    </row>
    <row r="839" spans="1:65" s="14" customFormat="1">
      <c r="B839" s="235"/>
      <c r="C839" s="236"/>
      <c r="D839" s="221" t="s">
        <v>202</v>
      </c>
      <c r="E839" s="237" t="s">
        <v>1</v>
      </c>
      <c r="F839" s="238" t="s">
        <v>2092</v>
      </c>
      <c r="G839" s="236"/>
      <c r="H839" s="239">
        <v>4.7789999999999999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AT839" s="245" t="s">
        <v>202</v>
      </c>
      <c r="AU839" s="245" t="s">
        <v>86</v>
      </c>
      <c r="AV839" s="14" t="s">
        <v>86</v>
      </c>
      <c r="AW839" s="14" t="s">
        <v>32</v>
      </c>
      <c r="AX839" s="14" t="s">
        <v>77</v>
      </c>
      <c r="AY839" s="245" t="s">
        <v>191</v>
      </c>
    </row>
    <row r="840" spans="1:65" s="13" customFormat="1">
      <c r="B840" s="225"/>
      <c r="C840" s="226"/>
      <c r="D840" s="221" t="s">
        <v>202</v>
      </c>
      <c r="E840" s="227" t="s">
        <v>1</v>
      </c>
      <c r="F840" s="228" t="s">
        <v>367</v>
      </c>
      <c r="G840" s="226"/>
      <c r="H840" s="227" t="s">
        <v>1</v>
      </c>
      <c r="I840" s="229"/>
      <c r="J840" s="226"/>
      <c r="K840" s="226"/>
      <c r="L840" s="230"/>
      <c r="M840" s="231"/>
      <c r="N840" s="232"/>
      <c r="O840" s="232"/>
      <c r="P840" s="232"/>
      <c r="Q840" s="232"/>
      <c r="R840" s="232"/>
      <c r="S840" s="232"/>
      <c r="T840" s="233"/>
      <c r="AT840" s="234" t="s">
        <v>202</v>
      </c>
      <c r="AU840" s="234" t="s">
        <v>86</v>
      </c>
      <c r="AV840" s="13" t="s">
        <v>84</v>
      </c>
      <c r="AW840" s="13" t="s">
        <v>32</v>
      </c>
      <c r="AX840" s="13" t="s">
        <v>77</v>
      </c>
      <c r="AY840" s="234" t="s">
        <v>191</v>
      </c>
    </row>
    <row r="841" spans="1:65" s="14" customFormat="1">
      <c r="B841" s="235"/>
      <c r="C841" s="236"/>
      <c r="D841" s="221" t="s">
        <v>202</v>
      </c>
      <c r="E841" s="237" t="s">
        <v>1</v>
      </c>
      <c r="F841" s="238" t="s">
        <v>2093</v>
      </c>
      <c r="G841" s="236"/>
      <c r="H841" s="239">
        <v>36.895000000000003</v>
      </c>
      <c r="I841" s="240"/>
      <c r="J841" s="236"/>
      <c r="K841" s="236"/>
      <c r="L841" s="241"/>
      <c r="M841" s="242"/>
      <c r="N841" s="243"/>
      <c r="O841" s="243"/>
      <c r="P841" s="243"/>
      <c r="Q841" s="243"/>
      <c r="R841" s="243"/>
      <c r="S841" s="243"/>
      <c r="T841" s="244"/>
      <c r="AT841" s="245" t="s">
        <v>202</v>
      </c>
      <c r="AU841" s="245" t="s">
        <v>86</v>
      </c>
      <c r="AV841" s="14" t="s">
        <v>86</v>
      </c>
      <c r="AW841" s="14" t="s">
        <v>32</v>
      </c>
      <c r="AX841" s="14" t="s">
        <v>77</v>
      </c>
      <c r="AY841" s="245" t="s">
        <v>191</v>
      </c>
    </row>
    <row r="842" spans="1:65" s="14" customFormat="1">
      <c r="B842" s="235"/>
      <c r="C842" s="236"/>
      <c r="D842" s="221" t="s">
        <v>202</v>
      </c>
      <c r="E842" s="237" t="s">
        <v>1</v>
      </c>
      <c r="F842" s="238" t="s">
        <v>2094</v>
      </c>
      <c r="G842" s="236"/>
      <c r="H842" s="239">
        <v>-13.832000000000001</v>
      </c>
      <c r="I842" s="240"/>
      <c r="J842" s="236"/>
      <c r="K842" s="236"/>
      <c r="L842" s="241"/>
      <c r="M842" s="242"/>
      <c r="N842" s="243"/>
      <c r="O842" s="243"/>
      <c r="P842" s="243"/>
      <c r="Q842" s="243"/>
      <c r="R842" s="243"/>
      <c r="S842" s="243"/>
      <c r="T842" s="244"/>
      <c r="AT842" s="245" t="s">
        <v>202</v>
      </c>
      <c r="AU842" s="245" t="s">
        <v>86</v>
      </c>
      <c r="AV842" s="14" t="s">
        <v>86</v>
      </c>
      <c r="AW842" s="14" t="s">
        <v>32</v>
      </c>
      <c r="AX842" s="14" t="s">
        <v>77</v>
      </c>
      <c r="AY842" s="245" t="s">
        <v>191</v>
      </c>
    </row>
    <row r="843" spans="1:65" s="14" customFormat="1">
      <c r="B843" s="235"/>
      <c r="C843" s="236"/>
      <c r="D843" s="221" t="s">
        <v>202</v>
      </c>
      <c r="E843" s="237" t="s">
        <v>1</v>
      </c>
      <c r="F843" s="238" t="s">
        <v>2095</v>
      </c>
      <c r="G843" s="236"/>
      <c r="H843" s="239">
        <v>-0.7</v>
      </c>
      <c r="I843" s="240"/>
      <c r="J843" s="236"/>
      <c r="K843" s="236"/>
      <c r="L843" s="241"/>
      <c r="M843" s="242"/>
      <c r="N843" s="243"/>
      <c r="O843" s="243"/>
      <c r="P843" s="243"/>
      <c r="Q843" s="243"/>
      <c r="R843" s="243"/>
      <c r="S843" s="243"/>
      <c r="T843" s="244"/>
      <c r="AT843" s="245" t="s">
        <v>202</v>
      </c>
      <c r="AU843" s="245" t="s">
        <v>86</v>
      </c>
      <c r="AV843" s="14" t="s">
        <v>86</v>
      </c>
      <c r="AW843" s="14" t="s">
        <v>32</v>
      </c>
      <c r="AX843" s="14" t="s">
        <v>77</v>
      </c>
      <c r="AY843" s="245" t="s">
        <v>191</v>
      </c>
    </row>
    <row r="844" spans="1:65" s="13" customFormat="1">
      <c r="B844" s="225"/>
      <c r="C844" s="226"/>
      <c r="D844" s="221" t="s">
        <v>202</v>
      </c>
      <c r="E844" s="227" t="s">
        <v>1</v>
      </c>
      <c r="F844" s="228" t="s">
        <v>335</v>
      </c>
      <c r="G844" s="226"/>
      <c r="H844" s="227" t="s">
        <v>1</v>
      </c>
      <c r="I844" s="229"/>
      <c r="J844" s="226"/>
      <c r="K844" s="226"/>
      <c r="L844" s="230"/>
      <c r="M844" s="231"/>
      <c r="N844" s="232"/>
      <c r="O844" s="232"/>
      <c r="P844" s="232"/>
      <c r="Q844" s="232"/>
      <c r="R844" s="232"/>
      <c r="S844" s="232"/>
      <c r="T844" s="233"/>
      <c r="AT844" s="234" t="s">
        <v>202</v>
      </c>
      <c r="AU844" s="234" t="s">
        <v>86</v>
      </c>
      <c r="AV844" s="13" t="s">
        <v>84</v>
      </c>
      <c r="AW844" s="13" t="s">
        <v>32</v>
      </c>
      <c r="AX844" s="13" t="s">
        <v>77</v>
      </c>
      <c r="AY844" s="234" t="s">
        <v>191</v>
      </c>
    </row>
    <row r="845" spans="1:65" s="14" customFormat="1">
      <c r="B845" s="235"/>
      <c r="C845" s="236"/>
      <c r="D845" s="221" t="s">
        <v>202</v>
      </c>
      <c r="E845" s="237" t="s">
        <v>1</v>
      </c>
      <c r="F845" s="238" t="s">
        <v>2082</v>
      </c>
      <c r="G845" s="236"/>
      <c r="H845" s="239">
        <v>2.5750000000000002</v>
      </c>
      <c r="I845" s="240"/>
      <c r="J845" s="236"/>
      <c r="K845" s="236"/>
      <c r="L845" s="241"/>
      <c r="M845" s="242"/>
      <c r="N845" s="243"/>
      <c r="O845" s="243"/>
      <c r="P845" s="243"/>
      <c r="Q845" s="243"/>
      <c r="R845" s="243"/>
      <c r="S845" s="243"/>
      <c r="T845" s="244"/>
      <c r="AT845" s="245" t="s">
        <v>202</v>
      </c>
      <c r="AU845" s="245" t="s">
        <v>86</v>
      </c>
      <c r="AV845" s="14" t="s">
        <v>86</v>
      </c>
      <c r="AW845" s="14" t="s">
        <v>32</v>
      </c>
      <c r="AX845" s="14" t="s">
        <v>77</v>
      </c>
      <c r="AY845" s="245" t="s">
        <v>191</v>
      </c>
    </row>
    <row r="846" spans="1:65" s="14" customFormat="1">
      <c r="B846" s="235"/>
      <c r="C846" s="236"/>
      <c r="D846" s="221" t="s">
        <v>202</v>
      </c>
      <c r="E846" s="236"/>
      <c r="F846" s="238" t="s">
        <v>2304</v>
      </c>
      <c r="G846" s="236"/>
      <c r="H846" s="239">
        <v>135.928</v>
      </c>
      <c r="I846" s="240"/>
      <c r="J846" s="236"/>
      <c r="K846" s="236"/>
      <c r="L846" s="241"/>
      <c r="M846" s="242"/>
      <c r="N846" s="243"/>
      <c r="O846" s="243"/>
      <c r="P846" s="243"/>
      <c r="Q846" s="243"/>
      <c r="R846" s="243"/>
      <c r="S846" s="243"/>
      <c r="T846" s="244"/>
      <c r="AT846" s="245" t="s">
        <v>202</v>
      </c>
      <c r="AU846" s="245" t="s">
        <v>86</v>
      </c>
      <c r="AV846" s="14" t="s">
        <v>86</v>
      </c>
      <c r="AW846" s="14" t="s">
        <v>4</v>
      </c>
      <c r="AX846" s="14" t="s">
        <v>84</v>
      </c>
      <c r="AY846" s="245" t="s">
        <v>191</v>
      </c>
    </row>
    <row r="847" spans="1:65" s="2" customFormat="1" ht="32.450000000000003" customHeight="1">
      <c r="A847" s="34"/>
      <c r="B847" s="35"/>
      <c r="C847" s="208" t="s">
        <v>2305</v>
      </c>
      <c r="D847" s="208" t="s">
        <v>193</v>
      </c>
      <c r="E847" s="209" t="s">
        <v>1154</v>
      </c>
      <c r="F847" s="210" t="s">
        <v>1155</v>
      </c>
      <c r="G847" s="211" t="s">
        <v>223</v>
      </c>
      <c r="H847" s="212">
        <v>135.928</v>
      </c>
      <c r="I847" s="213"/>
      <c r="J847" s="214">
        <f>ROUND(I847*H847,2)</f>
        <v>0</v>
      </c>
      <c r="K847" s="210" t="s">
        <v>197</v>
      </c>
      <c r="L847" s="39"/>
      <c r="M847" s="215" t="s">
        <v>1</v>
      </c>
      <c r="N847" s="216" t="s">
        <v>42</v>
      </c>
      <c r="O847" s="71"/>
      <c r="P847" s="217">
        <f>O847*H847</f>
        <v>0</v>
      </c>
      <c r="Q847" s="217">
        <v>1.0000000000000001E-5</v>
      </c>
      <c r="R847" s="217">
        <f>Q847*H847</f>
        <v>1.35928E-3</v>
      </c>
      <c r="S847" s="217">
        <v>0</v>
      </c>
      <c r="T847" s="218">
        <f>S847*H847</f>
        <v>0</v>
      </c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R847" s="219" t="s">
        <v>321</v>
      </c>
      <c r="AT847" s="219" t="s">
        <v>193</v>
      </c>
      <c r="AU847" s="219" t="s">
        <v>86</v>
      </c>
      <c r="AY847" s="17" t="s">
        <v>191</v>
      </c>
      <c r="BE847" s="220">
        <f>IF(N847="základní",J847,0)</f>
        <v>0</v>
      </c>
      <c r="BF847" s="220">
        <f>IF(N847="snížená",J847,0)</f>
        <v>0</v>
      </c>
      <c r="BG847" s="220">
        <f>IF(N847="zákl. přenesená",J847,0)</f>
        <v>0</v>
      </c>
      <c r="BH847" s="220">
        <f>IF(N847="sníž. přenesená",J847,0)</f>
        <v>0</v>
      </c>
      <c r="BI847" s="220">
        <f>IF(N847="nulová",J847,0)</f>
        <v>0</v>
      </c>
      <c r="BJ847" s="17" t="s">
        <v>84</v>
      </c>
      <c r="BK847" s="220">
        <f>ROUND(I847*H847,2)</f>
        <v>0</v>
      </c>
      <c r="BL847" s="17" t="s">
        <v>321</v>
      </c>
      <c r="BM847" s="219" t="s">
        <v>1156</v>
      </c>
    </row>
    <row r="848" spans="1:65" s="2" customFormat="1" ht="29.25">
      <c r="A848" s="34"/>
      <c r="B848" s="35"/>
      <c r="C848" s="36"/>
      <c r="D848" s="221" t="s">
        <v>200</v>
      </c>
      <c r="E848" s="36"/>
      <c r="F848" s="222" t="s">
        <v>1157</v>
      </c>
      <c r="G848" s="36"/>
      <c r="H848" s="36"/>
      <c r="I848" s="122"/>
      <c r="J848" s="36"/>
      <c r="K848" s="36"/>
      <c r="L848" s="39"/>
      <c r="M848" s="223"/>
      <c r="N848" s="224"/>
      <c r="O848" s="71"/>
      <c r="P848" s="71"/>
      <c r="Q848" s="71"/>
      <c r="R848" s="71"/>
      <c r="S848" s="71"/>
      <c r="T848" s="72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T848" s="17" t="s">
        <v>200</v>
      </c>
      <c r="AU848" s="17" t="s">
        <v>86</v>
      </c>
    </row>
    <row r="849" spans="1:65" s="2" customFormat="1" ht="19.5">
      <c r="A849" s="34"/>
      <c r="B849" s="35"/>
      <c r="C849" s="36"/>
      <c r="D849" s="221" t="s">
        <v>218</v>
      </c>
      <c r="E849" s="36"/>
      <c r="F849" s="246" t="s">
        <v>2301</v>
      </c>
      <c r="G849" s="36"/>
      <c r="H849" s="36"/>
      <c r="I849" s="122"/>
      <c r="J849" s="36"/>
      <c r="K849" s="36"/>
      <c r="L849" s="39"/>
      <c r="M849" s="223"/>
      <c r="N849" s="224"/>
      <c r="O849" s="71"/>
      <c r="P849" s="71"/>
      <c r="Q849" s="71"/>
      <c r="R849" s="71"/>
      <c r="S849" s="71"/>
      <c r="T849" s="72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T849" s="17" t="s">
        <v>218</v>
      </c>
      <c r="AU849" s="17" t="s">
        <v>86</v>
      </c>
    </row>
    <row r="850" spans="1:65" s="2" customFormat="1" ht="21.6" customHeight="1">
      <c r="A850" s="34"/>
      <c r="B850" s="35"/>
      <c r="C850" s="208" t="s">
        <v>2306</v>
      </c>
      <c r="D850" s="208" t="s">
        <v>193</v>
      </c>
      <c r="E850" s="209" t="s">
        <v>1159</v>
      </c>
      <c r="F850" s="210" t="s">
        <v>1160</v>
      </c>
      <c r="G850" s="211" t="s">
        <v>223</v>
      </c>
      <c r="H850" s="212">
        <v>34.094999999999999</v>
      </c>
      <c r="I850" s="213"/>
      <c r="J850" s="214">
        <f>ROUND(I850*H850,2)</f>
        <v>0</v>
      </c>
      <c r="K850" s="210" t="s">
        <v>197</v>
      </c>
      <c r="L850" s="39"/>
      <c r="M850" s="215" t="s">
        <v>1</v>
      </c>
      <c r="N850" s="216" t="s">
        <v>42</v>
      </c>
      <c r="O850" s="71"/>
      <c r="P850" s="217">
        <f>O850*H850</f>
        <v>0</v>
      </c>
      <c r="Q850" s="217">
        <v>8.9300000000000004E-3</v>
      </c>
      <c r="R850" s="217">
        <f>Q850*H850</f>
        <v>0.30446835</v>
      </c>
      <c r="S850" s="217">
        <v>0</v>
      </c>
      <c r="T850" s="218">
        <f>S850*H850</f>
        <v>0</v>
      </c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R850" s="219" t="s">
        <v>321</v>
      </c>
      <c r="AT850" s="219" t="s">
        <v>193</v>
      </c>
      <c r="AU850" s="219" t="s">
        <v>86</v>
      </c>
      <c r="AY850" s="17" t="s">
        <v>191</v>
      </c>
      <c r="BE850" s="220">
        <f>IF(N850="základní",J850,0)</f>
        <v>0</v>
      </c>
      <c r="BF850" s="220">
        <f>IF(N850="snížená",J850,0)</f>
        <v>0</v>
      </c>
      <c r="BG850" s="220">
        <f>IF(N850="zákl. přenesená",J850,0)</f>
        <v>0</v>
      </c>
      <c r="BH850" s="220">
        <f>IF(N850="sníž. přenesená",J850,0)</f>
        <v>0</v>
      </c>
      <c r="BI850" s="220">
        <f>IF(N850="nulová",J850,0)</f>
        <v>0</v>
      </c>
      <c r="BJ850" s="17" t="s">
        <v>84</v>
      </c>
      <c r="BK850" s="220">
        <f>ROUND(I850*H850,2)</f>
        <v>0</v>
      </c>
      <c r="BL850" s="17" t="s">
        <v>321</v>
      </c>
      <c r="BM850" s="219" t="s">
        <v>1161</v>
      </c>
    </row>
    <row r="851" spans="1:65" s="2" customFormat="1" ht="19.5">
      <c r="A851" s="34"/>
      <c r="B851" s="35"/>
      <c r="C851" s="36"/>
      <c r="D851" s="221" t="s">
        <v>200</v>
      </c>
      <c r="E851" s="36"/>
      <c r="F851" s="222" t="s">
        <v>1162</v>
      </c>
      <c r="G851" s="36"/>
      <c r="H851" s="36"/>
      <c r="I851" s="122"/>
      <c r="J851" s="36"/>
      <c r="K851" s="36"/>
      <c r="L851" s="39"/>
      <c r="M851" s="223"/>
      <c r="N851" s="224"/>
      <c r="O851" s="71"/>
      <c r="P851" s="71"/>
      <c r="Q851" s="71"/>
      <c r="R851" s="71"/>
      <c r="S851" s="71"/>
      <c r="T851" s="72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T851" s="17" t="s">
        <v>200</v>
      </c>
      <c r="AU851" s="17" t="s">
        <v>86</v>
      </c>
    </row>
    <row r="852" spans="1:65" s="13" customFormat="1">
      <c r="B852" s="225"/>
      <c r="C852" s="226"/>
      <c r="D852" s="221" t="s">
        <v>202</v>
      </c>
      <c r="E852" s="227" t="s">
        <v>1</v>
      </c>
      <c r="F852" s="228" t="s">
        <v>2031</v>
      </c>
      <c r="G852" s="226"/>
      <c r="H852" s="227" t="s">
        <v>1</v>
      </c>
      <c r="I852" s="229"/>
      <c r="J852" s="226"/>
      <c r="K852" s="226"/>
      <c r="L852" s="230"/>
      <c r="M852" s="231"/>
      <c r="N852" s="232"/>
      <c r="O852" s="232"/>
      <c r="P852" s="232"/>
      <c r="Q852" s="232"/>
      <c r="R852" s="232"/>
      <c r="S852" s="232"/>
      <c r="T852" s="233"/>
      <c r="AT852" s="234" t="s">
        <v>202</v>
      </c>
      <c r="AU852" s="234" t="s">
        <v>86</v>
      </c>
      <c r="AV852" s="13" t="s">
        <v>84</v>
      </c>
      <c r="AW852" s="13" t="s">
        <v>32</v>
      </c>
      <c r="AX852" s="13" t="s">
        <v>77</v>
      </c>
      <c r="AY852" s="234" t="s">
        <v>191</v>
      </c>
    </row>
    <row r="853" spans="1:65" s="14" customFormat="1">
      <c r="B853" s="235"/>
      <c r="C853" s="236"/>
      <c r="D853" s="221" t="s">
        <v>202</v>
      </c>
      <c r="E853" s="237" t="s">
        <v>1</v>
      </c>
      <c r="F853" s="238" t="s">
        <v>2307</v>
      </c>
      <c r="G853" s="236"/>
      <c r="H853" s="239">
        <v>13.507</v>
      </c>
      <c r="I853" s="240"/>
      <c r="J853" s="236"/>
      <c r="K853" s="236"/>
      <c r="L853" s="241"/>
      <c r="M853" s="242"/>
      <c r="N853" s="243"/>
      <c r="O853" s="243"/>
      <c r="P853" s="243"/>
      <c r="Q853" s="243"/>
      <c r="R853" s="243"/>
      <c r="S853" s="243"/>
      <c r="T853" s="244"/>
      <c r="AT853" s="245" t="s">
        <v>202</v>
      </c>
      <c r="AU853" s="245" t="s">
        <v>86</v>
      </c>
      <c r="AV853" s="14" t="s">
        <v>86</v>
      </c>
      <c r="AW853" s="14" t="s">
        <v>32</v>
      </c>
      <c r="AX853" s="14" t="s">
        <v>77</v>
      </c>
      <c r="AY853" s="245" t="s">
        <v>191</v>
      </c>
    </row>
    <row r="854" spans="1:65" s="13" customFormat="1">
      <c r="B854" s="225"/>
      <c r="C854" s="226"/>
      <c r="D854" s="221" t="s">
        <v>202</v>
      </c>
      <c r="E854" s="227" t="s">
        <v>1</v>
      </c>
      <c r="F854" s="228" t="s">
        <v>1164</v>
      </c>
      <c r="G854" s="226"/>
      <c r="H854" s="227" t="s">
        <v>1</v>
      </c>
      <c r="I854" s="229"/>
      <c r="J854" s="226"/>
      <c r="K854" s="226"/>
      <c r="L854" s="230"/>
      <c r="M854" s="231"/>
      <c r="N854" s="232"/>
      <c r="O854" s="232"/>
      <c r="P854" s="232"/>
      <c r="Q854" s="232"/>
      <c r="R854" s="232"/>
      <c r="S854" s="232"/>
      <c r="T854" s="233"/>
      <c r="AT854" s="234" t="s">
        <v>202</v>
      </c>
      <c r="AU854" s="234" t="s">
        <v>86</v>
      </c>
      <c r="AV854" s="13" t="s">
        <v>84</v>
      </c>
      <c r="AW854" s="13" t="s">
        <v>32</v>
      </c>
      <c r="AX854" s="13" t="s">
        <v>77</v>
      </c>
      <c r="AY854" s="234" t="s">
        <v>191</v>
      </c>
    </row>
    <row r="855" spans="1:65" s="14" customFormat="1">
      <c r="B855" s="235"/>
      <c r="C855" s="236"/>
      <c r="D855" s="221" t="s">
        <v>202</v>
      </c>
      <c r="E855" s="237" t="s">
        <v>1</v>
      </c>
      <c r="F855" s="238" t="s">
        <v>2308</v>
      </c>
      <c r="G855" s="236"/>
      <c r="H855" s="239">
        <v>1.4</v>
      </c>
      <c r="I855" s="240"/>
      <c r="J855" s="236"/>
      <c r="K855" s="236"/>
      <c r="L855" s="241"/>
      <c r="M855" s="242"/>
      <c r="N855" s="243"/>
      <c r="O855" s="243"/>
      <c r="P855" s="243"/>
      <c r="Q855" s="243"/>
      <c r="R855" s="243"/>
      <c r="S855" s="243"/>
      <c r="T855" s="244"/>
      <c r="AT855" s="245" t="s">
        <v>202</v>
      </c>
      <c r="AU855" s="245" t="s">
        <v>86</v>
      </c>
      <c r="AV855" s="14" t="s">
        <v>86</v>
      </c>
      <c r="AW855" s="14" t="s">
        <v>32</v>
      </c>
      <c r="AX855" s="14" t="s">
        <v>77</v>
      </c>
      <c r="AY855" s="245" t="s">
        <v>191</v>
      </c>
    </row>
    <row r="856" spans="1:65" s="13" customFormat="1">
      <c r="B856" s="225"/>
      <c r="C856" s="226"/>
      <c r="D856" s="221" t="s">
        <v>202</v>
      </c>
      <c r="E856" s="227" t="s">
        <v>1</v>
      </c>
      <c r="F856" s="228" t="s">
        <v>2088</v>
      </c>
      <c r="G856" s="226"/>
      <c r="H856" s="227" t="s">
        <v>1</v>
      </c>
      <c r="I856" s="229"/>
      <c r="J856" s="226"/>
      <c r="K856" s="226"/>
      <c r="L856" s="230"/>
      <c r="M856" s="231"/>
      <c r="N856" s="232"/>
      <c r="O856" s="232"/>
      <c r="P856" s="232"/>
      <c r="Q856" s="232"/>
      <c r="R856" s="232"/>
      <c r="S856" s="232"/>
      <c r="T856" s="233"/>
      <c r="AT856" s="234" t="s">
        <v>202</v>
      </c>
      <c r="AU856" s="234" t="s">
        <v>86</v>
      </c>
      <c r="AV856" s="13" t="s">
        <v>84</v>
      </c>
      <c r="AW856" s="13" t="s">
        <v>32</v>
      </c>
      <c r="AX856" s="13" t="s">
        <v>77</v>
      </c>
      <c r="AY856" s="234" t="s">
        <v>191</v>
      </c>
    </row>
    <row r="857" spans="1:65" s="14" customFormat="1">
      <c r="B857" s="235"/>
      <c r="C857" s="236"/>
      <c r="D857" s="221" t="s">
        <v>202</v>
      </c>
      <c r="E857" s="237" t="s">
        <v>1</v>
      </c>
      <c r="F857" s="238" t="s">
        <v>2309</v>
      </c>
      <c r="G857" s="236"/>
      <c r="H857" s="239">
        <v>0.52600000000000002</v>
      </c>
      <c r="I857" s="240"/>
      <c r="J857" s="236"/>
      <c r="K857" s="236"/>
      <c r="L857" s="241"/>
      <c r="M857" s="242"/>
      <c r="N857" s="243"/>
      <c r="O857" s="243"/>
      <c r="P857" s="243"/>
      <c r="Q857" s="243"/>
      <c r="R857" s="243"/>
      <c r="S857" s="243"/>
      <c r="T857" s="244"/>
      <c r="AT857" s="245" t="s">
        <v>202</v>
      </c>
      <c r="AU857" s="245" t="s">
        <v>86</v>
      </c>
      <c r="AV857" s="14" t="s">
        <v>86</v>
      </c>
      <c r="AW857" s="14" t="s">
        <v>32</v>
      </c>
      <c r="AX857" s="14" t="s">
        <v>77</v>
      </c>
      <c r="AY857" s="245" t="s">
        <v>191</v>
      </c>
    </row>
    <row r="858" spans="1:65" s="14" customFormat="1" ht="22.5">
      <c r="B858" s="235"/>
      <c r="C858" s="236"/>
      <c r="D858" s="221" t="s">
        <v>202</v>
      </c>
      <c r="E858" s="237" t="s">
        <v>1</v>
      </c>
      <c r="F858" s="238" t="s">
        <v>2310</v>
      </c>
      <c r="G858" s="236"/>
      <c r="H858" s="239">
        <v>12.922000000000001</v>
      </c>
      <c r="I858" s="240"/>
      <c r="J858" s="236"/>
      <c r="K858" s="236"/>
      <c r="L858" s="241"/>
      <c r="M858" s="242"/>
      <c r="N858" s="243"/>
      <c r="O858" s="243"/>
      <c r="P858" s="243"/>
      <c r="Q858" s="243"/>
      <c r="R858" s="243"/>
      <c r="S858" s="243"/>
      <c r="T858" s="244"/>
      <c r="AT858" s="245" t="s">
        <v>202</v>
      </c>
      <c r="AU858" s="245" t="s">
        <v>86</v>
      </c>
      <c r="AV858" s="14" t="s">
        <v>86</v>
      </c>
      <c r="AW858" s="14" t="s">
        <v>32</v>
      </c>
      <c r="AX858" s="14" t="s">
        <v>77</v>
      </c>
      <c r="AY858" s="245" t="s">
        <v>191</v>
      </c>
    </row>
    <row r="859" spans="1:65" s="13" customFormat="1">
      <c r="B859" s="225"/>
      <c r="C859" s="226"/>
      <c r="D859" s="221" t="s">
        <v>202</v>
      </c>
      <c r="E859" s="227" t="s">
        <v>1</v>
      </c>
      <c r="F859" s="228" t="s">
        <v>2091</v>
      </c>
      <c r="G859" s="226"/>
      <c r="H859" s="227" t="s">
        <v>1</v>
      </c>
      <c r="I859" s="229"/>
      <c r="J859" s="226"/>
      <c r="K859" s="226"/>
      <c r="L859" s="230"/>
      <c r="M859" s="231"/>
      <c r="N859" s="232"/>
      <c r="O859" s="232"/>
      <c r="P859" s="232"/>
      <c r="Q859" s="232"/>
      <c r="R859" s="232"/>
      <c r="S859" s="232"/>
      <c r="T859" s="233"/>
      <c r="AT859" s="234" t="s">
        <v>202</v>
      </c>
      <c r="AU859" s="234" t="s">
        <v>86</v>
      </c>
      <c r="AV859" s="13" t="s">
        <v>84</v>
      </c>
      <c r="AW859" s="13" t="s">
        <v>32</v>
      </c>
      <c r="AX859" s="13" t="s">
        <v>77</v>
      </c>
      <c r="AY859" s="234" t="s">
        <v>191</v>
      </c>
    </row>
    <row r="860" spans="1:65" s="14" customFormat="1">
      <c r="B860" s="235"/>
      <c r="C860" s="236"/>
      <c r="D860" s="221" t="s">
        <v>202</v>
      </c>
      <c r="E860" s="237" t="s">
        <v>1</v>
      </c>
      <c r="F860" s="238" t="s">
        <v>2311</v>
      </c>
      <c r="G860" s="236"/>
      <c r="H860" s="239">
        <v>3.22</v>
      </c>
      <c r="I860" s="240"/>
      <c r="J860" s="236"/>
      <c r="K860" s="236"/>
      <c r="L860" s="241"/>
      <c r="M860" s="242"/>
      <c r="N860" s="243"/>
      <c r="O860" s="243"/>
      <c r="P860" s="243"/>
      <c r="Q860" s="243"/>
      <c r="R860" s="243"/>
      <c r="S860" s="243"/>
      <c r="T860" s="244"/>
      <c r="AT860" s="245" t="s">
        <v>202</v>
      </c>
      <c r="AU860" s="245" t="s">
        <v>86</v>
      </c>
      <c r="AV860" s="14" t="s">
        <v>86</v>
      </c>
      <c r="AW860" s="14" t="s">
        <v>32</v>
      </c>
      <c r="AX860" s="14" t="s">
        <v>77</v>
      </c>
      <c r="AY860" s="245" t="s">
        <v>191</v>
      </c>
    </row>
    <row r="861" spans="1:65" s="13" customFormat="1">
      <c r="B861" s="225"/>
      <c r="C861" s="226"/>
      <c r="D861" s="221" t="s">
        <v>202</v>
      </c>
      <c r="E861" s="227" t="s">
        <v>1</v>
      </c>
      <c r="F861" s="228" t="s">
        <v>2312</v>
      </c>
      <c r="G861" s="226"/>
      <c r="H861" s="227" t="s">
        <v>1</v>
      </c>
      <c r="I861" s="229"/>
      <c r="J861" s="226"/>
      <c r="K861" s="226"/>
      <c r="L861" s="230"/>
      <c r="M861" s="231"/>
      <c r="N861" s="232"/>
      <c r="O861" s="232"/>
      <c r="P861" s="232"/>
      <c r="Q861" s="232"/>
      <c r="R861" s="232"/>
      <c r="S861" s="232"/>
      <c r="T861" s="233"/>
      <c r="AT861" s="234" t="s">
        <v>202</v>
      </c>
      <c r="AU861" s="234" t="s">
        <v>86</v>
      </c>
      <c r="AV861" s="13" t="s">
        <v>84</v>
      </c>
      <c r="AW861" s="13" t="s">
        <v>32</v>
      </c>
      <c r="AX861" s="13" t="s">
        <v>77</v>
      </c>
      <c r="AY861" s="234" t="s">
        <v>191</v>
      </c>
    </row>
    <row r="862" spans="1:65" s="14" customFormat="1">
      <c r="B862" s="235"/>
      <c r="C862" s="236"/>
      <c r="D862" s="221" t="s">
        <v>202</v>
      </c>
      <c r="E862" s="237" t="s">
        <v>1</v>
      </c>
      <c r="F862" s="238" t="s">
        <v>2313</v>
      </c>
      <c r="G862" s="236"/>
      <c r="H862" s="239">
        <v>2.52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AT862" s="245" t="s">
        <v>202</v>
      </c>
      <c r="AU862" s="245" t="s">
        <v>86</v>
      </c>
      <c r="AV862" s="14" t="s">
        <v>86</v>
      </c>
      <c r="AW862" s="14" t="s">
        <v>32</v>
      </c>
      <c r="AX862" s="14" t="s">
        <v>77</v>
      </c>
      <c r="AY862" s="245" t="s">
        <v>191</v>
      </c>
    </row>
    <row r="863" spans="1:65" s="12" customFormat="1" ht="25.9" customHeight="1">
      <c r="B863" s="192"/>
      <c r="C863" s="193"/>
      <c r="D863" s="194" t="s">
        <v>76</v>
      </c>
      <c r="E863" s="195" t="s">
        <v>1166</v>
      </c>
      <c r="F863" s="195" t="s">
        <v>1167</v>
      </c>
      <c r="G863" s="193"/>
      <c r="H863" s="193"/>
      <c r="I863" s="196"/>
      <c r="J863" s="197">
        <f>BK863</f>
        <v>0</v>
      </c>
      <c r="K863" s="193"/>
      <c r="L863" s="198"/>
      <c r="M863" s="199"/>
      <c r="N863" s="200"/>
      <c r="O863" s="200"/>
      <c r="P863" s="201">
        <f>SUM(P864:P865)</f>
        <v>0</v>
      </c>
      <c r="Q863" s="200"/>
      <c r="R863" s="201">
        <f>SUM(R864:R865)</f>
        <v>0</v>
      </c>
      <c r="S863" s="200"/>
      <c r="T863" s="202">
        <f>SUM(T864:T865)</f>
        <v>0</v>
      </c>
      <c r="AR863" s="203" t="s">
        <v>198</v>
      </c>
      <c r="AT863" s="204" t="s">
        <v>76</v>
      </c>
      <c r="AU863" s="204" t="s">
        <v>77</v>
      </c>
      <c r="AY863" s="203" t="s">
        <v>191</v>
      </c>
      <c r="BK863" s="205">
        <f>SUM(BK864:BK865)</f>
        <v>0</v>
      </c>
    </row>
    <row r="864" spans="1:65" s="2" customFormat="1" ht="21.6" customHeight="1">
      <c r="A864" s="34"/>
      <c r="B864" s="35"/>
      <c r="C864" s="208" t="s">
        <v>2314</v>
      </c>
      <c r="D864" s="208" t="s">
        <v>193</v>
      </c>
      <c r="E864" s="209" t="s">
        <v>1169</v>
      </c>
      <c r="F864" s="210" t="s">
        <v>1170</v>
      </c>
      <c r="G864" s="211" t="s">
        <v>1171</v>
      </c>
      <c r="H864" s="212">
        <v>4</v>
      </c>
      <c r="I864" s="213"/>
      <c r="J864" s="214">
        <f>ROUND(I864*H864,2)</f>
        <v>0</v>
      </c>
      <c r="K864" s="210" t="s">
        <v>197</v>
      </c>
      <c r="L864" s="39"/>
      <c r="M864" s="215" t="s">
        <v>1</v>
      </c>
      <c r="N864" s="216" t="s">
        <v>42</v>
      </c>
      <c r="O864" s="71"/>
      <c r="P864" s="217">
        <f>O864*H864</f>
        <v>0</v>
      </c>
      <c r="Q864" s="217">
        <v>0</v>
      </c>
      <c r="R864" s="217">
        <f>Q864*H864</f>
        <v>0</v>
      </c>
      <c r="S864" s="217">
        <v>0</v>
      </c>
      <c r="T864" s="218">
        <f>S864*H864</f>
        <v>0</v>
      </c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R864" s="219" t="s">
        <v>1172</v>
      </c>
      <c r="AT864" s="219" t="s">
        <v>193</v>
      </c>
      <c r="AU864" s="219" t="s">
        <v>84</v>
      </c>
      <c r="AY864" s="17" t="s">
        <v>191</v>
      </c>
      <c r="BE864" s="220">
        <f>IF(N864="základní",J864,0)</f>
        <v>0</v>
      </c>
      <c r="BF864" s="220">
        <f>IF(N864="snížená",J864,0)</f>
        <v>0</v>
      </c>
      <c r="BG864" s="220">
        <f>IF(N864="zákl. přenesená",J864,0)</f>
        <v>0</v>
      </c>
      <c r="BH864" s="220">
        <f>IF(N864="sníž. přenesená",J864,0)</f>
        <v>0</v>
      </c>
      <c r="BI864" s="220">
        <f>IF(N864="nulová",J864,0)</f>
        <v>0</v>
      </c>
      <c r="BJ864" s="17" t="s">
        <v>84</v>
      </c>
      <c r="BK864" s="220">
        <f>ROUND(I864*H864,2)</f>
        <v>0</v>
      </c>
      <c r="BL864" s="17" t="s">
        <v>1172</v>
      </c>
      <c r="BM864" s="219" t="s">
        <v>2315</v>
      </c>
    </row>
    <row r="865" spans="1:65" s="2" customFormat="1" ht="29.25">
      <c r="A865" s="34"/>
      <c r="B865" s="35"/>
      <c r="C865" s="36"/>
      <c r="D865" s="221" t="s">
        <v>200</v>
      </c>
      <c r="E865" s="36"/>
      <c r="F865" s="222" t="s">
        <v>1174</v>
      </c>
      <c r="G865" s="36"/>
      <c r="H865" s="36"/>
      <c r="I865" s="122"/>
      <c r="J865" s="36"/>
      <c r="K865" s="36"/>
      <c r="L865" s="39"/>
      <c r="M865" s="223"/>
      <c r="N865" s="224"/>
      <c r="O865" s="71"/>
      <c r="P865" s="71"/>
      <c r="Q865" s="71"/>
      <c r="R865" s="71"/>
      <c r="S865" s="71"/>
      <c r="T865" s="72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T865" s="17" t="s">
        <v>200</v>
      </c>
      <c r="AU865" s="17" t="s">
        <v>84</v>
      </c>
    </row>
    <row r="866" spans="1:65" s="12" customFormat="1" ht="25.9" customHeight="1">
      <c r="B866" s="192"/>
      <c r="C866" s="193"/>
      <c r="D866" s="194" t="s">
        <v>76</v>
      </c>
      <c r="E866" s="195" t="s">
        <v>1175</v>
      </c>
      <c r="F866" s="195" t="s">
        <v>1176</v>
      </c>
      <c r="G866" s="193"/>
      <c r="H866" s="193"/>
      <c r="I866" s="196"/>
      <c r="J866" s="197">
        <f>BK866</f>
        <v>0</v>
      </c>
      <c r="K866" s="193"/>
      <c r="L866" s="198"/>
      <c r="M866" s="199"/>
      <c r="N866" s="200"/>
      <c r="O866" s="200"/>
      <c r="P866" s="201">
        <f>P867+P870</f>
        <v>0</v>
      </c>
      <c r="Q866" s="200"/>
      <c r="R866" s="201">
        <f>R867+R870</f>
        <v>0</v>
      </c>
      <c r="S866" s="200"/>
      <c r="T866" s="202">
        <f>T867+T870</f>
        <v>0</v>
      </c>
      <c r="AR866" s="203" t="s">
        <v>227</v>
      </c>
      <c r="AT866" s="204" t="s">
        <v>76</v>
      </c>
      <c r="AU866" s="204" t="s">
        <v>77</v>
      </c>
      <c r="AY866" s="203" t="s">
        <v>191</v>
      </c>
      <c r="BK866" s="205">
        <f>BK867+BK870</f>
        <v>0</v>
      </c>
    </row>
    <row r="867" spans="1:65" s="12" customFormat="1" ht="22.9" customHeight="1">
      <c r="B867" s="192"/>
      <c r="C867" s="193"/>
      <c r="D867" s="194" t="s">
        <v>76</v>
      </c>
      <c r="E867" s="206" t="s">
        <v>1177</v>
      </c>
      <c r="F867" s="206" t="s">
        <v>1178</v>
      </c>
      <c r="G867" s="193"/>
      <c r="H867" s="193"/>
      <c r="I867" s="196"/>
      <c r="J867" s="207">
        <f>BK867</f>
        <v>0</v>
      </c>
      <c r="K867" s="193"/>
      <c r="L867" s="198"/>
      <c r="M867" s="199"/>
      <c r="N867" s="200"/>
      <c r="O867" s="200"/>
      <c r="P867" s="201">
        <f>SUM(P868:P869)</f>
        <v>0</v>
      </c>
      <c r="Q867" s="200"/>
      <c r="R867" s="201">
        <f>SUM(R868:R869)</f>
        <v>0</v>
      </c>
      <c r="S867" s="200"/>
      <c r="T867" s="202">
        <f>SUM(T868:T869)</f>
        <v>0</v>
      </c>
      <c r="AR867" s="203" t="s">
        <v>227</v>
      </c>
      <c r="AT867" s="204" t="s">
        <v>76</v>
      </c>
      <c r="AU867" s="204" t="s">
        <v>84</v>
      </c>
      <c r="AY867" s="203" t="s">
        <v>191</v>
      </c>
      <c r="BK867" s="205">
        <f>SUM(BK868:BK869)</f>
        <v>0</v>
      </c>
    </row>
    <row r="868" spans="1:65" s="2" customFormat="1" ht="14.45" customHeight="1">
      <c r="A868" s="34"/>
      <c r="B868" s="35"/>
      <c r="C868" s="208" t="s">
        <v>2316</v>
      </c>
      <c r="D868" s="208" t="s">
        <v>193</v>
      </c>
      <c r="E868" s="209" t="s">
        <v>1180</v>
      </c>
      <c r="F868" s="210" t="s">
        <v>1178</v>
      </c>
      <c r="G868" s="211" t="s">
        <v>196</v>
      </c>
      <c r="H868" s="212">
        <v>1</v>
      </c>
      <c r="I868" s="213"/>
      <c r="J868" s="214">
        <f>ROUND(I868*H868,2)</f>
        <v>0</v>
      </c>
      <c r="K868" s="210" t="s">
        <v>197</v>
      </c>
      <c r="L868" s="39"/>
      <c r="M868" s="215" t="s">
        <v>1</v>
      </c>
      <c r="N868" s="216" t="s">
        <v>42</v>
      </c>
      <c r="O868" s="71"/>
      <c r="P868" s="217">
        <f>O868*H868</f>
        <v>0</v>
      </c>
      <c r="Q868" s="217">
        <v>0</v>
      </c>
      <c r="R868" s="217">
        <f>Q868*H868</f>
        <v>0</v>
      </c>
      <c r="S868" s="217">
        <v>0</v>
      </c>
      <c r="T868" s="218">
        <f>S868*H868</f>
        <v>0</v>
      </c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R868" s="219" t="s">
        <v>1181</v>
      </c>
      <c r="AT868" s="219" t="s">
        <v>193</v>
      </c>
      <c r="AU868" s="219" t="s">
        <v>86</v>
      </c>
      <c r="AY868" s="17" t="s">
        <v>191</v>
      </c>
      <c r="BE868" s="220">
        <f>IF(N868="základní",J868,0)</f>
        <v>0</v>
      </c>
      <c r="BF868" s="220">
        <f>IF(N868="snížená",J868,0)</f>
        <v>0</v>
      </c>
      <c r="BG868" s="220">
        <f>IF(N868="zákl. přenesená",J868,0)</f>
        <v>0</v>
      </c>
      <c r="BH868" s="220">
        <f>IF(N868="sníž. přenesená",J868,0)</f>
        <v>0</v>
      </c>
      <c r="BI868" s="220">
        <f>IF(N868="nulová",J868,0)</f>
        <v>0</v>
      </c>
      <c r="BJ868" s="17" t="s">
        <v>84</v>
      </c>
      <c r="BK868" s="220">
        <f>ROUND(I868*H868,2)</f>
        <v>0</v>
      </c>
      <c r="BL868" s="17" t="s">
        <v>1181</v>
      </c>
      <c r="BM868" s="219" t="s">
        <v>2317</v>
      </c>
    </row>
    <row r="869" spans="1:65" s="2" customFormat="1" ht="19.5">
      <c r="A869" s="34"/>
      <c r="B869" s="35"/>
      <c r="C869" s="36"/>
      <c r="D869" s="221" t="s">
        <v>200</v>
      </c>
      <c r="E869" s="36"/>
      <c r="F869" s="222" t="s">
        <v>1183</v>
      </c>
      <c r="G869" s="36"/>
      <c r="H869" s="36"/>
      <c r="I869" s="122"/>
      <c r="J869" s="36"/>
      <c r="K869" s="36"/>
      <c r="L869" s="39"/>
      <c r="M869" s="223"/>
      <c r="N869" s="224"/>
      <c r="O869" s="71"/>
      <c r="P869" s="71"/>
      <c r="Q869" s="71"/>
      <c r="R869" s="71"/>
      <c r="S869" s="71"/>
      <c r="T869" s="72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T869" s="17" t="s">
        <v>200</v>
      </c>
      <c r="AU869" s="17" t="s">
        <v>86</v>
      </c>
    </row>
    <row r="870" spans="1:65" s="12" customFormat="1" ht="22.9" customHeight="1">
      <c r="B870" s="192"/>
      <c r="C870" s="193"/>
      <c r="D870" s="194" t="s">
        <v>76</v>
      </c>
      <c r="E870" s="206" t="s">
        <v>1184</v>
      </c>
      <c r="F870" s="206" t="s">
        <v>1185</v>
      </c>
      <c r="G870" s="193"/>
      <c r="H870" s="193"/>
      <c r="I870" s="196"/>
      <c r="J870" s="207">
        <f>BK870</f>
        <v>0</v>
      </c>
      <c r="K870" s="193"/>
      <c r="L870" s="198"/>
      <c r="M870" s="199"/>
      <c r="N870" s="200"/>
      <c r="O870" s="200"/>
      <c r="P870" s="201">
        <f>SUM(P871:P872)</f>
        <v>0</v>
      </c>
      <c r="Q870" s="200"/>
      <c r="R870" s="201">
        <f>SUM(R871:R872)</f>
        <v>0</v>
      </c>
      <c r="S870" s="200"/>
      <c r="T870" s="202">
        <f>SUM(T871:T872)</f>
        <v>0</v>
      </c>
      <c r="AR870" s="203" t="s">
        <v>227</v>
      </c>
      <c r="AT870" s="204" t="s">
        <v>76</v>
      </c>
      <c r="AU870" s="204" t="s">
        <v>84</v>
      </c>
      <c r="AY870" s="203" t="s">
        <v>191</v>
      </c>
      <c r="BK870" s="205">
        <f>SUM(BK871:BK872)</f>
        <v>0</v>
      </c>
    </row>
    <row r="871" spans="1:65" s="2" customFormat="1" ht="14.45" customHeight="1">
      <c r="A871" s="34"/>
      <c r="B871" s="35"/>
      <c r="C871" s="208" t="s">
        <v>2318</v>
      </c>
      <c r="D871" s="208" t="s">
        <v>193</v>
      </c>
      <c r="E871" s="209" t="s">
        <v>1187</v>
      </c>
      <c r="F871" s="210" t="s">
        <v>1185</v>
      </c>
      <c r="G871" s="211" t="s">
        <v>196</v>
      </c>
      <c r="H871" s="212">
        <v>1</v>
      </c>
      <c r="I871" s="213"/>
      <c r="J871" s="214">
        <f>ROUND(I871*H871,2)</f>
        <v>0</v>
      </c>
      <c r="K871" s="210" t="s">
        <v>197</v>
      </c>
      <c r="L871" s="39"/>
      <c r="M871" s="215" t="s">
        <v>1</v>
      </c>
      <c r="N871" s="216" t="s">
        <v>42</v>
      </c>
      <c r="O871" s="71"/>
      <c r="P871" s="217">
        <f>O871*H871</f>
        <v>0</v>
      </c>
      <c r="Q871" s="217">
        <v>0</v>
      </c>
      <c r="R871" s="217">
        <f>Q871*H871</f>
        <v>0</v>
      </c>
      <c r="S871" s="217">
        <v>0</v>
      </c>
      <c r="T871" s="218">
        <f>S871*H871</f>
        <v>0</v>
      </c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R871" s="219" t="s">
        <v>1181</v>
      </c>
      <c r="AT871" s="219" t="s">
        <v>193</v>
      </c>
      <c r="AU871" s="219" t="s">
        <v>86</v>
      </c>
      <c r="AY871" s="17" t="s">
        <v>191</v>
      </c>
      <c r="BE871" s="220">
        <f>IF(N871="základní",J871,0)</f>
        <v>0</v>
      </c>
      <c r="BF871" s="220">
        <f>IF(N871="snížená",J871,0)</f>
        <v>0</v>
      </c>
      <c r="BG871" s="220">
        <f>IF(N871="zákl. přenesená",J871,0)</f>
        <v>0</v>
      </c>
      <c r="BH871" s="220">
        <f>IF(N871="sníž. přenesená",J871,0)</f>
        <v>0</v>
      </c>
      <c r="BI871" s="220">
        <f>IF(N871="nulová",J871,0)</f>
        <v>0</v>
      </c>
      <c r="BJ871" s="17" t="s">
        <v>84</v>
      </c>
      <c r="BK871" s="220">
        <f>ROUND(I871*H871,2)</f>
        <v>0</v>
      </c>
      <c r="BL871" s="17" t="s">
        <v>1181</v>
      </c>
      <c r="BM871" s="219" t="s">
        <v>2319</v>
      </c>
    </row>
    <row r="872" spans="1:65" s="2" customFormat="1" ht="19.5">
      <c r="A872" s="34"/>
      <c r="B872" s="35"/>
      <c r="C872" s="36"/>
      <c r="D872" s="221" t="s">
        <v>200</v>
      </c>
      <c r="E872" s="36"/>
      <c r="F872" s="222" t="s">
        <v>1189</v>
      </c>
      <c r="G872" s="36"/>
      <c r="H872" s="36"/>
      <c r="I872" s="122"/>
      <c r="J872" s="36"/>
      <c r="K872" s="36"/>
      <c r="L872" s="39"/>
      <c r="M872" s="257"/>
      <c r="N872" s="258"/>
      <c r="O872" s="259"/>
      <c r="P872" s="259"/>
      <c r="Q872" s="259"/>
      <c r="R872" s="259"/>
      <c r="S872" s="259"/>
      <c r="T872" s="260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T872" s="17" t="s">
        <v>200</v>
      </c>
      <c r="AU872" s="17" t="s">
        <v>86</v>
      </c>
    </row>
    <row r="873" spans="1:65" s="2" customFormat="1" ht="6.95" customHeight="1">
      <c r="A873" s="34"/>
      <c r="B873" s="54"/>
      <c r="C873" s="55"/>
      <c r="D873" s="55"/>
      <c r="E873" s="55"/>
      <c r="F873" s="55"/>
      <c r="G873" s="55"/>
      <c r="H873" s="55"/>
      <c r="I873" s="158"/>
      <c r="J873" s="55"/>
      <c r="K873" s="55"/>
      <c r="L873" s="39"/>
      <c r="M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</row>
  </sheetData>
  <sheetProtection algorithmName="SHA-512" hashValue="2rb84t8EtIm8P810PBINVbwfbf/GVBfX3DnKB2qHRlzPZ9lH59HVO5lVNokLfbqa+r1HpYS4LUDooEAx+cni2w==" saltValue="YeFJQBEpcdUUiIekaIlI6llfj9BG6L7KIvRBlgu8UVU0oXlrDwh+iuQX6FAL4U0x4tHX+2h094JrmHjwPpROkg==" spinCount="100000" sheet="1" objects="1" scenarios="1" formatColumns="0" formatRows="0" autoFilter="0"/>
  <autoFilter ref="C151:K872"/>
  <mergeCells count="12">
    <mergeCell ref="E144:H144"/>
    <mergeCell ref="L2:V2"/>
    <mergeCell ref="E85:H85"/>
    <mergeCell ref="E87:H87"/>
    <mergeCell ref="E89:H89"/>
    <mergeCell ref="E140:H140"/>
    <mergeCell ref="E142:H14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2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125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1990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2320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ROUND(J127,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ROUND((SUM(BE127:BE351)),  2)</f>
        <v>0</v>
      </c>
      <c r="G35" s="34"/>
      <c r="H35" s="34"/>
      <c r="I35" s="137">
        <v>0.21</v>
      </c>
      <c r="J35" s="136">
        <f>ROUND(((SUM(BE127:BE351))*I35),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ROUND((SUM(BF127:BF351)),  2)</f>
        <v>0</v>
      </c>
      <c r="G36" s="34"/>
      <c r="H36" s="34"/>
      <c r="I36" s="137">
        <v>0.15</v>
      </c>
      <c r="J36" s="136">
        <f>ROUND(((SUM(BF127:BF351))*I36),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ROUND((SUM(BG127:BG351)),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ROUND((SUM(BH127:BH351)),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ROUND((SUM(BI127:BI351)),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1990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D.1.4a - ZTI - budova D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160</v>
      </c>
      <c r="E99" s="170"/>
      <c r="F99" s="170"/>
      <c r="G99" s="170"/>
      <c r="H99" s="170"/>
      <c r="I99" s="171"/>
      <c r="J99" s="172">
        <f>J128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1191</v>
      </c>
      <c r="E100" s="176"/>
      <c r="F100" s="176"/>
      <c r="G100" s="176"/>
      <c r="H100" s="176"/>
      <c r="I100" s="177"/>
      <c r="J100" s="178">
        <f>J129</f>
        <v>0</v>
      </c>
      <c r="K100" s="104"/>
      <c r="L100" s="179"/>
    </row>
    <row r="101" spans="1:47" s="10" customFormat="1" ht="19.899999999999999" customHeight="1">
      <c r="B101" s="174"/>
      <c r="C101" s="104"/>
      <c r="D101" s="175" t="s">
        <v>1192</v>
      </c>
      <c r="E101" s="176"/>
      <c r="F101" s="176"/>
      <c r="G101" s="176"/>
      <c r="H101" s="176"/>
      <c r="I101" s="177"/>
      <c r="J101" s="178">
        <f>J148</f>
        <v>0</v>
      </c>
      <c r="K101" s="104"/>
      <c r="L101" s="179"/>
    </row>
    <row r="102" spans="1:47" s="10" customFormat="1" ht="19.899999999999999" customHeight="1">
      <c r="B102" s="174"/>
      <c r="C102" s="104"/>
      <c r="D102" s="175" t="s">
        <v>1193</v>
      </c>
      <c r="E102" s="176"/>
      <c r="F102" s="176"/>
      <c r="G102" s="176"/>
      <c r="H102" s="176"/>
      <c r="I102" s="177"/>
      <c r="J102" s="178">
        <f>J196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1194</v>
      </c>
      <c r="E103" s="176"/>
      <c r="F103" s="176"/>
      <c r="G103" s="176"/>
      <c r="H103" s="176"/>
      <c r="I103" s="177"/>
      <c r="J103" s="178">
        <f>J262</f>
        <v>0</v>
      </c>
      <c r="K103" s="104"/>
      <c r="L103" s="179"/>
    </row>
    <row r="104" spans="1:47" s="10" customFormat="1" ht="19.899999999999999" customHeight="1">
      <c r="B104" s="174"/>
      <c r="C104" s="104"/>
      <c r="D104" s="175" t="s">
        <v>1195</v>
      </c>
      <c r="E104" s="176"/>
      <c r="F104" s="176"/>
      <c r="G104" s="176"/>
      <c r="H104" s="176"/>
      <c r="I104" s="177"/>
      <c r="J104" s="178">
        <f>J335</f>
        <v>0</v>
      </c>
      <c r="K104" s="104"/>
      <c r="L104" s="179"/>
    </row>
    <row r="105" spans="1:47" s="9" customFormat="1" ht="24.95" customHeight="1">
      <c r="B105" s="167"/>
      <c r="C105" s="168"/>
      <c r="D105" s="169" t="s">
        <v>172</v>
      </c>
      <c r="E105" s="170"/>
      <c r="F105" s="170"/>
      <c r="G105" s="170"/>
      <c r="H105" s="170"/>
      <c r="I105" s="171"/>
      <c r="J105" s="172">
        <f>J342</f>
        <v>0</v>
      </c>
      <c r="K105" s="168"/>
      <c r="L105" s="173"/>
    </row>
    <row r="106" spans="1:47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158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47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161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2" customFormat="1" ht="24.95" customHeight="1">
      <c r="A112" s="34"/>
      <c r="B112" s="35"/>
      <c r="C112" s="23" t="s">
        <v>176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14.45" customHeight="1">
      <c r="A115" s="34"/>
      <c r="B115" s="35"/>
      <c r="C115" s="36"/>
      <c r="D115" s="36"/>
      <c r="E115" s="321" t="str">
        <f>E7</f>
        <v>Odstranění bariér z vybraných škol Sokolov</v>
      </c>
      <c r="F115" s="322"/>
      <c r="G115" s="322"/>
      <c r="H115" s="322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1" customFormat="1" ht="12" customHeight="1">
      <c r="B116" s="21"/>
      <c r="C116" s="29" t="s">
        <v>135</v>
      </c>
      <c r="D116" s="22"/>
      <c r="E116" s="22"/>
      <c r="F116" s="22"/>
      <c r="G116" s="22"/>
      <c r="H116" s="22"/>
      <c r="I116" s="115"/>
      <c r="J116" s="22"/>
      <c r="K116" s="22"/>
      <c r="L116" s="20"/>
    </row>
    <row r="117" spans="1:63" s="2" customFormat="1" ht="14.45" customHeight="1">
      <c r="A117" s="34"/>
      <c r="B117" s="35"/>
      <c r="C117" s="36"/>
      <c r="D117" s="36"/>
      <c r="E117" s="321" t="s">
        <v>1990</v>
      </c>
      <c r="F117" s="320"/>
      <c r="G117" s="320"/>
      <c r="H117" s="320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137</v>
      </c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4.45" customHeight="1">
      <c r="A119" s="34"/>
      <c r="B119" s="35"/>
      <c r="C119" s="36"/>
      <c r="D119" s="36"/>
      <c r="E119" s="302" t="str">
        <f>E11</f>
        <v>D.1.4a - ZTI - budova D</v>
      </c>
      <c r="F119" s="320"/>
      <c r="G119" s="320"/>
      <c r="H119" s="320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Sokolov</v>
      </c>
      <c r="G121" s="36"/>
      <c r="H121" s="36"/>
      <c r="I121" s="123" t="s">
        <v>22</v>
      </c>
      <c r="J121" s="66" t="str">
        <f>IF(J14="","",J14)</f>
        <v>22. 6. 2017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22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40.9" customHeight="1">
      <c r="A123" s="34"/>
      <c r="B123" s="35"/>
      <c r="C123" s="29" t="s">
        <v>24</v>
      </c>
      <c r="D123" s="36"/>
      <c r="E123" s="36"/>
      <c r="F123" s="27" t="str">
        <f>E17</f>
        <v>Město Sokolov, Rokycanova 1929, Sokolov</v>
      </c>
      <c r="G123" s="36"/>
      <c r="H123" s="36"/>
      <c r="I123" s="123" t="s">
        <v>30</v>
      </c>
      <c r="J123" s="32" t="str">
        <f>E23</f>
        <v>Petr Holan, Lidická 450/35, Karlovy Vary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26.45" customHeight="1">
      <c r="A124" s="34"/>
      <c r="B124" s="35"/>
      <c r="C124" s="29" t="s">
        <v>28</v>
      </c>
      <c r="D124" s="36"/>
      <c r="E124" s="36"/>
      <c r="F124" s="27" t="str">
        <f>IF(E20="","",E20)</f>
        <v>Vyplň údaj</v>
      </c>
      <c r="G124" s="36"/>
      <c r="H124" s="36"/>
      <c r="I124" s="123" t="s">
        <v>33</v>
      </c>
      <c r="J124" s="32" t="str">
        <f>E26</f>
        <v>ing. C. Janoušová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80"/>
      <c r="B126" s="181"/>
      <c r="C126" s="182" t="s">
        <v>177</v>
      </c>
      <c r="D126" s="183" t="s">
        <v>62</v>
      </c>
      <c r="E126" s="183" t="s">
        <v>58</v>
      </c>
      <c r="F126" s="183" t="s">
        <v>59</v>
      </c>
      <c r="G126" s="183" t="s">
        <v>178</v>
      </c>
      <c r="H126" s="183" t="s">
        <v>179</v>
      </c>
      <c r="I126" s="184" t="s">
        <v>180</v>
      </c>
      <c r="J126" s="183" t="s">
        <v>142</v>
      </c>
      <c r="K126" s="185" t="s">
        <v>181</v>
      </c>
      <c r="L126" s="186"/>
      <c r="M126" s="75" t="s">
        <v>1</v>
      </c>
      <c r="N126" s="76" t="s">
        <v>41</v>
      </c>
      <c r="O126" s="76" t="s">
        <v>182</v>
      </c>
      <c r="P126" s="76" t="s">
        <v>183</v>
      </c>
      <c r="Q126" s="76" t="s">
        <v>184</v>
      </c>
      <c r="R126" s="76" t="s">
        <v>185</v>
      </c>
      <c r="S126" s="76" t="s">
        <v>186</v>
      </c>
      <c r="T126" s="77" t="s">
        <v>187</v>
      </c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</row>
    <row r="127" spans="1:63" s="2" customFormat="1" ht="22.9" customHeight="1">
      <c r="A127" s="34"/>
      <c r="B127" s="35"/>
      <c r="C127" s="82" t="s">
        <v>188</v>
      </c>
      <c r="D127" s="36"/>
      <c r="E127" s="36"/>
      <c r="F127" s="36"/>
      <c r="G127" s="36"/>
      <c r="H127" s="36"/>
      <c r="I127" s="122"/>
      <c r="J127" s="187">
        <f>BK127</f>
        <v>0</v>
      </c>
      <c r="K127" s="36"/>
      <c r="L127" s="39"/>
      <c r="M127" s="78"/>
      <c r="N127" s="188"/>
      <c r="O127" s="79"/>
      <c r="P127" s="189">
        <f>P128+P342</f>
        <v>0</v>
      </c>
      <c r="Q127" s="79"/>
      <c r="R127" s="189">
        <f>R128+R342</f>
        <v>0.40802626140000003</v>
      </c>
      <c r="S127" s="79"/>
      <c r="T127" s="190">
        <f>T128+T342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144</v>
      </c>
      <c r="BK127" s="191">
        <f>BK128+BK342</f>
        <v>0</v>
      </c>
    </row>
    <row r="128" spans="1:63" s="12" customFormat="1" ht="25.9" customHeight="1">
      <c r="B128" s="192"/>
      <c r="C128" s="193"/>
      <c r="D128" s="194" t="s">
        <v>76</v>
      </c>
      <c r="E128" s="195" t="s">
        <v>633</v>
      </c>
      <c r="F128" s="195" t="s">
        <v>634</v>
      </c>
      <c r="G128" s="193"/>
      <c r="H128" s="193"/>
      <c r="I128" s="196"/>
      <c r="J128" s="197">
        <f>BK128</f>
        <v>0</v>
      </c>
      <c r="K128" s="193"/>
      <c r="L128" s="198"/>
      <c r="M128" s="199"/>
      <c r="N128" s="200"/>
      <c r="O128" s="200"/>
      <c r="P128" s="201">
        <f>P129+P148+P196+P262+P335</f>
        <v>0</v>
      </c>
      <c r="Q128" s="200"/>
      <c r="R128" s="201">
        <f>R129+R148+R196+R262+R335</f>
        <v>0.40802626140000003</v>
      </c>
      <c r="S128" s="200"/>
      <c r="T128" s="202">
        <f>T129+T148+T196+T262+T335</f>
        <v>0</v>
      </c>
      <c r="AR128" s="203" t="s">
        <v>86</v>
      </c>
      <c r="AT128" s="204" t="s">
        <v>76</v>
      </c>
      <c r="AU128" s="204" t="s">
        <v>77</v>
      </c>
      <c r="AY128" s="203" t="s">
        <v>191</v>
      </c>
      <c r="BK128" s="205">
        <f>BK129+BK148+BK196+BK262+BK335</f>
        <v>0</v>
      </c>
    </row>
    <row r="129" spans="1:65" s="12" customFormat="1" ht="22.9" customHeight="1">
      <c r="B129" s="192"/>
      <c r="C129" s="193"/>
      <c r="D129" s="194" t="s">
        <v>76</v>
      </c>
      <c r="E129" s="206" t="s">
        <v>1196</v>
      </c>
      <c r="F129" s="206" t="s">
        <v>1197</v>
      </c>
      <c r="G129" s="193"/>
      <c r="H129" s="193"/>
      <c r="I129" s="196"/>
      <c r="J129" s="207">
        <f>BK129</f>
        <v>0</v>
      </c>
      <c r="K129" s="193"/>
      <c r="L129" s="198"/>
      <c r="M129" s="199"/>
      <c r="N129" s="200"/>
      <c r="O129" s="200"/>
      <c r="P129" s="201">
        <f>SUM(P130:P147)</f>
        <v>0</v>
      </c>
      <c r="Q129" s="200"/>
      <c r="R129" s="201">
        <f>SUM(R130:R147)</f>
        <v>1.66E-3</v>
      </c>
      <c r="S129" s="200"/>
      <c r="T129" s="202">
        <f>SUM(T130:T147)</f>
        <v>0</v>
      </c>
      <c r="AR129" s="203" t="s">
        <v>84</v>
      </c>
      <c r="AT129" s="204" t="s">
        <v>76</v>
      </c>
      <c r="AU129" s="204" t="s">
        <v>84</v>
      </c>
      <c r="AY129" s="203" t="s">
        <v>191</v>
      </c>
      <c r="BK129" s="205">
        <f>SUM(BK130:BK147)</f>
        <v>0</v>
      </c>
    </row>
    <row r="130" spans="1:65" s="2" customFormat="1" ht="21.6" customHeight="1">
      <c r="A130" s="34"/>
      <c r="B130" s="35"/>
      <c r="C130" s="208" t="s">
        <v>84</v>
      </c>
      <c r="D130" s="208" t="s">
        <v>193</v>
      </c>
      <c r="E130" s="209" t="s">
        <v>1198</v>
      </c>
      <c r="F130" s="210" t="s">
        <v>1199</v>
      </c>
      <c r="G130" s="211" t="s">
        <v>297</v>
      </c>
      <c r="H130" s="212">
        <v>46.5</v>
      </c>
      <c r="I130" s="213"/>
      <c r="J130" s="214">
        <f>ROUND(I130*H130,2)</f>
        <v>0</v>
      </c>
      <c r="K130" s="210" t="s">
        <v>197</v>
      </c>
      <c r="L130" s="39"/>
      <c r="M130" s="215" t="s">
        <v>1</v>
      </c>
      <c r="N130" s="216" t="s">
        <v>42</v>
      </c>
      <c r="O130" s="71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9" t="s">
        <v>321</v>
      </c>
      <c r="AT130" s="219" t="s">
        <v>193</v>
      </c>
      <c r="AU130" s="219" t="s">
        <v>86</v>
      </c>
      <c r="AY130" s="17" t="s">
        <v>191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7" t="s">
        <v>84</v>
      </c>
      <c r="BK130" s="220">
        <f>ROUND(I130*H130,2)</f>
        <v>0</v>
      </c>
      <c r="BL130" s="17" t="s">
        <v>321</v>
      </c>
      <c r="BM130" s="219" t="s">
        <v>1200</v>
      </c>
    </row>
    <row r="131" spans="1:65" s="2" customFormat="1" ht="39">
      <c r="A131" s="34"/>
      <c r="B131" s="35"/>
      <c r="C131" s="36"/>
      <c r="D131" s="221" t="s">
        <v>200</v>
      </c>
      <c r="E131" s="36"/>
      <c r="F131" s="222" t="s">
        <v>1201</v>
      </c>
      <c r="G131" s="36"/>
      <c r="H131" s="36"/>
      <c r="I131" s="122"/>
      <c r="J131" s="36"/>
      <c r="K131" s="36"/>
      <c r="L131" s="39"/>
      <c r="M131" s="223"/>
      <c r="N131" s="224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200</v>
      </c>
      <c r="AU131" s="17" t="s">
        <v>86</v>
      </c>
    </row>
    <row r="132" spans="1:65" s="14" customFormat="1">
      <c r="B132" s="235"/>
      <c r="C132" s="236"/>
      <c r="D132" s="221" t="s">
        <v>202</v>
      </c>
      <c r="E132" s="237" t="s">
        <v>1</v>
      </c>
      <c r="F132" s="238" t="s">
        <v>2321</v>
      </c>
      <c r="G132" s="236"/>
      <c r="H132" s="239">
        <v>39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202</v>
      </c>
      <c r="AU132" s="245" t="s">
        <v>86</v>
      </c>
      <c r="AV132" s="14" t="s">
        <v>86</v>
      </c>
      <c r="AW132" s="14" t="s">
        <v>32</v>
      </c>
      <c r="AX132" s="14" t="s">
        <v>77</v>
      </c>
      <c r="AY132" s="245" t="s">
        <v>191</v>
      </c>
    </row>
    <row r="133" spans="1:65" s="14" customFormat="1">
      <c r="B133" s="235"/>
      <c r="C133" s="236"/>
      <c r="D133" s="221" t="s">
        <v>202</v>
      </c>
      <c r="E133" s="237" t="s">
        <v>1</v>
      </c>
      <c r="F133" s="238" t="s">
        <v>2322</v>
      </c>
      <c r="G133" s="236"/>
      <c r="H133" s="239">
        <v>7.5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202</v>
      </c>
      <c r="AU133" s="245" t="s">
        <v>86</v>
      </c>
      <c r="AV133" s="14" t="s">
        <v>86</v>
      </c>
      <c r="AW133" s="14" t="s">
        <v>32</v>
      </c>
      <c r="AX133" s="14" t="s">
        <v>77</v>
      </c>
      <c r="AY133" s="245" t="s">
        <v>191</v>
      </c>
    </row>
    <row r="134" spans="1:65" s="2" customFormat="1" ht="14.45" customHeight="1">
      <c r="A134" s="34"/>
      <c r="B134" s="35"/>
      <c r="C134" s="247" t="s">
        <v>86</v>
      </c>
      <c r="D134" s="247" t="s">
        <v>275</v>
      </c>
      <c r="E134" s="248" t="s">
        <v>1205</v>
      </c>
      <c r="F134" s="249" t="s">
        <v>1206</v>
      </c>
      <c r="G134" s="250" t="s">
        <v>297</v>
      </c>
      <c r="H134" s="251">
        <v>22</v>
      </c>
      <c r="I134" s="252"/>
      <c r="J134" s="253">
        <f>ROUND(I134*H134,2)</f>
        <v>0</v>
      </c>
      <c r="K134" s="249" t="s">
        <v>197</v>
      </c>
      <c r="L134" s="254"/>
      <c r="M134" s="255" t="s">
        <v>1</v>
      </c>
      <c r="N134" s="256" t="s">
        <v>42</v>
      </c>
      <c r="O134" s="71"/>
      <c r="P134" s="217">
        <f>O134*H134</f>
        <v>0</v>
      </c>
      <c r="Q134" s="217">
        <v>2.0000000000000002E-5</v>
      </c>
      <c r="R134" s="217">
        <f>Q134*H134</f>
        <v>4.4000000000000002E-4</v>
      </c>
      <c r="S134" s="217">
        <v>0</v>
      </c>
      <c r="T134" s="21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9" t="s">
        <v>451</v>
      </c>
      <c r="AT134" s="219" t="s">
        <v>275</v>
      </c>
      <c r="AU134" s="219" t="s">
        <v>86</v>
      </c>
      <c r="AY134" s="17" t="s">
        <v>191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7" t="s">
        <v>84</v>
      </c>
      <c r="BK134" s="220">
        <f>ROUND(I134*H134,2)</f>
        <v>0</v>
      </c>
      <c r="BL134" s="17" t="s">
        <v>321</v>
      </c>
      <c r="BM134" s="219" t="s">
        <v>1207</v>
      </c>
    </row>
    <row r="135" spans="1:65" s="2" customFormat="1">
      <c r="A135" s="34"/>
      <c r="B135" s="35"/>
      <c r="C135" s="36"/>
      <c r="D135" s="221" t="s">
        <v>200</v>
      </c>
      <c r="E135" s="36"/>
      <c r="F135" s="222" t="s">
        <v>1208</v>
      </c>
      <c r="G135" s="36"/>
      <c r="H135" s="36"/>
      <c r="I135" s="122"/>
      <c r="J135" s="36"/>
      <c r="K135" s="36"/>
      <c r="L135" s="39"/>
      <c r="M135" s="223"/>
      <c r="N135" s="224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200</v>
      </c>
      <c r="AU135" s="17" t="s">
        <v>86</v>
      </c>
    </row>
    <row r="136" spans="1:65" s="14" customFormat="1">
      <c r="B136" s="235"/>
      <c r="C136" s="236"/>
      <c r="D136" s="221" t="s">
        <v>202</v>
      </c>
      <c r="E136" s="237" t="s">
        <v>1</v>
      </c>
      <c r="F136" s="238" t="s">
        <v>2323</v>
      </c>
      <c r="G136" s="236"/>
      <c r="H136" s="239">
        <v>22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202</v>
      </c>
      <c r="AU136" s="245" t="s">
        <v>86</v>
      </c>
      <c r="AV136" s="14" t="s">
        <v>86</v>
      </c>
      <c r="AW136" s="14" t="s">
        <v>32</v>
      </c>
      <c r="AX136" s="14" t="s">
        <v>77</v>
      </c>
      <c r="AY136" s="245" t="s">
        <v>191</v>
      </c>
    </row>
    <row r="137" spans="1:65" s="2" customFormat="1" ht="14.45" customHeight="1">
      <c r="A137" s="34"/>
      <c r="B137" s="35"/>
      <c r="C137" s="247" t="s">
        <v>213</v>
      </c>
      <c r="D137" s="247" t="s">
        <v>275</v>
      </c>
      <c r="E137" s="248" t="s">
        <v>1210</v>
      </c>
      <c r="F137" s="249" t="s">
        <v>1211</v>
      </c>
      <c r="G137" s="250" t="s">
        <v>297</v>
      </c>
      <c r="H137" s="251">
        <v>13.5</v>
      </c>
      <c r="I137" s="252"/>
      <c r="J137" s="253">
        <f>ROUND(I137*H137,2)</f>
        <v>0</v>
      </c>
      <c r="K137" s="249" t="s">
        <v>197</v>
      </c>
      <c r="L137" s="254"/>
      <c r="M137" s="255" t="s">
        <v>1</v>
      </c>
      <c r="N137" s="256" t="s">
        <v>42</v>
      </c>
      <c r="O137" s="71"/>
      <c r="P137" s="217">
        <f>O137*H137</f>
        <v>0</v>
      </c>
      <c r="Q137" s="217">
        <v>4.0000000000000003E-5</v>
      </c>
      <c r="R137" s="217">
        <f>Q137*H137</f>
        <v>5.4000000000000001E-4</v>
      </c>
      <c r="S137" s="217">
        <v>0</v>
      </c>
      <c r="T137" s="21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9" t="s">
        <v>451</v>
      </c>
      <c r="AT137" s="219" t="s">
        <v>275</v>
      </c>
      <c r="AU137" s="219" t="s">
        <v>86</v>
      </c>
      <c r="AY137" s="17" t="s">
        <v>191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7" t="s">
        <v>84</v>
      </c>
      <c r="BK137" s="220">
        <f>ROUND(I137*H137,2)</f>
        <v>0</v>
      </c>
      <c r="BL137" s="17" t="s">
        <v>321</v>
      </c>
      <c r="BM137" s="219" t="s">
        <v>1212</v>
      </c>
    </row>
    <row r="138" spans="1:65" s="2" customFormat="1" ht="19.5">
      <c r="A138" s="34"/>
      <c r="B138" s="35"/>
      <c r="C138" s="36"/>
      <c r="D138" s="221" t="s">
        <v>200</v>
      </c>
      <c r="E138" s="36"/>
      <c r="F138" s="222" t="s">
        <v>1213</v>
      </c>
      <c r="G138" s="36"/>
      <c r="H138" s="36"/>
      <c r="I138" s="122"/>
      <c r="J138" s="36"/>
      <c r="K138" s="36"/>
      <c r="L138" s="39"/>
      <c r="M138" s="223"/>
      <c r="N138" s="224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200</v>
      </c>
      <c r="AU138" s="17" t="s">
        <v>86</v>
      </c>
    </row>
    <row r="139" spans="1:65" s="14" customFormat="1">
      <c r="B139" s="235"/>
      <c r="C139" s="236"/>
      <c r="D139" s="221" t="s">
        <v>202</v>
      </c>
      <c r="E139" s="237" t="s">
        <v>1</v>
      </c>
      <c r="F139" s="238" t="s">
        <v>2324</v>
      </c>
      <c r="G139" s="236"/>
      <c r="H139" s="239">
        <v>13.5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202</v>
      </c>
      <c r="AU139" s="245" t="s">
        <v>86</v>
      </c>
      <c r="AV139" s="14" t="s">
        <v>86</v>
      </c>
      <c r="AW139" s="14" t="s">
        <v>32</v>
      </c>
      <c r="AX139" s="14" t="s">
        <v>77</v>
      </c>
      <c r="AY139" s="245" t="s">
        <v>191</v>
      </c>
    </row>
    <row r="140" spans="1:65" s="2" customFormat="1" ht="14.45" customHeight="1">
      <c r="A140" s="34"/>
      <c r="B140" s="35"/>
      <c r="C140" s="247" t="s">
        <v>198</v>
      </c>
      <c r="D140" s="247" t="s">
        <v>275</v>
      </c>
      <c r="E140" s="248" t="s">
        <v>2325</v>
      </c>
      <c r="F140" s="249" t="s">
        <v>2326</v>
      </c>
      <c r="G140" s="250" t="s">
        <v>297</v>
      </c>
      <c r="H140" s="251">
        <v>3</v>
      </c>
      <c r="I140" s="252"/>
      <c r="J140" s="253">
        <f>ROUND(I140*H140,2)</f>
        <v>0</v>
      </c>
      <c r="K140" s="249" t="s">
        <v>197</v>
      </c>
      <c r="L140" s="254"/>
      <c r="M140" s="255" t="s">
        <v>1</v>
      </c>
      <c r="N140" s="256" t="s">
        <v>42</v>
      </c>
      <c r="O140" s="71"/>
      <c r="P140" s="217">
        <f>O140*H140</f>
        <v>0</v>
      </c>
      <c r="Q140" s="217">
        <v>8.0000000000000007E-5</v>
      </c>
      <c r="R140" s="217">
        <f>Q140*H140</f>
        <v>2.4000000000000003E-4</v>
      </c>
      <c r="S140" s="217">
        <v>0</v>
      </c>
      <c r="T140" s="21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9" t="s">
        <v>451</v>
      </c>
      <c r="AT140" s="219" t="s">
        <v>275</v>
      </c>
      <c r="AU140" s="219" t="s">
        <v>86</v>
      </c>
      <c r="AY140" s="17" t="s">
        <v>191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7" t="s">
        <v>84</v>
      </c>
      <c r="BK140" s="220">
        <f>ROUND(I140*H140,2)</f>
        <v>0</v>
      </c>
      <c r="BL140" s="17" t="s">
        <v>321</v>
      </c>
      <c r="BM140" s="219" t="s">
        <v>2327</v>
      </c>
    </row>
    <row r="141" spans="1:65" s="2" customFormat="1" ht="19.5">
      <c r="A141" s="34"/>
      <c r="B141" s="35"/>
      <c r="C141" s="36"/>
      <c r="D141" s="221" t="s">
        <v>200</v>
      </c>
      <c r="E141" s="36"/>
      <c r="F141" s="222" t="s">
        <v>2328</v>
      </c>
      <c r="G141" s="36"/>
      <c r="H141" s="36"/>
      <c r="I141" s="122"/>
      <c r="J141" s="36"/>
      <c r="K141" s="36"/>
      <c r="L141" s="39"/>
      <c r="M141" s="223"/>
      <c r="N141" s="224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200</v>
      </c>
      <c r="AU141" s="17" t="s">
        <v>86</v>
      </c>
    </row>
    <row r="142" spans="1:65" s="2" customFormat="1" ht="14.45" customHeight="1">
      <c r="A142" s="34"/>
      <c r="B142" s="35"/>
      <c r="C142" s="247" t="s">
        <v>227</v>
      </c>
      <c r="D142" s="247" t="s">
        <v>275</v>
      </c>
      <c r="E142" s="248" t="s">
        <v>2329</v>
      </c>
      <c r="F142" s="249" t="s">
        <v>2330</v>
      </c>
      <c r="G142" s="250" t="s">
        <v>297</v>
      </c>
      <c r="H142" s="251">
        <v>4</v>
      </c>
      <c r="I142" s="252"/>
      <c r="J142" s="253">
        <f>ROUND(I142*H142,2)</f>
        <v>0</v>
      </c>
      <c r="K142" s="249" t="s">
        <v>197</v>
      </c>
      <c r="L142" s="254"/>
      <c r="M142" s="255" t="s">
        <v>1</v>
      </c>
      <c r="N142" s="256" t="s">
        <v>42</v>
      </c>
      <c r="O142" s="71"/>
      <c r="P142" s="217">
        <f>O142*H142</f>
        <v>0</v>
      </c>
      <c r="Q142" s="217">
        <v>2.0000000000000002E-5</v>
      </c>
      <c r="R142" s="217">
        <f>Q142*H142</f>
        <v>8.0000000000000007E-5</v>
      </c>
      <c r="S142" s="217">
        <v>0</v>
      </c>
      <c r="T142" s="21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9" t="s">
        <v>451</v>
      </c>
      <c r="AT142" s="219" t="s">
        <v>275</v>
      </c>
      <c r="AU142" s="219" t="s">
        <v>86</v>
      </c>
      <c r="AY142" s="17" t="s">
        <v>191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7" t="s">
        <v>84</v>
      </c>
      <c r="BK142" s="220">
        <f>ROUND(I142*H142,2)</f>
        <v>0</v>
      </c>
      <c r="BL142" s="17" t="s">
        <v>321</v>
      </c>
      <c r="BM142" s="219" t="s">
        <v>2331</v>
      </c>
    </row>
    <row r="143" spans="1:65" s="2" customFormat="1">
      <c r="A143" s="34"/>
      <c r="B143" s="35"/>
      <c r="C143" s="36"/>
      <c r="D143" s="221" t="s">
        <v>200</v>
      </c>
      <c r="E143" s="36"/>
      <c r="F143" s="222" t="s">
        <v>2332</v>
      </c>
      <c r="G143" s="36"/>
      <c r="H143" s="36"/>
      <c r="I143" s="122"/>
      <c r="J143" s="36"/>
      <c r="K143" s="36"/>
      <c r="L143" s="39"/>
      <c r="M143" s="223"/>
      <c r="N143" s="224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200</v>
      </c>
      <c r="AU143" s="17" t="s">
        <v>86</v>
      </c>
    </row>
    <row r="144" spans="1:65" s="2" customFormat="1" ht="14.45" customHeight="1">
      <c r="A144" s="34"/>
      <c r="B144" s="35"/>
      <c r="C144" s="247" t="s">
        <v>232</v>
      </c>
      <c r="D144" s="247" t="s">
        <v>275</v>
      </c>
      <c r="E144" s="248" t="s">
        <v>2333</v>
      </c>
      <c r="F144" s="249" t="s">
        <v>2334</v>
      </c>
      <c r="G144" s="250" t="s">
        <v>297</v>
      </c>
      <c r="H144" s="251">
        <v>4</v>
      </c>
      <c r="I144" s="252"/>
      <c r="J144" s="253">
        <f>ROUND(I144*H144,2)</f>
        <v>0</v>
      </c>
      <c r="K144" s="249" t="s">
        <v>197</v>
      </c>
      <c r="L144" s="254"/>
      <c r="M144" s="255" t="s">
        <v>1</v>
      </c>
      <c r="N144" s="256" t="s">
        <v>42</v>
      </c>
      <c r="O144" s="71"/>
      <c r="P144" s="217">
        <f>O144*H144</f>
        <v>0</v>
      </c>
      <c r="Q144" s="217">
        <v>9.0000000000000006E-5</v>
      </c>
      <c r="R144" s="217">
        <f>Q144*H144</f>
        <v>3.6000000000000002E-4</v>
      </c>
      <c r="S144" s="217">
        <v>0</v>
      </c>
      <c r="T144" s="21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9" t="s">
        <v>451</v>
      </c>
      <c r="AT144" s="219" t="s">
        <v>275</v>
      </c>
      <c r="AU144" s="219" t="s">
        <v>86</v>
      </c>
      <c r="AY144" s="17" t="s">
        <v>191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7" t="s">
        <v>84</v>
      </c>
      <c r="BK144" s="220">
        <f>ROUND(I144*H144,2)</f>
        <v>0</v>
      </c>
      <c r="BL144" s="17" t="s">
        <v>321</v>
      </c>
      <c r="BM144" s="219" t="s">
        <v>2335</v>
      </c>
    </row>
    <row r="145" spans="1:65" s="2" customFormat="1" ht="19.5">
      <c r="A145" s="34"/>
      <c r="B145" s="35"/>
      <c r="C145" s="36"/>
      <c r="D145" s="221" t="s">
        <v>200</v>
      </c>
      <c r="E145" s="36"/>
      <c r="F145" s="222" t="s">
        <v>2336</v>
      </c>
      <c r="G145" s="36"/>
      <c r="H145" s="36"/>
      <c r="I145" s="122"/>
      <c r="J145" s="36"/>
      <c r="K145" s="36"/>
      <c r="L145" s="39"/>
      <c r="M145" s="223"/>
      <c r="N145" s="224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200</v>
      </c>
      <c r="AU145" s="17" t="s">
        <v>86</v>
      </c>
    </row>
    <row r="146" spans="1:65" s="2" customFormat="1" ht="21.6" customHeight="1">
      <c r="A146" s="34"/>
      <c r="B146" s="35"/>
      <c r="C146" s="208" t="s">
        <v>241</v>
      </c>
      <c r="D146" s="208" t="s">
        <v>193</v>
      </c>
      <c r="E146" s="209" t="s">
        <v>1215</v>
      </c>
      <c r="F146" s="210" t="s">
        <v>1216</v>
      </c>
      <c r="G146" s="211" t="s">
        <v>235</v>
      </c>
      <c r="H146" s="212">
        <v>2E-3</v>
      </c>
      <c r="I146" s="213"/>
      <c r="J146" s="214">
        <f>ROUND(I146*H146,2)</f>
        <v>0</v>
      </c>
      <c r="K146" s="210" t="s">
        <v>197</v>
      </c>
      <c r="L146" s="39"/>
      <c r="M146" s="215" t="s">
        <v>1</v>
      </c>
      <c r="N146" s="216" t="s">
        <v>42</v>
      </c>
      <c r="O146" s="71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9" t="s">
        <v>321</v>
      </c>
      <c r="AT146" s="219" t="s">
        <v>193</v>
      </c>
      <c r="AU146" s="219" t="s">
        <v>86</v>
      </c>
      <c r="AY146" s="17" t="s">
        <v>191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7" t="s">
        <v>84</v>
      </c>
      <c r="BK146" s="220">
        <f>ROUND(I146*H146,2)</f>
        <v>0</v>
      </c>
      <c r="BL146" s="17" t="s">
        <v>321</v>
      </c>
      <c r="BM146" s="219" t="s">
        <v>1217</v>
      </c>
    </row>
    <row r="147" spans="1:65" s="2" customFormat="1" ht="29.25">
      <c r="A147" s="34"/>
      <c r="B147" s="35"/>
      <c r="C147" s="36"/>
      <c r="D147" s="221" t="s">
        <v>200</v>
      </c>
      <c r="E147" s="36"/>
      <c r="F147" s="222" t="s">
        <v>1218</v>
      </c>
      <c r="G147" s="36"/>
      <c r="H147" s="36"/>
      <c r="I147" s="122"/>
      <c r="J147" s="36"/>
      <c r="K147" s="36"/>
      <c r="L147" s="39"/>
      <c r="M147" s="223"/>
      <c r="N147" s="224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200</v>
      </c>
      <c r="AU147" s="17" t="s">
        <v>86</v>
      </c>
    </row>
    <row r="148" spans="1:65" s="12" customFormat="1" ht="22.9" customHeight="1">
      <c r="B148" s="192"/>
      <c r="C148" s="193"/>
      <c r="D148" s="194" t="s">
        <v>76</v>
      </c>
      <c r="E148" s="206" t="s">
        <v>1219</v>
      </c>
      <c r="F148" s="206" t="s">
        <v>1220</v>
      </c>
      <c r="G148" s="193"/>
      <c r="H148" s="193"/>
      <c r="I148" s="196"/>
      <c r="J148" s="207">
        <f>BK148</f>
        <v>0</v>
      </c>
      <c r="K148" s="193"/>
      <c r="L148" s="198"/>
      <c r="M148" s="199"/>
      <c r="N148" s="200"/>
      <c r="O148" s="200"/>
      <c r="P148" s="201">
        <f>SUM(P149:P195)</f>
        <v>0</v>
      </c>
      <c r="Q148" s="200"/>
      <c r="R148" s="201">
        <f>SUM(R149:R195)</f>
        <v>9.902283050000002E-2</v>
      </c>
      <c r="S148" s="200"/>
      <c r="T148" s="202">
        <f>SUM(T149:T195)</f>
        <v>0</v>
      </c>
      <c r="AR148" s="203" t="s">
        <v>84</v>
      </c>
      <c r="AT148" s="204" t="s">
        <v>76</v>
      </c>
      <c r="AU148" s="204" t="s">
        <v>84</v>
      </c>
      <c r="AY148" s="203" t="s">
        <v>191</v>
      </c>
      <c r="BK148" s="205">
        <f>SUM(BK149:BK195)</f>
        <v>0</v>
      </c>
    </row>
    <row r="149" spans="1:65" s="2" customFormat="1" ht="14.45" customHeight="1">
      <c r="A149" s="34"/>
      <c r="B149" s="35"/>
      <c r="C149" s="208" t="s">
        <v>248</v>
      </c>
      <c r="D149" s="208" t="s">
        <v>193</v>
      </c>
      <c r="E149" s="209" t="s">
        <v>1221</v>
      </c>
      <c r="F149" s="210" t="s">
        <v>1222</v>
      </c>
      <c r="G149" s="211" t="s">
        <v>196</v>
      </c>
      <c r="H149" s="212">
        <v>5</v>
      </c>
      <c r="I149" s="213"/>
      <c r="J149" s="214">
        <f>ROUND(I149*H149,2)</f>
        <v>0</v>
      </c>
      <c r="K149" s="210" t="s">
        <v>197</v>
      </c>
      <c r="L149" s="39"/>
      <c r="M149" s="215" t="s">
        <v>1</v>
      </c>
      <c r="N149" s="216" t="s">
        <v>42</v>
      </c>
      <c r="O149" s="71"/>
      <c r="P149" s="217">
        <f>O149*H149</f>
        <v>0</v>
      </c>
      <c r="Q149" s="217">
        <v>1.6316536100000001E-2</v>
      </c>
      <c r="R149" s="217">
        <f>Q149*H149</f>
        <v>8.1582680500000004E-2</v>
      </c>
      <c r="S149" s="217">
        <v>0</v>
      </c>
      <c r="T149" s="21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9" t="s">
        <v>321</v>
      </c>
      <c r="AT149" s="219" t="s">
        <v>193</v>
      </c>
      <c r="AU149" s="219" t="s">
        <v>86</v>
      </c>
      <c r="AY149" s="17" t="s">
        <v>191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7" t="s">
        <v>84</v>
      </c>
      <c r="BK149" s="220">
        <f>ROUND(I149*H149,2)</f>
        <v>0</v>
      </c>
      <c r="BL149" s="17" t="s">
        <v>321</v>
      </c>
      <c r="BM149" s="219" t="s">
        <v>248</v>
      </c>
    </row>
    <row r="150" spans="1:65" s="2" customFormat="1">
      <c r="A150" s="34"/>
      <c r="B150" s="35"/>
      <c r="C150" s="36"/>
      <c r="D150" s="221" t="s">
        <v>200</v>
      </c>
      <c r="E150" s="36"/>
      <c r="F150" s="222" t="s">
        <v>1223</v>
      </c>
      <c r="G150" s="36"/>
      <c r="H150" s="36"/>
      <c r="I150" s="122"/>
      <c r="J150" s="36"/>
      <c r="K150" s="36"/>
      <c r="L150" s="39"/>
      <c r="M150" s="223"/>
      <c r="N150" s="224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200</v>
      </c>
      <c r="AU150" s="17" t="s">
        <v>86</v>
      </c>
    </row>
    <row r="151" spans="1:65" s="14" customFormat="1">
      <c r="B151" s="235"/>
      <c r="C151" s="236"/>
      <c r="D151" s="221" t="s">
        <v>202</v>
      </c>
      <c r="E151" s="237" t="s">
        <v>1</v>
      </c>
      <c r="F151" s="238" t="s">
        <v>1358</v>
      </c>
      <c r="G151" s="236"/>
      <c r="H151" s="239">
        <v>3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202</v>
      </c>
      <c r="AU151" s="245" t="s">
        <v>86</v>
      </c>
      <c r="AV151" s="14" t="s">
        <v>86</v>
      </c>
      <c r="AW151" s="14" t="s">
        <v>32</v>
      </c>
      <c r="AX151" s="14" t="s">
        <v>77</v>
      </c>
      <c r="AY151" s="245" t="s">
        <v>191</v>
      </c>
    </row>
    <row r="152" spans="1:65" s="14" customFormat="1">
      <c r="B152" s="235"/>
      <c r="C152" s="236"/>
      <c r="D152" s="221" t="s">
        <v>202</v>
      </c>
      <c r="E152" s="237" t="s">
        <v>1</v>
      </c>
      <c r="F152" s="238" t="s">
        <v>1225</v>
      </c>
      <c r="G152" s="236"/>
      <c r="H152" s="239">
        <v>2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202</v>
      </c>
      <c r="AU152" s="245" t="s">
        <v>86</v>
      </c>
      <c r="AV152" s="14" t="s">
        <v>86</v>
      </c>
      <c r="AW152" s="14" t="s">
        <v>32</v>
      </c>
      <c r="AX152" s="14" t="s">
        <v>77</v>
      </c>
      <c r="AY152" s="245" t="s">
        <v>191</v>
      </c>
    </row>
    <row r="153" spans="1:65" s="15" customFormat="1">
      <c r="B153" s="261"/>
      <c r="C153" s="262"/>
      <c r="D153" s="221" t="s">
        <v>202</v>
      </c>
      <c r="E153" s="263" t="s">
        <v>1</v>
      </c>
      <c r="F153" s="264" t="s">
        <v>1227</v>
      </c>
      <c r="G153" s="262"/>
      <c r="H153" s="265">
        <v>5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202</v>
      </c>
      <c r="AU153" s="271" t="s">
        <v>86</v>
      </c>
      <c r="AV153" s="15" t="s">
        <v>198</v>
      </c>
      <c r="AW153" s="15" t="s">
        <v>32</v>
      </c>
      <c r="AX153" s="15" t="s">
        <v>84</v>
      </c>
      <c r="AY153" s="271" t="s">
        <v>191</v>
      </c>
    </row>
    <row r="154" spans="1:65" s="2" customFormat="1" ht="21.6" customHeight="1">
      <c r="A154" s="34"/>
      <c r="B154" s="35"/>
      <c r="C154" s="247" t="s">
        <v>255</v>
      </c>
      <c r="D154" s="247" t="s">
        <v>275</v>
      </c>
      <c r="E154" s="248" t="s">
        <v>1228</v>
      </c>
      <c r="F154" s="249" t="s">
        <v>1229</v>
      </c>
      <c r="G154" s="250" t="s">
        <v>196</v>
      </c>
      <c r="H154" s="251">
        <v>5</v>
      </c>
      <c r="I154" s="252"/>
      <c r="J154" s="253">
        <f>ROUND(I154*H154,2)</f>
        <v>0</v>
      </c>
      <c r="K154" s="249" t="s">
        <v>197</v>
      </c>
      <c r="L154" s="254"/>
      <c r="M154" s="255" t="s">
        <v>1</v>
      </c>
      <c r="N154" s="256" t="s">
        <v>42</v>
      </c>
      <c r="O154" s="71"/>
      <c r="P154" s="217">
        <f>O154*H154</f>
        <v>0</v>
      </c>
      <c r="Q154" s="217">
        <v>1.1000000000000001E-3</v>
      </c>
      <c r="R154" s="217">
        <f>Q154*H154</f>
        <v>5.5000000000000005E-3</v>
      </c>
      <c r="S154" s="217">
        <v>0</v>
      </c>
      <c r="T154" s="21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9" t="s">
        <v>451</v>
      </c>
      <c r="AT154" s="219" t="s">
        <v>275</v>
      </c>
      <c r="AU154" s="219" t="s">
        <v>86</v>
      </c>
      <c r="AY154" s="17" t="s">
        <v>191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7" t="s">
        <v>84</v>
      </c>
      <c r="BK154" s="220">
        <f>ROUND(I154*H154,2)</f>
        <v>0</v>
      </c>
      <c r="BL154" s="17" t="s">
        <v>321</v>
      </c>
      <c r="BM154" s="219" t="s">
        <v>1230</v>
      </c>
    </row>
    <row r="155" spans="1:65" s="2" customFormat="1">
      <c r="A155" s="34"/>
      <c r="B155" s="35"/>
      <c r="C155" s="36"/>
      <c r="D155" s="221" t="s">
        <v>200</v>
      </c>
      <c r="E155" s="36"/>
      <c r="F155" s="222" t="s">
        <v>1231</v>
      </c>
      <c r="G155" s="36"/>
      <c r="H155" s="36"/>
      <c r="I155" s="122"/>
      <c r="J155" s="36"/>
      <c r="K155" s="36"/>
      <c r="L155" s="39"/>
      <c r="M155" s="223"/>
      <c r="N155" s="224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200</v>
      </c>
      <c r="AU155" s="17" t="s">
        <v>86</v>
      </c>
    </row>
    <row r="156" spans="1:65" s="2" customFormat="1" ht="19.5">
      <c r="A156" s="34"/>
      <c r="B156" s="35"/>
      <c r="C156" s="36"/>
      <c r="D156" s="221" t="s">
        <v>218</v>
      </c>
      <c r="E156" s="36"/>
      <c r="F156" s="246" t="s">
        <v>1232</v>
      </c>
      <c r="G156" s="36"/>
      <c r="H156" s="36"/>
      <c r="I156" s="122"/>
      <c r="J156" s="36"/>
      <c r="K156" s="36"/>
      <c r="L156" s="39"/>
      <c r="M156" s="223"/>
      <c r="N156" s="224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218</v>
      </c>
      <c r="AU156" s="17" t="s">
        <v>86</v>
      </c>
    </row>
    <row r="157" spans="1:65" s="2" customFormat="1" ht="21.6" customHeight="1">
      <c r="A157" s="34"/>
      <c r="B157" s="35"/>
      <c r="C157" s="208" t="s">
        <v>266</v>
      </c>
      <c r="D157" s="208" t="s">
        <v>193</v>
      </c>
      <c r="E157" s="209" t="s">
        <v>1234</v>
      </c>
      <c r="F157" s="210" t="s">
        <v>1235</v>
      </c>
      <c r="G157" s="211" t="s">
        <v>297</v>
      </c>
      <c r="H157" s="212">
        <v>6</v>
      </c>
      <c r="I157" s="213"/>
      <c r="J157" s="214">
        <f>ROUND(I157*H157,2)</f>
        <v>0</v>
      </c>
      <c r="K157" s="210" t="s">
        <v>197</v>
      </c>
      <c r="L157" s="39"/>
      <c r="M157" s="215" t="s">
        <v>1</v>
      </c>
      <c r="N157" s="216" t="s">
        <v>42</v>
      </c>
      <c r="O157" s="71"/>
      <c r="P157" s="217">
        <f>O157*H157</f>
        <v>0</v>
      </c>
      <c r="Q157" s="217">
        <v>2.8939999999999999E-4</v>
      </c>
      <c r="R157" s="217">
        <f>Q157*H157</f>
        <v>1.7363999999999999E-3</v>
      </c>
      <c r="S157" s="217">
        <v>0</v>
      </c>
      <c r="T157" s="21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9" t="s">
        <v>321</v>
      </c>
      <c r="AT157" s="219" t="s">
        <v>193</v>
      </c>
      <c r="AU157" s="219" t="s">
        <v>86</v>
      </c>
      <c r="AY157" s="17" t="s">
        <v>191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7" t="s">
        <v>84</v>
      </c>
      <c r="BK157" s="220">
        <f>ROUND(I157*H157,2)</f>
        <v>0</v>
      </c>
      <c r="BL157" s="17" t="s">
        <v>321</v>
      </c>
      <c r="BM157" s="219" t="s">
        <v>280</v>
      </c>
    </row>
    <row r="158" spans="1:65" s="2" customFormat="1">
      <c r="A158" s="34"/>
      <c r="B158" s="35"/>
      <c r="C158" s="36"/>
      <c r="D158" s="221" t="s">
        <v>200</v>
      </c>
      <c r="E158" s="36"/>
      <c r="F158" s="222" t="s">
        <v>1236</v>
      </c>
      <c r="G158" s="36"/>
      <c r="H158" s="36"/>
      <c r="I158" s="122"/>
      <c r="J158" s="36"/>
      <c r="K158" s="36"/>
      <c r="L158" s="39"/>
      <c r="M158" s="223"/>
      <c r="N158" s="224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200</v>
      </c>
      <c r="AU158" s="17" t="s">
        <v>86</v>
      </c>
    </row>
    <row r="159" spans="1:65" s="2" customFormat="1" ht="19.5">
      <c r="A159" s="34"/>
      <c r="B159" s="35"/>
      <c r="C159" s="36"/>
      <c r="D159" s="221" t="s">
        <v>218</v>
      </c>
      <c r="E159" s="36"/>
      <c r="F159" s="246" t="s">
        <v>1237</v>
      </c>
      <c r="G159" s="36"/>
      <c r="H159" s="36"/>
      <c r="I159" s="122"/>
      <c r="J159" s="36"/>
      <c r="K159" s="36"/>
      <c r="L159" s="39"/>
      <c r="M159" s="223"/>
      <c r="N159" s="224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218</v>
      </c>
      <c r="AU159" s="17" t="s">
        <v>86</v>
      </c>
    </row>
    <row r="160" spans="1:65" s="14" customFormat="1">
      <c r="B160" s="235"/>
      <c r="C160" s="236"/>
      <c r="D160" s="221" t="s">
        <v>202</v>
      </c>
      <c r="E160" s="237" t="s">
        <v>1</v>
      </c>
      <c r="F160" s="238" t="s">
        <v>2337</v>
      </c>
      <c r="G160" s="236"/>
      <c r="H160" s="239">
        <v>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202</v>
      </c>
      <c r="AU160" s="245" t="s">
        <v>86</v>
      </c>
      <c r="AV160" s="14" t="s">
        <v>86</v>
      </c>
      <c r="AW160" s="14" t="s">
        <v>32</v>
      </c>
      <c r="AX160" s="14" t="s">
        <v>77</v>
      </c>
      <c r="AY160" s="245" t="s">
        <v>191</v>
      </c>
    </row>
    <row r="161" spans="1:65" s="14" customFormat="1">
      <c r="B161" s="235"/>
      <c r="C161" s="236"/>
      <c r="D161" s="221" t="s">
        <v>202</v>
      </c>
      <c r="E161" s="237" t="s">
        <v>1</v>
      </c>
      <c r="F161" s="238" t="s">
        <v>2338</v>
      </c>
      <c r="G161" s="236"/>
      <c r="H161" s="239">
        <v>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202</v>
      </c>
      <c r="AU161" s="245" t="s">
        <v>86</v>
      </c>
      <c r="AV161" s="14" t="s">
        <v>86</v>
      </c>
      <c r="AW161" s="14" t="s">
        <v>32</v>
      </c>
      <c r="AX161" s="14" t="s">
        <v>77</v>
      </c>
      <c r="AY161" s="245" t="s">
        <v>191</v>
      </c>
    </row>
    <row r="162" spans="1:65" s="15" customFormat="1">
      <c r="B162" s="261"/>
      <c r="C162" s="262"/>
      <c r="D162" s="221" t="s">
        <v>202</v>
      </c>
      <c r="E162" s="263" t="s">
        <v>1</v>
      </c>
      <c r="F162" s="264" t="s">
        <v>1227</v>
      </c>
      <c r="G162" s="262"/>
      <c r="H162" s="265">
        <v>6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AT162" s="271" t="s">
        <v>202</v>
      </c>
      <c r="AU162" s="271" t="s">
        <v>86</v>
      </c>
      <c r="AV162" s="15" t="s">
        <v>198</v>
      </c>
      <c r="AW162" s="15" t="s">
        <v>32</v>
      </c>
      <c r="AX162" s="15" t="s">
        <v>84</v>
      </c>
      <c r="AY162" s="271" t="s">
        <v>191</v>
      </c>
    </row>
    <row r="163" spans="1:65" s="2" customFormat="1" ht="21.6" customHeight="1">
      <c r="A163" s="34"/>
      <c r="B163" s="35"/>
      <c r="C163" s="208" t="s">
        <v>274</v>
      </c>
      <c r="D163" s="208" t="s">
        <v>193</v>
      </c>
      <c r="E163" s="209" t="s">
        <v>1241</v>
      </c>
      <c r="F163" s="210" t="s">
        <v>1242</v>
      </c>
      <c r="G163" s="211" t="s">
        <v>297</v>
      </c>
      <c r="H163" s="212">
        <v>13.5</v>
      </c>
      <c r="I163" s="213"/>
      <c r="J163" s="214">
        <f>ROUND(I163*H163,2)</f>
        <v>0</v>
      </c>
      <c r="K163" s="210" t="s">
        <v>197</v>
      </c>
      <c r="L163" s="39"/>
      <c r="M163" s="215" t="s">
        <v>1</v>
      </c>
      <c r="N163" s="216" t="s">
        <v>42</v>
      </c>
      <c r="O163" s="71"/>
      <c r="P163" s="217">
        <f>O163*H163</f>
        <v>0</v>
      </c>
      <c r="Q163" s="217">
        <v>3.5399999999999999E-4</v>
      </c>
      <c r="R163" s="217">
        <f>Q163*H163</f>
        <v>4.7789999999999994E-3</v>
      </c>
      <c r="S163" s="217">
        <v>0</v>
      </c>
      <c r="T163" s="21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9" t="s">
        <v>321</v>
      </c>
      <c r="AT163" s="219" t="s">
        <v>193</v>
      </c>
      <c r="AU163" s="219" t="s">
        <v>86</v>
      </c>
      <c r="AY163" s="17" t="s">
        <v>191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7" t="s">
        <v>84</v>
      </c>
      <c r="BK163" s="220">
        <f>ROUND(I163*H163,2)</f>
        <v>0</v>
      </c>
      <c r="BL163" s="17" t="s">
        <v>321</v>
      </c>
      <c r="BM163" s="219" t="s">
        <v>303</v>
      </c>
    </row>
    <row r="164" spans="1:65" s="2" customFormat="1">
      <c r="A164" s="34"/>
      <c r="B164" s="35"/>
      <c r="C164" s="36"/>
      <c r="D164" s="221" t="s">
        <v>200</v>
      </c>
      <c r="E164" s="36"/>
      <c r="F164" s="222" t="s">
        <v>1236</v>
      </c>
      <c r="G164" s="36"/>
      <c r="H164" s="36"/>
      <c r="I164" s="122"/>
      <c r="J164" s="36"/>
      <c r="K164" s="36"/>
      <c r="L164" s="39"/>
      <c r="M164" s="223"/>
      <c r="N164" s="224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200</v>
      </c>
      <c r="AU164" s="17" t="s">
        <v>86</v>
      </c>
    </row>
    <row r="165" spans="1:65" s="2" customFormat="1" ht="19.5">
      <c r="A165" s="34"/>
      <c r="B165" s="35"/>
      <c r="C165" s="36"/>
      <c r="D165" s="221" t="s">
        <v>218</v>
      </c>
      <c r="E165" s="36"/>
      <c r="F165" s="246" t="s">
        <v>1243</v>
      </c>
      <c r="G165" s="36"/>
      <c r="H165" s="36"/>
      <c r="I165" s="122"/>
      <c r="J165" s="36"/>
      <c r="K165" s="36"/>
      <c r="L165" s="39"/>
      <c r="M165" s="223"/>
      <c r="N165" s="224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218</v>
      </c>
      <c r="AU165" s="17" t="s">
        <v>86</v>
      </c>
    </row>
    <row r="166" spans="1:65" s="14" customFormat="1">
      <c r="B166" s="235"/>
      <c r="C166" s="236"/>
      <c r="D166" s="221" t="s">
        <v>202</v>
      </c>
      <c r="E166" s="237" t="s">
        <v>1</v>
      </c>
      <c r="F166" s="238" t="s">
        <v>2339</v>
      </c>
      <c r="G166" s="236"/>
      <c r="H166" s="239">
        <v>6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202</v>
      </c>
      <c r="AU166" s="245" t="s">
        <v>86</v>
      </c>
      <c r="AV166" s="14" t="s">
        <v>86</v>
      </c>
      <c r="AW166" s="14" t="s">
        <v>32</v>
      </c>
      <c r="AX166" s="14" t="s">
        <v>77</v>
      </c>
      <c r="AY166" s="245" t="s">
        <v>191</v>
      </c>
    </row>
    <row r="167" spans="1:65" s="14" customFormat="1">
      <c r="B167" s="235"/>
      <c r="C167" s="236"/>
      <c r="D167" s="221" t="s">
        <v>202</v>
      </c>
      <c r="E167" s="237" t="s">
        <v>1</v>
      </c>
      <c r="F167" s="238" t="s">
        <v>2340</v>
      </c>
      <c r="G167" s="236"/>
      <c r="H167" s="239">
        <v>7.5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202</v>
      </c>
      <c r="AU167" s="245" t="s">
        <v>86</v>
      </c>
      <c r="AV167" s="14" t="s">
        <v>86</v>
      </c>
      <c r="AW167" s="14" t="s">
        <v>32</v>
      </c>
      <c r="AX167" s="14" t="s">
        <v>77</v>
      </c>
      <c r="AY167" s="245" t="s">
        <v>191</v>
      </c>
    </row>
    <row r="168" spans="1:65" s="15" customFormat="1">
      <c r="B168" s="261"/>
      <c r="C168" s="262"/>
      <c r="D168" s="221" t="s">
        <v>202</v>
      </c>
      <c r="E168" s="263" t="s">
        <v>1</v>
      </c>
      <c r="F168" s="264" t="s">
        <v>1227</v>
      </c>
      <c r="G168" s="262"/>
      <c r="H168" s="265">
        <v>13.5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AT168" s="271" t="s">
        <v>202</v>
      </c>
      <c r="AU168" s="271" t="s">
        <v>86</v>
      </c>
      <c r="AV168" s="15" t="s">
        <v>198</v>
      </c>
      <c r="AW168" s="15" t="s">
        <v>32</v>
      </c>
      <c r="AX168" s="15" t="s">
        <v>84</v>
      </c>
      <c r="AY168" s="271" t="s">
        <v>191</v>
      </c>
    </row>
    <row r="169" spans="1:65" s="2" customFormat="1" ht="21.6" customHeight="1">
      <c r="A169" s="34"/>
      <c r="B169" s="35"/>
      <c r="C169" s="208" t="s">
        <v>280</v>
      </c>
      <c r="D169" s="208" t="s">
        <v>193</v>
      </c>
      <c r="E169" s="209" t="s">
        <v>1247</v>
      </c>
      <c r="F169" s="210" t="s">
        <v>1248</v>
      </c>
      <c r="G169" s="211" t="s">
        <v>297</v>
      </c>
      <c r="H169" s="212">
        <v>4.5</v>
      </c>
      <c r="I169" s="213"/>
      <c r="J169" s="214">
        <f>ROUND(I169*H169,2)</f>
        <v>0</v>
      </c>
      <c r="K169" s="210" t="s">
        <v>197</v>
      </c>
      <c r="L169" s="39"/>
      <c r="M169" s="215" t="s">
        <v>1</v>
      </c>
      <c r="N169" s="216" t="s">
        <v>42</v>
      </c>
      <c r="O169" s="71"/>
      <c r="P169" s="217">
        <f>O169*H169</f>
        <v>0</v>
      </c>
      <c r="Q169" s="217">
        <v>1.2055E-3</v>
      </c>
      <c r="R169" s="217">
        <f>Q169*H169</f>
        <v>5.4247499999999999E-3</v>
      </c>
      <c r="S169" s="217">
        <v>0</v>
      </c>
      <c r="T169" s="21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9" t="s">
        <v>321</v>
      </c>
      <c r="AT169" s="219" t="s">
        <v>193</v>
      </c>
      <c r="AU169" s="219" t="s">
        <v>86</v>
      </c>
      <c r="AY169" s="17" t="s">
        <v>191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7" t="s">
        <v>84</v>
      </c>
      <c r="BK169" s="220">
        <f>ROUND(I169*H169,2)</f>
        <v>0</v>
      </c>
      <c r="BL169" s="17" t="s">
        <v>321</v>
      </c>
      <c r="BM169" s="219" t="s">
        <v>321</v>
      </c>
    </row>
    <row r="170" spans="1:65" s="2" customFormat="1">
      <c r="A170" s="34"/>
      <c r="B170" s="35"/>
      <c r="C170" s="36"/>
      <c r="D170" s="221" t="s">
        <v>200</v>
      </c>
      <c r="E170" s="36"/>
      <c r="F170" s="222" t="s">
        <v>1236</v>
      </c>
      <c r="G170" s="36"/>
      <c r="H170" s="36"/>
      <c r="I170" s="122"/>
      <c r="J170" s="36"/>
      <c r="K170" s="36"/>
      <c r="L170" s="39"/>
      <c r="M170" s="223"/>
      <c r="N170" s="224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200</v>
      </c>
      <c r="AU170" s="17" t="s">
        <v>86</v>
      </c>
    </row>
    <row r="171" spans="1:65" s="2" customFormat="1" ht="19.5">
      <c r="A171" s="34"/>
      <c r="B171" s="35"/>
      <c r="C171" s="36"/>
      <c r="D171" s="221" t="s">
        <v>218</v>
      </c>
      <c r="E171" s="36"/>
      <c r="F171" s="246" t="s">
        <v>1249</v>
      </c>
      <c r="G171" s="36"/>
      <c r="H171" s="36"/>
      <c r="I171" s="122"/>
      <c r="J171" s="36"/>
      <c r="K171" s="36"/>
      <c r="L171" s="39"/>
      <c r="M171" s="223"/>
      <c r="N171" s="224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218</v>
      </c>
      <c r="AU171" s="17" t="s">
        <v>86</v>
      </c>
    </row>
    <row r="172" spans="1:65" s="14" customFormat="1">
      <c r="B172" s="235"/>
      <c r="C172" s="236"/>
      <c r="D172" s="221" t="s">
        <v>202</v>
      </c>
      <c r="E172" s="237" t="s">
        <v>1</v>
      </c>
      <c r="F172" s="238" t="s">
        <v>2341</v>
      </c>
      <c r="G172" s="236"/>
      <c r="H172" s="239">
        <v>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202</v>
      </c>
      <c r="AU172" s="245" t="s">
        <v>86</v>
      </c>
      <c r="AV172" s="14" t="s">
        <v>86</v>
      </c>
      <c r="AW172" s="14" t="s">
        <v>32</v>
      </c>
      <c r="AX172" s="14" t="s">
        <v>77</v>
      </c>
      <c r="AY172" s="245" t="s">
        <v>191</v>
      </c>
    </row>
    <row r="173" spans="1:65" s="14" customFormat="1">
      <c r="B173" s="235"/>
      <c r="C173" s="236"/>
      <c r="D173" s="221" t="s">
        <v>202</v>
      </c>
      <c r="E173" s="237" t="s">
        <v>1</v>
      </c>
      <c r="F173" s="238" t="s">
        <v>2342</v>
      </c>
      <c r="G173" s="236"/>
      <c r="H173" s="239">
        <v>1.5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202</v>
      </c>
      <c r="AU173" s="245" t="s">
        <v>86</v>
      </c>
      <c r="AV173" s="14" t="s">
        <v>86</v>
      </c>
      <c r="AW173" s="14" t="s">
        <v>32</v>
      </c>
      <c r="AX173" s="14" t="s">
        <v>77</v>
      </c>
      <c r="AY173" s="245" t="s">
        <v>191</v>
      </c>
    </row>
    <row r="174" spans="1:65" s="15" customFormat="1">
      <c r="B174" s="261"/>
      <c r="C174" s="262"/>
      <c r="D174" s="221" t="s">
        <v>202</v>
      </c>
      <c r="E174" s="263" t="s">
        <v>1</v>
      </c>
      <c r="F174" s="264" t="s">
        <v>1227</v>
      </c>
      <c r="G174" s="262"/>
      <c r="H174" s="265">
        <v>4.5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202</v>
      </c>
      <c r="AU174" s="271" t="s">
        <v>86</v>
      </c>
      <c r="AV174" s="15" t="s">
        <v>198</v>
      </c>
      <c r="AW174" s="15" t="s">
        <v>32</v>
      </c>
      <c r="AX174" s="15" t="s">
        <v>84</v>
      </c>
      <c r="AY174" s="271" t="s">
        <v>191</v>
      </c>
    </row>
    <row r="175" spans="1:65" s="2" customFormat="1" ht="21.6" customHeight="1">
      <c r="A175" s="34"/>
      <c r="B175" s="35"/>
      <c r="C175" s="208" t="s">
        <v>294</v>
      </c>
      <c r="D175" s="208" t="s">
        <v>193</v>
      </c>
      <c r="E175" s="209" t="s">
        <v>1253</v>
      </c>
      <c r="F175" s="210" t="s">
        <v>1254</v>
      </c>
      <c r="G175" s="211" t="s">
        <v>196</v>
      </c>
      <c r="H175" s="212">
        <v>5</v>
      </c>
      <c r="I175" s="213"/>
      <c r="J175" s="214">
        <f>ROUND(I175*H175,2)</f>
        <v>0</v>
      </c>
      <c r="K175" s="210" t="s">
        <v>197</v>
      </c>
      <c r="L175" s="39"/>
      <c r="M175" s="215" t="s">
        <v>1</v>
      </c>
      <c r="N175" s="216" t="s">
        <v>42</v>
      </c>
      <c r="O175" s="71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9" t="s">
        <v>321</v>
      </c>
      <c r="AT175" s="219" t="s">
        <v>193</v>
      </c>
      <c r="AU175" s="219" t="s">
        <v>86</v>
      </c>
      <c r="AY175" s="17" t="s">
        <v>191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7" t="s">
        <v>84</v>
      </c>
      <c r="BK175" s="220">
        <f>ROUND(I175*H175,2)</f>
        <v>0</v>
      </c>
      <c r="BL175" s="17" t="s">
        <v>321</v>
      </c>
      <c r="BM175" s="219" t="s">
        <v>354</v>
      </c>
    </row>
    <row r="176" spans="1:65" s="2" customFormat="1">
      <c r="A176" s="34"/>
      <c r="B176" s="35"/>
      <c r="C176" s="36"/>
      <c r="D176" s="221" t="s">
        <v>200</v>
      </c>
      <c r="E176" s="36"/>
      <c r="F176" s="222" t="s">
        <v>1255</v>
      </c>
      <c r="G176" s="36"/>
      <c r="H176" s="36"/>
      <c r="I176" s="122"/>
      <c r="J176" s="36"/>
      <c r="K176" s="36"/>
      <c r="L176" s="39"/>
      <c r="M176" s="223"/>
      <c r="N176" s="224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200</v>
      </c>
      <c r="AU176" s="17" t="s">
        <v>86</v>
      </c>
    </row>
    <row r="177" spans="1:65" s="14" customFormat="1">
      <c r="B177" s="235"/>
      <c r="C177" s="236"/>
      <c r="D177" s="221" t="s">
        <v>202</v>
      </c>
      <c r="E177" s="237" t="s">
        <v>1</v>
      </c>
      <c r="F177" s="238" t="s">
        <v>1358</v>
      </c>
      <c r="G177" s="236"/>
      <c r="H177" s="239">
        <v>3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202</v>
      </c>
      <c r="AU177" s="245" t="s">
        <v>86</v>
      </c>
      <c r="AV177" s="14" t="s">
        <v>86</v>
      </c>
      <c r="AW177" s="14" t="s">
        <v>32</v>
      </c>
      <c r="AX177" s="14" t="s">
        <v>77</v>
      </c>
      <c r="AY177" s="245" t="s">
        <v>191</v>
      </c>
    </row>
    <row r="178" spans="1:65" s="14" customFormat="1">
      <c r="B178" s="235"/>
      <c r="C178" s="236"/>
      <c r="D178" s="221" t="s">
        <v>202</v>
      </c>
      <c r="E178" s="237" t="s">
        <v>1</v>
      </c>
      <c r="F178" s="238" t="s">
        <v>1225</v>
      </c>
      <c r="G178" s="236"/>
      <c r="H178" s="239">
        <v>2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202</v>
      </c>
      <c r="AU178" s="245" t="s">
        <v>86</v>
      </c>
      <c r="AV178" s="14" t="s">
        <v>86</v>
      </c>
      <c r="AW178" s="14" t="s">
        <v>32</v>
      </c>
      <c r="AX178" s="14" t="s">
        <v>77</v>
      </c>
      <c r="AY178" s="245" t="s">
        <v>191</v>
      </c>
    </row>
    <row r="179" spans="1:65" s="15" customFormat="1">
      <c r="B179" s="261"/>
      <c r="C179" s="262"/>
      <c r="D179" s="221" t="s">
        <v>202</v>
      </c>
      <c r="E179" s="263" t="s">
        <v>1</v>
      </c>
      <c r="F179" s="264" t="s">
        <v>1227</v>
      </c>
      <c r="G179" s="262"/>
      <c r="H179" s="265">
        <v>5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AT179" s="271" t="s">
        <v>202</v>
      </c>
      <c r="AU179" s="271" t="s">
        <v>86</v>
      </c>
      <c r="AV179" s="15" t="s">
        <v>198</v>
      </c>
      <c r="AW179" s="15" t="s">
        <v>32</v>
      </c>
      <c r="AX179" s="15" t="s">
        <v>84</v>
      </c>
      <c r="AY179" s="271" t="s">
        <v>191</v>
      </c>
    </row>
    <row r="180" spans="1:65" s="2" customFormat="1" ht="21.6" customHeight="1">
      <c r="A180" s="34"/>
      <c r="B180" s="35"/>
      <c r="C180" s="208" t="s">
        <v>303</v>
      </c>
      <c r="D180" s="208" t="s">
        <v>193</v>
      </c>
      <c r="E180" s="209" t="s">
        <v>1259</v>
      </c>
      <c r="F180" s="210" t="s">
        <v>1260</v>
      </c>
      <c r="G180" s="211" t="s">
        <v>196</v>
      </c>
      <c r="H180" s="212">
        <v>2</v>
      </c>
      <c r="I180" s="213"/>
      <c r="J180" s="214">
        <f>ROUND(I180*H180,2)</f>
        <v>0</v>
      </c>
      <c r="K180" s="210" t="s">
        <v>197</v>
      </c>
      <c r="L180" s="39"/>
      <c r="M180" s="215" t="s">
        <v>1</v>
      </c>
      <c r="N180" s="216" t="s">
        <v>42</v>
      </c>
      <c r="O180" s="71"/>
      <c r="P180" s="217">
        <f>O180*H180</f>
        <v>0</v>
      </c>
      <c r="Q180" s="217">
        <v>0</v>
      </c>
      <c r="R180" s="217">
        <f>Q180*H180</f>
        <v>0</v>
      </c>
      <c r="S180" s="217">
        <v>0</v>
      </c>
      <c r="T180" s="21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9" t="s">
        <v>321</v>
      </c>
      <c r="AT180" s="219" t="s">
        <v>193</v>
      </c>
      <c r="AU180" s="219" t="s">
        <v>86</v>
      </c>
      <c r="AY180" s="17" t="s">
        <v>191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7" t="s">
        <v>84</v>
      </c>
      <c r="BK180" s="220">
        <f>ROUND(I180*H180,2)</f>
        <v>0</v>
      </c>
      <c r="BL180" s="17" t="s">
        <v>321</v>
      </c>
      <c r="BM180" s="219" t="s">
        <v>370</v>
      </c>
    </row>
    <row r="181" spans="1:65" s="2" customFormat="1">
      <c r="A181" s="34"/>
      <c r="B181" s="35"/>
      <c r="C181" s="36"/>
      <c r="D181" s="221" t="s">
        <v>200</v>
      </c>
      <c r="E181" s="36"/>
      <c r="F181" s="222" t="s">
        <v>1261</v>
      </c>
      <c r="G181" s="36"/>
      <c r="H181" s="36"/>
      <c r="I181" s="122"/>
      <c r="J181" s="36"/>
      <c r="K181" s="36"/>
      <c r="L181" s="39"/>
      <c r="M181" s="223"/>
      <c r="N181" s="224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200</v>
      </c>
      <c r="AU181" s="17" t="s">
        <v>86</v>
      </c>
    </row>
    <row r="182" spans="1:65" s="14" customFormat="1">
      <c r="B182" s="235"/>
      <c r="C182" s="236"/>
      <c r="D182" s="221" t="s">
        <v>202</v>
      </c>
      <c r="E182" s="237" t="s">
        <v>1</v>
      </c>
      <c r="F182" s="238" t="s">
        <v>1224</v>
      </c>
      <c r="G182" s="236"/>
      <c r="H182" s="239">
        <v>2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202</v>
      </c>
      <c r="AU182" s="245" t="s">
        <v>86</v>
      </c>
      <c r="AV182" s="14" t="s">
        <v>86</v>
      </c>
      <c r="AW182" s="14" t="s">
        <v>32</v>
      </c>
      <c r="AX182" s="14" t="s">
        <v>77</v>
      </c>
      <c r="AY182" s="245" t="s">
        <v>191</v>
      </c>
    </row>
    <row r="183" spans="1:65" s="15" customFormat="1">
      <c r="B183" s="261"/>
      <c r="C183" s="262"/>
      <c r="D183" s="221" t="s">
        <v>202</v>
      </c>
      <c r="E183" s="263" t="s">
        <v>1</v>
      </c>
      <c r="F183" s="264" t="s">
        <v>1227</v>
      </c>
      <c r="G183" s="262"/>
      <c r="H183" s="265">
        <v>2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AT183" s="271" t="s">
        <v>202</v>
      </c>
      <c r="AU183" s="271" t="s">
        <v>86</v>
      </c>
      <c r="AV183" s="15" t="s">
        <v>198</v>
      </c>
      <c r="AW183" s="15" t="s">
        <v>32</v>
      </c>
      <c r="AX183" s="15" t="s">
        <v>84</v>
      </c>
      <c r="AY183" s="271" t="s">
        <v>191</v>
      </c>
    </row>
    <row r="184" spans="1:65" s="2" customFormat="1" ht="21.6" customHeight="1">
      <c r="A184" s="34"/>
      <c r="B184" s="35"/>
      <c r="C184" s="208" t="s">
        <v>8</v>
      </c>
      <c r="D184" s="208" t="s">
        <v>193</v>
      </c>
      <c r="E184" s="209" t="s">
        <v>1265</v>
      </c>
      <c r="F184" s="210" t="s">
        <v>1266</v>
      </c>
      <c r="G184" s="211" t="s">
        <v>196</v>
      </c>
      <c r="H184" s="212">
        <v>3</v>
      </c>
      <c r="I184" s="213"/>
      <c r="J184" s="214">
        <f>ROUND(I184*H184,2)</f>
        <v>0</v>
      </c>
      <c r="K184" s="210" t="s">
        <v>197</v>
      </c>
      <c r="L184" s="39"/>
      <c r="M184" s="215" t="s">
        <v>1</v>
      </c>
      <c r="N184" s="216" t="s">
        <v>42</v>
      </c>
      <c r="O184" s="71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9" t="s">
        <v>321</v>
      </c>
      <c r="AT184" s="219" t="s">
        <v>193</v>
      </c>
      <c r="AU184" s="219" t="s">
        <v>86</v>
      </c>
      <c r="AY184" s="17" t="s">
        <v>191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7" t="s">
        <v>84</v>
      </c>
      <c r="BK184" s="220">
        <f>ROUND(I184*H184,2)</f>
        <v>0</v>
      </c>
      <c r="BL184" s="17" t="s">
        <v>321</v>
      </c>
      <c r="BM184" s="219" t="s">
        <v>380</v>
      </c>
    </row>
    <row r="185" spans="1:65" s="2" customFormat="1">
      <c r="A185" s="34"/>
      <c r="B185" s="35"/>
      <c r="C185" s="36"/>
      <c r="D185" s="221" t="s">
        <v>200</v>
      </c>
      <c r="E185" s="36"/>
      <c r="F185" s="222" t="s">
        <v>1267</v>
      </c>
      <c r="G185" s="36"/>
      <c r="H185" s="36"/>
      <c r="I185" s="122"/>
      <c r="J185" s="36"/>
      <c r="K185" s="36"/>
      <c r="L185" s="39"/>
      <c r="M185" s="223"/>
      <c r="N185" s="224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200</v>
      </c>
      <c r="AU185" s="17" t="s">
        <v>86</v>
      </c>
    </row>
    <row r="186" spans="1:65" s="14" customFormat="1">
      <c r="B186" s="235"/>
      <c r="C186" s="236"/>
      <c r="D186" s="221" t="s">
        <v>202</v>
      </c>
      <c r="E186" s="237" t="s">
        <v>1</v>
      </c>
      <c r="F186" s="238" t="s">
        <v>1224</v>
      </c>
      <c r="G186" s="236"/>
      <c r="H186" s="239">
        <v>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202</v>
      </c>
      <c r="AU186" s="245" t="s">
        <v>86</v>
      </c>
      <c r="AV186" s="14" t="s">
        <v>86</v>
      </c>
      <c r="AW186" s="14" t="s">
        <v>32</v>
      </c>
      <c r="AX186" s="14" t="s">
        <v>77</v>
      </c>
      <c r="AY186" s="245" t="s">
        <v>191</v>
      </c>
    </row>
    <row r="187" spans="1:65" s="14" customFormat="1">
      <c r="B187" s="235"/>
      <c r="C187" s="236"/>
      <c r="D187" s="221" t="s">
        <v>202</v>
      </c>
      <c r="E187" s="237" t="s">
        <v>1</v>
      </c>
      <c r="F187" s="238" t="s">
        <v>1263</v>
      </c>
      <c r="G187" s="236"/>
      <c r="H187" s="239">
        <v>1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202</v>
      </c>
      <c r="AU187" s="245" t="s">
        <v>86</v>
      </c>
      <c r="AV187" s="14" t="s">
        <v>86</v>
      </c>
      <c r="AW187" s="14" t="s">
        <v>32</v>
      </c>
      <c r="AX187" s="14" t="s">
        <v>77</v>
      </c>
      <c r="AY187" s="245" t="s">
        <v>191</v>
      </c>
    </row>
    <row r="188" spans="1:65" s="15" customFormat="1">
      <c r="B188" s="261"/>
      <c r="C188" s="262"/>
      <c r="D188" s="221" t="s">
        <v>202</v>
      </c>
      <c r="E188" s="263" t="s">
        <v>1</v>
      </c>
      <c r="F188" s="264" t="s">
        <v>1227</v>
      </c>
      <c r="G188" s="262"/>
      <c r="H188" s="265">
        <v>3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AT188" s="271" t="s">
        <v>202</v>
      </c>
      <c r="AU188" s="271" t="s">
        <v>86</v>
      </c>
      <c r="AV188" s="15" t="s">
        <v>198</v>
      </c>
      <c r="AW188" s="15" t="s">
        <v>32</v>
      </c>
      <c r="AX188" s="15" t="s">
        <v>84</v>
      </c>
      <c r="AY188" s="271" t="s">
        <v>191</v>
      </c>
    </row>
    <row r="189" spans="1:65" s="2" customFormat="1" ht="21.6" customHeight="1">
      <c r="A189" s="34"/>
      <c r="B189" s="35"/>
      <c r="C189" s="208" t="s">
        <v>321</v>
      </c>
      <c r="D189" s="208" t="s">
        <v>193</v>
      </c>
      <c r="E189" s="209" t="s">
        <v>1268</v>
      </c>
      <c r="F189" s="210" t="s">
        <v>1269</v>
      </c>
      <c r="G189" s="211" t="s">
        <v>297</v>
      </c>
      <c r="H189" s="212">
        <v>24</v>
      </c>
      <c r="I189" s="213"/>
      <c r="J189" s="214">
        <f>ROUND(I189*H189,2)</f>
        <v>0</v>
      </c>
      <c r="K189" s="210" t="s">
        <v>197</v>
      </c>
      <c r="L189" s="39"/>
      <c r="M189" s="215" t="s">
        <v>1</v>
      </c>
      <c r="N189" s="216" t="s">
        <v>42</v>
      </c>
      <c r="O189" s="71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9" t="s">
        <v>321</v>
      </c>
      <c r="AT189" s="219" t="s">
        <v>193</v>
      </c>
      <c r="AU189" s="219" t="s">
        <v>86</v>
      </c>
      <c r="AY189" s="17" t="s">
        <v>191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7" t="s">
        <v>84</v>
      </c>
      <c r="BK189" s="220">
        <f>ROUND(I189*H189,2)</f>
        <v>0</v>
      </c>
      <c r="BL189" s="17" t="s">
        <v>321</v>
      </c>
      <c r="BM189" s="219" t="s">
        <v>396</v>
      </c>
    </row>
    <row r="190" spans="1:65" s="2" customFormat="1">
      <c r="A190" s="34"/>
      <c r="B190" s="35"/>
      <c r="C190" s="36"/>
      <c r="D190" s="221" t="s">
        <v>200</v>
      </c>
      <c r="E190" s="36"/>
      <c r="F190" s="222" t="s">
        <v>1270</v>
      </c>
      <c r="G190" s="36"/>
      <c r="H190" s="36"/>
      <c r="I190" s="122"/>
      <c r="J190" s="36"/>
      <c r="K190" s="36"/>
      <c r="L190" s="39"/>
      <c r="M190" s="223"/>
      <c r="N190" s="224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200</v>
      </c>
      <c r="AU190" s="17" t="s">
        <v>86</v>
      </c>
    </row>
    <row r="191" spans="1:65" s="14" customFormat="1">
      <c r="B191" s="235"/>
      <c r="C191" s="236"/>
      <c r="D191" s="221" t="s">
        <v>202</v>
      </c>
      <c r="E191" s="237" t="s">
        <v>1</v>
      </c>
      <c r="F191" s="238" t="s">
        <v>2343</v>
      </c>
      <c r="G191" s="236"/>
      <c r="H191" s="239">
        <v>13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202</v>
      </c>
      <c r="AU191" s="245" t="s">
        <v>86</v>
      </c>
      <c r="AV191" s="14" t="s">
        <v>86</v>
      </c>
      <c r="AW191" s="14" t="s">
        <v>32</v>
      </c>
      <c r="AX191" s="14" t="s">
        <v>77</v>
      </c>
      <c r="AY191" s="245" t="s">
        <v>191</v>
      </c>
    </row>
    <row r="192" spans="1:65" s="14" customFormat="1">
      <c r="B192" s="235"/>
      <c r="C192" s="236"/>
      <c r="D192" s="221" t="s">
        <v>202</v>
      </c>
      <c r="E192" s="237" t="s">
        <v>1</v>
      </c>
      <c r="F192" s="238" t="s">
        <v>2344</v>
      </c>
      <c r="G192" s="236"/>
      <c r="H192" s="239">
        <v>11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202</v>
      </c>
      <c r="AU192" s="245" t="s">
        <v>86</v>
      </c>
      <c r="AV192" s="14" t="s">
        <v>86</v>
      </c>
      <c r="AW192" s="14" t="s">
        <v>32</v>
      </c>
      <c r="AX192" s="14" t="s">
        <v>77</v>
      </c>
      <c r="AY192" s="245" t="s">
        <v>191</v>
      </c>
    </row>
    <row r="193" spans="1:65" s="15" customFormat="1">
      <c r="B193" s="261"/>
      <c r="C193" s="262"/>
      <c r="D193" s="221" t="s">
        <v>202</v>
      </c>
      <c r="E193" s="263" t="s">
        <v>1</v>
      </c>
      <c r="F193" s="264" t="s">
        <v>1227</v>
      </c>
      <c r="G193" s="262"/>
      <c r="H193" s="265">
        <v>24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AT193" s="271" t="s">
        <v>202</v>
      </c>
      <c r="AU193" s="271" t="s">
        <v>86</v>
      </c>
      <c r="AV193" s="15" t="s">
        <v>198</v>
      </c>
      <c r="AW193" s="15" t="s">
        <v>32</v>
      </c>
      <c r="AX193" s="15" t="s">
        <v>84</v>
      </c>
      <c r="AY193" s="271" t="s">
        <v>191</v>
      </c>
    </row>
    <row r="194" spans="1:65" s="2" customFormat="1" ht="21.6" customHeight="1">
      <c r="A194" s="34"/>
      <c r="B194" s="35"/>
      <c r="C194" s="208" t="s">
        <v>342</v>
      </c>
      <c r="D194" s="208" t="s">
        <v>193</v>
      </c>
      <c r="E194" s="209" t="s">
        <v>1274</v>
      </c>
      <c r="F194" s="210" t="s">
        <v>1275</v>
      </c>
      <c r="G194" s="211" t="s">
        <v>235</v>
      </c>
      <c r="H194" s="212">
        <v>9.9000000000000005E-2</v>
      </c>
      <c r="I194" s="213"/>
      <c r="J194" s="214">
        <f>ROUND(I194*H194,2)</f>
        <v>0</v>
      </c>
      <c r="K194" s="210" t="s">
        <v>197</v>
      </c>
      <c r="L194" s="39"/>
      <c r="M194" s="215" t="s">
        <v>1</v>
      </c>
      <c r="N194" s="216" t="s">
        <v>42</v>
      </c>
      <c r="O194" s="71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9" t="s">
        <v>321</v>
      </c>
      <c r="AT194" s="219" t="s">
        <v>193</v>
      </c>
      <c r="AU194" s="219" t="s">
        <v>86</v>
      </c>
      <c r="AY194" s="17" t="s">
        <v>191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7" t="s">
        <v>84</v>
      </c>
      <c r="BK194" s="220">
        <f>ROUND(I194*H194,2)</f>
        <v>0</v>
      </c>
      <c r="BL194" s="17" t="s">
        <v>321</v>
      </c>
      <c r="BM194" s="219" t="s">
        <v>406</v>
      </c>
    </row>
    <row r="195" spans="1:65" s="2" customFormat="1">
      <c r="A195" s="34"/>
      <c r="B195" s="35"/>
      <c r="C195" s="36"/>
      <c r="D195" s="221" t="s">
        <v>200</v>
      </c>
      <c r="E195" s="36"/>
      <c r="F195" s="222" t="s">
        <v>1276</v>
      </c>
      <c r="G195" s="36"/>
      <c r="H195" s="36"/>
      <c r="I195" s="122"/>
      <c r="J195" s="36"/>
      <c r="K195" s="36"/>
      <c r="L195" s="39"/>
      <c r="M195" s="223"/>
      <c r="N195" s="22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200</v>
      </c>
      <c r="AU195" s="17" t="s">
        <v>86</v>
      </c>
    </row>
    <row r="196" spans="1:65" s="12" customFormat="1" ht="22.9" customHeight="1">
      <c r="B196" s="192"/>
      <c r="C196" s="193"/>
      <c r="D196" s="194" t="s">
        <v>76</v>
      </c>
      <c r="E196" s="206" t="s">
        <v>1277</v>
      </c>
      <c r="F196" s="206" t="s">
        <v>1278</v>
      </c>
      <c r="G196" s="193"/>
      <c r="H196" s="193"/>
      <c r="I196" s="196"/>
      <c r="J196" s="207">
        <f>BK196</f>
        <v>0</v>
      </c>
      <c r="K196" s="193"/>
      <c r="L196" s="198"/>
      <c r="M196" s="199"/>
      <c r="N196" s="200"/>
      <c r="O196" s="200"/>
      <c r="P196" s="201">
        <f>SUM(P197:P261)</f>
        <v>0</v>
      </c>
      <c r="Q196" s="200"/>
      <c r="R196" s="201">
        <f>SUM(R197:R261)</f>
        <v>5.9167111500000001E-2</v>
      </c>
      <c r="S196" s="200"/>
      <c r="T196" s="202">
        <f>SUM(T197:T261)</f>
        <v>0</v>
      </c>
      <c r="AR196" s="203" t="s">
        <v>84</v>
      </c>
      <c r="AT196" s="204" t="s">
        <v>76</v>
      </c>
      <c r="AU196" s="204" t="s">
        <v>84</v>
      </c>
      <c r="AY196" s="203" t="s">
        <v>191</v>
      </c>
      <c r="BK196" s="205">
        <f>SUM(BK197:BK261)</f>
        <v>0</v>
      </c>
    </row>
    <row r="197" spans="1:65" s="2" customFormat="1" ht="32.450000000000003" customHeight="1">
      <c r="A197" s="34"/>
      <c r="B197" s="35"/>
      <c r="C197" s="208" t="s">
        <v>354</v>
      </c>
      <c r="D197" s="208" t="s">
        <v>193</v>
      </c>
      <c r="E197" s="209" t="s">
        <v>1279</v>
      </c>
      <c r="F197" s="210" t="s">
        <v>1280</v>
      </c>
      <c r="G197" s="211" t="s">
        <v>196</v>
      </c>
      <c r="H197" s="212">
        <v>6</v>
      </c>
      <c r="I197" s="213"/>
      <c r="J197" s="214">
        <f>ROUND(I197*H197,2)</f>
        <v>0</v>
      </c>
      <c r="K197" s="210" t="s">
        <v>197</v>
      </c>
      <c r="L197" s="39"/>
      <c r="M197" s="215" t="s">
        <v>1</v>
      </c>
      <c r="N197" s="216" t="s">
        <v>42</v>
      </c>
      <c r="O197" s="71"/>
      <c r="P197" s="217">
        <f>O197*H197</f>
        <v>0</v>
      </c>
      <c r="Q197" s="217">
        <v>1.843803E-3</v>
      </c>
      <c r="R197" s="217">
        <f>Q197*H197</f>
        <v>1.1062818E-2</v>
      </c>
      <c r="S197" s="217">
        <v>0</v>
      </c>
      <c r="T197" s="21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9" t="s">
        <v>321</v>
      </c>
      <c r="AT197" s="219" t="s">
        <v>193</v>
      </c>
      <c r="AU197" s="219" t="s">
        <v>86</v>
      </c>
      <c r="AY197" s="17" t="s">
        <v>191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7" t="s">
        <v>84</v>
      </c>
      <c r="BK197" s="220">
        <f>ROUND(I197*H197,2)</f>
        <v>0</v>
      </c>
      <c r="BL197" s="17" t="s">
        <v>321</v>
      </c>
      <c r="BM197" s="219" t="s">
        <v>1281</v>
      </c>
    </row>
    <row r="198" spans="1:65" s="2" customFormat="1" ht="39">
      <c r="A198" s="34"/>
      <c r="B198" s="35"/>
      <c r="C198" s="36"/>
      <c r="D198" s="221" t="s">
        <v>200</v>
      </c>
      <c r="E198" s="36"/>
      <c r="F198" s="222" t="s">
        <v>1282</v>
      </c>
      <c r="G198" s="36"/>
      <c r="H198" s="36"/>
      <c r="I198" s="122"/>
      <c r="J198" s="36"/>
      <c r="K198" s="36"/>
      <c r="L198" s="39"/>
      <c r="M198" s="223"/>
      <c r="N198" s="224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200</v>
      </c>
      <c r="AU198" s="17" t="s">
        <v>86</v>
      </c>
    </row>
    <row r="199" spans="1:65" s="14" customFormat="1">
      <c r="B199" s="235"/>
      <c r="C199" s="236"/>
      <c r="D199" s="221" t="s">
        <v>202</v>
      </c>
      <c r="E199" s="237" t="s">
        <v>1</v>
      </c>
      <c r="F199" s="238" t="s">
        <v>1256</v>
      </c>
      <c r="G199" s="236"/>
      <c r="H199" s="239">
        <v>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202</v>
      </c>
      <c r="AU199" s="245" t="s">
        <v>86</v>
      </c>
      <c r="AV199" s="14" t="s">
        <v>86</v>
      </c>
      <c r="AW199" s="14" t="s">
        <v>32</v>
      </c>
      <c r="AX199" s="14" t="s">
        <v>77</v>
      </c>
      <c r="AY199" s="245" t="s">
        <v>191</v>
      </c>
    </row>
    <row r="200" spans="1:65" s="14" customFormat="1">
      <c r="B200" s="235"/>
      <c r="C200" s="236"/>
      <c r="D200" s="221" t="s">
        <v>202</v>
      </c>
      <c r="E200" s="237" t="s">
        <v>1</v>
      </c>
      <c r="F200" s="238" t="s">
        <v>1225</v>
      </c>
      <c r="G200" s="236"/>
      <c r="H200" s="239">
        <v>2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202</v>
      </c>
      <c r="AU200" s="245" t="s">
        <v>86</v>
      </c>
      <c r="AV200" s="14" t="s">
        <v>86</v>
      </c>
      <c r="AW200" s="14" t="s">
        <v>32</v>
      </c>
      <c r="AX200" s="14" t="s">
        <v>77</v>
      </c>
      <c r="AY200" s="245" t="s">
        <v>191</v>
      </c>
    </row>
    <row r="201" spans="1:65" s="2" customFormat="1" ht="21.6" customHeight="1">
      <c r="A201" s="34"/>
      <c r="B201" s="35"/>
      <c r="C201" s="208" t="s">
        <v>362</v>
      </c>
      <c r="D201" s="208" t="s">
        <v>193</v>
      </c>
      <c r="E201" s="209" t="s">
        <v>1967</v>
      </c>
      <c r="F201" s="210" t="s">
        <v>1968</v>
      </c>
      <c r="G201" s="211" t="s">
        <v>196</v>
      </c>
      <c r="H201" s="212">
        <v>2</v>
      </c>
      <c r="I201" s="213"/>
      <c r="J201" s="214">
        <f>ROUND(I201*H201,2)</f>
        <v>0</v>
      </c>
      <c r="K201" s="210" t="s">
        <v>197</v>
      </c>
      <c r="L201" s="39"/>
      <c r="M201" s="215" t="s">
        <v>1</v>
      </c>
      <c r="N201" s="216" t="s">
        <v>42</v>
      </c>
      <c r="O201" s="71"/>
      <c r="P201" s="217">
        <f>O201*H201</f>
        <v>0</v>
      </c>
      <c r="Q201" s="217">
        <v>8.0999999999999996E-4</v>
      </c>
      <c r="R201" s="217">
        <f>Q201*H201</f>
        <v>1.6199999999999999E-3</v>
      </c>
      <c r="S201" s="217">
        <v>0</v>
      </c>
      <c r="T201" s="21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9" t="s">
        <v>198</v>
      </c>
      <c r="AT201" s="219" t="s">
        <v>193</v>
      </c>
      <c r="AU201" s="219" t="s">
        <v>86</v>
      </c>
      <c r="AY201" s="17" t="s">
        <v>191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7" t="s">
        <v>84</v>
      </c>
      <c r="BK201" s="220">
        <f>ROUND(I201*H201,2)</f>
        <v>0</v>
      </c>
      <c r="BL201" s="17" t="s">
        <v>198</v>
      </c>
      <c r="BM201" s="219" t="s">
        <v>2345</v>
      </c>
    </row>
    <row r="202" spans="1:65" s="2" customFormat="1" ht="29.25">
      <c r="A202" s="34"/>
      <c r="B202" s="35"/>
      <c r="C202" s="36"/>
      <c r="D202" s="221" t="s">
        <v>200</v>
      </c>
      <c r="E202" s="36"/>
      <c r="F202" s="222" t="s">
        <v>1970</v>
      </c>
      <c r="G202" s="36"/>
      <c r="H202" s="36"/>
      <c r="I202" s="122"/>
      <c r="J202" s="36"/>
      <c r="K202" s="36"/>
      <c r="L202" s="39"/>
      <c r="M202" s="223"/>
      <c r="N202" s="224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200</v>
      </c>
      <c r="AU202" s="17" t="s">
        <v>86</v>
      </c>
    </row>
    <row r="203" spans="1:65" s="14" customFormat="1">
      <c r="B203" s="235"/>
      <c r="C203" s="236"/>
      <c r="D203" s="221" t="s">
        <v>202</v>
      </c>
      <c r="E203" s="237" t="s">
        <v>1</v>
      </c>
      <c r="F203" s="238" t="s">
        <v>1225</v>
      </c>
      <c r="G203" s="236"/>
      <c r="H203" s="239">
        <v>2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202</v>
      </c>
      <c r="AU203" s="245" t="s">
        <v>86</v>
      </c>
      <c r="AV203" s="14" t="s">
        <v>86</v>
      </c>
      <c r="AW203" s="14" t="s">
        <v>32</v>
      </c>
      <c r="AX203" s="14" t="s">
        <v>77</v>
      </c>
      <c r="AY203" s="245" t="s">
        <v>191</v>
      </c>
    </row>
    <row r="204" spans="1:65" s="2" customFormat="1" ht="21.6" customHeight="1">
      <c r="A204" s="34"/>
      <c r="B204" s="35"/>
      <c r="C204" s="208" t="s">
        <v>370</v>
      </c>
      <c r="D204" s="208" t="s">
        <v>193</v>
      </c>
      <c r="E204" s="209" t="s">
        <v>1971</v>
      </c>
      <c r="F204" s="210" t="s">
        <v>1972</v>
      </c>
      <c r="G204" s="211" t="s">
        <v>196</v>
      </c>
      <c r="H204" s="212">
        <v>2</v>
      </c>
      <c r="I204" s="213"/>
      <c r="J204" s="214">
        <f>ROUND(I204*H204,2)</f>
        <v>0</v>
      </c>
      <c r="K204" s="210" t="s">
        <v>197</v>
      </c>
      <c r="L204" s="39"/>
      <c r="M204" s="215" t="s">
        <v>1</v>
      </c>
      <c r="N204" s="216" t="s">
        <v>42</v>
      </c>
      <c r="O204" s="71"/>
      <c r="P204" s="217">
        <f>O204*H204</f>
        <v>0</v>
      </c>
      <c r="Q204" s="217">
        <v>6.0000000000000002E-5</v>
      </c>
      <c r="R204" s="217">
        <f>Q204*H204</f>
        <v>1.2E-4</v>
      </c>
      <c r="S204" s="217">
        <v>0</v>
      </c>
      <c r="T204" s="21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9" t="s">
        <v>198</v>
      </c>
      <c r="AT204" s="219" t="s">
        <v>193</v>
      </c>
      <c r="AU204" s="219" t="s">
        <v>86</v>
      </c>
      <c r="AY204" s="17" t="s">
        <v>191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7" t="s">
        <v>84</v>
      </c>
      <c r="BK204" s="220">
        <f>ROUND(I204*H204,2)</f>
        <v>0</v>
      </c>
      <c r="BL204" s="17" t="s">
        <v>198</v>
      </c>
      <c r="BM204" s="219" t="s">
        <v>2346</v>
      </c>
    </row>
    <row r="205" spans="1:65" s="2" customFormat="1" ht="29.25">
      <c r="A205" s="34"/>
      <c r="B205" s="35"/>
      <c r="C205" s="36"/>
      <c r="D205" s="221" t="s">
        <v>200</v>
      </c>
      <c r="E205" s="36"/>
      <c r="F205" s="222" t="s">
        <v>1974</v>
      </c>
      <c r="G205" s="36"/>
      <c r="H205" s="36"/>
      <c r="I205" s="122"/>
      <c r="J205" s="36"/>
      <c r="K205" s="36"/>
      <c r="L205" s="39"/>
      <c r="M205" s="223"/>
      <c r="N205" s="224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200</v>
      </c>
      <c r="AU205" s="17" t="s">
        <v>86</v>
      </c>
    </row>
    <row r="206" spans="1:65" s="14" customFormat="1">
      <c r="B206" s="235"/>
      <c r="C206" s="236"/>
      <c r="D206" s="221" t="s">
        <v>202</v>
      </c>
      <c r="E206" s="237" t="s">
        <v>1</v>
      </c>
      <c r="F206" s="238" t="s">
        <v>1225</v>
      </c>
      <c r="G206" s="236"/>
      <c r="H206" s="239">
        <v>2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202</v>
      </c>
      <c r="AU206" s="245" t="s">
        <v>86</v>
      </c>
      <c r="AV206" s="14" t="s">
        <v>86</v>
      </c>
      <c r="AW206" s="14" t="s">
        <v>32</v>
      </c>
      <c r="AX206" s="14" t="s">
        <v>77</v>
      </c>
      <c r="AY206" s="245" t="s">
        <v>191</v>
      </c>
    </row>
    <row r="207" spans="1:65" s="2" customFormat="1" ht="21.6" customHeight="1">
      <c r="A207" s="34"/>
      <c r="B207" s="35"/>
      <c r="C207" s="208" t="s">
        <v>7</v>
      </c>
      <c r="D207" s="208" t="s">
        <v>193</v>
      </c>
      <c r="E207" s="209" t="s">
        <v>1284</v>
      </c>
      <c r="F207" s="210" t="s">
        <v>1285</v>
      </c>
      <c r="G207" s="211" t="s">
        <v>196</v>
      </c>
      <c r="H207" s="212">
        <v>8</v>
      </c>
      <c r="I207" s="213"/>
      <c r="J207" s="214">
        <f>ROUND(I207*H207,2)</f>
        <v>0</v>
      </c>
      <c r="K207" s="210" t="s">
        <v>197</v>
      </c>
      <c r="L207" s="39"/>
      <c r="M207" s="215" t="s">
        <v>1</v>
      </c>
      <c r="N207" s="216" t="s">
        <v>42</v>
      </c>
      <c r="O207" s="71"/>
      <c r="P207" s="217">
        <f>O207*H207</f>
        <v>0</v>
      </c>
      <c r="Q207" s="217">
        <v>1.8000000000000001E-4</v>
      </c>
      <c r="R207" s="217">
        <f>Q207*H207</f>
        <v>1.4400000000000001E-3</v>
      </c>
      <c r="S207" s="217">
        <v>0</v>
      </c>
      <c r="T207" s="21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9" t="s">
        <v>321</v>
      </c>
      <c r="AT207" s="219" t="s">
        <v>193</v>
      </c>
      <c r="AU207" s="219" t="s">
        <v>86</v>
      </c>
      <c r="AY207" s="17" t="s">
        <v>191</v>
      </c>
      <c r="BE207" s="220">
        <f>IF(N207="základní",J207,0)</f>
        <v>0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17" t="s">
        <v>84</v>
      </c>
      <c r="BK207" s="220">
        <f>ROUND(I207*H207,2)</f>
        <v>0</v>
      </c>
      <c r="BL207" s="17" t="s">
        <v>321</v>
      </c>
      <c r="BM207" s="219" t="s">
        <v>1286</v>
      </c>
    </row>
    <row r="208" spans="1:65" s="2" customFormat="1" ht="29.25">
      <c r="A208" s="34"/>
      <c r="B208" s="35"/>
      <c r="C208" s="36"/>
      <c r="D208" s="221" t="s">
        <v>200</v>
      </c>
      <c r="E208" s="36"/>
      <c r="F208" s="222" t="s">
        <v>1287</v>
      </c>
      <c r="G208" s="36"/>
      <c r="H208" s="36"/>
      <c r="I208" s="122"/>
      <c r="J208" s="36"/>
      <c r="K208" s="36"/>
      <c r="L208" s="39"/>
      <c r="M208" s="223"/>
      <c r="N208" s="224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200</v>
      </c>
      <c r="AU208" s="17" t="s">
        <v>86</v>
      </c>
    </row>
    <row r="209" spans="1:65" s="14" customFormat="1">
      <c r="B209" s="235"/>
      <c r="C209" s="236"/>
      <c r="D209" s="221" t="s">
        <v>202</v>
      </c>
      <c r="E209" s="237" t="s">
        <v>1</v>
      </c>
      <c r="F209" s="238" t="s">
        <v>1256</v>
      </c>
      <c r="G209" s="236"/>
      <c r="H209" s="239">
        <v>4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202</v>
      </c>
      <c r="AU209" s="245" t="s">
        <v>86</v>
      </c>
      <c r="AV209" s="14" t="s">
        <v>86</v>
      </c>
      <c r="AW209" s="14" t="s">
        <v>32</v>
      </c>
      <c r="AX209" s="14" t="s">
        <v>77</v>
      </c>
      <c r="AY209" s="245" t="s">
        <v>191</v>
      </c>
    </row>
    <row r="210" spans="1:65" s="14" customFormat="1">
      <c r="B210" s="235"/>
      <c r="C210" s="236"/>
      <c r="D210" s="221" t="s">
        <v>202</v>
      </c>
      <c r="E210" s="237" t="s">
        <v>1</v>
      </c>
      <c r="F210" s="238" t="s">
        <v>1257</v>
      </c>
      <c r="G210" s="236"/>
      <c r="H210" s="239">
        <v>4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202</v>
      </c>
      <c r="AU210" s="245" t="s">
        <v>86</v>
      </c>
      <c r="AV210" s="14" t="s">
        <v>86</v>
      </c>
      <c r="AW210" s="14" t="s">
        <v>32</v>
      </c>
      <c r="AX210" s="14" t="s">
        <v>77</v>
      </c>
      <c r="AY210" s="245" t="s">
        <v>191</v>
      </c>
    </row>
    <row r="211" spans="1:65" s="2" customFormat="1" ht="21.6" customHeight="1">
      <c r="A211" s="34"/>
      <c r="B211" s="35"/>
      <c r="C211" s="208" t="s">
        <v>380</v>
      </c>
      <c r="D211" s="208" t="s">
        <v>193</v>
      </c>
      <c r="E211" s="209" t="s">
        <v>1288</v>
      </c>
      <c r="F211" s="210" t="s">
        <v>1289</v>
      </c>
      <c r="G211" s="211" t="s">
        <v>297</v>
      </c>
      <c r="H211" s="212">
        <v>38.5</v>
      </c>
      <c r="I211" s="213"/>
      <c r="J211" s="214">
        <f>ROUND(I211*H211,2)</f>
        <v>0</v>
      </c>
      <c r="K211" s="210" t="s">
        <v>197</v>
      </c>
      <c r="L211" s="39"/>
      <c r="M211" s="215" t="s">
        <v>1</v>
      </c>
      <c r="N211" s="216" t="s">
        <v>42</v>
      </c>
      <c r="O211" s="71"/>
      <c r="P211" s="217">
        <f>O211*H211</f>
        <v>0</v>
      </c>
      <c r="Q211" s="217">
        <v>6.6330000000000002E-4</v>
      </c>
      <c r="R211" s="217">
        <f>Q211*H211</f>
        <v>2.5537050000000002E-2</v>
      </c>
      <c r="S211" s="217">
        <v>0</v>
      </c>
      <c r="T211" s="21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9" t="s">
        <v>321</v>
      </c>
      <c r="AT211" s="219" t="s">
        <v>193</v>
      </c>
      <c r="AU211" s="219" t="s">
        <v>86</v>
      </c>
      <c r="AY211" s="17" t="s">
        <v>191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7" t="s">
        <v>84</v>
      </c>
      <c r="BK211" s="220">
        <f>ROUND(I211*H211,2)</f>
        <v>0</v>
      </c>
      <c r="BL211" s="17" t="s">
        <v>321</v>
      </c>
      <c r="BM211" s="219" t="s">
        <v>1290</v>
      </c>
    </row>
    <row r="212" spans="1:65" s="2" customFormat="1" ht="19.5">
      <c r="A212" s="34"/>
      <c r="B212" s="35"/>
      <c r="C212" s="36"/>
      <c r="D212" s="221" t="s">
        <v>200</v>
      </c>
      <c r="E212" s="36"/>
      <c r="F212" s="222" t="s">
        <v>1291</v>
      </c>
      <c r="G212" s="36"/>
      <c r="H212" s="36"/>
      <c r="I212" s="122"/>
      <c r="J212" s="36"/>
      <c r="K212" s="36"/>
      <c r="L212" s="39"/>
      <c r="M212" s="223"/>
      <c r="N212" s="224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200</v>
      </c>
      <c r="AU212" s="17" t="s">
        <v>86</v>
      </c>
    </row>
    <row r="213" spans="1:65" s="13" customFormat="1">
      <c r="B213" s="225"/>
      <c r="C213" s="226"/>
      <c r="D213" s="221" t="s">
        <v>202</v>
      </c>
      <c r="E213" s="227" t="s">
        <v>1</v>
      </c>
      <c r="F213" s="228" t="s">
        <v>1292</v>
      </c>
      <c r="G213" s="226"/>
      <c r="H213" s="227" t="s">
        <v>1</v>
      </c>
      <c r="I213" s="229"/>
      <c r="J213" s="226"/>
      <c r="K213" s="226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202</v>
      </c>
      <c r="AU213" s="234" t="s">
        <v>86</v>
      </c>
      <c r="AV213" s="13" t="s">
        <v>84</v>
      </c>
      <c r="AW213" s="13" t="s">
        <v>32</v>
      </c>
      <c r="AX213" s="13" t="s">
        <v>77</v>
      </c>
      <c r="AY213" s="234" t="s">
        <v>191</v>
      </c>
    </row>
    <row r="214" spans="1:65" s="13" customFormat="1">
      <c r="B214" s="225"/>
      <c r="C214" s="226"/>
      <c r="D214" s="221" t="s">
        <v>202</v>
      </c>
      <c r="E214" s="227" t="s">
        <v>1</v>
      </c>
      <c r="F214" s="228" t="s">
        <v>2347</v>
      </c>
      <c r="G214" s="226"/>
      <c r="H214" s="227" t="s">
        <v>1</v>
      </c>
      <c r="I214" s="229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202</v>
      </c>
      <c r="AU214" s="234" t="s">
        <v>86</v>
      </c>
      <c r="AV214" s="13" t="s">
        <v>84</v>
      </c>
      <c r="AW214" s="13" t="s">
        <v>32</v>
      </c>
      <c r="AX214" s="13" t="s">
        <v>77</v>
      </c>
      <c r="AY214" s="234" t="s">
        <v>191</v>
      </c>
    </row>
    <row r="215" spans="1:65" s="14" customFormat="1" ht="22.5">
      <c r="B215" s="235"/>
      <c r="C215" s="236"/>
      <c r="D215" s="221" t="s">
        <v>202</v>
      </c>
      <c r="E215" s="237" t="s">
        <v>1</v>
      </c>
      <c r="F215" s="238" t="s">
        <v>2348</v>
      </c>
      <c r="G215" s="236"/>
      <c r="H215" s="239">
        <v>18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202</v>
      </c>
      <c r="AU215" s="245" t="s">
        <v>86</v>
      </c>
      <c r="AV215" s="14" t="s">
        <v>86</v>
      </c>
      <c r="AW215" s="14" t="s">
        <v>32</v>
      </c>
      <c r="AX215" s="14" t="s">
        <v>77</v>
      </c>
      <c r="AY215" s="245" t="s">
        <v>191</v>
      </c>
    </row>
    <row r="216" spans="1:65" s="13" customFormat="1">
      <c r="B216" s="225"/>
      <c r="C216" s="226"/>
      <c r="D216" s="221" t="s">
        <v>202</v>
      </c>
      <c r="E216" s="227" t="s">
        <v>1</v>
      </c>
      <c r="F216" s="228" t="s">
        <v>1977</v>
      </c>
      <c r="G216" s="226"/>
      <c r="H216" s="227" t="s">
        <v>1</v>
      </c>
      <c r="I216" s="229"/>
      <c r="J216" s="226"/>
      <c r="K216" s="226"/>
      <c r="L216" s="230"/>
      <c r="M216" s="231"/>
      <c r="N216" s="232"/>
      <c r="O216" s="232"/>
      <c r="P216" s="232"/>
      <c r="Q216" s="232"/>
      <c r="R216" s="232"/>
      <c r="S216" s="232"/>
      <c r="T216" s="233"/>
      <c r="AT216" s="234" t="s">
        <v>202</v>
      </c>
      <c r="AU216" s="234" t="s">
        <v>86</v>
      </c>
      <c r="AV216" s="13" t="s">
        <v>84</v>
      </c>
      <c r="AW216" s="13" t="s">
        <v>32</v>
      </c>
      <c r="AX216" s="13" t="s">
        <v>77</v>
      </c>
      <c r="AY216" s="234" t="s">
        <v>191</v>
      </c>
    </row>
    <row r="217" spans="1:65" s="14" customFormat="1">
      <c r="B217" s="235"/>
      <c r="C217" s="236"/>
      <c r="D217" s="221" t="s">
        <v>202</v>
      </c>
      <c r="E217" s="237" t="s">
        <v>1</v>
      </c>
      <c r="F217" s="238" t="s">
        <v>2349</v>
      </c>
      <c r="G217" s="236"/>
      <c r="H217" s="239">
        <v>13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202</v>
      </c>
      <c r="AU217" s="245" t="s">
        <v>86</v>
      </c>
      <c r="AV217" s="14" t="s">
        <v>86</v>
      </c>
      <c r="AW217" s="14" t="s">
        <v>32</v>
      </c>
      <c r="AX217" s="14" t="s">
        <v>77</v>
      </c>
      <c r="AY217" s="245" t="s">
        <v>191</v>
      </c>
    </row>
    <row r="218" spans="1:65" s="13" customFormat="1">
      <c r="B218" s="225"/>
      <c r="C218" s="226"/>
      <c r="D218" s="221" t="s">
        <v>202</v>
      </c>
      <c r="E218" s="227" t="s">
        <v>1</v>
      </c>
      <c r="F218" s="228" t="s">
        <v>1295</v>
      </c>
      <c r="G218" s="226"/>
      <c r="H218" s="227" t="s">
        <v>1</v>
      </c>
      <c r="I218" s="229"/>
      <c r="J218" s="226"/>
      <c r="K218" s="226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202</v>
      </c>
      <c r="AU218" s="234" t="s">
        <v>86</v>
      </c>
      <c r="AV218" s="13" t="s">
        <v>84</v>
      </c>
      <c r="AW218" s="13" t="s">
        <v>32</v>
      </c>
      <c r="AX218" s="13" t="s">
        <v>77</v>
      </c>
      <c r="AY218" s="234" t="s">
        <v>191</v>
      </c>
    </row>
    <row r="219" spans="1:65" s="13" customFormat="1">
      <c r="B219" s="225"/>
      <c r="C219" s="226"/>
      <c r="D219" s="221" t="s">
        <v>202</v>
      </c>
      <c r="E219" s="227" t="s">
        <v>1</v>
      </c>
      <c r="F219" s="228" t="s">
        <v>2350</v>
      </c>
      <c r="G219" s="226"/>
      <c r="H219" s="227" t="s">
        <v>1</v>
      </c>
      <c r="I219" s="229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202</v>
      </c>
      <c r="AU219" s="234" t="s">
        <v>86</v>
      </c>
      <c r="AV219" s="13" t="s">
        <v>84</v>
      </c>
      <c r="AW219" s="13" t="s">
        <v>32</v>
      </c>
      <c r="AX219" s="13" t="s">
        <v>77</v>
      </c>
      <c r="AY219" s="234" t="s">
        <v>191</v>
      </c>
    </row>
    <row r="220" spans="1:65" s="14" customFormat="1">
      <c r="B220" s="235"/>
      <c r="C220" s="236"/>
      <c r="D220" s="221" t="s">
        <v>202</v>
      </c>
      <c r="E220" s="237" t="s">
        <v>1</v>
      </c>
      <c r="F220" s="238" t="s">
        <v>2351</v>
      </c>
      <c r="G220" s="236"/>
      <c r="H220" s="239">
        <v>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202</v>
      </c>
      <c r="AU220" s="245" t="s">
        <v>86</v>
      </c>
      <c r="AV220" s="14" t="s">
        <v>86</v>
      </c>
      <c r="AW220" s="14" t="s">
        <v>32</v>
      </c>
      <c r="AX220" s="14" t="s">
        <v>77</v>
      </c>
      <c r="AY220" s="245" t="s">
        <v>191</v>
      </c>
    </row>
    <row r="221" spans="1:65" s="13" customFormat="1">
      <c r="B221" s="225"/>
      <c r="C221" s="226"/>
      <c r="D221" s="221" t="s">
        <v>202</v>
      </c>
      <c r="E221" s="227" t="s">
        <v>1</v>
      </c>
      <c r="F221" s="228" t="s">
        <v>2352</v>
      </c>
      <c r="G221" s="226"/>
      <c r="H221" s="227" t="s">
        <v>1</v>
      </c>
      <c r="I221" s="229"/>
      <c r="J221" s="226"/>
      <c r="K221" s="226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202</v>
      </c>
      <c r="AU221" s="234" t="s">
        <v>86</v>
      </c>
      <c r="AV221" s="13" t="s">
        <v>84</v>
      </c>
      <c r="AW221" s="13" t="s">
        <v>32</v>
      </c>
      <c r="AX221" s="13" t="s">
        <v>77</v>
      </c>
      <c r="AY221" s="234" t="s">
        <v>191</v>
      </c>
    </row>
    <row r="222" spans="1:65" s="14" customFormat="1">
      <c r="B222" s="235"/>
      <c r="C222" s="236"/>
      <c r="D222" s="221" t="s">
        <v>202</v>
      </c>
      <c r="E222" s="237" t="s">
        <v>1</v>
      </c>
      <c r="F222" s="238" t="s">
        <v>2353</v>
      </c>
      <c r="G222" s="236"/>
      <c r="H222" s="239">
        <v>3.5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202</v>
      </c>
      <c r="AU222" s="245" t="s">
        <v>86</v>
      </c>
      <c r="AV222" s="14" t="s">
        <v>86</v>
      </c>
      <c r="AW222" s="14" t="s">
        <v>32</v>
      </c>
      <c r="AX222" s="14" t="s">
        <v>77</v>
      </c>
      <c r="AY222" s="245" t="s">
        <v>191</v>
      </c>
    </row>
    <row r="223" spans="1:65" s="2" customFormat="1" ht="21.6" customHeight="1">
      <c r="A223" s="34"/>
      <c r="B223" s="35"/>
      <c r="C223" s="208" t="s">
        <v>389</v>
      </c>
      <c r="D223" s="208" t="s">
        <v>193</v>
      </c>
      <c r="E223" s="209" t="s">
        <v>2354</v>
      </c>
      <c r="F223" s="210" t="s">
        <v>2355</v>
      </c>
      <c r="G223" s="211" t="s">
        <v>297</v>
      </c>
      <c r="H223" s="212">
        <v>8</v>
      </c>
      <c r="I223" s="213"/>
      <c r="J223" s="214">
        <f>ROUND(I223*H223,2)</f>
        <v>0</v>
      </c>
      <c r="K223" s="210" t="s">
        <v>197</v>
      </c>
      <c r="L223" s="39"/>
      <c r="M223" s="215" t="s">
        <v>1</v>
      </c>
      <c r="N223" s="216" t="s">
        <v>42</v>
      </c>
      <c r="O223" s="71"/>
      <c r="P223" s="217">
        <f>O223*H223</f>
        <v>0</v>
      </c>
      <c r="Q223" s="217">
        <v>9.1E-4</v>
      </c>
      <c r="R223" s="217">
        <f>Q223*H223</f>
        <v>7.28E-3</v>
      </c>
      <c r="S223" s="217">
        <v>0</v>
      </c>
      <c r="T223" s="21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9" t="s">
        <v>198</v>
      </c>
      <c r="AT223" s="219" t="s">
        <v>193</v>
      </c>
      <c r="AU223" s="219" t="s">
        <v>86</v>
      </c>
      <c r="AY223" s="17" t="s">
        <v>191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7" t="s">
        <v>84</v>
      </c>
      <c r="BK223" s="220">
        <f>ROUND(I223*H223,2)</f>
        <v>0</v>
      </c>
      <c r="BL223" s="17" t="s">
        <v>198</v>
      </c>
      <c r="BM223" s="219" t="s">
        <v>2356</v>
      </c>
    </row>
    <row r="224" spans="1:65" s="2" customFormat="1" ht="19.5">
      <c r="A224" s="34"/>
      <c r="B224" s="35"/>
      <c r="C224" s="36"/>
      <c r="D224" s="221" t="s">
        <v>200</v>
      </c>
      <c r="E224" s="36"/>
      <c r="F224" s="222" t="s">
        <v>2357</v>
      </c>
      <c r="G224" s="36"/>
      <c r="H224" s="36"/>
      <c r="I224" s="122"/>
      <c r="J224" s="36"/>
      <c r="K224" s="36"/>
      <c r="L224" s="39"/>
      <c r="M224" s="223"/>
      <c r="N224" s="224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200</v>
      </c>
      <c r="AU224" s="17" t="s">
        <v>86</v>
      </c>
    </row>
    <row r="225" spans="1:65" s="13" customFormat="1">
      <c r="B225" s="225"/>
      <c r="C225" s="226"/>
      <c r="D225" s="221" t="s">
        <v>202</v>
      </c>
      <c r="E225" s="227" t="s">
        <v>1</v>
      </c>
      <c r="F225" s="228" t="s">
        <v>1292</v>
      </c>
      <c r="G225" s="226"/>
      <c r="H225" s="227" t="s">
        <v>1</v>
      </c>
      <c r="I225" s="229"/>
      <c r="J225" s="226"/>
      <c r="K225" s="226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202</v>
      </c>
      <c r="AU225" s="234" t="s">
        <v>86</v>
      </c>
      <c r="AV225" s="13" t="s">
        <v>84</v>
      </c>
      <c r="AW225" s="13" t="s">
        <v>32</v>
      </c>
      <c r="AX225" s="13" t="s">
        <v>77</v>
      </c>
      <c r="AY225" s="234" t="s">
        <v>191</v>
      </c>
    </row>
    <row r="226" spans="1:65" s="13" customFormat="1">
      <c r="B226" s="225"/>
      <c r="C226" s="226"/>
      <c r="D226" s="221" t="s">
        <v>202</v>
      </c>
      <c r="E226" s="227" t="s">
        <v>1</v>
      </c>
      <c r="F226" s="228" t="s">
        <v>2347</v>
      </c>
      <c r="G226" s="226"/>
      <c r="H226" s="227" t="s">
        <v>1</v>
      </c>
      <c r="I226" s="229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202</v>
      </c>
      <c r="AU226" s="234" t="s">
        <v>86</v>
      </c>
      <c r="AV226" s="13" t="s">
        <v>84</v>
      </c>
      <c r="AW226" s="13" t="s">
        <v>32</v>
      </c>
      <c r="AX226" s="13" t="s">
        <v>77</v>
      </c>
      <c r="AY226" s="234" t="s">
        <v>191</v>
      </c>
    </row>
    <row r="227" spans="1:65" s="14" customFormat="1">
      <c r="B227" s="235"/>
      <c r="C227" s="236"/>
      <c r="D227" s="221" t="s">
        <v>202</v>
      </c>
      <c r="E227" s="237" t="s">
        <v>1</v>
      </c>
      <c r="F227" s="238" t="s">
        <v>2358</v>
      </c>
      <c r="G227" s="236"/>
      <c r="H227" s="239">
        <v>4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202</v>
      </c>
      <c r="AU227" s="245" t="s">
        <v>86</v>
      </c>
      <c r="AV227" s="14" t="s">
        <v>86</v>
      </c>
      <c r="AW227" s="14" t="s">
        <v>32</v>
      </c>
      <c r="AX227" s="14" t="s">
        <v>77</v>
      </c>
      <c r="AY227" s="245" t="s">
        <v>191</v>
      </c>
    </row>
    <row r="228" spans="1:65" s="13" customFormat="1">
      <c r="B228" s="225"/>
      <c r="C228" s="226"/>
      <c r="D228" s="221" t="s">
        <v>202</v>
      </c>
      <c r="E228" s="227" t="s">
        <v>1</v>
      </c>
      <c r="F228" s="228" t="s">
        <v>1977</v>
      </c>
      <c r="G228" s="226"/>
      <c r="H228" s="227" t="s">
        <v>1</v>
      </c>
      <c r="I228" s="229"/>
      <c r="J228" s="226"/>
      <c r="K228" s="226"/>
      <c r="L228" s="230"/>
      <c r="M228" s="231"/>
      <c r="N228" s="232"/>
      <c r="O228" s="232"/>
      <c r="P228" s="232"/>
      <c r="Q228" s="232"/>
      <c r="R228" s="232"/>
      <c r="S228" s="232"/>
      <c r="T228" s="233"/>
      <c r="AT228" s="234" t="s">
        <v>202</v>
      </c>
      <c r="AU228" s="234" t="s">
        <v>86</v>
      </c>
      <c r="AV228" s="13" t="s">
        <v>84</v>
      </c>
      <c r="AW228" s="13" t="s">
        <v>32</v>
      </c>
      <c r="AX228" s="13" t="s">
        <v>77</v>
      </c>
      <c r="AY228" s="234" t="s">
        <v>191</v>
      </c>
    </row>
    <row r="229" spans="1:65" s="14" customFormat="1">
      <c r="B229" s="235"/>
      <c r="C229" s="236"/>
      <c r="D229" s="221" t="s">
        <v>202</v>
      </c>
      <c r="E229" s="237" t="s">
        <v>1</v>
      </c>
      <c r="F229" s="238" t="s">
        <v>2358</v>
      </c>
      <c r="G229" s="236"/>
      <c r="H229" s="239">
        <v>4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202</v>
      </c>
      <c r="AU229" s="245" t="s">
        <v>86</v>
      </c>
      <c r="AV229" s="14" t="s">
        <v>86</v>
      </c>
      <c r="AW229" s="14" t="s">
        <v>32</v>
      </c>
      <c r="AX229" s="14" t="s">
        <v>77</v>
      </c>
      <c r="AY229" s="245" t="s">
        <v>191</v>
      </c>
    </row>
    <row r="230" spans="1:65" s="2" customFormat="1" ht="14.45" customHeight="1">
      <c r="A230" s="34"/>
      <c r="B230" s="35"/>
      <c r="C230" s="208" t="s">
        <v>396</v>
      </c>
      <c r="D230" s="208" t="s">
        <v>193</v>
      </c>
      <c r="E230" s="209" t="s">
        <v>1299</v>
      </c>
      <c r="F230" s="210" t="s">
        <v>1300</v>
      </c>
      <c r="G230" s="211" t="s">
        <v>196</v>
      </c>
      <c r="H230" s="212">
        <v>16</v>
      </c>
      <c r="I230" s="213"/>
      <c r="J230" s="214">
        <f>ROUND(I230*H230,2)</f>
        <v>0</v>
      </c>
      <c r="K230" s="210" t="s">
        <v>197</v>
      </c>
      <c r="L230" s="39"/>
      <c r="M230" s="215" t="s">
        <v>1</v>
      </c>
      <c r="N230" s="216" t="s">
        <v>42</v>
      </c>
      <c r="O230" s="71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9" t="s">
        <v>321</v>
      </c>
      <c r="AT230" s="219" t="s">
        <v>193</v>
      </c>
      <c r="AU230" s="219" t="s">
        <v>86</v>
      </c>
      <c r="AY230" s="17" t="s">
        <v>191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7" t="s">
        <v>84</v>
      </c>
      <c r="BK230" s="220">
        <f>ROUND(I230*H230,2)</f>
        <v>0</v>
      </c>
      <c r="BL230" s="17" t="s">
        <v>321</v>
      </c>
      <c r="BM230" s="219" t="s">
        <v>461</v>
      </c>
    </row>
    <row r="231" spans="1:65" s="2" customFormat="1">
      <c r="A231" s="34"/>
      <c r="B231" s="35"/>
      <c r="C231" s="36"/>
      <c r="D231" s="221" t="s">
        <v>200</v>
      </c>
      <c r="E231" s="36"/>
      <c r="F231" s="222" t="s">
        <v>1301</v>
      </c>
      <c r="G231" s="36"/>
      <c r="H231" s="36"/>
      <c r="I231" s="122"/>
      <c r="J231" s="36"/>
      <c r="K231" s="36"/>
      <c r="L231" s="39"/>
      <c r="M231" s="223"/>
      <c r="N231" s="224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200</v>
      </c>
      <c r="AU231" s="17" t="s">
        <v>86</v>
      </c>
    </row>
    <row r="232" spans="1:65" s="14" customFormat="1">
      <c r="B232" s="235"/>
      <c r="C232" s="236"/>
      <c r="D232" s="221" t="s">
        <v>202</v>
      </c>
      <c r="E232" s="237" t="s">
        <v>1</v>
      </c>
      <c r="F232" s="238" t="s">
        <v>2359</v>
      </c>
      <c r="G232" s="236"/>
      <c r="H232" s="239">
        <v>11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202</v>
      </c>
      <c r="AU232" s="245" t="s">
        <v>86</v>
      </c>
      <c r="AV232" s="14" t="s">
        <v>86</v>
      </c>
      <c r="AW232" s="14" t="s">
        <v>32</v>
      </c>
      <c r="AX232" s="14" t="s">
        <v>77</v>
      </c>
      <c r="AY232" s="245" t="s">
        <v>191</v>
      </c>
    </row>
    <row r="233" spans="1:65" s="14" customFormat="1">
      <c r="B233" s="235"/>
      <c r="C233" s="236"/>
      <c r="D233" s="221" t="s">
        <v>202</v>
      </c>
      <c r="E233" s="237" t="s">
        <v>1</v>
      </c>
      <c r="F233" s="238" t="s">
        <v>2360</v>
      </c>
      <c r="G233" s="236"/>
      <c r="H233" s="239">
        <v>5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202</v>
      </c>
      <c r="AU233" s="245" t="s">
        <v>86</v>
      </c>
      <c r="AV233" s="14" t="s">
        <v>86</v>
      </c>
      <c r="AW233" s="14" t="s">
        <v>32</v>
      </c>
      <c r="AX233" s="14" t="s">
        <v>77</v>
      </c>
      <c r="AY233" s="245" t="s">
        <v>191</v>
      </c>
    </row>
    <row r="234" spans="1:65" s="15" customFormat="1">
      <c r="B234" s="261"/>
      <c r="C234" s="262"/>
      <c r="D234" s="221" t="s">
        <v>202</v>
      </c>
      <c r="E234" s="263" t="s">
        <v>1</v>
      </c>
      <c r="F234" s="264" t="s">
        <v>1227</v>
      </c>
      <c r="G234" s="262"/>
      <c r="H234" s="265">
        <v>16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AT234" s="271" t="s">
        <v>202</v>
      </c>
      <c r="AU234" s="271" t="s">
        <v>86</v>
      </c>
      <c r="AV234" s="15" t="s">
        <v>198</v>
      </c>
      <c r="AW234" s="15" t="s">
        <v>32</v>
      </c>
      <c r="AX234" s="15" t="s">
        <v>84</v>
      </c>
      <c r="AY234" s="271" t="s">
        <v>191</v>
      </c>
    </row>
    <row r="235" spans="1:65" s="2" customFormat="1" ht="21.6" customHeight="1">
      <c r="A235" s="34"/>
      <c r="B235" s="35"/>
      <c r="C235" s="208" t="s">
        <v>401</v>
      </c>
      <c r="D235" s="208" t="s">
        <v>193</v>
      </c>
      <c r="E235" s="209" t="s">
        <v>1305</v>
      </c>
      <c r="F235" s="210" t="s">
        <v>1306</v>
      </c>
      <c r="G235" s="211" t="s">
        <v>196</v>
      </c>
      <c r="H235" s="212">
        <v>4</v>
      </c>
      <c r="I235" s="213"/>
      <c r="J235" s="214">
        <f>ROUND(I235*H235,2)</f>
        <v>0</v>
      </c>
      <c r="K235" s="210" t="s">
        <v>197</v>
      </c>
      <c r="L235" s="39"/>
      <c r="M235" s="215" t="s">
        <v>1</v>
      </c>
      <c r="N235" s="216" t="s">
        <v>42</v>
      </c>
      <c r="O235" s="71"/>
      <c r="P235" s="217">
        <f>O235*H235</f>
        <v>0</v>
      </c>
      <c r="Q235" s="217">
        <v>1.260485E-4</v>
      </c>
      <c r="R235" s="217">
        <f>Q235*H235</f>
        <v>5.0419400000000002E-4</v>
      </c>
      <c r="S235" s="217">
        <v>0</v>
      </c>
      <c r="T235" s="21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9" t="s">
        <v>321</v>
      </c>
      <c r="AT235" s="219" t="s">
        <v>193</v>
      </c>
      <c r="AU235" s="219" t="s">
        <v>86</v>
      </c>
      <c r="AY235" s="17" t="s">
        <v>191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7" t="s">
        <v>84</v>
      </c>
      <c r="BK235" s="220">
        <f>ROUND(I235*H235,2)</f>
        <v>0</v>
      </c>
      <c r="BL235" s="17" t="s">
        <v>321</v>
      </c>
      <c r="BM235" s="219" t="s">
        <v>472</v>
      </c>
    </row>
    <row r="236" spans="1:65" s="2" customFormat="1">
      <c r="A236" s="34"/>
      <c r="B236" s="35"/>
      <c r="C236" s="36"/>
      <c r="D236" s="221" t="s">
        <v>200</v>
      </c>
      <c r="E236" s="36"/>
      <c r="F236" s="222" t="s">
        <v>1307</v>
      </c>
      <c r="G236" s="36"/>
      <c r="H236" s="36"/>
      <c r="I236" s="122"/>
      <c r="J236" s="36"/>
      <c r="K236" s="36"/>
      <c r="L236" s="39"/>
      <c r="M236" s="223"/>
      <c r="N236" s="224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200</v>
      </c>
      <c r="AU236" s="17" t="s">
        <v>86</v>
      </c>
    </row>
    <row r="237" spans="1:65" s="14" customFormat="1">
      <c r="B237" s="235"/>
      <c r="C237" s="236"/>
      <c r="D237" s="221" t="s">
        <v>202</v>
      </c>
      <c r="E237" s="237" t="s">
        <v>1</v>
      </c>
      <c r="F237" s="238" t="s">
        <v>1358</v>
      </c>
      <c r="G237" s="236"/>
      <c r="H237" s="239">
        <v>3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202</v>
      </c>
      <c r="AU237" s="245" t="s">
        <v>86</v>
      </c>
      <c r="AV237" s="14" t="s">
        <v>86</v>
      </c>
      <c r="AW237" s="14" t="s">
        <v>32</v>
      </c>
      <c r="AX237" s="14" t="s">
        <v>77</v>
      </c>
      <c r="AY237" s="245" t="s">
        <v>191</v>
      </c>
    </row>
    <row r="238" spans="1:65" s="14" customFormat="1">
      <c r="B238" s="235"/>
      <c r="C238" s="236"/>
      <c r="D238" s="221" t="s">
        <v>202</v>
      </c>
      <c r="E238" s="237" t="s">
        <v>1</v>
      </c>
      <c r="F238" s="238" t="s">
        <v>1263</v>
      </c>
      <c r="G238" s="236"/>
      <c r="H238" s="239">
        <v>1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202</v>
      </c>
      <c r="AU238" s="245" t="s">
        <v>86</v>
      </c>
      <c r="AV238" s="14" t="s">
        <v>86</v>
      </c>
      <c r="AW238" s="14" t="s">
        <v>32</v>
      </c>
      <c r="AX238" s="14" t="s">
        <v>77</v>
      </c>
      <c r="AY238" s="245" t="s">
        <v>191</v>
      </c>
    </row>
    <row r="239" spans="1:65" s="15" customFormat="1">
      <c r="B239" s="261"/>
      <c r="C239" s="262"/>
      <c r="D239" s="221" t="s">
        <v>202</v>
      </c>
      <c r="E239" s="263" t="s">
        <v>1</v>
      </c>
      <c r="F239" s="264" t="s">
        <v>1227</v>
      </c>
      <c r="G239" s="262"/>
      <c r="H239" s="265">
        <v>4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AT239" s="271" t="s">
        <v>202</v>
      </c>
      <c r="AU239" s="271" t="s">
        <v>86</v>
      </c>
      <c r="AV239" s="15" t="s">
        <v>198</v>
      </c>
      <c r="AW239" s="15" t="s">
        <v>32</v>
      </c>
      <c r="AX239" s="15" t="s">
        <v>84</v>
      </c>
      <c r="AY239" s="271" t="s">
        <v>191</v>
      </c>
    </row>
    <row r="240" spans="1:65" s="2" customFormat="1" ht="14.45" customHeight="1">
      <c r="A240" s="34"/>
      <c r="B240" s="35"/>
      <c r="C240" s="208" t="s">
        <v>406</v>
      </c>
      <c r="D240" s="208" t="s">
        <v>193</v>
      </c>
      <c r="E240" s="209" t="s">
        <v>1308</v>
      </c>
      <c r="F240" s="210" t="s">
        <v>1309</v>
      </c>
      <c r="G240" s="211" t="s">
        <v>1310</v>
      </c>
      <c r="H240" s="212">
        <v>6</v>
      </c>
      <c r="I240" s="213"/>
      <c r="J240" s="214">
        <f>ROUND(I240*H240,2)</f>
        <v>0</v>
      </c>
      <c r="K240" s="210" t="s">
        <v>197</v>
      </c>
      <c r="L240" s="39"/>
      <c r="M240" s="215" t="s">
        <v>1</v>
      </c>
      <c r="N240" s="216" t="s">
        <v>42</v>
      </c>
      <c r="O240" s="71"/>
      <c r="P240" s="217">
        <f>O240*H240</f>
        <v>0</v>
      </c>
      <c r="Q240" s="217">
        <v>2.5209700000000001E-4</v>
      </c>
      <c r="R240" s="217">
        <f>Q240*H240</f>
        <v>1.5125820000000002E-3</v>
      </c>
      <c r="S240" s="217">
        <v>0</v>
      </c>
      <c r="T240" s="21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9" t="s">
        <v>321</v>
      </c>
      <c r="AT240" s="219" t="s">
        <v>193</v>
      </c>
      <c r="AU240" s="219" t="s">
        <v>86</v>
      </c>
      <c r="AY240" s="17" t="s">
        <v>191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7" t="s">
        <v>84</v>
      </c>
      <c r="BK240" s="220">
        <f>ROUND(I240*H240,2)</f>
        <v>0</v>
      </c>
      <c r="BL240" s="17" t="s">
        <v>321</v>
      </c>
      <c r="BM240" s="219" t="s">
        <v>1311</v>
      </c>
    </row>
    <row r="241" spans="1:65" s="2" customFormat="1">
      <c r="A241" s="34"/>
      <c r="B241" s="35"/>
      <c r="C241" s="36"/>
      <c r="D241" s="221" t="s">
        <v>200</v>
      </c>
      <c r="E241" s="36"/>
      <c r="F241" s="222" t="s">
        <v>1307</v>
      </c>
      <c r="G241" s="36"/>
      <c r="H241" s="36"/>
      <c r="I241" s="122"/>
      <c r="J241" s="36"/>
      <c r="K241" s="36"/>
      <c r="L241" s="39"/>
      <c r="M241" s="223"/>
      <c r="N241" s="224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200</v>
      </c>
      <c r="AU241" s="17" t="s">
        <v>86</v>
      </c>
    </row>
    <row r="242" spans="1:65" s="14" customFormat="1">
      <c r="B242" s="235"/>
      <c r="C242" s="236"/>
      <c r="D242" s="221" t="s">
        <v>202</v>
      </c>
      <c r="E242" s="237" t="s">
        <v>1</v>
      </c>
      <c r="F242" s="238" t="s">
        <v>1348</v>
      </c>
      <c r="G242" s="236"/>
      <c r="H242" s="239">
        <v>4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202</v>
      </c>
      <c r="AU242" s="245" t="s">
        <v>86</v>
      </c>
      <c r="AV242" s="14" t="s">
        <v>86</v>
      </c>
      <c r="AW242" s="14" t="s">
        <v>32</v>
      </c>
      <c r="AX242" s="14" t="s">
        <v>77</v>
      </c>
      <c r="AY242" s="245" t="s">
        <v>191</v>
      </c>
    </row>
    <row r="243" spans="1:65" s="14" customFormat="1">
      <c r="B243" s="235"/>
      <c r="C243" s="236"/>
      <c r="D243" s="221" t="s">
        <v>202</v>
      </c>
      <c r="E243" s="237" t="s">
        <v>1</v>
      </c>
      <c r="F243" s="238" t="s">
        <v>1225</v>
      </c>
      <c r="G243" s="236"/>
      <c r="H243" s="239">
        <v>2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202</v>
      </c>
      <c r="AU243" s="245" t="s">
        <v>86</v>
      </c>
      <c r="AV243" s="14" t="s">
        <v>86</v>
      </c>
      <c r="AW243" s="14" t="s">
        <v>32</v>
      </c>
      <c r="AX243" s="14" t="s">
        <v>77</v>
      </c>
      <c r="AY243" s="245" t="s">
        <v>191</v>
      </c>
    </row>
    <row r="244" spans="1:65" s="2" customFormat="1" ht="21.6" customHeight="1">
      <c r="A244" s="34"/>
      <c r="B244" s="35"/>
      <c r="C244" s="208" t="s">
        <v>412</v>
      </c>
      <c r="D244" s="208" t="s">
        <v>193</v>
      </c>
      <c r="E244" s="209" t="s">
        <v>2361</v>
      </c>
      <c r="F244" s="210" t="s">
        <v>2362</v>
      </c>
      <c r="G244" s="211" t="s">
        <v>196</v>
      </c>
      <c r="H244" s="212">
        <v>2</v>
      </c>
      <c r="I244" s="213"/>
      <c r="J244" s="214">
        <f>ROUND(I244*H244,2)</f>
        <v>0</v>
      </c>
      <c r="K244" s="210" t="s">
        <v>197</v>
      </c>
      <c r="L244" s="39"/>
      <c r="M244" s="215" t="s">
        <v>1</v>
      </c>
      <c r="N244" s="216" t="s">
        <v>42</v>
      </c>
      <c r="O244" s="71"/>
      <c r="P244" s="217">
        <f>O244*H244</f>
        <v>0</v>
      </c>
      <c r="Q244" s="217">
        <v>2.0000000000000002E-5</v>
      </c>
      <c r="R244" s="217">
        <f>Q244*H244</f>
        <v>4.0000000000000003E-5</v>
      </c>
      <c r="S244" s="217">
        <v>0</v>
      </c>
      <c r="T244" s="21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9" t="s">
        <v>198</v>
      </c>
      <c r="AT244" s="219" t="s">
        <v>193</v>
      </c>
      <c r="AU244" s="219" t="s">
        <v>86</v>
      </c>
      <c r="AY244" s="17" t="s">
        <v>191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17" t="s">
        <v>84</v>
      </c>
      <c r="BK244" s="220">
        <f>ROUND(I244*H244,2)</f>
        <v>0</v>
      </c>
      <c r="BL244" s="17" t="s">
        <v>198</v>
      </c>
      <c r="BM244" s="219" t="s">
        <v>2363</v>
      </c>
    </row>
    <row r="245" spans="1:65" s="2" customFormat="1" ht="19.5">
      <c r="A245" s="34"/>
      <c r="B245" s="35"/>
      <c r="C245" s="36"/>
      <c r="D245" s="221" t="s">
        <v>200</v>
      </c>
      <c r="E245" s="36"/>
      <c r="F245" s="222" t="s">
        <v>2364</v>
      </c>
      <c r="G245" s="36"/>
      <c r="H245" s="36"/>
      <c r="I245" s="122"/>
      <c r="J245" s="36"/>
      <c r="K245" s="36"/>
      <c r="L245" s="39"/>
      <c r="M245" s="223"/>
      <c r="N245" s="224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200</v>
      </c>
      <c r="AU245" s="17" t="s">
        <v>86</v>
      </c>
    </row>
    <row r="246" spans="1:65" s="14" customFormat="1">
      <c r="B246" s="235"/>
      <c r="C246" s="236"/>
      <c r="D246" s="221" t="s">
        <v>202</v>
      </c>
      <c r="E246" s="237" t="s">
        <v>1</v>
      </c>
      <c r="F246" s="238" t="s">
        <v>1224</v>
      </c>
      <c r="G246" s="236"/>
      <c r="H246" s="239">
        <v>2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202</v>
      </c>
      <c r="AU246" s="245" t="s">
        <v>86</v>
      </c>
      <c r="AV246" s="14" t="s">
        <v>86</v>
      </c>
      <c r="AW246" s="14" t="s">
        <v>32</v>
      </c>
      <c r="AX246" s="14" t="s">
        <v>77</v>
      </c>
      <c r="AY246" s="245" t="s">
        <v>191</v>
      </c>
    </row>
    <row r="247" spans="1:65" s="2" customFormat="1" ht="21.6" customHeight="1">
      <c r="A247" s="34"/>
      <c r="B247" s="35"/>
      <c r="C247" s="247" t="s">
        <v>419</v>
      </c>
      <c r="D247" s="247" t="s">
        <v>275</v>
      </c>
      <c r="E247" s="248" t="s">
        <v>2365</v>
      </c>
      <c r="F247" s="249" t="s">
        <v>2366</v>
      </c>
      <c r="G247" s="250" t="s">
        <v>196</v>
      </c>
      <c r="H247" s="251">
        <v>2</v>
      </c>
      <c r="I247" s="252"/>
      <c r="J247" s="253">
        <f>ROUND(I247*H247,2)</f>
        <v>0</v>
      </c>
      <c r="K247" s="249" t="s">
        <v>197</v>
      </c>
      <c r="L247" s="254"/>
      <c r="M247" s="255" t="s">
        <v>1</v>
      </c>
      <c r="N247" s="256" t="s">
        <v>42</v>
      </c>
      <c r="O247" s="71"/>
      <c r="P247" s="217">
        <f>O247*H247</f>
        <v>0</v>
      </c>
      <c r="Q247" s="217">
        <v>3.8000000000000002E-4</v>
      </c>
      <c r="R247" s="217">
        <f>Q247*H247</f>
        <v>7.6000000000000004E-4</v>
      </c>
      <c r="S247" s="217">
        <v>0</v>
      </c>
      <c r="T247" s="21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9" t="s">
        <v>248</v>
      </c>
      <c r="AT247" s="219" t="s">
        <v>275</v>
      </c>
      <c r="AU247" s="219" t="s">
        <v>86</v>
      </c>
      <c r="AY247" s="17" t="s">
        <v>191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7" t="s">
        <v>84</v>
      </c>
      <c r="BK247" s="220">
        <f>ROUND(I247*H247,2)</f>
        <v>0</v>
      </c>
      <c r="BL247" s="17" t="s">
        <v>198</v>
      </c>
      <c r="BM247" s="219" t="s">
        <v>2367</v>
      </c>
    </row>
    <row r="248" spans="1:65" s="2" customFormat="1" ht="19.5">
      <c r="A248" s="34"/>
      <c r="B248" s="35"/>
      <c r="C248" s="36"/>
      <c r="D248" s="221" t="s">
        <v>200</v>
      </c>
      <c r="E248" s="36"/>
      <c r="F248" s="222" t="s">
        <v>2368</v>
      </c>
      <c r="G248" s="36"/>
      <c r="H248" s="36"/>
      <c r="I248" s="122"/>
      <c r="J248" s="36"/>
      <c r="K248" s="36"/>
      <c r="L248" s="39"/>
      <c r="M248" s="223"/>
      <c r="N248" s="224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200</v>
      </c>
      <c r="AU248" s="17" t="s">
        <v>86</v>
      </c>
    </row>
    <row r="249" spans="1:65" s="2" customFormat="1" ht="19.5">
      <c r="A249" s="34"/>
      <c r="B249" s="35"/>
      <c r="C249" s="36"/>
      <c r="D249" s="221" t="s">
        <v>218</v>
      </c>
      <c r="E249" s="36"/>
      <c r="F249" s="246" t="s">
        <v>2369</v>
      </c>
      <c r="G249" s="36"/>
      <c r="H249" s="36"/>
      <c r="I249" s="122"/>
      <c r="J249" s="36"/>
      <c r="K249" s="36"/>
      <c r="L249" s="39"/>
      <c r="M249" s="223"/>
      <c r="N249" s="224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218</v>
      </c>
      <c r="AU249" s="17" t="s">
        <v>86</v>
      </c>
    </row>
    <row r="250" spans="1:65" s="2" customFormat="1" ht="21.6" customHeight="1">
      <c r="A250" s="34"/>
      <c r="B250" s="35"/>
      <c r="C250" s="208" t="s">
        <v>425</v>
      </c>
      <c r="D250" s="208" t="s">
        <v>193</v>
      </c>
      <c r="E250" s="209" t="s">
        <v>1315</v>
      </c>
      <c r="F250" s="210" t="s">
        <v>1316</v>
      </c>
      <c r="G250" s="211" t="s">
        <v>297</v>
      </c>
      <c r="H250" s="212">
        <v>46.5</v>
      </c>
      <c r="I250" s="213"/>
      <c r="J250" s="214">
        <f>ROUND(I250*H250,2)</f>
        <v>0</v>
      </c>
      <c r="K250" s="210" t="s">
        <v>197</v>
      </c>
      <c r="L250" s="39"/>
      <c r="M250" s="215" t="s">
        <v>1</v>
      </c>
      <c r="N250" s="216" t="s">
        <v>42</v>
      </c>
      <c r="O250" s="71"/>
      <c r="P250" s="217">
        <f>O250*H250</f>
        <v>0</v>
      </c>
      <c r="Q250" s="217">
        <v>1.8979500000000001E-4</v>
      </c>
      <c r="R250" s="217">
        <f>Q250*H250</f>
        <v>8.8254674999999998E-3</v>
      </c>
      <c r="S250" s="217">
        <v>0</v>
      </c>
      <c r="T250" s="21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9" t="s">
        <v>321</v>
      </c>
      <c r="AT250" s="219" t="s">
        <v>193</v>
      </c>
      <c r="AU250" s="219" t="s">
        <v>86</v>
      </c>
      <c r="AY250" s="17" t="s">
        <v>191</v>
      </c>
      <c r="BE250" s="220">
        <f>IF(N250="základní",J250,0)</f>
        <v>0</v>
      </c>
      <c r="BF250" s="220">
        <f>IF(N250="snížená",J250,0)</f>
        <v>0</v>
      </c>
      <c r="BG250" s="220">
        <f>IF(N250="zákl. přenesená",J250,0)</f>
        <v>0</v>
      </c>
      <c r="BH250" s="220">
        <f>IF(N250="sníž. přenesená",J250,0)</f>
        <v>0</v>
      </c>
      <c r="BI250" s="220">
        <f>IF(N250="nulová",J250,0)</f>
        <v>0</v>
      </c>
      <c r="BJ250" s="17" t="s">
        <v>84</v>
      </c>
      <c r="BK250" s="220">
        <f>ROUND(I250*H250,2)</f>
        <v>0</v>
      </c>
      <c r="BL250" s="17" t="s">
        <v>321</v>
      </c>
      <c r="BM250" s="219" t="s">
        <v>495</v>
      </c>
    </row>
    <row r="251" spans="1:65" s="2" customFormat="1">
      <c r="A251" s="34"/>
      <c r="B251" s="35"/>
      <c r="C251" s="36"/>
      <c r="D251" s="221" t="s">
        <v>200</v>
      </c>
      <c r="E251" s="36"/>
      <c r="F251" s="222" t="s">
        <v>1317</v>
      </c>
      <c r="G251" s="36"/>
      <c r="H251" s="36"/>
      <c r="I251" s="122"/>
      <c r="J251" s="36"/>
      <c r="K251" s="36"/>
      <c r="L251" s="39"/>
      <c r="M251" s="223"/>
      <c r="N251" s="224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200</v>
      </c>
      <c r="AU251" s="17" t="s">
        <v>86</v>
      </c>
    </row>
    <row r="252" spans="1:65" s="14" customFormat="1">
      <c r="B252" s="235"/>
      <c r="C252" s="236"/>
      <c r="D252" s="221" t="s">
        <v>202</v>
      </c>
      <c r="E252" s="237" t="s">
        <v>1</v>
      </c>
      <c r="F252" s="238" t="s">
        <v>2370</v>
      </c>
      <c r="G252" s="236"/>
      <c r="H252" s="239">
        <v>39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202</v>
      </c>
      <c r="AU252" s="245" t="s">
        <v>86</v>
      </c>
      <c r="AV252" s="14" t="s">
        <v>86</v>
      </c>
      <c r="AW252" s="14" t="s">
        <v>32</v>
      </c>
      <c r="AX252" s="14" t="s">
        <v>77</v>
      </c>
      <c r="AY252" s="245" t="s">
        <v>191</v>
      </c>
    </row>
    <row r="253" spans="1:65" s="14" customFormat="1">
      <c r="B253" s="235"/>
      <c r="C253" s="236"/>
      <c r="D253" s="221" t="s">
        <v>202</v>
      </c>
      <c r="E253" s="237" t="s">
        <v>1</v>
      </c>
      <c r="F253" s="238" t="s">
        <v>2371</v>
      </c>
      <c r="G253" s="236"/>
      <c r="H253" s="239">
        <v>7.5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202</v>
      </c>
      <c r="AU253" s="245" t="s">
        <v>86</v>
      </c>
      <c r="AV253" s="14" t="s">
        <v>86</v>
      </c>
      <c r="AW253" s="14" t="s">
        <v>32</v>
      </c>
      <c r="AX253" s="14" t="s">
        <v>77</v>
      </c>
      <c r="AY253" s="245" t="s">
        <v>191</v>
      </c>
    </row>
    <row r="254" spans="1:65" s="15" customFormat="1">
      <c r="B254" s="261"/>
      <c r="C254" s="262"/>
      <c r="D254" s="221" t="s">
        <v>202</v>
      </c>
      <c r="E254" s="263" t="s">
        <v>1</v>
      </c>
      <c r="F254" s="264" t="s">
        <v>1227</v>
      </c>
      <c r="G254" s="262"/>
      <c r="H254" s="265">
        <v>46.5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AT254" s="271" t="s">
        <v>202</v>
      </c>
      <c r="AU254" s="271" t="s">
        <v>86</v>
      </c>
      <c r="AV254" s="15" t="s">
        <v>198</v>
      </c>
      <c r="AW254" s="15" t="s">
        <v>32</v>
      </c>
      <c r="AX254" s="15" t="s">
        <v>84</v>
      </c>
      <c r="AY254" s="271" t="s">
        <v>191</v>
      </c>
    </row>
    <row r="255" spans="1:65" s="2" customFormat="1" ht="21.6" customHeight="1">
      <c r="A255" s="34"/>
      <c r="B255" s="35"/>
      <c r="C255" s="208" t="s">
        <v>433</v>
      </c>
      <c r="D255" s="208" t="s">
        <v>193</v>
      </c>
      <c r="E255" s="209" t="s">
        <v>1321</v>
      </c>
      <c r="F255" s="210" t="s">
        <v>1322</v>
      </c>
      <c r="G255" s="211" t="s">
        <v>297</v>
      </c>
      <c r="H255" s="212">
        <v>46.5</v>
      </c>
      <c r="I255" s="213"/>
      <c r="J255" s="214">
        <f>ROUND(I255*H255,2)</f>
        <v>0</v>
      </c>
      <c r="K255" s="210" t="s">
        <v>197</v>
      </c>
      <c r="L255" s="39"/>
      <c r="M255" s="215" t="s">
        <v>1</v>
      </c>
      <c r="N255" s="216" t="s">
        <v>42</v>
      </c>
      <c r="O255" s="71"/>
      <c r="P255" s="217">
        <f>O255*H255</f>
        <v>0</v>
      </c>
      <c r="Q255" s="217">
        <v>1.0000000000000001E-5</v>
      </c>
      <c r="R255" s="217">
        <f>Q255*H255</f>
        <v>4.6500000000000003E-4</v>
      </c>
      <c r="S255" s="217">
        <v>0</v>
      </c>
      <c r="T255" s="21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9" t="s">
        <v>321</v>
      </c>
      <c r="AT255" s="219" t="s">
        <v>193</v>
      </c>
      <c r="AU255" s="219" t="s">
        <v>86</v>
      </c>
      <c r="AY255" s="17" t="s">
        <v>191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7" t="s">
        <v>84</v>
      </c>
      <c r="BK255" s="220">
        <f>ROUND(I255*H255,2)</f>
        <v>0</v>
      </c>
      <c r="BL255" s="17" t="s">
        <v>321</v>
      </c>
      <c r="BM255" s="219" t="s">
        <v>505</v>
      </c>
    </row>
    <row r="256" spans="1:65" s="2" customFormat="1">
      <c r="A256" s="34"/>
      <c r="B256" s="35"/>
      <c r="C256" s="36"/>
      <c r="D256" s="221" t="s">
        <v>200</v>
      </c>
      <c r="E256" s="36"/>
      <c r="F256" s="222" t="s">
        <v>1323</v>
      </c>
      <c r="G256" s="36"/>
      <c r="H256" s="36"/>
      <c r="I256" s="122"/>
      <c r="J256" s="36"/>
      <c r="K256" s="36"/>
      <c r="L256" s="39"/>
      <c r="M256" s="223"/>
      <c r="N256" s="224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200</v>
      </c>
      <c r="AU256" s="17" t="s">
        <v>86</v>
      </c>
    </row>
    <row r="257" spans="1:65" s="14" customFormat="1">
      <c r="B257" s="235"/>
      <c r="C257" s="236"/>
      <c r="D257" s="221" t="s">
        <v>202</v>
      </c>
      <c r="E257" s="237" t="s">
        <v>1</v>
      </c>
      <c r="F257" s="238" t="s">
        <v>2370</v>
      </c>
      <c r="G257" s="236"/>
      <c r="H257" s="239">
        <v>39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202</v>
      </c>
      <c r="AU257" s="245" t="s">
        <v>86</v>
      </c>
      <c r="AV257" s="14" t="s">
        <v>86</v>
      </c>
      <c r="AW257" s="14" t="s">
        <v>32</v>
      </c>
      <c r="AX257" s="14" t="s">
        <v>77</v>
      </c>
      <c r="AY257" s="245" t="s">
        <v>191</v>
      </c>
    </row>
    <row r="258" spans="1:65" s="14" customFormat="1">
      <c r="B258" s="235"/>
      <c r="C258" s="236"/>
      <c r="D258" s="221" t="s">
        <v>202</v>
      </c>
      <c r="E258" s="237" t="s">
        <v>1</v>
      </c>
      <c r="F258" s="238" t="s">
        <v>2371</v>
      </c>
      <c r="G258" s="236"/>
      <c r="H258" s="239">
        <v>7.5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202</v>
      </c>
      <c r="AU258" s="245" t="s">
        <v>86</v>
      </c>
      <c r="AV258" s="14" t="s">
        <v>86</v>
      </c>
      <c r="AW258" s="14" t="s">
        <v>32</v>
      </c>
      <c r="AX258" s="14" t="s">
        <v>77</v>
      </c>
      <c r="AY258" s="245" t="s">
        <v>191</v>
      </c>
    </row>
    <row r="259" spans="1:65" s="15" customFormat="1">
      <c r="B259" s="261"/>
      <c r="C259" s="262"/>
      <c r="D259" s="221" t="s">
        <v>202</v>
      </c>
      <c r="E259" s="263" t="s">
        <v>1</v>
      </c>
      <c r="F259" s="264" t="s">
        <v>1227</v>
      </c>
      <c r="G259" s="262"/>
      <c r="H259" s="265">
        <v>46.5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AT259" s="271" t="s">
        <v>202</v>
      </c>
      <c r="AU259" s="271" t="s">
        <v>86</v>
      </c>
      <c r="AV259" s="15" t="s">
        <v>198</v>
      </c>
      <c r="AW259" s="15" t="s">
        <v>32</v>
      </c>
      <c r="AX259" s="15" t="s">
        <v>84</v>
      </c>
      <c r="AY259" s="271" t="s">
        <v>191</v>
      </c>
    </row>
    <row r="260" spans="1:65" s="2" customFormat="1" ht="21.6" customHeight="1">
      <c r="A260" s="34"/>
      <c r="B260" s="35"/>
      <c r="C260" s="208" t="s">
        <v>444</v>
      </c>
      <c r="D260" s="208" t="s">
        <v>193</v>
      </c>
      <c r="E260" s="209" t="s">
        <v>1324</v>
      </c>
      <c r="F260" s="210" t="s">
        <v>1325</v>
      </c>
      <c r="G260" s="211" t="s">
        <v>235</v>
      </c>
      <c r="H260" s="212">
        <v>5.1999999999999998E-2</v>
      </c>
      <c r="I260" s="213"/>
      <c r="J260" s="214">
        <f>ROUND(I260*H260,2)</f>
        <v>0</v>
      </c>
      <c r="K260" s="210" t="s">
        <v>197</v>
      </c>
      <c r="L260" s="39"/>
      <c r="M260" s="215" t="s">
        <v>1</v>
      </c>
      <c r="N260" s="216" t="s">
        <v>42</v>
      </c>
      <c r="O260" s="71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9" t="s">
        <v>321</v>
      </c>
      <c r="AT260" s="219" t="s">
        <v>193</v>
      </c>
      <c r="AU260" s="219" t="s">
        <v>86</v>
      </c>
      <c r="AY260" s="17" t="s">
        <v>191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7" t="s">
        <v>84</v>
      </c>
      <c r="BK260" s="220">
        <f>ROUND(I260*H260,2)</f>
        <v>0</v>
      </c>
      <c r="BL260" s="17" t="s">
        <v>321</v>
      </c>
      <c r="BM260" s="219" t="s">
        <v>520</v>
      </c>
    </row>
    <row r="261" spans="1:65" s="2" customFormat="1">
      <c r="A261" s="34"/>
      <c r="B261" s="35"/>
      <c r="C261" s="36"/>
      <c r="D261" s="221" t="s">
        <v>200</v>
      </c>
      <c r="E261" s="36"/>
      <c r="F261" s="222" t="s">
        <v>1326</v>
      </c>
      <c r="G261" s="36"/>
      <c r="H261" s="36"/>
      <c r="I261" s="122"/>
      <c r="J261" s="36"/>
      <c r="K261" s="36"/>
      <c r="L261" s="39"/>
      <c r="M261" s="223"/>
      <c r="N261" s="224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200</v>
      </c>
      <c r="AU261" s="17" t="s">
        <v>86</v>
      </c>
    </row>
    <row r="262" spans="1:65" s="12" customFormat="1" ht="22.9" customHeight="1">
      <c r="B262" s="192"/>
      <c r="C262" s="193"/>
      <c r="D262" s="194" t="s">
        <v>76</v>
      </c>
      <c r="E262" s="206" t="s">
        <v>642</v>
      </c>
      <c r="F262" s="206" t="s">
        <v>1327</v>
      </c>
      <c r="G262" s="193"/>
      <c r="H262" s="193"/>
      <c r="I262" s="196"/>
      <c r="J262" s="207">
        <f>BK262</f>
        <v>0</v>
      </c>
      <c r="K262" s="193"/>
      <c r="L262" s="198"/>
      <c r="M262" s="199"/>
      <c r="N262" s="200"/>
      <c r="O262" s="200"/>
      <c r="P262" s="201">
        <f>SUM(P263:P334)</f>
        <v>0</v>
      </c>
      <c r="Q262" s="200"/>
      <c r="R262" s="201">
        <f>SUM(R263:R334)</f>
        <v>0.19522631940000004</v>
      </c>
      <c r="S262" s="200"/>
      <c r="T262" s="202">
        <f>SUM(T263:T334)</f>
        <v>0</v>
      </c>
      <c r="AR262" s="203" t="s">
        <v>84</v>
      </c>
      <c r="AT262" s="204" t="s">
        <v>76</v>
      </c>
      <c r="AU262" s="204" t="s">
        <v>84</v>
      </c>
      <c r="AY262" s="203" t="s">
        <v>191</v>
      </c>
      <c r="BK262" s="205">
        <f>SUM(BK263:BK334)</f>
        <v>0</v>
      </c>
    </row>
    <row r="263" spans="1:65" s="2" customFormat="1" ht="21.6" customHeight="1">
      <c r="A263" s="34"/>
      <c r="B263" s="35"/>
      <c r="C263" s="208" t="s">
        <v>451</v>
      </c>
      <c r="D263" s="208" t="s">
        <v>193</v>
      </c>
      <c r="E263" s="209" t="s">
        <v>1328</v>
      </c>
      <c r="F263" s="210" t="s">
        <v>1329</v>
      </c>
      <c r="G263" s="211" t="s">
        <v>196</v>
      </c>
      <c r="H263" s="212">
        <v>3</v>
      </c>
      <c r="I263" s="213"/>
      <c r="J263" s="214">
        <f>ROUND(I263*H263,2)</f>
        <v>0</v>
      </c>
      <c r="K263" s="210" t="s">
        <v>197</v>
      </c>
      <c r="L263" s="39"/>
      <c r="M263" s="215" t="s">
        <v>1</v>
      </c>
      <c r="N263" s="216" t="s">
        <v>42</v>
      </c>
      <c r="O263" s="71"/>
      <c r="P263" s="217">
        <f>O263*H263</f>
        <v>0</v>
      </c>
      <c r="Q263" s="217">
        <v>2.4199999999999998E-3</v>
      </c>
      <c r="R263" s="217">
        <f>Q263*H263</f>
        <v>7.2599999999999991E-3</v>
      </c>
      <c r="S263" s="217">
        <v>0</v>
      </c>
      <c r="T263" s="21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9" t="s">
        <v>321</v>
      </c>
      <c r="AT263" s="219" t="s">
        <v>193</v>
      </c>
      <c r="AU263" s="219" t="s">
        <v>86</v>
      </c>
      <c r="AY263" s="17" t="s">
        <v>191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7" t="s">
        <v>84</v>
      </c>
      <c r="BK263" s="220">
        <f>ROUND(I263*H263,2)</f>
        <v>0</v>
      </c>
      <c r="BL263" s="17" t="s">
        <v>321</v>
      </c>
      <c r="BM263" s="219" t="s">
        <v>1330</v>
      </c>
    </row>
    <row r="264" spans="1:65" s="2" customFormat="1" ht="19.5">
      <c r="A264" s="34"/>
      <c r="B264" s="35"/>
      <c r="C264" s="36"/>
      <c r="D264" s="221" t="s">
        <v>200</v>
      </c>
      <c r="E264" s="36"/>
      <c r="F264" s="222" t="s">
        <v>1331</v>
      </c>
      <c r="G264" s="36"/>
      <c r="H264" s="36"/>
      <c r="I264" s="122"/>
      <c r="J264" s="36"/>
      <c r="K264" s="36"/>
      <c r="L264" s="39"/>
      <c r="M264" s="223"/>
      <c r="N264" s="224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200</v>
      </c>
      <c r="AU264" s="17" t="s">
        <v>86</v>
      </c>
    </row>
    <row r="265" spans="1:65" s="14" customFormat="1">
      <c r="B265" s="235"/>
      <c r="C265" s="236"/>
      <c r="D265" s="221" t="s">
        <v>202</v>
      </c>
      <c r="E265" s="237" t="s">
        <v>1</v>
      </c>
      <c r="F265" s="238" t="s">
        <v>1224</v>
      </c>
      <c r="G265" s="236"/>
      <c r="H265" s="239">
        <v>2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202</v>
      </c>
      <c r="AU265" s="245" t="s">
        <v>86</v>
      </c>
      <c r="AV265" s="14" t="s">
        <v>86</v>
      </c>
      <c r="AW265" s="14" t="s">
        <v>32</v>
      </c>
      <c r="AX265" s="14" t="s">
        <v>77</v>
      </c>
      <c r="AY265" s="245" t="s">
        <v>191</v>
      </c>
    </row>
    <row r="266" spans="1:65" s="14" customFormat="1">
      <c r="B266" s="235"/>
      <c r="C266" s="236"/>
      <c r="D266" s="221" t="s">
        <v>202</v>
      </c>
      <c r="E266" s="237" t="s">
        <v>1</v>
      </c>
      <c r="F266" s="238" t="s">
        <v>1263</v>
      </c>
      <c r="G266" s="236"/>
      <c r="H266" s="239">
        <v>1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202</v>
      </c>
      <c r="AU266" s="245" t="s">
        <v>86</v>
      </c>
      <c r="AV266" s="14" t="s">
        <v>86</v>
      </c>
      <c r="AW266" s="14" t="s">
        <v>32</v>
      </c>
      <c r="AX266" s="14" t="s">
        <v>77</v>
      </c>
      <c r="AY266" s="245" t="s">
        <v>191</v>
      </c>
    </row>
    <row r="267" spans="1:65" s="2" customFormat="1" ht="21.6" customHeight="1">
      <c r="A267" s="34"/>
      <c r="B267" s="35"/>
      <c r="C267" s="247" t="s">
        <v>456</v>
      </c>
      <c r="D267" s="247" t="s">
        <v>275</v>
      </c>
      <c r="E267" s="248" t="s">
        <v>1332</v>
      </c>
      <c r="F267" s="249" t="s">
        <v>1333</v>
      </c>
      <c r="G267" s="250" t="s">
        <v>196</v>
      </c>
      <c r="H267" s="251">
        <v>2</v>
      </c>
      <c r="I267" s="252"/>
      <c r="J267" s="253">
        <f>ROUND(I267*H267,2)</f>
        <v>0</v>
      </c>
      <c r="K267" s="249" t="s">
        <v>197</v>
      </c>
      <c r="L267" s="254"/>
      <c r="M267" s="255" t="s">
        <v>1</v>
      </c>
      <c r="N267" s="256" t="s">
        <v>42</v>
      </c>
      <c r="O267" s="71"/>
      <c r="P267" s="217">
        <f>O267*H267</f>
        <v>0</v>
      </c>
      <c r="Q267" s="217">
        <v>1.6E-2</v>
      </c>
      <c r="R267" s="217">
        <f>Q267*H267</f>
        <v>3.2000000000000001E-2</v>
      </c>
      <c r="S267" s="217">
        <v>0</v>
      </c>
      <c r="T267" s="21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9" t="s">
        <v>451</v>
      </c>
      <c r="AT267" s="219" t="s">
        <v>275</v>
      </c>
      <c r="AU267" s="219" t="s">
        <v>86</v>
      </c>
      <c r="AY267" s="17" t="s">
        <v>191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17" t="s">
        <v>84</v>
      </c>
      <c r="BK267" s="220">
        <f>ROUND(I267*H267,2)</f>
        <v>0</v>
      </c>
      <c r="BL267" s="17" t="s">
        <v>321</v>
      </c>
      <c r="BM267" s="219" t="s">
        <v>1334</v>
      </c>
    </row>
    <row r="268" spans="1:65" s="2" customFormat="1" ht="19.5">
      <c r="A268" s="34"/>
      <c r="B268" s="35"/>
      <c r="C268" s="36"/>
      <c r="D268" s="221" t="s">
        <v>200</v>
      </c>
      <c r="E268" s="36"/>
      <c r="F268" s="222" t="s">
        <v>1335</v>
      </c>
      <c r="G268" s="36"/>
      <c r="H268" s="36"/>
      <c r="I268" s="122"/>
      <c r="J268" s="36"/>
      <c r="K268" s="36"/>
      <c r="L268" s="39"/>
      <c r="M268" s="223"/>
      <c r="N268" s="224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200</v>
      </c>
      <c r="AU268" s="17" t="s">
        <v>86</v>
      </c>
    </row>
    <row r="269" spans="1:65" s="2" customFormat="1" ht="21.6" customHeight="1">
      <c r="A269" s="34"/>
      <c r="B269" s="35"/>
      <c r="C269" s="247" t="s">
        <v>461</v>
      </c>
      <c r="D269" s="247" t="s">
        <v>275</v>
      </c>
      <c r="E269" s="248" t="s">
        <v>2372</v>
      </c>
      <c r="F269" s="249" t="s">
        <v>2373</v>
      </c>
      <c r="G269" s="250" t="s">
        <v>196</v>
      </c>
      <c r="H269" s="251">
        <v>1</v>
      </c>
      <c r="I269" s="252"/>
      <c r="J269" s="253">
        <f>ROUND(I269*H269,2)</f>
        <v>0</v>
      </c>
      <c r="K269" s="249" t="s">
        <v>197</v>
      </c>
      <c r="L269" s="254"/>
      <c r="M269" s="255" t="s">
        <v>1</v>
      </c>
      <c r="N269" s="256" t="s">
        <v>42</v>
      </c>
      <c r="O269" s="71"/>
      <c r="P269" s="217">
        <f>O269*H269</f>
        <v>0</v>
      </c>
      <c r="Q269" s="217">
        <v>1.4500000000000001E-2</v>
      </c>
      <c r="R269" s="217">
        <f>Q269*H269</f>
        <v>1.4500000000000001E-2</v>
      </c>
      <c r="S269" s="217">
        <v>0</v>
      </c>
      <c r="T269" s="21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9" t="s">
        <v>451</v>
      </c>
      <c r="AT269" s="219" t="s">
        <v>275</v>
      </c>
      <c r="AU269" s="219" t="s">
        <v>86</v>
      </c>
      <c r="AY269" s="17" t="s">
        <v>191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17" t="s">
        <v>84</v>
      </c>
      <c r="BK269" s="220">
        <f>ROUND(I269*H269,2)</f>
        <v>0</v>
      </c>
      <c r="BL269" s="17" t="s">
        <v>321</v>
      </c>
      <c r="BM269" s="219" t="s">
        <v>2374</v>
      </c>
    </row>
    <row r="270" spans="1:65" s="2" customFormat="1">
      <c r="A270" s="34"/>
      <c r="B270" s="35"/>
      <c r="C270" s="36"/>
      <c r="D270" s="221" t="s">
        <v>200</v>
      </c>
      <c r="E270" s="36"/>
      <c r="F270" s="222" t="s">
        <v>2375</v>
      </c>
      <c r="G270" s="36"/>
      <c r="H270" s="36"/>
      <c r="I270" s="122"/>
      <c r="J270" s="36"/>
      <c r="K270" s="36"/>
      <c r="L270" s="39"/>
      <c r="M270" s="223"/>
      <c r="N270" s="224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200</v>
      </c>
      <c r="AU270" s="17" t="s">
        <v>86</v>
      </c>
    </row>
    <row r="271" spans="1:65" s="2" customFormat="1" ht="21.6" customHeight="1">
      <c r="A271" s="34"/>
      <c r="B271" s="35"/>
      <c r="C271" s="247" t="s">
        <v>467</v>
      </c>
      <c r="D271" s="247" t="s">
        <v>275</v>
      </c>
      <c r="E271" s="248" t="s">
        <v>1336</v>
      </c>
      <c r="F271" s="249" t="s">
        <v>1337</v>
      </c>
      <c r="G271" s="250" t="s">
        <v>196</v>
      </c>
      <c r="H271" s="251">
        <v>3</v>
      </c>
      <c r="I271" s="252"/>
      <c r="J271" s="253">
        <f>ROUND(I271*H271,2)</f>
        <v>0</v>
      </c>
      <c r="K271" s="249" t="s">
        <v>197</v>
      </c>
      <c r="L271" s="254"/>
      <c r="M271" s="255" t="s">
        <v>1</v>
      </c>
      <c r="N271" s="256" t="s">
        <v>42</v>
      </c>
      <c r="O271" s="71"/>
      <c r="P271" s="217">
        <f>O271*H271</f>
        <v>0</v>
      </c>
      <c r="Q271" s="217">
        <v>1.2800000000000001E-3</v>
      </c>
      <c r="R271" s="217">
        <f>Q271*H271</f>
        <v>3.8400000000000005E-3</v>
      </c>
      <c r="S271" s="217">
        <v>0</v>
      </c>
      <c r="T271" s="21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9" t="s">
        <v>451</v>
      </c>
      <c r="AT271" s="219" t="s">
        <v>275</v>
      </c>
      <c r="AU271" s="219" t="s">
        <v>86</v>
      </c>
      <c r="AY271" s="17" t="s">
        <v>191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7" t="s">
        <v>84</v>
      </c>
      <c r="BK271" s="220">
        <f>ROUND(I271*H271,2)</f>
        <v>0</v>
      </c>
      <c r="BL271" s="17" t="s">
        <v>321</v>
      </c>
      <c r="BM271" s="219" t="s">
        <v>1338</v>
      </c>
    </row>
    <row r="272" spans="1:65" s="2" customFormat="1">
      <c r="A272" s="34"/>
      <c r="B272" s="35"/>
      <c r="C272" s="36"/>
      <c r="D272" s="221" t="s">
        <v>200</v>
      </c>
      <c r="E272" s="36"/>
      <c r="F272" s="222" t="s">
        <v>1339</v>
      </c>
      <c r="G272" s="36"/>
      <c r="H272" s="36"/>
      <c r="I272" s="122"/>
      <c r="J272" s="36"/>
      <c r="K272" s="36"/>
      <c r="L272" s="39"/>
      <c r="M272" s="223"/>
      <c r="N272" s="224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200</v>
      </c>
      <c r="AU272" s="17" t="s">
        <v>86</v>
      </c>
    </row>
    <row r="273" spans="1:65" s="2" customFormat="1" ht="21.6" customHeight="1">
      <c r="A273" s="34"/>
      <c r="B273" s="35"/>
      <c r="C273" s="247" t="s">
        <v>472</v>
      </c>
      <c r="D273" s="247" t="s">
        <v>275</v>
      </c>
      <c r="E273" s="248" t="s">
        <v>1340</v>
      </c>
      <c r="F273" s="249" t="s">
        <v>1341</v>
      </c>
      <c r="G273" s="250" t="s">
        <v>196</v>
      </c>
      <c r="H273" s="251">
        <v>3</v>
      </c>
      <c r="I273" s="252"/>
      <c r="J273" s="253">
        <f>ROUND(I273*H273,2)</f>
        <v>0</v>
      </c>
      <c r="K273" s="249" t="s">
        <v>197</v>
      </c>
      <c r="L273" s="254"/>
      <c r="M273" s="255" t="s">
        <v>1</v>
      </c>
      <c r="N273" s="256" t="s">
        <v>42</v>
      </c>
      <c r="O273" s="71"/>
      <c r="P273" s="217">
        <f>O273*H273</f>
        <v>0</v>
      </c>
      <c r="Q273" s="217">
        <v>5.0000000000000001E-4</v>
      </c>
      <c r="R273" s="217">
        <f>Q273*H273</f>
        <v>1.5E-3</v>
      </c>
      <c r="S273" s="217">
        <v>0</v>
      </c>
      <c r="T273" s="21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9" t="s">
        <v>451</v>
      </c>
      <c r="AT273" s="219" t="s">
        <v>275</v>
      </c>
      <c r="AU273" s="219" t="s">
        <v>86</v>
      </c>
      <c r="AY273" s="17" t="s">
        <v>191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7" t="s">
        <v>84</v>
      </c>
      <c r="BK273" s="220">
        <f>ROUND(I273*H273,2)</f>
        <v>0</v>
      </c>
      <c r="BL273" s="17" t="s">
        <v>321</v>
      </c>
      <c r="BM273" s="219" t="s">
        <v>1342</v>
      </c>
    </row>
    <row r="274" spans="1:65" s="2" customFormat="1" ht="19.5">
      <c r="A274" s="34"/>
      <c r="B274" s="35"/>
      <c r="C274" s="36"/>
      <c r="D274" s="221" t="s">
        <v>200</v>
      </c>
      <c r="E274" s="36"/>
      <c r="F274" s="222" t="s">
        <v>1343</v>
      </c>
      <c r="G274" s="36"/>
      <c r="H274" s="36"/>
      <c r="I274" s="122"/>
      <c r="J274" s="36"/>
      <c r="K274" s="36"/>
      <c r="L274" s="39"/>
      <c r="M274" s="223"/>
      <c r="N274" s="224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200</v>
      </c>
      <c r="AU274" s="17" t="s">
        <v>86</v>
      </c>
    </row>
    <row r="275" spans="1:65" s="2" customFormat="1" ht="14.45" customHeight="1">
      <c r="A275" s="34"/>
      <c r="B275" s="35"/>
      <c r="C275" s="208" t="s">
        <v>477</v>
      </c>
      <c r="D275" s="208" t="s">
        <v>193</v>
      </c>
      <c r="E275" s="209" t="s">
        <v>1344</v>
      </c>
      <c r="F275" s="210" t="s">
        <v>1345</v>
      </c>
      <c r="G275" s="211" t="s">
        <v>647</v>
      </c>
      <c r="H275" s="212">
        <v>5</v>
      </c>
      <c r="I275" s="213"/>
      <c r="J275" s="214">
        <f>ROUND(I275*H275,2)</f>
        <v>0</v>
      </c>
      <c r="K275" s="210" t="s">
        <v>197</v>
      </c>
      <c r="L275" s="39"/>
      <c r="M275" s="215" t="s">
        <v>1</v>
      </c>
      <c r="N275" s="216" t="s">
        <v>42</v>
      </c>
      <c r="O275" s="71"/>
      <c r="P275" s="217">
        <f>O275*H275</f>
        <v>0</v>
      </c>
      <c r="Q275" s="217">
        <v>3.3800000000000002E-3</v>
      </c>
      <c r="R275" s="217">
        <f>Q275*H275</f>
        <v>1.6900000000000002E-2</v>
      </c>
      <c r="S275" s="217">
        <v>0</v>
      </c>
      <c r="T275" s="21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9" t="s">
        <v>321</v>
      </c>
      <c r="AT275" s="219" t="s">
        <v>193</v>
      </c>
      <c r="AU275" s="219" t="s">
        <v>86</v>
      </c>
      <c r="AY275" s="17" t="s">
        <v>191</v>
      </c>
      <c r="BE275" s="220">
        <f>IF(N275="základní",J275,0)</f>
        <v>0</v>
      </c>
      <c r="BF275" s="220">
        <f>IF(N275="snížená",J275,0)</f>
        <v>0</v>
      </c>
      <c r="BG275" s="220">
        <f>IF(N275="zákl. přenesená",J275,0)</f>
        <v>0</v>
      </c>
      <c r="BH275" s="220">
        <f>IF(N275="sníž. přenesená",J275,0)</f>
        <v>0</v>
      </c>
      <c r="BI275" s="220">
        <f>IF(N275="nulová",J275,0)</f>
        <v>0</v>
      </c>
      <c r="BJ275" s="17" t="s">
        <v>84</v>
      </c>
      <c r="BK275" s="220">
        <f>ROUND(I275*H275,2)</f>
        <v>0</v>
      </c>
      <c r="BL275" s="17" t="s">
        <v>321</v>
      </c>
      <c r="BM275" s="219" t="s">
        <v>1346</v>
      </c>
    </row>
    <row r="276" spans="1:65" s="2" customFormat="1">
      <c r="A276" s="34"/>
      <c r="B276" s="35"/>
      <c r="C276" s="36"/>
      <c r="D276" s="221" t="s">
        <v>200</v>
      </c>
      <c r="E276" s="36"/>
      <c r="F276" s="222" t="s">
        <v>1347</v>
      </c>
      <c r="G276" s="36"/>
      <c r="H276" s="36"/>
      <c r="I276" s="122"/>
      <c r="J276" s="36"/>
      <c r="K276" s="36"/>
      <c r="L276" s="39"/>
      <c r="M276" s="223"/>
      <c r="N276" s="224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200</v>
      </c>
      <c r="AU276" s="17" t="s">
        <v>86</v>
      </c>
    </row>
    <row r="277" spans="1:65" s="14" customFormat="1">
      <c r="B277" s="235"/>
      <c r="C277" s="236"/>
      <c r="D277" s="221" t="s">
        <v>202</v>
      </c>
      <c r="E277" s="237" t="s">
        <v>1</v>
      </c>
      <c r="F277" s="238" t="s">
        <v>2376</v>
      </c>
      <c r="G277" s="236"/>
      <c r="H277" s="239">
        <v>3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202</v>
      </c>
      <c r="AU277" s="245" t="s">
        <v>86</v>
      </c>
      <c r="AV277" s="14" t="s">
        <v>86</v>
      </c>
      <c r="AW277" s="14" t="s">
        <v>32</v>
      </c>
      <c r="AX277" s="14" t="s">
        <v>77</v>
      </c>
      <c r="AY277" s="245" t="s">
        <v>191</v>
      </c>
    </row>
    <row r="278" spans="1:65" s="14" customFormat="1">
      <c r="B278" s="235"/>
      <c r="C278" s="236"/>
      <c r="D278" s="221" t="s">
        <v>202</v>
      </c>
      <c r="E278" s="237" t="s">
        <v>1</v>
      </c>
      <c r="F278" s="238" t="s">
        <v>2377</v>
      </c>
      <c r="G278" s="236"/>
      <c r="H278" s="239">
        <v>2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AT278" s="245" t="s">
        <v>202</v>
      </c>
      <c r="AU278" s="245" t="s">
        <v>86</v>
      </c>
      <c r="AV278" s="14" t="s">
        <v>86</v>
      </c>
      <c r="AW278" s="14" t="s">
        <v>32</v>
      </c>
      <c r="AX278" s="14" t="s">
        <v>77</v>
      </c>
      <c r="AY278" s="245" t="s">
        <v>191</v>
      </c>
    </row>
    <row r="279" spans="1:65" s="2" customFormat="1" ht="21.6" customHeight="1">
      <c r="A279" s="34"/>
      <c r="B279" s="35"/>
      <c r="C279" s="247" t="s">
        <v>482</v>
      </c>
      <c r="D279" s="247" t="s">
        <v>275</v>
      </c>
      <c r="E279" s="248" t="s">
        <v>1351</v>
      </c>
      <c r="F279" s="249" t="s">
        <v>1352</v>
      </c>
      <c r="G279" s="250" t="s">
        <v>196</v>
      </c>
      <c r="H279" s="251">
        <v>2</v>
      </c>
      <c r="I279" s="252"/>
      <c r="J279" s="253">
        <f>ROUND(I279*H279,2)</f>
        <v>0</v>
      </c>
      <c r="K279" s="249" t="s">
        <v>197</v>
      </c>
      <c r="L279" s="254"/>
      <c r="M279" s="255" t="s">
        <v>1</v>
      </c>
      <c r="N279" s="256" t="s">
        <v>42</v>
      </c>
      <c r="O279" s="71"/>
      <c r="P279" s="217">
        <f>O279*H279</f>
        <v>0</v>
      </c>
      <c r="Q279" s="217">
        <v>1.2999999999999999E-2</v>
      </c>
      <c r="R279" s="217">
        <f>Q279*H279</f>
        <v>2.5999999999999999E-2</v>
      </c>
      <c r="S279" s="217">
        <v>0</v>
      </c>
      <c r="T279" s="21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9" t="s">
        <v>451</v>
      </c>
      <c r="AT279" s="219" t="s">
        <v>275</v>
      </c>
      <c r="AU279" s="219" t="s">
        <v>86</v>
      </c>
      <c r="AY279" s="17" t="s">
        <v>191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7" t="s">
        <v>84</v>
      </c>
      <c r="BK279" s="220">
        <f>ROUND(I279*H279,2)</f>
        <v>0</v>
      </c>
      <c r="BL279" s="17" t="s">
        <v>321</v>
      </c>
      <c r="BM279" s="219" t="s">
        <v>1353</v>
      </c>
    </row>
    <row r="280" spans="1:65" s="2" customFormat="1" ht="19.5">
      <c r="A280" s="34"/>
      <c r="B280" s="35"/>
      <c r="C280" s="36"/>
      <c r="D280" s="221" t="s">
        <v>200</v>
      </c>
      <c r="E280" s="36"/>
      <c r="F280" s="222" t="s">
        <v>1354</v>
      </c>
      <c r="G280" s="36"/>
      <c r="H280" s="36"/>
      <c r="I280" s="122"/>
      <c r="J280" s="36"/>
      <c r="K280" s="36"/>
      <c r="L280" s="39"/>
      <c r="M280" s="223"/>
      <c r="N280" s="224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200</v>
      </c>
      <c r="AU280" s="17" t="s">
        <v>86</v>
      </c>
    </row>
    <row r="281" spans="1:65" s="2" customFormat="1" ht="21.6" customHeight="1">
      <c r="A281" s="34"/>
      <c r="B281" s="35"/>
      <c r="C281" s="247" t="s">
        <v>488</v>
      </c>
      <c r="D281" s="247" t="s">
        <v>275</v>
      </c>
      <c r="E281" s="248" t="s">
        <v>1355</v>
      </c>
      <c r="F281" s="249" t="s">
        <v>1356</v>
      </c>
      <c r="G281" s="250" t="s">
        <v>196</v>
      </c>
      <c r="H281" s="251">
        <v>3</v>
      </c>
      <c r="I281" s="252"/>
      <c r="J281" s="253">
        <f>ROUND(I281*H281,2)</f>
        <v>0</v>
      </c>
      <c r="K281" s="249" t="s">
        <v>197</v>
      </c>
      <c r="L281" s="254"/>
      <c r="M281" s="255" t="s">
        <v>1</v>
      </c>
      <c r="N281" s="256" t="s">
        <v>42</v>
      </c>
      <c r="O281" s="71"/>
      <c r="P281" s="217">
        <f>O281*H281</f>
        <v>0</v>
      </c>
      <c r="Q281" s="217">
        <v>1.2E-2</v>
      </c>
      <c r="R281" s="217">
        <f>Q281*H281</f>
        <v>3.6000000000000004E-2</v>
      </c>
      <c r="S281" s="217">
        <v>0</v>
      </c>
      <c r="T281" s="21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9" t="s">
        <v>451</v>
      </c>
      <c r="AT281" s="219" t="s">
        <v>275</v>
      </c>
      <c r="AU281" s="219" t="s">
        <v>86</v>
      </c>
      <c r="AY281" s="17" t="s">
        <v>191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17" t="s">
        <v>84</v>
      </c>
      <c r="BK281" s="220">
        <f>ROUND(I281*H281,2)</f>
        <v>0</v>
      </c>
      <c r="BL281" s="17" t="s">
        <v>321</v>
      </c>
      <c r="BM281" s="219" t="s">
        <v>2378</v>
      </c>
    </row>
    <row r="282" spans="1:65" s="2" customFormat="1">
      <c r="A282" s="34"/>
      <c r="B282" s="35"/>
      <c r="C282" s="36"/>
      <c r="D282" s="221" t="s">
        <v>200</v>
      </c>
      <c r="E282" s="36"/>
      <c r="F282" s="222" t="s">
        <v>1356</v>
      </c>
      <c r="G282" s="36"/>
      <c r="H282" s="36"/>
      <c r="I282" s="122"/>
      <c r="J282" s="36"/>
      <c r="K282" s="36"/>
      <c r="L282" s="39"/>
      <c r="M282" s="223"/>
      <c r="N282" s="224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200</v>
      </c>
      <c r="AU282" s="17" t="s">
        <v>86</v>
      </c>
    </row>
    <row r="283" spans="1:65" s="2" customFormat="1" ht="21.6" customHeight="1">
      <c r="A283" s="34"/>
      <c r="B283" s="35"/>
      <c r="C283" s="208" t="s">
        <v>495</v>
      </c>
      <c r="D283" s="208" t="s">
        <v>193</v>
      </c>
      <c r="E283" s="209" t="s">
        <v>1361</v>
      </c>
      <c r="F283" s="210" t="s">
        <v>1362</v>
      </c>
      <c r="G283" s="211" t="s">
        <v>647</v>
      </c>
      <c r="H283" s="212">
        <v>2</v>
      </c>
      <c r="I283" s="213"/>
      <c r="J283" s="214">
        <f>ROUND(I283*H283,2)</f>
        <v>0</v>
      </c>
      <c r="K283" s="210" t="s">
        <v>197</v>
      </c>
      <c r="L283" s="39"/>
      <c r="M283" s="215" t="s">
        <v>1</v>
      </c>
      <c r="N283" s="216" t="s">
        <v>42</v>
      </c>
      <c r="O283" s="71"/>
      <c r="P283" s="217">
        <f>O283*H283</f>
        <v>0</v>
      </c>
      <c r="Q283" s="217">
        <v>1.47E-2</v>
      </c>
      <c r="R283" s="217">
        <f>Q283*H283</f>
        <v>2.9399999999999999E-2</v>
      </c>
      <c r="S283" s="217">
        <v>0</v>
      </c>
      <c r="T283" s="21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9" t="s">
        <v>321</v>
      </c>
      <c r="AT283" s="219" t="s">
        <v>193</v>
      </c>
      <c r="AU283" s="219" t="s">
        <v>86</v>
      </c>
      <c r="AY283" s="17" t="s">
        <v>191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7" t="s">
        <v>84</v>
      </c>
      <c r="BK283" s="220">
        <f>ROUND(I283*H283,2)</f>
        <v>0</v>
      </c>
      <c r="BL283" s="17" t="s">
        <v>321</v>
      </c>
      <c r="BM283" s="219" t="s">
        <v>1363</v>
      </c>
    </row>
    <row r="284" spans="1:65" s="2" customFormat="1" ht="19.5">
      <c r="A284" s="34"/>
      <c r="B284" s="35"/>
      <c r="C284" s="36"/>
      <c r="D284" s="221" t="s">
        <v>200</v>
      </c>
      <c r="E284" s="36"/>
      <c r="F284" s="222" t="s">
        <v>1364</v>
      </c>
      <c r="G284" s="36"/>
      <c r="H284" s="36"/>
      <c r="I284" s="122"/>
      <c r="J284" s="36"/>
      <c r="K284" s="36"/>
      <c r="L284" s="39"/>
      <c r="M284" s="223"/>
      <c r="N284" s="224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200</v>
      </c>
      <c r="AU284" s="17" t="s">
        <v>86</v>
      </c>
    </row>
    <row r="285" spans="1:65" s="14" customFormat="1">
      <c r="B285" s="235"/>
      <c r="C285" s="236"/>
      <c r="D285" s="221" t="s">
        <v>202</v>
      </c>
      <c r="E285" s="237" t="s">
        <v>1</v>
      </c>
      <c r="F285" s="238" t="s">
        <v>1262</v>
      </c>
      <c r="G285" s="236"/>
      <c r="H285" s="239">
        <v>1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AT285" s="245" t="s">
        <v>202</v>
      </c>
      <c r="AU285" s="245" t="s">
        <v>86</v>
      </c>
      <c r="AV285" s="14" t="s">
        <v>86</v>
      </c>
      <c r="AW285" s="14" t="s">
        <v>32</v>
      </c>
      <c r="AX285" s="14" t="s">
        <v>77</v>
      </c>
      <c r="AY285" s="245" t="s">
        <v>191</v>
      </c>
    </row>
    <row r="286" spans="1:65" s="14" customFormat="1">
      <c r="B286" s="235"/>
      <c r="C286" s="236"/>
      <c r="D286" s="221" t="s">
        <v>202</v>
      </c>
      <c r="E286" s="237" t="s">
        <v>1</v>
      </c>
      <c r="F286" s="238" t="s">
        <v>1263</v>
      </c>
      <c r="G286" s="236"/>
      <c r="H286" s="239">
        <v>1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202</v>
      </c>
      <c r="AU286" s="245" t="s">
        <v>86</v>
      </c>
      <c r="AV286" s="14" t="s">
        <v>86</v>
      </c>
      <c r="AW286" s="14" t="s">
        <v>32</v>
      </c>
      <c r="AX286" s="14" t="s">
        <v>77</v>
      </c>
      <c r="AY286" s="245" t="s">
        <v>191</v>
      </c>
    </row>
    <row r="287" spans="1:65" s="2" customFormat="1" ht="21.6" customHeight="1">
      <c r="A287" s="34"/>
      <c r="B287" s="35"/>
      <c r="C287" s="208" t="s">
        <v>499</v>
      </c>
      <c r="D287" s="208" t="s">
        <v>193</v>
      </c>
      <c r="E287" s="209" t="s">
        <v>1365</v>
      </c>
      <c r="F287" s="210" t="s">
        <v>1366</v>
      </c>
      <c r="G287" s="211" t="s">
        <v>647</v>
      </c>
      <c r="H287" s="212">
        <v>13</v>
      </c>
      <c r="I287" s="213"/>
      <c r="J287" s="214">
        <f>ROUND(I287*H287,2)</f>
        <v>0</v>
      </c>
      <c r="K287" s="210" t="s">
        <v>197</v>
      </c>
      <c r="L287" s="39"/>
      <c r="M287" s="215" t="s">
        <v>1</v>
      </c>
      <c r="N287" s="216" t="s">
        <v>42</v>
      </c>
      <c r="O287" s="71"/>
      <c r="P287" s="217">
        <f>O287*H287</f>
        <v>0</v>
      </c>
      <c r="Q287" s="217">
        <v>9.0000000000000006E-5</v>
      </c>
      <c r="R287" s="217">
        <f>Q287*H287</f>
        <v>1.17E-3</v>
      </c>
      <c r="S287" s="217">
        <v>0</v>
      </c>
      <c r="T287" s="21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9" t="s">
        <v>321</v>
      </c>
      <c r="AT287" s="219" t="s">
        <v>193</v>
      </c>
      <c r="AU287" s="219" t="s">
        <v>86</v>
      </c>
      <c r="AY287" s="17" t="s">
        <v>191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17" t="s">
        <v>84</v>
      </c>
      <c r="BK287" s="220">
        <f>ROUND(I287*H287,2)</f>
        <v>0</v>
      </c>
      <c r="BL287" s="17" t="s">
        <v>321</v>
      </c>
      <c r="BM287" s="219" t="s">
        <v>1367</v>
      </c>
    </row>
    <row r="288" spans="1:65" s="2" customFormat="1" ht="19.5">
      <c r="A288" s="34"/>
      <c r="B288" s="35"/>
      <c r="C288" s="36"/>
      <c r="D288" s="221" t="s">
        <v>200</v>
      </c>
      <c r="E288" s="36"/>
      <c r="F288" s="222" t="s">
        <v>1368</v>
      </c>
      <c r="G288" s="36"/>
      <c r="H288" s="36"/>
      <c r="I288" s="122"/>
      <c r="J288" s="36"/>
      <c r="K288" s="36"/>
      <c r="L288" s="39"/>
      <c r="M288" s="223"/>
      <c r="N288" s="224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200</v>
      </c>
      <c r="AU288" s="17" t="s">
        <v>86</v>
      </c>
    </row>
    <row r="289" spans="1:65" s="14" customFormat="1">
      <c r="B289" s="235"/>
      <c r="C289" s="236"/>
      <c r="D289" s="221" t="s">
        <v>202</v>
      </c>
      <c r="E289" s="237" t="s">
        <v>1</v>
      </c>
      <c r="F289" s="238" t="s">
        <v>2379</v>
      </c>
      <c r="G289" s="236"/>
      <c r="H289" s="239">
        <v>8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202</v>
      </c>
      <c r="AU289" s="245" t="s">
        <v>86</v>
      </c>
      <c r="AV289" s="14" t="s">
        <v>86</v>
      </c>
      <c r="AW289" s="14" t="s">
        <v>32</v>
      </c>
      <c r="AX289" s="14" t="s">
        <v>77</v>
      </c>
      <c r="AY289" s="245" t="s">
        <v>191</v>
      </c>
    </row>
    <row r="290" spans="1:65" s="14" customFormat="1">
      <c r="B290" s="235"/>
      <c r="C290" s="236"/>
      <c r="D290" s="221" t="s">
        <v>202</v>
      </c>
      <c r="E290" s="237" t="s">
        <v>1</v>
      </c>
      <c r="F290" s="238" t="s">
        <v>1313</v>
      </c>
      <c r="G290" s="236"/>
      <c r="H290" s="239">
        <v>5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202</v>
      </c>
      <c r="AU290" s="245" t="s">
        <v>86</v>
      </c>
      <c r="AV290" s="14" t="s">
        <v>86</v>
      </c>
      <c r="AW290" s="14" t="s">
        <v>32</v>
      </c>
      <c r="AX290" s="14" t="s">
        <v>77</v>
      </c>
      <c r="AY290" s="245" t="s">
        <v>191</v>
      </c>
    </row>
    <row r="291" spans="1:65" s="2" customFormat="1" ht="14.45" customHeight="1">
      <c r="A291" s="34"/>
      <c r="B291" s="35"/>
      <c r="C291" s="247" t="s">
        <v>505</v>
      </c>
      <c r="D291" s="247" t="s">
        <v>275</v>
      </c>
      <c r="E291" s="248" t="s">
        <v>1372</v>
      </c>
      <c r="F291" s="249" t="s">
        <v>1373</v>
      </c>
      <c r="G291" s="250" t="s">
        <v>196</v>
      </c>
      <c r="H291" s="251">
        <v>13</v>
      </c>
      <c r="I291" s="252"/>
      <c r="J291" s="253">
        <f>ROUND(I291*H291,2)</f>
        <v>0</v>
      </c>
      <c r="K291" s="249" t="s">
        <v>197</v>
      </c>
      <c r="L291" s="254"/>
      <c r="M291" s="255" t="s">
        <v>1</v>
      </c>
      <c r="N291" s="256" t="s">
        <v>42</v>
      </c>
      <c r="O291" s="71"/>
      <c r="P291" s="217">
        <f>O291*H291</f>
        <v>0</v>
      </c>
      <c r="Q291" s="217">
        <v>2.1000000000000001E-4</v>
      </c>
      <c r="R291" s="217">
        <f>Q291*H291</f>
        <v>2.7300000000000002E-3</v>
      </c>
      <c r="S291" s="217">
        <v>0</v>
      </c>
      <c r="T291" s="21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9" t="s">
        <v>451</v>
      </c>
      <c r="AT291" s="219" t="s">
        <v>275</v>
      </c>
      <c r="AU291" s="219" t="s">
        <v>86</v>
      </c>
      <c r="AY291" s="17" t="s">
        <v>191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7" t="s">
        <v>84</v>
      </c>
      <c r="BK291" s="220">
        <f>ROUND(I291*H291,2)</f>
        <v>0</v>
      </c>
      <c r="BL291" s="17" t="s">
        <v>321</v>
      </c>
      <c r="BM291" s="219" t="s">
        <v>2380</v>
      </c>
    </row>
    <row r="292" spans="1:65" s="2" customFormat="1">
      <c r="A292" s="34"/>
      <c r="B292" s="35"/>
      <c r="C292" s="36"/>
      <c r="D292" s="221" t="s">
        <v>200</v>
      </c>
      <c r="E292" s="36"/>
      <c r="F292" s="222" t="s">
        <v>1373</v>
      </c>
      <c r="G292" s="36"/>
      <c r="H292" s="36"/>
      <c r="I292" s="122"/>
      <c r="J292" s="36"/>
      <c r="K292" s="36"/>
      <c r="L292" s="39"/>
      <c r="M292" s="223"/>
      <c r="N292" s="224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200</v>
      </c>
      <c r="AU292" s="17" t="s">
        <v>86</v>
      </c>
    </row>
    <row r="293" spans="1:65" s="2" customFormat="1" ht="21.6" customHeight="1">
      <c r="A293" s="34"/>
      <c r="B293" s="35"/>
      <c r="C293" s="208" t="s">
        <v>512</v>
      </c>
      <c r="D293" s="208" t="s">
        <v>193</v>
      </c>
      <c r="E293" s="209" t="s">
        <v>1375</v>
      </c>
      <c r="F293" s="210" t="s">
        <v>1376</v>
      </c>
      <c r="G293" s="211" t="s">
        <v>647</v>
      </c>
      <c r="H293" s="212">
        <v>1</v>
      </c>
      <c r="I293" s="213"/>
      <c r="J293" s="214">
        <f>ROUND(I293*H293,2)</f>
        <v>0</v>
      </c>
      <c r="K293" s="210" t="s">
        <v>197</v>
      </c>
      <c r="L293" s="39"/>
      <c r="M293" s="215" t="s">
        <v>1</v>
      </c>
      <c r="N293" s="216" t="s">
        <v>42</v>
      </c>
      <c r="O293" s="71"/>
      <c r="P293" s="217">
        <f>O293*H293</f>
        <v>0</v>
      </c>
      <c r="Q293" s="217">
        <v>1.9599999999999999E-3</v>
      </c>
      <c r="R293" s="217">
        <f>Q293*H293</f>
        <v>1.9599999999999999E-3</v>
      </c>
      <c r="S293" s="217">
        <v>0</v>
      </c>
      <c r="T293" s="21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9" t="s">
        <v>321</v>
      </c>
      <c r="AT293" s="219" t="s">
        <v>193</v>
      </c>
      <c r="AU293" s="219" t="s">
        <v>86</v>
      </c>
      <c r="AY293" s="17" t="s">
        <v>191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7" t="s">
        <v>84</v>
      </c>
      <c r="BK293" s="220">
        <f>ROUND(I293*H293,2)</f>
        <v>0</v>
      </c>
      <c r="BL293" s="17" t="s">
        <v>321</v>
      </c>
      <c r="BM293" s="219" t="s">
        <v>1377</v>
      </c>
    </row>
    <row r="294" spans="1:65" s="2" customFormat="1" ht="19.5">
      <c r="A294" s="34"/>
      <c r="B294" s="35"/>
      <c r="C294" s="36"/>
      <c r="D294" s="221" t="s">
        <v>200</v>
      </c>
      <c r="E294" s="36"/>
      <c r="F294" s="222" t="s">
        <v>1376</v>
      </c>
      <c r="G294" s="36"/>
      <c r="H294" s="36"/>
      <c r="I294" s="122"/>
      <c r="J294" s="36"/>
      <c r="K294" s="36"/>
      <c r="L294" s="39"/>
      <c r="M294" s="223"/>
      <c r="N294" s="224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200</v>
      </c>
      <c r="AU294" s="17" t="s">
        <v>86</v>
      </c>
    </row>
    <row r="295" spans="1:65" s="14" customFormat="1">
      <c r="B295" s="235"/>
      <c r="C295" s="236"/>
      <c r="D295" s="221" t="s">
        <v>202</v>
      </c>
      <c r="E295" s="237" t="s">
        <v>1</v>
      </c>
      <c r="F295" s="238" t="s">
        <v>1262</v>
      </c>
      <c r="G295" s="236"/>
      <c r="H295" s="239">
        <v>1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202</v>
      </c>
      <c r="AU295" s="245" t="s">
        <v>86</v>
      </c>
      <c r="AV295" s="14" t="s">
        <v>86</v>
      </c>
      <c r="AW295" s="14" t="s">
        <v>32</v>
      </c>
      <c r="AX295" s="14" t="s">
        <v>77</v>
      </c>
      <c r="AY295" s="245" t="s">
        <v>191</v>
      </c>
    </row>
    <row r="296" spans="1:65" s="2" customFormat="1" ht="21.6" customHeight="1">
      <c r="A296" s="34"/>
      <c r="B296" s="35"/>
      <c r="C296" s="208" t="s">
        <v>520</v>
      </c>
      <c r="D296" s="208" t="s">
        <v>193</v>
      </c>
      <c r="E296" s="209" t="s">
        <v>1378</v>
      </c>
      <c r="F296" s="210" t="s">
        <v>1379</v>
      </c>
      <c r="G296" s="211" t="s">
        <v>196</v>
      </c>
      <c r="H296" s="212">
        <v>5</v>
      </c>
      <c r="I296" s="213"/>
      <c r="J296" s="214">
        <f>ROUND(I296*H296,2)</f>
        <v>0</v>
      </c>
      <c r="K296" s="210" t="s">
        <v>197</v>
      </c>
      <c r="L296" s="39"/>
      <c r="M296" s="215" t="s">
        <v>1</v>
      </c>
      <c r="N296" s="216" t="s">
        <v>42</v>
      </c>
      <c r="O296" s="71"/>
      <c r="P296" s="217">
        <f>O296*H296</f>
        <v>0</v>
      </c>
      <c r="Q296" s="217">
        <v>4.0000000000000003E-5</v>
      </c>
      <c r="R296" s="217">
        <f>Q296*H296</f>
        <v>2.0000000000000001E-4</v>
      </c>
      <c r="S296" s="217">
        <v>0</v>
      </c>
      <c r="T296" s="21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9" t="s">
        <v>321</v>
      </c>
      <c r="AT296" s="219" t="s">
        <v>193</v>
      </c>
      <c r="AU296" s="219" t="s">
        <v>86</v>
      </c>
      <c r="AY296" s="17" t="s">
        <v>191</v>
      </c>
      <c r="BE296" s="220">
        <f>IF(N296="základní",J296,0)</f>
        <v>0</v>
      </c>
      <c r="BF296" s="220">
        <f>IF(N296="snížená",J296,0)</f>
        <v>0</v>
      </c>
      <c r="BG296" s="220">
        <f>IF(N296="zákl. přenesená",J296,0)</f>
        <v>0</v>
      </c>
      <c r="BH296" s="220">
        <f>IF(N296="sníž. přenesená",J296,0)</f>
        <v>0</v>
      </c>
      <c r="BI296" s="220">
        <f>IF(N296="nulová",J296,0)</f>
        <v>0</v>
      </c>
      <c r="BJ296" s="17" t="s">
        <v>84</v>
      </c>
      <c r="BK296" s="220">
        <f>ROUND(I296*H296,2)</f>
        <v>0</v>
      </c>
      <c r="BL296" s="17" t="s">
        <v>321</v>
      </c>
      <c r="BM296" s="219" t="s">
        <v>1380</v>
      </c>
    </row>
    <row r="297" spans="1:65" s="2" customFormat="1" ht="19.5">
      <c r="A297" s="34"/>
      <c r="B297" s="35"/>
      <c r="C297" s="36"/>
      <c r="D297" s="221" t="s">
        <v>200</v>
      </c>
      <c r="E297" s="36"/>
      <c r="F297" s="222" t="s">
        <v>1381</v>
      </c>
      <c r="G297" s="36"/>
      <c r="H297" s="36"/>
      <c r="I297" s="122"/>
      <c r="J297" s="36"/>
      <c r="K297" s="36"/>
      <c r="L297" s="39"/>
      <c r="M297" s="223"/>
      <c r="N297" s="224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200</v>
      </c>
      <c r="AU297" s="17" t="s">
        <v>86</v>
      </c>
    </row>
    <row r="298" spans="1:65" s="14" customFormat="1">
      <c r="B298" s="235"/>
      <c r="C298" s="236"/>
      <c r="D298" s="221" t="s">
        <v>202</v>
      </c>
      <c r="E298" s="237" t="s">
        <v>1</v>
      </c>
      <c r="F298" s="238" t="s">
        <v>2376</v>
      </c>
      <c r="G298" s="236"/>
      <c r="H298" s="239">
        <v>3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202</v>
      </c>
      <c r="AU298" s="245" t="s">
        <v>86</v>
      </c>
      <c r="AV298" s="14" t="s">
        <v>86</v>
      </c>
      <c r="AW298" s="14" t="s">
        <v>32</v>
      </c>
      <c r="AX298" s="14" t="s">
        <v>77</v>
      </c>
      <c r="AY298" s="245" t="s">
        <v>191</v>
      </c>
    </row>
    <row r="299" spans="1:65" s="14" customFormat="1">
      <c r="B299" s="235"/>
      <c r="C299" s="236"/>
      <c r="D299" s="221" t="s">
        <v>202</v>
      </c>
      <c r="E299" s="237" t="s">
        <v>1</v>
      </c>
      <c r="F299" s="238" t="s">
        <v>2377</v>
      </c>
      <c r="G299" s="236"/>
      <c r="H299" s="239">
        <v>2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202</v>
      </c>
      <c r="AU299" s="245" t="s">
        <v>86</v>
      </c>
      <c r="AV299" s="14" t="s">
        <v>86</v>
      </c>
      <c r="AW299" s="14" t="s">
        <v>32</v>
      </c>
      <c r="AX299" s="14" t="s">
        <v>77</v>
      </c>
      <c r="AY299" s="245" t="s">
        <v>191</v>
      </c>
    </row>
    <row r="300" spans="1:65" s="2" customFormat="1" ht="21.6" customHeight="1">
      <c r="A300" s="34"/>
      <c r="B300" s="35"/>
      <c r="C300" s="247" t="s">
        <v>527</v>
      </c>
      <c r="D300" s="247" t="s">
        <v>275</v>
      </c>
      <c r="E300" s="248" t="s">
        <v>1382</v>
      </c>
      <c r="F300" s="249" t="s">
        <v>1383</v>
      </c>
      <c r="G300" s="250" t="s">
        <v>196</v>
      </c>
      <c r="H300" s="251">
        <v>3</v>
      </c>
      <c r="I300" s="252"/>
      <c r="J300" s="253">
        <f>ROUND(I300*H300,2)</f>
        <v>0</v>
      </c>
      <c r="K300" s="249" t="s">
        <v>197</v>
      </c>
      <c r="L300" s="254"/>
      <c r="M300" s="255" t="s">
        <v>1</v>
      </c>
      <c r="N300" s="256" t="s">
        <v>42</v>
      </c>
      <c r="O300" s="71"/>
      <c r="P300" s="217">
        <f>O300*H300</f>
        <v>0</v>
      </c>
      <c r="Q300" s="217">
        <v>1.47E-3</v>
      </c>
      <c r="R300" s="217">
        <f>Q300*H300</f>
        <v>4.4099999999999999E-3</v>
      </c>
      <c r="S300" s="217">
        <v>0</v>
      </c>
      <c r="T300" s="21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9" t="s">
        <v>451</v>
      </c>
      <c r="AT300" s="219" t="s">
        <v>275</v>
      </c>
      <c r="AU300" s="219" t="s">
        <v>86</v>
      </c>
      <c r="AY300" s="17" t="s">
        <v>191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7" t="s">
        <v>84</v>
      </c>
      <c r="BK300" s="220">
        <f>ROUND(I300*H300,2)</f>
        <v>0</v>
      </c>
      <c r="BL300" s="17" t="s">
        <v>321</v>
      </c>
      <c r="BM300" s="219" t="s">
        <v>1384</v>
      </c>
    </row>
    <row r="301" spans="1:65" s="2" customFormat="1">
      <c r="A301" s="34"/>
      <c r="B301" s="35"/>
      <c r="C301" s="36"/>
      <c r="D301" s="221" t="s">
        <v>200</v>
      </c>
      <c r="E301" s="36"/>
      <c r="F301" s="222" t="s">
        <v>1385</v>
      </c>
      <c r="G301" s="36"/>
      <c r="H301" s="36"/>
      <c r="I301" s="122"/>
      <c r="J301" s="36"/>
      <c r="K301" s="36"/>
      <c r="L301" s="39"/>
      <c r="M301" s="223"/>
      <c r="N301" s="224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200</v>
      </c>
      <c r="AU301" s="17" t="s">
        <v>86</v>
      </c>
    </row>
    <row r="302" spans="1:65" s="2" customFormat="1" ht="48.75">
      <c r="A302" s="34"/>
      <c r="B302" s="35"/>
      <c r="C302" s="36"/>
      <c r="D302" s="221" t="s">
        <v>218</v>
      </c>
      <c r="E302" s="36"/>
      <c r="F302" s="246" t="s">
        <v>1386</v>
      </c>
      <c r="G302" s="36"/>
      <c r="H302" s="36"/>
      <c r="I302" s="122"/>
      <c r="J302" s="36"/>
      <c r="K302" s="36"/>
      <c r="L302" s="39"/>
      <c r="M302" s="223"/>
      <c r="N302" s="224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218</v>
      </c>
      <c r="AU302" s="17" t="s">
        <v>86</v>
      </c>
    </row>
    <row r="303" spans="1:65" s="2" customFormat="1" ht="32.450000000000003" customHeight="1">
      <c r="A303" s="34"/>
      <c r="B303" s="35"/>
      <c r="C303" s="247" t="s">
        <v>533</v>
      </c>
      <c r="D303" s="247" t="s">
        <v>275</v>
      </c>
      <c r="E303" s="248" t="s">
        <v>1387</v>
      </c>
      <c r="F303" s="249" t="s">
        <v>1388</v>
      </c>
      <c r="G303" s="250" t="s">
        <v>196</v>
      </c>
      <c r="H303" s="251">
        <v>2</v>
      </c>
      <c r="I303" s="252"/>
      <c r="J303" s="253">
        <f>ROUND(I303*H303,2)</f>
        <v>0</v>
      </c>
      <c r="K303" s="249" t="s">
        <v>197</v>
      </c>
      <c r="L303" s="254"/>
      <c r="M303" s="255" t="s">
        <v>1</v>
      </c>
      <c r="N303" s="256" t="s">
        <v>42</v>
      </c>
      <c r="O303" s="71"/>
      <c r="P303" s="217">
        <f>O303*H303</f>
        <v>0</v>
      </c>
      <c r="Q303" s="217">
        <v>1.5200000000000001E-3</v>
      </c>
      <c r="R303" s="217">
        <f>Q303*H303</f>
        <v>3.0400000000000002E-3</v>
      </c>
      <c r="S303" s="217">
        <v>0</v>
      </c>
      <c r="T303" s="21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9" t="s">
        <v>451</v>
      </c>
      <c r="AT303" s="219" t="s">
        <v>275</v>
      </c>
      <c r="AU303" s="219" t="s">
        <v>86</v>
      </c>
      <c r="AY303" s="17" t="s">
        <v>191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7" t="s">
        <v>84</v>
      </c>
      <c r="BK303" s="220">
        <f>ROUND(I303*H303,2)</f>
        <v>0</v>
      </c>
      <c r="BL303" s="17" t="s">
        <v>321</v>
      </c>
      <c r="BM303" s="219" t="s">
        <v>1389</v>
      </c>
    </row>
    <row r="304" spans="1:65" s="2" customFormat="1" ht="19.5">
      <c r="A304" s="34"/>
      <c r="B304" s="35"/>
      <c r="C304" s="36"/>
      <c r="D304" s="221" t="s">
        <v>200</v>
      </c>
      <c r="E304" s="36"/>
      <c r="F304" s="222" t="s">
        <v>1390</v>
      </c>
      <c r="G304" s="36"/>
      <c r="H304" s="36"/>
      <c r="I304" s="122"/>
      <c r="J304" s="36"/>
      <c r="K304" s="36"/>
      <c r="L304" s="39"/>
      <c r="M304" s="223"/>
      <c r="N304" s="224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200</v>
      </c>
      <c r="AU304" s="17" t="s">
        <v>86</v>
      </c>
    </row>
    <row r="305" spans="1:65" s="2" customFormat="1" ht="14.45" customHeight="1">
      <c r="A305" s="34"/>
      <c r="B305" s="35"/>
      <c r="C305" s="208" t="s">
        <v>539</v>
      </c>
      <c r="D305" s="208" t="s">
        <v>193</v>
      </c>
      <c r="E305" s="209" t="s">
        <v>1391</v>
      </c>
      <c r="F305" s="210" t="s">
        <v>1392</v>
      </c>
      <c r="G305" s="211" t="s">
        <v>196</v>
      </c>
      <c r="H305" s="212">
        <v>10</v>
      </c>
      <c r="I305" s="213"/>
      <c r="J305" s="214">
        <f>ROUND(I305*H305,2)</f>
        <v>0</v>
      </c>
      <c r="K305" s="210" t="s">
        <v>197</v>
      </c>
      <c r="L305" s="39"/>
      <c r="M305" s="215" t="s">
        <v>1</v>
      </c>
      <c r="N305" s="216" t="s">
        <v>42</v>
      </c>
      <c r="O305" s="71"/>
      <c r="P305" s="217">
        <f>O305*H305</f>
        <v>0</v>
      </c>
      <c r="Q305" s="217">
        <v>6.8999999999999996E-7</v>
      </c>
      <c r="R305" s="217">
        <f>Q305*H305</f>
        <v>6.9E-6</v>
      </c>
      <c r="S305" s="217">
        <v>0</v>
      </c>
      <c r="T305" s="21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9" t="s">
        <v>321</v>
      </c>
      <c r="AT305" s="219" t="s">
        <v>193</v>
      </c>
      <c r="AU305" s="219" t="s">
        <v>86</v>
      </c>
      <c r="AY305" s="17" t="s">
        <v>191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17" t="s">
        <v>84</v>
      </c>
      <c r="BK305" s="220">
        <f>ROUND(I305*H305,2)</f>
        <v>0</v>
      </c>
      <c r="BL305" s="17" t="s">
        <v>321</v>
      </c>
      <c r="BM305" s="219" t="s">
        <v>604</v>
      </c>
    </row>
    <row r="306" spans="1:65" s="2" customFormat="1">
      <c r="A306" s="34"/>
      <c r="B306" s="35"/>
      <c r="C306" s="36"/>
      <c r="D306" s="221" t="s">
        <v>200</v>
      </c>
      <c r="E306" s="36"/>
      <c r="F306" s="222" t="s">
        <v>1393</v>
      </c>
      <c r="G306" s="36"/>
      <c r="H306" s="36"/>
      <c r="I306" s="122"/>
      <c r="J306" s="36"/>
      <c r="K306" s="36"/>
      <c r="L306" s="39"/>
      <c r="M306" s="223"/>
      <c r="N306" s="224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200</v>
      </c>
      <c r="AU306" s="17" t="s">
        <v>86</v>
      </c>
    </row>
    <row r="307" spans="1:65" s="14" customFormat="1">
      <c r="B307" s="235"/>
      <c r="C307" s="236"/>
      <c r="D307" s="221" t="s">
        <v>202</v>
      </c>
      <c r="E307" s="237" t="s">
        <v>1</v>
      </c>
      <c r="F307" s="238" t="s">
        <v>2381</v>
      </c>
      <c r="G307" s="236"/>
      <c r="H307" s="239">
        <v>5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202</v>
      </c>
      <c r="AU307" s="245" t="s">
        <v>86</v>
      </c>
      <c r="AV307" s="14" t="s">
        <v>86</v>
      </c>
      <c r="AW307" s="14" t="s">
        <v>32</v>
      </c>
      <c r="AX307" s="14" t="s">
        <v>77</v>
      </c>
      <c r="AY307" s="245" t="s">
        <v>191</v>
      </c>
    </row>
    <row r="308" spans="1:65" s="14" customFormat="1">
      <c r="B308" s="235"/>
      <c r="C308" s="236"/>
      <c r="D308" s="221" t="s">
        <v>202</v>
      </c>
      <c r="E308" s="237" t="s">
        <v>1</v>
      </c>
      <c r="F308" s="238" t="s">
        <v>2382</v>
      </c>
      <c r="G308" s="236"/>
      <c r="H308" s="239">
        <v>5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202</v>
      </c>
      <c r="AU308" s="245" t="s">
        <v>86</v>
      </c>
      <c r="AV308" s="14" t="s">
        <v>86</v>
      </c>
      <c r="AW308" s="14" t="s">
        <v>32</v>
      </c>
      <c r="AX308" s="14" t="s">
        <v>77</v>
      </c>
      <c r="AY308" s="245" t="s">
        <v>191</v>
      </c>
    </row>
    <row r="309" spans="1:65" s="15" customFormat="1">
      <c r="B309" s="261"/>
      <c r="C309" s="262"/>
      <c r="D309" s="221" t="s">
        <v>202</v>
      </c>
      <c r="E309" s="263" t="s">
        <v>1</v>
      </c>
      <c r="F309" s="264" t="s">
        <v>1227</v>
      </c>
      <c r="G309" s="262"/>
      <c r="H309" s="265">
        <v>10</v>
      </c>
      <c r="I309" s="266"/>
      <c r="J309" s="262"/>
      <c r="K309" s="262"/>
      <c r="L309" s="267"/>
      <c r="M309" s="268"/>
      <c r="N309" s="269"/>
      <c r="O309" s="269"/>
      <c r="P309" s="269"/>
      <c r="Q309" s="269"/>
      <c r="R309" s="269"/>
      <c r="S309" s="269"/>
      <c r="T309" s="270"/>
      <c r="AT309" s="271" t="s">
        <v>202</v>
      </c>
      <c r="AU309" s="271" t="s">
        <v>86</v>
      </c>
      <c r="AV309" s="15" t="s">
        <v>198</v>
      </c>
      <c r="AW309" s="15" t="s">
        <v>32</v>
      </c>
      <c r="AX309" s="15" t="s">
        <v>84</v>
      </c>
      <c r="AY309" s="271" t="s">
        <v>191</v>
      </c>
    </row>
    <row r="310" spans="1:65" s="2" customFormat="1" ht="14.45" customHeight="1">
      <c r="A310" s="34"/>
      <c r="B310" s="35"/>
      <c r="C310" s="247" t="s">
        <v>546</v>
      </c>
      <c r="D310" s="247" t="s">
        <v>275</v>
      </c>
      <c r="E310" s="248" t="s">
        <v>1396</v>
      </c>
      <c r="F310" s="249" t="s">
        <v>1397</v>
      </c>
      <c r="G310" s="250" t="s">
        <v>196</v>
      </c>
      <c r="H310" s="251">
        <v>4</v>
      </c>
      <c r="I310" s="252"/>
      <c r="J310" s="253">
        <f>ROUND(I310*H310,2)</f>
        <v>0</v>
      </c>
      <c r="K310" s="249" t="s">
        <v>197</v>
      </c>
      <c r="L310" s="254"/>
      <c r="M310" s="255" t="s">
        <v>1</v>
      </c>
      <c r="N310" s="256" t="s">
        <v>42</v>
      </c>
      <c r="O310" s="71"/>
      <c r="P310" s="217">
        <f>O310*H310</f>
        <v>0</v>
      </c>
      <c r="Q310" s="217">
        <v>1.6000000000000001E-3</v>
      </c>
      <c r="R310" s="217">
        <f>Q310*H310</f>
        <v>6.4000000000000003E-3</v>
      </c>
      <c r="S310" s="217">
        <v>0</v>
      </c>
      <c r="T310" s="21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9" t="s">
        <v>451</v>
      </c>
      <c r="AT310" s="219" t="s">
        <v>275</v>
      </c>
      <c r="AU310" s="219" t="s">
        <v>86</v>
      </c>
      <c r="AY310" s="17" t="s">
        <v>191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7" t="s">
        <v>84</v>
      </c>
      <c r="BK310" s="220">
        <f>ROUND(I310*H310,2)</f>
        <v>0</v>
      </c>
      <c r="BL310" s="17" t="s">
        <v>321</v>
      </c>
      <c r="BM310" s="219" t="s">
        <v>1398</v>
      </c>
    </row>
    <row r="311" spans="1:65" s="2" customFormat="1">
      <c r="A311" s="34"/>
      <c r="B311" s="35"/>
      <c r="C311" s="36"/>
      <c r="D311" s="221" t="s">
        <v>200</v>
      </c>
      <c r="E311" s="36"/>
      <c r="F311" s="222" t="s">
        <v>1397</v>
      </c>
      <c r="G311" s="36"/>
      <c r="H311" s="36"/>
      <c r="I311" s="122"/>
      <c r="J311" s="36"/>
      <c r="K311" s="36"/>
      <c r="L311" s="39"/>
      <c r="M311" s="223"/>
      <c r="N311" s="224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200</v>
      </c>
      <c r="AU311" s="17" t="s">
        <v>86</v>
      </c>
    </row>
    <row r="312" spans="1:65" s="2" customFormat="1" ht="21.6" customHeight="1">
      <c r="A312" s="34"/>
      <c r="B312" s="35"/>
      <c r="C312" s="247" t="s">
        <v>554</v>
      </c>
      <c r="D312" s="247" t="s">
        <v>275</v>
      </c>
      <c r="E312" s="248" t="s">
        <v>1399</v>
      </c>
      <c r="F312" s="249" t="s">
        <v>1400</v>
      </c>
      <c r="G312" s="250" t="s">
        <v>196</v>
      </c>
      <c r="H312" s="251">
        <v>2</v>
      </c>
      <c r="I312" s="252"/>
      <c r="J312" s="253">
        <f>ROUND(I312*H312,2)</f>
        <v>0</v>
      </c>
      <c r="K312" s="249" t="s">
        <v>197</v>
      </c>
      <c r="L312" s="254"/>
      <c r="M312" s="255" t="s">
        <v>1</v>
      </c>
      <c r="N312" s="256" t="s">
        <v>42</v>
      </c>
      <c r="O312" s="71"/>
      <c r="P312" s="217">
        <f>O312*H312</f>
        <v>0</v>
      </c>
      <c r="Q312" s="217">
        <v>8.4999999999999995E-4</v>
      </c>
      <c r="R312" s="217">
        <f>Q312*H312</f>
        <v>1.6999999999999999E-3</v>
      </c>
      <c r="S312" s="217">
        <v>0</v>
      </c>
      <c r="T312" s="21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9" t="s">
        <v>451</v>
      </c>
      <c r="AT312" s="219" t="s">
        <v>275</v>
      </c>
      <c r="AU312" s="219" t="s">
        <v>86</v>
      </c>
      <c r="AY312" s="17" t="s">
        <v>191</v>
      </c>
      <c r="BE312" s="220">
        <f>IF(N312="základní",J312,0)</f>
        <v>0</v>
      </c>
      <c r="BF312" s="220">
        <f>IF(N312="snížená",J312,0)</f>
        <v>0</v>
      </c>
      <c r="BG312" s="220">
        <f>IF(N312="zákl. přenesená",J312,0)</f>
        <v>0</v>
      </c>
      <c r="BH312" s="220">
        <f>IF(N312="sníž. přenesená",J312,0)</f>
        <v>0</v>
      </c>
      <c r="BI312" s="220">
        <f>IF(N312="nulová",J312,0)</f>
        <v>0</v>
      </c>
      <c r="BJ312" s="17" t="s">
        <v>84</v>
      </c>
      <c r="BK312" s="220">
        <f>ROUND(I312*H312,2)</f>
        <v>0</v>
      </c>
      <c r="BL312" s="17" t="s">
        <v>321</v>
      </c>
      <c r="BM312" s="219" t="s">
        <v>1401</v>
      </c>
    </row>
    <row r="313" spans="1:65" s="2" customFormat="1">
      <c r="A313" s="34"/>
      <c r="B313" s="35"/>
      <c r="C313" s="36"/>
      <c r="D313" s="221" t="s">
        <v>200</v>
      </c>
      <c r="E313" s="36"/>
      <c r="F313" s="222" t="s">
        <v>1400</v>
      </c>
      <c r="G313" s="36"/>
      <c r="H313" s="36"/>
      <c r="I313" s="122"/>
      <c r="J313" s="36"/>
      <c r="K313" s="36"/>
      <c r="L313" s="39"/>
      <c r="M313" s="223"/>
      <c r="N313" s="224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200</v>
      </c>
      <c r="AU313" s="17" t="s">
        <v>86</v>
      </c>
    </row>
    <row r="314" spans="1:65" s="2" customFormat="1" ht="21.6" customHeight="1">
      <c r="A314" s="34"/>
      <c r="B314" s="35"/>
      <c r="C314" s="247" t="s">
        <v>560</v>
      </c>
      <c r="D314" s="247" t="s">
        <v>275</v>
      </c>
      <c r="E314" s="248" t="s">
        <v>1402</v>
      </c>
      <c r="F314" s="249" t="s">
        <v>1403</v>
      </c>
      <c r="G314" s="250" t="s">
        <v>196</v>
      </c>
      <c r="H314" s="251">
        <v>2</v>
      </c>
      <c r="I314" s="252"/>
      <c r="J314" s="253">
        <f>ROUND(I314*H314,2)</f>
        <v>0</v>
      </c>
      <c r="K314" s="249" t="s">
        <v>197</v>
      </c>
      <c r="L314" s="254"/>
      <c r="M314" s="255" t="s">
        <v>1</v>
      </c>
      <c r="N314" s="256" t="s">
        <v>42</v>
      </c>
      <c r="O314" s="71"/>
      <c r="P314" s="217">
        <f>O314*H314</f>
        <v>0</v>
      </c>
      <c r="Q314" s="217">
        <v>5.0000000000000001E-4</v>
      </c>
      <c r="R314" s="217">
        <f>Q314*H314</f>
        <v>1E-3</v>
      </c>
      <c r="S314" s="217">
        <v>0</v>
      </c>
      <c r="T314" s="21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9" t="s">
        <v>451</v>
      </c>
      <c r="AT314" s="219" t="s">
        <v>275</v>
      </c>
      <c r="AU314" s="219" t="s">
        <v>86</v>
      </c>
      <c r="AY314" s="17" t="s">
        <v>191</v>
      </c>
      <c r="BE314" s="220">
        <f>IF(N314="základní",J314,0)</f>
        <v>0</v>
      </c>
      <c r="BF314" s="220">
        <f>IF(N314="snížená",J314,0)</f>
        <v>0</v>
      </c>
      <c r="BG314" s="220">
        <f>IF(N314="zákl. přenesená",J314,0)</f>
        <v>0</v>
      </c>
      <c r="BH314" s="220">
        <f>IF(N314="sníž. přenesená",J314,0)</f>
        <v>0</v>
      </c>
      <c r="BI314" s="220">
        <f>IF(N314="nulová",J314,0)</f>
        <v>0</v>
      </c>
      <c r="BJ314" s="17" t="s">
        <v>84</v>
      </c>
      <c r="BK314" s="220">
        <f>ROUND(I314*H314,2)</f>
        <v>0</v>
      </c>
      <c r="BL314" s="17" t="s">
        <v>321</v>
      </c>
      <c r="BM314" s="219" t="s">
        <v>1404</v>
      </c>
    </row>
    <row r="315" spans="1:65" s="2" customFormat="1">
      <c r="A315" s="34"/>
      <c r="B315" s="35"/>
      <c r="C315" s="36"/>
      <c r="D315" s="221" t="s">
        <v>200</v>
      </c>
      <c r="E315" s="36"/>
      <c r="F315" s="222" t="s">
        <v>1403</v>
      </c>
      <c r="G315" s="36"/>
      <c r="H315" s="36"/>
      <c r="I315" s="122"/>
      <c r="J315" s="36"/>
      <c r="K315" s="36"/>
      <c r="L315" s="39"/>
      <c r="M315" s="223"/>
      <c r="N315" s="224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200</v>
      </c>
      <c r="AU315" s="17" t="s">
        <v>86</v>
      </c>
    </row>
    <row r="316" spans="1:65" s="2" customFormat="1" ht="14.45" customHeight="1">
      <c r="A316" s="34"/>
      <c r="B316" s="35"/>
      <c r="C316" s="247" t="s">
        <v>568</v>
      </c>
      <c r="D316" s="247" t="s">
        <v>275</v>
      </c>
      <c r="E316" s="248" t="s">
        <v>1405</v>
      </c>
      <c r="F316" s="249" t="s">
        <v>1406</v>
      </c>
      <c r="G316" s="250" t="s">
        <v>196</v>
      </c>
      <c r="H316" s="251">
        <v>2</v>
      </c>
      <c r="I316" s="252"/>
      <c r="J316" s="253">
        <f>ROUND(I316*H316,2)</f>
        <v>0</v>
      </c>
      <c r="K316" s="249" t="s">
        <v>197</v>
      </c>
      <c r="L316" s="254"/>
      <c r="M316" s="255" t="s">
        <v>1</v>
      </c>
      <c r="N316" s="256" t="s">
        <v>42</v>
      </c>
      <c r="O316" s="71"/>
      <c r="P316" s="217">
        <f>O316*H316</f>
        <v>0</v>
      </c>
      <c r="Q316" s="217">
        <v>5.0000000000000001E-4</v>
      </c>
      <c r="R316" s="217">
        <f>Q316*H316</f>
        <v>1E-3</v>
      </c>
      <c r="S316" s="217">
        <v>0</v>
      </c>
      <c r="T316" s="21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9" t="s">
        <v>451</v>
      </c>
      <c r="AT316" s="219" t="s">
        <v>275</v>
      </c>
      <c r="AU316" s="219" t="s">
        <v>86</v>
      </c>
      <c r="AY316" s="17" t="s">
        <v>191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7" t="s">
        <v>84</v>
      </c>
      <c r="BK316" s="220">
        <f>ROUND(I316*H316,2)</f>
        <v>0</v>
      </c>
      <c r="BL316" s="17" t="s">
        <v>321</v>
      </c>
      <c r="BM316" s="219" t="s">
        <v>1407</v>
      </c>
    </row>
    <row r="317" spans="1:65" s="2" customFormat="1">
      <c r="A317" s="34"/>
      <c r="B317" s="35"/>
      <c r="C317" s="36"/>
      <c r="D317" s="221" t="s">
        <v>200</v>
      </c>
      <c r="E317" s="36"/>
      <c r="F317" s="222" t="s">
        <v>1408</v>
      </c>
      <c r="G317" s="36"/>
      <c r="H317" s="36"/>
      <c r="I317" s="122"/>
      <c r="J317" s="36"/>
      <c r="K317" s="36"/>
      <c r="L317" s="39"/>
      <c r="M317" s="223"/>
      <c r="N317" s="224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200</v>
      </c>
      <c r="AU317" s="17" t="s">
        <v>86</v>
      </c>
    </row>
    <row r="318" spans="1:65" s="2" customFormat="1" ht="14.45" customHeight="1">
      <c r="A318" s="34"/>
      <c r="B318" s="35"/>
      <c r="C318" s="247" t="s">
        <v>574</v>
      </c>
      <c r="D318" s="247" t="s">
        <v>275</v>
      </c>
      <c r="E318" s="248" t="s">
        <v>1409</v>
      </c>
      <c r="F318" s="249" t="s">
        <v>1410</v>
      </c>
      <c r="G318" s="250" t="s">
        <v>196</v>
      </c>
      <c r="H318" s="251">
        <v>2</v>
      </c>
      <c r="I318" s="252"/>
      <c r="J318" s="253">
        <f>ROUND(I318*H318,2)</f>
        <v>0</v>
      </c>
      <c r="K318" s="249" t="s">
        <v>197</v>
      </c>
      <c r="L318" s="254"/>
      <c r="M318" s="255" t="s">
        <v>1</v>
      </c>
      <c r="N318" s="256" t="s">
        <v>42</v>
      </c>
      <c r="O318" s="71"/>
      <c r="P318" s="217">
        <f>O318*H318</f>
        <v>0</v>
      </c>
      <c r="Q318" s="217">
        <v>5.0000000000000001E-4</v>
      </c>
      <c r="R318" s="217">
        <f>Q318*H318</f>
        <v>1E-3</v>
      </c>
      <c r="S318" s="217">
        <v>0</v>
      </c>
      <c r="T318" s="21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9" t="s">
        <v>451</v>
      </c>
      <c r="AT318" s="219" t="s">
        <v>275</v>
      </c>
      <c r="AU318" s="219" t="s">
        <v>86</v>
      </c>
      <c r="AY318" s="17" t="s">
        <v>191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17" t="s">
        <v>84</v>
      </c>
      <c r="BK318" s="220">
        <f>ROUND(I318*H318,2)</f>
        <v>0</v>
      </c>
      <c r="BL318" s="17" t="s">
        <v>321</v>
      </c>
      <c r="BM318" s="219" t="s">
        <v>1411</v>
      </c>
    </row>
    <row r="319" spans="1:65" s="2" customFormat="1">
      <c r="A319" s="34"/>
      <c r="B319" s="35"/>
      <c r="C319" s="36"/>
      <c r="D319" s="221" t="s">
        <v>200</v>
      </c>
      <c r="E319" s="36"/>
      <c r="F319" s="222" t="s">
        <v>1412</v>
      </c>
      <c r="G319" s="36"/>
      <c r="H319" s="36"/>
      <c r="I319" s="122"/>
      <c r="J319" s="36"/>
      <c r="K319" s="36"/>
      <c r="L319" s="39"/>
      <c r="M319" s="223"/>
      <c r="N319" s="224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200</v>
      </c>
      <c r="AU319" s="17" t="s">
        <v>86</v>
      </c>
    </row>
    <row r="320" spans="1:65" s="2" customFormat="1" ht="21.6" customHeight="1">
      <c r="A320" s="34"/>
      <c r="B320" s="35"/>
      <c r="C320" s="208" t="s">
        <v>582</v>
      </c>
      <c r="D320" s="208" t="s">
        <v>193</v>
      </c>
      <c r="E320" s="209" t="s">
        <v>1413</v>
      </c>
      <c r="F320" s="210" t="s">
        <v>1414</v>
      </c>
      <c r="G320" s="211" t="s">
        <v>196</v>
      </c>
      <c r="H320" s="212">
        <v>6</v>
      </c>
      <c r="I320" s="213"/>
      <c r="J320" s="214">
        <f>ROUND(I320*H320,2)</f>
        <v>0</v>
      </c>
      <c r="K320" s="210" t="s">
        <v>197</v>
      </c>
      <c r="L320" s="39"/>
      <c r="M320" s="215" t="s">
        <v>1</v>
      </c>
      <c r="N320" s="216" t="s">
        <v>42</v>
      </c>
      <c r="O320" s="71"/>
      <c r="P320" s="217">
        <f>O320*H320</f>
        <v>0</v>
      </c>
      <c r="Q320" s="217">
        <v>1.4156990000000001E-4</v>
      </c>
      <c r="R320" s="217">
        <f>Q320*H320</f>
        <v>8.4941940000000005E-4</v>
      </c>
      <c r="S320" s="217">
        <v>0</v>
      </c>
      <c r="T320" s="21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9" t="s">
        <v>321</v>
      </c>
      <c r="AT320" s="219" t="s">
        <v>193</v>
      </c>
      <c r="AU320" s="219" t="s">
        <v>86</v>
      </c>
      <c r="AY320" s="17" t="s">
        <v>191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17" t="s">
        <v>84</v>
      </c>
      <c r="BK320" s="220">
        <f>ROUND(I320*H320,2)</f>
        <v>0</v>
      </c>
      <c r="BL320" s="17" t="s">
        <v>321</v>
      </c>
      <c r="BM320" s="219" t="s">
        <v>785</v>
      </c>
    </row>
    <row r="321" spans="1:65" s="2" customFormat="1">
      <c r="A321" s="34"/>
      <c r="B321" s="35"/>
      <c r="C321" s="36"/>
      <c r="D321" s="221" t="s">
        <v>200</v>
      </c>
      <c r="E321" s="36"/>
      <c r="F321" s="222" t="s">
        <v>1415</v>
      </c>
      <c r="G321" s="36"/>
      <c r="H321" s="36"/>
      <c r="I321" s="122"/>
      <c r="J321" s="36"/>
      <c r="K321" s="36"/>
      <c r="L321" s="39"/>
      <c r="M321" s="223"/>
      <c r="N321" s="224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200</v>
      </c>
      <c r="AU321" s="17" t="s">
        <v>86</v>
      </c>
    </row>
    <row r="322" spans="1:65" s="14" customFormat="1">
      <c r="B322" s="235"/>
      <c r="C322" s="236"/>
      <c r="D322" s="221" t="s">
        <v>202</v>
      </c>
      <c r="E322" s="237" t="s">
        <v>1</v>
      </c>
      <c r="F322" s="238" t="s">
        <v>1348</v>
      </c>
      <c r="G322" s="236"/>
      <c r="H322" s="239">
        <v>4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AT322" s="245" t="s">
        <v>202</v>
      </c>
      <c r="AU322" s="245" t="s">
        <v>86</v>
      </c>
      <c r="AV322" s="14" t="s">
        <v>86</v>
      </c>
      <c r="AW322" s="14" t="s">
        <v>32</v>
      </c>
      <c r="AX322" s="14" t="s">
        <v>77</v>
      </c>
      <c r="AY322" s="245" t="s">
        <v>191</v>
      </c>
    </row>
    <row r="323" spans="1:65" s="14" customFormat="1">
      <c r="B323" s="235"/>
      <c r="C323" s="236"/>
      <c r="D323" s="221" t="s">
        <v>202</v>
      </c>
      <c r="E323" s="237" t="s">
        <v>1</v>
      </c>
      <c r="F323" s="238" t="s">
        <v>2377</v>
      </c>
      <c r="G323" s="236"/>
      <c r="H323" s="239">
        <v>2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202</v>
      </c>
      <c r="AU323" s="245" t="s">
        <v>86</v>
      </c>
      <c r="AV323" s="14" t="s">
        <v>86</v>
      </c>
      <c r="AW323" s="14" t="s">
        <v>32</v>
      </c>
      <c r="AX323" s="14" t="s">
        <v>77</v>
      </c>
      <c r="AY323" s="245" t="s">
        <v>191</v>
      </c>
    </row>
    <row r="324" spans="1:65" s="15" customFormat="1">
      <c r="B324" s="261"/>
      <c r="C324" s="262"/>
      <c r="D324" s="221" t="s">
        <v>202</v>
      </c>
      <c r="E324" s="263" t="s">
        <v>1</v>
      </c>
      <c r="F324" s="264" t="s">
        <v>1227</v>
      </c>
      <c r="G324" s="262"/>
      <c r="H324" s="265">
        <v>6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AT324" s="271" t="s">
        <v>202</v>
      </c>
      <c r="AU324" s="271" t="s">
        <v>86</v>
      </c>
      <c r="AV324" s="15" t="s">
        <v>198</v>
      </c>
      <c r="AW324" s="15" t="s">
        <v>32</v>
      </c>
      <c r="AX324" s="15" t="s">
        <v>84</v>
      </c>
      <c r="AY324" s="271" t="s">
        <v>191</v>
      </c>
    </row>
    <row r="325" spans="1:65" s="2" customFormat="1" ht="21.6" customHeight="1">
      <c r="A325" s="34"/>
      <c r="B325" s="35"/>
      <c r="C325" s="247" t="s">
        <v>588</v>
      </c>
      <c r="D325" s="247" t="s">
        <v>275</v>
      </c>
      <c r="E325" s="248" t="s">
        <v>1416</v>
      </c>
      <c r="F325" s="249" t="s">
        <v>1417</v>
      </c>
      <c r="G325" s="250" t="s">
        <v>196</v>
      </c>
      <c r="H325" s="251">
        <v>2</v>
      </c>
      <c r="I325" s="252"/>
      <c r="J325" s="253">
        <f>ROUND(I325*H325,2)</f>
        <v>0</v>
      </c>
      <c r="K325" s="249" t="s">
        <v>197</v>
      </c>
      <c r="L325" s="254"/>
      <c r="M325" s="255" t="s">
        <v>1</v>
      </c>
      <c r="N325" s="256" t="s">
        <v>42</v>
      </c>
      <c r="O325" s="71"/>
      <c r="P325" s="217">
        <f>O325*H325</f>
        <v>0</v>
      </c>
      <c r="Q325" s="217">
        <v>3.8000000000000002E-4</v>
      </c>
      <c r="R325" s="217">
        <f>Q325*H325</f>
        <v>7.6000000000000004E-4</v>
      </c>
      <c r="S325" s="217">
        <v>0</v>
      </c>
      <c r="T325" s="21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19" t="s">
        <v>451</v>
      </c>
      <c r="AT325" s="219" t="s">
        <v>275</v>
      </c>
      <c r="AU325" s="219" t="s">
        <v>86</v>
      </c>
      <c r="AY325" s="17" t="s">
        <v>191</v>
      </c>
      <c r="BE325" s="220">
        <f>IF(N325="základní",J325,0)</f>
        <v>0</v>
      </c>
      <c r="BF325" s="220">
        <f>IF(N325="snížená",J325,0)</f>
        <v>0</v>
      </c>
      <c r="BG325" s="220">
        <f>IF(N325="zákl. přenesená",J325,0)</f>
        <v>0</v>
      </c>
      <c r="BH325" s="220">
        <f>IF(N325="sníž. přenesená",J325,0)</f>
        <v>0</v>
      </c>
      <c r="BI325" s="220">
        <f>IF(N325="nulová",J325,0)</f>
        <v>0</v>
      </c>
      <c r="BJ325" s="17" t="s">
        <v>84</v>
      </c>
      <c r="BK325" s="220">
        <f>ROUND(I325*H325,2)</f>
        <v>0</v>
      </c>
      <c r="BL325" s="17" t="s">
        <v>321</v>
      </c>
      <c r="BM325" s="219" t="s">
        <v>1418</v>
      </c>
    </row>
    <row r="326" spans="1:65" s="2" customFormat="1">
      <c r="A326" s="34"/>
      <c r="B326" s="35"/>
      <c r="C326" s="36"/>
      <c r="D326" s="221" t="s">
        <v>200</v>
      </c>
      <c r="E326" s="36"/>
      <c r="F326" s="222" t="s">
        <v>1419</v>
      </c>
      <c r="G326" s="36"/>
      <c r="H326" s="36"/>
      <c r="I326" s="122"/>
      <c r="J326" s="36"/>
      <c r="K326" s="36"/>
      <c r="L326" s="39"/>
      <c r="M326" s="223"/>
      <c r="N326" s="224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200</v>
      </c>
      <c r="AU326" s="17" t="s">
        <v>86</v>
      </c>
    </row>
    <row r="327" spans="1:65" s="2" customFormat="1" ht="29.25">
      <c r="A327" s="34"/>
      <c r="B327" s="35"/>
      <c r="C327" s="36"/>
      <c r="D327" s="221" t="s">
        <v>218</v>
      </c>
      <c r="E327" s="36"/>
      <c r="F327" s="246" t="s">
        <v>1420</v>
      </c>
      <c r="G327" s="36"/>
      <c r="H327" s="36"/>
      <c r="I327" s="122"/>
      <c r="J327" s="36"/>
      <c r="K327" s="36"/>
      <c r="L327" s="39"/>
      <c r="M327" s="223"/>
      <c r="N327" s="224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218</v>
      </c>
      <c r="AU327" s="17" t="s">
        <v>86</v>
      </c>
    </row>
    <row r="328" spans="1:65" s="2" customFormat="1" ht="21.6" customHeight="1">
      <c r="A328" s="34"/>
      <c r="B328" s="35"/>
      <c r="C328" s="247" t="s">
        <v>596</v>
      </c>
      <c r="D328" s="247" t="s">
        <v>275</v>
      </c>
      <c r="E328" s="248" t="s">
        <v>1421</v>
      </c>
      <c r="F328" s="249" t="s">
        <v>1422</v>
      </c>
      <c r="G328" s="250" t="s">
        <v>196</v>
      </c>
      <c r="H328" s="251">
        <v>4</v>
      </c>
      <c r="I328" s="252"/>
      <c r="J328" s="253">
        <f>ROUND(I328*H328,2)</f>
        <v>0</v>
      </c>
      <c r="K328" s="249" t="s">
        <v>197</v>
      </c>
      <c r="L328" s="254"/>
      <c r="M328" s="255" t="s">
        <v>1</v>
      </c>
      <c r="N328" s="256" t="s">
        <v>42</v>
      </c>
      <c r="O328" s="71"/>
      <c r="P328" s="217">
        <f>O328*H328</f>
        <v>0</v>
      </c>
      <c r="Q328" s="217">
        <v>1.9000000000000001E-4</v>
      </c>
      <c r="R328" s="217">
        <f>Q328*H328</f>
        <v>7.6000000000000004E-4</v>
      </c>
      <c r="S328" s="217">
        <v>0</v>
      </c>
      <c r="T328" s="21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9" t="s">
        <v>451</v>
      </c>
      <c r="AT328" s="219" t="s">
        <v>275</v>
      </c>
      <c r="AU328" s="219" t="s">
        <v>86</v>
      </c>
      <c r="AY328" s="17" t="s">
        <v>191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17" t="s">
        <v>84</v>
      </c>
      <c r="BK328" s="220">
        <f>ROUND(I328*H328,2)</f>
        <v>0</v>
      </c>
      <c r="BL328" s="17" t="s">
        <v>321</v>
      </c>
      <c r="BM328" s="219" t="s">
        <v>1423</v>
      </c>
    </row>
    <row r="329" spans="1:65" s="2" customFormat="1" ht="19.5">
      <c r="A329" s="34"/>
      <c r="B329" s="35"/>
      <c r="C329" s="36"/>
      <c r="D329" s="221" t="s">
        <v>200</v>
      </c>
      <c r="E329" s="36"/>
      <c r="F329" s="222" t="s">
        <v>1424</v>
      </c>
      <c r="G329" s="36"/>
      <c r="H329" s="36"/>
      <c r="I329" s="122"/>
      <c r="J329" s="36"/>
      <c r="K329" s="36"/>
      <c r="L329" s="39"/>
      <c r="M329" s="223"/>
      <c r="N329" s="224"/>
      <c r="O329" s="71"/>
      <c r="P329" s="71"/>
      <c r="Q329" s="71"/>
      <c r="R329" s="71"/>
      <c r="S329" s="71"/>
      <c r="T329" s="72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200</v>
      </c>
      <c r="AU329" s="17" t="s">
        <v>86</v>
      </c>
    </row>
    <row r="330" spans="1:65" s="2" customFormat="1" ht="29.25">
      <c r="A330" s="34"/>
      <c r="B330" s="35"/>
      <c r="C330" s="36"/>
      <c r="D330" s="221" t="s">
        <v>218</v>
      </c>
      <c r="E330" s="36"/>
      <c r="F330" s="246" t="s">
        <v>1425</v>
      </c>
      <c r="G330" s="36"/>
      <c r="H330" s="36"/>
      <c r="I330" s="122"/>
      <c r="J330" s="36"/>
      <c r="K330" s="36"/>
      <c r="L330" s="39"/>
      <c r="M330" s="223"/>
      <c r="N330" s="224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218</v>
      </c>
      <c r="AU330" s="17" t="s">
        <v>86</v>
      </c>
    </row>
    <row r="331" spans="1:65" s="2" customFormat="1" ht="14.45" customHeight="1">
      <c r="A331" s="34"/>
      <c r="B331" s="35"/>
      <c r="C331" s="247" t="s">
        <v>604</v>
      </c>
      <c r="D331" s="247" t="s">
        <v>275</v>
      </c>
      <c r="E331" s="248" t="s">
        <v>1426</v>
      </c>
      <c r="F331" s="249" t="s">
        <v>1427</v>
      </c>
      <c r="G331" s="250" t="s">
        <v>1428</v>
      </c>
      <c r="H331" s="251">
        <v>6</v>
      </c>
      <c r="I331" s="252"/>
      <c r="J331" s="253">
        <f>ROUND(I331*H331,2)</f>
        <v>0</v>
      </c>
      <c r="K331" s="249" t="s">
        <v>197</v>
      </c>
      <c r="L331" s="254"/>
      <c r="M331" s="255" t="s">
        <v>1</v>
      </c>
      <c r="N331" s="256" t="s">
        <v>42</v>
      </c>
      <c r="O331" s="71"/>
      <c r="P331" s="217">
        <f>O331*H331</f>
        <v>0</v>
      </c>
      <c r="Q331" s="217">
        <v>1.3999999999999999E-4</v>
      </c>
      <c r="R331" s="217">
        <f>Q331*H331</f>
        <v>8.3999999999999993E-4</v>
      </c>
      <c r="S331" s="217">
        <v>0</v>
      </c>
      <c r="T331" s="21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9" t="s">
        <v>451</v>
      </c>
      <c r="AT331" s="219" t="s">
        <v>275</v>
      </c>
      <c r="AU331" s="219" t="s">
        <v>86</v>
      </c>
      <c r="AY331" s="17" t="s">
        <v>191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7" t="s">
        <v>84</v>
      </c>
      <c r="BK331" s="220">
        <f>ROUND(I331*H331,2)</f>
        <v>0</v>
      </c>
      <c r="BL331" s="17" t="s">
        <v>321</v>
      </c>
      <c r="BM331" s="219" t="s">
        <v>2383</v>
      </c>
    </row>
    <row r="332" spans="1:65" s="2" customFormat="1">
      <c r="A332" s="34"/>
      <c r="B332" s="35"/>
      <c r="C332" s="36"/>
      <c r="D332" s="221" t="s">
        <v>200</v>
      </c>
      <c r="E332" s="36"/>
      <c r="F332" s="222" t="s">
        <v>1427</v>
      </c>
      <c r="G332" s="36"/>
      <c r="H332" s="36"/>
      <c r="I332" s="122"/>
      <c r="J332" s="36"/>
      <c r="K332" s="36"/>
      <c r="L332" s="39"/>
      <c r="M332" s="223"/>
      <c r="N332" s="224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200</v>
      </c>
      <c r="AU332" s="17" t="s">
        <v>86</v>
      </c>
    </row>
    <row r="333" spans="1:65" s="2" customFormat="1" ht="21.6" customHeight="1">
      <c r="A333" s="34"/>
      <c r="B333" s="35"/>
      <c r="C333" s="208" t="s">
        <v>609</v>
      </c>
      <c r="D333" s="208" t="s">
        <v>193</v>
      </c>
      <c r="E333" s="209" t="s">
        <v>1430</v>
      </c>
      <c r="F333" s="210" t="s">
        <v>1431</v>
      </c>
      <c r="G333" s="211" t="s">
        <v>235</v>
      </c>
      <c r="H333" s="212">
        <v>0.19500000000000001</v>
      </c>
      <c r="I333" s="213"/>
      <c r="J333" s="214">
        <f>ROUND(I333*H333,2)</f>
        <v>0</v>
      </c>
      <c r="K333" s="210" t="s">
        <v>197</v>
      </c>
      <c r="L333" s="39"/>
      <c r="M333" s="215" t="s">
        <v>1</v>
      </c>
      <c r="N333" s="216" t="s">
        <v>42</v>
      </c>
      <c r="O333" s="71"/>
      <c r="P333" s="217">
        <f>O333*H333</f>
        <v>0</v>
      </c>
      <c r="Q333" s="217">
        <v>0</v>
      </c>
      <c r="R333" s="217">
        <f>Q333*H333</f>
        <v>0</v>
      </c>
      <c r="S333" s="217">
        <v>0</v>
      </c>
      <c r="T333" s="21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9" t="s">
        <v>321</v>
      </c>
      <c r="AT333" s="219" t="s">
        <v>193</v>
      </c>
      <c r="AU333" s="219" t="s">
        <v>86</v>
      </c>
      <c r="AY333" s="17" t="s">
        <v>191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17" t="s">
        <v>84</v>
      </c>
      <c r="BK333" s="220">
        <f>ROUND(I333*H333,2)</f>
        <v>0</v>
      </c>
      <c r="BL333" s="17" t="s">
        <v>321</v>
      </c>
      <c r="BM333" s="219" t="s">
        <v>822</v>
      </c>
    </row>
    <row r="334" spans="1:65" s="2" customFormat="1">
      <c r="A334" s="34"/>
      <c r="B334" s="35"/>
      <c r="C334" s="36"/>
      <c r="D334" s="221" t="s">
        <v>200</v>
      </c>
      <c r="E334" s="36"/>
      <c r="F334" s="222" t="s">
        <v>1432</v>
      </c>
      <c r="G334" s="36"/>
      <c r="H334" s="36"/>
      <c r="I334" s="122"/>
      <c r="J334" s="36"/>
      <c r="K334" s="36"/>
      <c r="L334" s="39"/>
      <c r="M334" s="223"/>
      <c r="N334" s="224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200</v>
      </c>
      <c r="AU334" s="17" t="s">
        <v>86</v>
      </c>
    </row>
    <row r="335" spans="1:65" s="12" customFormat="1" ht="22.9" customHeight="1">
      <c r="B335" s="192"/>
      <c r="C335" s="193"/>
      <c r="D335" s="194" t="s">
        <v>76</v>
      </c>
      <c r="E335" s="206" t="s">
        <v>1433</v>
      </c>
      <c r="F335" s="206" t="s">
        <v>1434</v>
      </c>
      <c r="G335" s="193"/>
      <c r="H335" s="193"/>
      <c r="I335" s="196"/>
      <c r="J335" s="207">
        <f>BK335</f>
        <v>0</v>
      </c>
      <c r="K335" s="193"/>
      <c r="L335" s="198"/>
      <c r="M335" s="199"/>
      <c r="N335" s="200"/>
      <c r="O335" s="200"/>
      <c r="P335" s="201">
        <f>SUM(P336:P341)</f>
        <v>0</v>
      </c>
      <c r="Q335" s="200"/>
      <c r="R335" s="201">
        <f>SUM(R336:R341)</f>
        <v>5.2949999999999997E-2</v>
      </c>
      <c r="S335" s="200"/>
      <c r="T335" s="202">
        <f>SUM(T336:T341)</f>
        <v>0</v>
      </c>
      <c r="AR335" s="203" t="s">
        <v>86</v>
      </c>
      <c r="AT335" s="204" t="s">
        <v>76</v>
      </c>
      <c r="AU335" s="204" t="s">
        <v>84</v>
      </c>
      <c r="AY335" s="203" t="s">
        <v>191</v>
      </c>
      <c r="BK335" s="205">
        <f>SUM(BK336:BK341)</f>
        <v>0</v>
      </c>
    </row>
    <row r="336" spans="1:65" s="2" customFormat="1" ht="32.450000000000003" customHeight="1">
      <c r="A336" s="34"/>
      <c r="B336" s="35"/>
      <c r="C336" s="208" t="s">
        <v>614</v>
      </c>
      <c r="D336" s="208" t="s">
        <v>193</v>
      </c>
      <c r="E336" s="209" t="s">
        <v>1986</v>
      </c>
      <c r="F336" s="210" t="s">
        <v>1987</v>
      </c>
      <c r="G336" s="211" t="s">
        <v>647</v>
      </c>
      <c r="H336" s="212">
        <v>3</v>
      </c>
      <c r="I336" s="213"/>
      <c r="J336" s="214">
        <f>ROUND(I336*H336,2)</f>
        <v>0</v>
      </c>
      <c r="K336" s="210" t="s">
        <v>197</v>
      </c>
      <c r="L336" s="39"/>
      <c r="M336" s="215" t="s">
        <v>1</v>
      </c>
      <c r="N336" s="216" t="s">
        <v>42</v>
      </c>
      <c r="O336" s="71"/>
      <c r="P336" s="217">
        <f>O336*H336</f>
        <v>0</v>
      </c>
      <c r="Q336" s="217">
        <v>1.7649999999999999E-2</v>
      </c>
      <c r="R336" s="217">
        <f>Q336*H336</f>
        <v>5.2949999999999997E-2</v>
      </c>
      <c r="S336" s="217">
        <v>0</v>
      </c>
      <c r="T336" s="21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9" t="s">
        <v>321</v>
      </c>
      <c r="AT336" s="219" t="s">
        <v>193</v>
      </c>
      <c r="AU336" s="219" t="s">
        <v>86</v>
      </c>
      <c r="AY336" s="17" t="s">
        <v>191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7" t="s">
        <v>84</v>
      </c>
      <c r="BK336" s="220">
        <f>ROUND(I336*H336,2)</f>
        <v>0</v>
      </c>
      <c r="BL336" s="17" t="s">
        <v>321</v>
      </c>
      <c r="BM336" s="219" t="s">
        <v>2384</v>
      </c>
    </row>
    <row r="337" spans="1:65" s="2" customFormat="1" ht="39">
      <c r="A337" s="34"/>
      <c r="B337" s="35"/>
      <c r="C337" s="36"/>
      <c r="D337" s="221" t="s">
        <v>200</v>
      </c>
      <c r="E337" s="36"/>
      <c r="F337" s="222" t="s">
        <v>1989</v>
      </c>
      <c r="G337" s="36"/>
      <c r="H337" s="36"/>
      <c r="I337" s="122"/>
      <c r="J337" s="36"/>
      <c r="K337" s="36"/>
      <c r="L337" s="39"/>
      <c r="M337" s="223"/>
      <c r="N337" s="224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200</v>
      </c>
      <c r="AU337" s="17" t="s">
        <v>86</v>
      </c>
    </row>
    <row r="338" spans="1:65" s="14" customFormat="1">
      <c r="B338" s="235"/>
      <c r="C338" s="236"/>
      <c r="D338" s="221" t="s">
        <v>202</v>
      </c>
      <c r="E338" s="237" t="s">
        <v>1</v>
      </c>
      <c r="F338" s="238" t="s">
        <v>1224</v>
      </c>
      <c r="G338" s="236"/>
      <c r="H338" s="239">
        <v>2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AT338" s="245" t="s">
        <v>202</v>
      </c>
      <c r="AU338" s="245" t="s">
        <v>86</v>
      </c>
      <c r="AV338" s="14" t="s">
        <v>86</v>
      </c>
      <c r="AW338" s="14" t="s">
        <v>32</v>
      </c>
      <c r="AX338" s="14" t="s">
        <v>77</v>
      </c>
      <c r="AY338" s="245" t="s">
        <v>191</v>
      </c>
    </row>
    <row r="339" spans="1:65" s="14" customFormat="1">
      <c r="B339" s="235"/>
      <c r="C339" s="236"/>
      <c r="D339" s="221" t="s">
        <v>202</v>
      </c>
      <c r="E339" s="237" t="s">
        <v>1</v>
      </c>
      <c r="F339" s="238" t="s">
        <v>1263</v>
      </c>
      <c r="G339" s="236"/>
      <c r="H339" s="239">
        <v>1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AT339" s="245" t="s">
        <v>202</v>
      </c>
      <c r="AU339" s="245" t="s">
        <v>86</v>
      </c>
      <c r="AV339" s="14" t="s">
        <v>86</v>
      </c>
      <c r="AW339" s="14" t="s">
        <v>32</v>
      </c>
      <c r="AX339" s="14" t="s">
        <v>77</v>
      </c>
      <c r="AY339" s="245" t="s">
        <v>191</v>
      </c>
    </row>
    <row r="340" spans="1:65" s="2" customFormat="1" ht="21.6" customHeight="1">
      <c r="A340" s="34"/>
      <c r="B340" s="35"/>
      <c r="C340" s="208" t="s">
        <v>621</v>
      </c>
      <c r="D340" s="208" t="s">
        <v>193</v>
      </c>
      <c r="E340" s="209" t="s">
        <v>1439</v>
      </c>
      <c r="F340" s="210" t="s">
        <v>1440</v>
      </c>
      <c r="G340" s="211" t="s">
        <v>235</v>
      </c>
      <c r="H340" s="212">
        <v>5.2999999999999999E-2</v>
      </c>
      <c r="I340" s="213"/>
      <c r="J340" s="214">
        <f>ROUND(I340*H340,2)</f>
        <v>0</v>
      </c>
      <c r="K340" s="210" t="s">
        <v>197</v>
      </c>
      <c r="L340" s="39"/>
      <c r="M340" s="215" t="s">
        <v>1</v>
      </c>
      <c r="N340" s="216" t="s">
        <v>42</v>
      </c>
      <c r="O340" s="71"/>
      <c r="P340" s="217">
        <f>O340*H340</f>
        <v>0</v>
      </c>
      <c r="Q340" s="217">
        <v>0</v>
      </c>
      <c r="R340" s="217">
        <f>Q340*H340</f>
        <v>0</v>
      </c>
      <c r="S340" s="217">
        <v>0</v>
      </c>
      <c r="T340" s="21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19" t="s">
        <v>321</v>
      </c>
      <c r="AT340" s="219" t="s">
        <v>193</v>
      </c>
      <c r="AU340" s="219" t="s">
        <v>86</v>
      </c>
      <c r="AY340" s="17" t="s">
        <v>191</v>
      </c>
      <c r="BE340" s="220">
        <f>IF(N340="základní",J340,0)</f>
        <v>0</v>
      </c>
      <c r="BF340" s="220">
        <f>IF(N340="snížená",J340,0)</f>
        <v>0</v>
      </c>
      <c r="BG340" s="220">
        <f>IF(N340="zákl. přenesená",J340,0)</f>
        <v>0</v>
      </c>
      <c r="BH340" s="220">
        <f>IF(N340="sníž. přenesená",J340,0)</f>
        <v>0</v>
      </c>
      <c r="BI340" s="220">
        <f>IF(N340="nulová",J340,0)</f>
        <v>0</v>
      </c>
      <c r="BJ340" s="17" t="s">
        <v>84</v>
      </c>
      <c r="BK340" s="220">
        <f>ROUND(I340*H340,2)</f>
        <v>0</v>
      </c>
      <c r="BL340" s="17" t="s">
        <v>321</v>
      </c>
      <c r="BM340" s="219" t="s">
        <v>1441</v>
      </c>
    </row>
    <row r="341" spans="1:65" s="2" customFormat="1" ht="29.25">
      <c r="A341" s="34"/>
      <c r="B341" s="35"/>
      <c r="C341" s="36"/>
      <c r="D341" s="221" t="s">
        <v>200</v>
      </c>
      <c r="E341" s="36"/>
      <c r="F341" s="222" t="s">
        <v>1442</v>
      </c>
      <c r="G341" s="36"/>
      <c r="H341" s="36"/>
      <c r="I341" s="122"/>
      <c r="J341" s="36"/>
      <c r="K341" s="36"/>
      <c r="L341" s="39"/>
      <c r="M341" s="223"/>
      <c r="N341" s="224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200</v>
      </c>
      <c r="AU341" s="17" t="s">
        <v>86</v>
      </c>
    </row>
    <row r="342" spans="1:65" s="12" customFormat="1" ht="25.9" customHeight="1">
      <c r="B342" s="192"/>
      <c r="C342" s="193"/>
      <c r="D342" s="194" t="s">
        <v>76</v>
      </c>
      <c r="E342" s="195" t="s">
        <v>1166</v>
      </c>
      <c r="F342" s="195" t="s">
        <v>1167</v>
      </c>
      <c r="G342" s="193"/>
      <c r="H342" s="193"/>
      <c r="I342" s="196"/>
      <c r="J342" s="197">
        <f>BK342</f>
        <v>0</v>
      </c>
      <c r="K342" s="193"/>
      <c r="L342" s="198"/>
      <c r="M342" s="199"/>
      <c r="N342" s="200"/>
      <c r="O342" s="200"/>
      <c r="P342" s="201">
        <f>SUM(P343:P351)</f>
        <v>0</v>
      </c>
      <c r="Q342" s="200"/>
      <c r="R342" s="201">
        <f>SUM(R343:R351)</f>
        <v>0</v>
      </c>
      <c r="S342" s="200"/>
      <c r="T342" s="202">
        <f>SUM(T343:T351)</f>
        <v>0</v>
      </c>
      <c r="AR342" s="203" t="s">
        <v>198</v>
      </c>
      <c r="AT342" s="204" t="s">
        <v>76</v>
      </c>
      <c r="AU342" s="204" t="s">
        <v>77</v>
      </c>
      <c r="AY342" s="203" t="s">
        <v>191</v>
      </c>
      <c r="BK342" s="205">
        <f>SUM(BK343:BK351)</f>
        <v>0</v>
      </c>
    </row>
    <row r="343" spans="1:65" s="2" customFormat="1" ht="14.45" customHeight="1">
      <c r="A343" s="34"/>
      <c r="B343" s="35"/>
      <c r="C343" s="208" t="s">
        <v>628</v>
      </c>
      <c r="D343" s="208" t="s">
        <v>193</v>
      </c>
      <c r="E343" s="209" t="s">
        <v>1443</v>
      </c>
      <c r="F343" s="210" t="s">
        <v>1444</v>
      </c>
      <c r="G343" s="211" t="s">
        <v>1171</v>
      </c>
      <c r="H343" s="212">
        <v>35</v>
      </c>
      <c r="I343" s="213"/>
      <c r="J343" s="214">
        <f>ROUND(I343*H343,2)</f>
        <v>0</v>
      </c>
      <c r="K343" s="210" t="s">
        <v>197</v>
      </c>
      <c r="L343" s="39"/>
      <c r="M343" s="215" t="s">
        <v>1</v>
      </c>
      <c r="N343" s="216" t="s">
        <v>42</v>
      </c>
      <c r="O343" s="71"/>
      <c r="P343" s="217">
        <f>O343*H343</f>
        <v>0</v>
      </c>
      <c r="Q343" s="217">
        <v>0</v>
      </c>
      <c r="R343" s="217">
        <f>Q343*H343</f>
        <v>0</v>
      </c>
      <c r="S343" s="217">
        <v>0</v>
      </c>
      <c r="T343" s="21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9" t="s">
        <v>1172</v>
      </c>
      <c r="AT343" s="219" t="s">
        <v>193</v>
      </c>
      <c r="AU343" s="219" t="s">
        <v>84</v>
      </c>
      <c r="AY343" s="17" t="s">
        <v>191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17" t="s">
        <v>84</v>
      </c>
      <c r="BK343" s="220">
        <f>ROUND(I343*H343,2)</f>
        <v>0</v>
      </c>
      <c r="BL343" s="17" t="s">
        <v>1172</v>
      </c>
      <c r="BM343" s="219" t="s">
        <v>1445</v>
      </c>
    </row>
    <row r="344" spans="1:65" s="2" customFormat="1" ht="19.5">
      <c r="A344" s="34"/>
      <c r="B344" s="35"/>
      <c r="C344" s="36"/>
      <c r="D344" s="221" t="s">
        <v>200</v>
      </c>
      <c r="E344" s="36"/>
      <c r="F344" s="222" t="s">
        <v>1446</v>
      </c>
      <c r="G344" s="36"/>
      <c r="H344" s="36"/>
      <c r="I344" s="122"/>
      <c r="J344" s="36"/>
      <c r="K344" s="36"/>
      <c r="L344" s="39"/>
      <c r="M344" s="223"/>
      <c r="N344" s="224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200</v>
      </c>
      <c r="AU344" s="17" t="s">
        <v>84</v>
      </c>
    </row>
    <row r="345" spans="1:65" s="14" customFormat="1">
      <c r="B345" s="235"/>
      <c r="C345" s="236"/>
      <c r="D345" s="221" t="s">
        <v>202</v>
      </c>
      <c r="E345" s="237" t="s">
        <v>1</v>
      </c>
      <c r="F345" s="238" t="s">
        <v>1455</v>
      </c>
      <c r="G345" s="236"/>
      <c r="H345" s="239">
        <v>20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AT345" s="245" t="s">
        <v>202</v>
      </c>
      <c r="AU345" s="245" t="s">
        <v>84</v>
      </c>
      <c r="AV345" s="14" t="s">
        <v>86</v>
      </c>
      <c r="AW345" s="14" t="s">
        <v>32</v>
      </c>
      <c r="AX345" s="14" t="s">
        <v>77</v>
      </c>
      <c r="AY345" s="245" t="s">
        <v>191</v>
      </c>
    </row>
    <row r="346" spans="1:65" s="14" customFormat="1">
      <c r="B346" s="235"/>
      <c r="C346" s="236"/>
      <c r="D346" s="221" t="s">
        <v>202</v>
      </c>
      <c r="E346" s="237" t="s">
        <v>1</v>
      </c>
      <c r="F346" s="238" t="s">
        <v>1448</v>
      </c>
      <c r="G346" s="236"/>
      <c r="H346" s="239">
        <v>15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202</v>
      </c>
      <c r="AU346" s="245" t="s">
        <v>84</v>
      </c>
      <c r="AV346" s="14" t="s">
        <v>86</v>
      </c>
      <c r="AW346" s="14" t="s">
        <v>32</v>
      </c>
      <c r="AX346" s="14" t="s">
        <v>77</v>
      </c>
      <c r="AY346" s="245" t="s">
        <v>191</v>
      </c>
    </row>
    <row r="347" spans="1:65" s="2" customFormat="1" ht="14.45" customHeight="1">
      <c r="A347" s="34"/>
      <c r="B347" s="35"/>
      <c r="C347" s="208" t="s">
        <v>319</v>
      </c>
      <c r="D347" s="208" t="s">
        <v>193</v>
      </c>
      <c r="E347" s="209" t="s">
        <v>1450</v>
      </c>
      <c r="F347" s="210" t="s">
        <v>1451</v>
      </c>
      <c r="G347" s="211" t="s">
        <v>1171</v>
      </c>
      <c r="H347" s="212">
        <v>50</v>
      </c>
      <c r="I347" s="213"/>
      <c r="J347" s="214">
        <f>ROUND(I347*H347,2)</f>
        <v>0</v>
      </c>
      <c r="K347" s="210" t="s">
        <v>197</v>
      </c>
      <c r="L347" s="39"/>
      <c r="M347" s="215" t="s">
        <v>1</v>
      </c>
      <c r="N347" s="216" t="s">
        <v>42</v>
      </c>
      <c r="O347" s="71"/>
      <c r="P347" s="217">
        <f>O347*H347</f>
        <v>0</v>
      </c>
      <c r="Q347" s="217">
        <v>0</v>
      </c>
      <c r="R347" s="217">
        <f>Q347*H347</f>
        <v>0</v>
      </c>
      <c r="S347" s="217">
        <v>0</v>
      </c>
      <c r="T347" s="21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9" t="s">
        <v>1172</v>
      </c>
      <c r="AT347" s="219" t="s">
        <v>193</v>
      </c>
      <c r="AU347" s="219" t="s">
        <v>84</v>
      </c>
      <c r="AY347" s="17" t="s">
        <v>191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7" t="s">
        <v>84</v>
      </c>
      <c r="BK347" s="220">
        <f>ROUND(I347*H347,2)</f>
        <v>0</v>
      </c>
      <c r="BL347" s="17" t="s">
        <v>1172</v>
      </c>
      <c r="BM347" s="219" t="s">
        <v>1452</v>
      </c>
    </row>
    <row r="348" spans="1:65" s="2" customFormat="1" ht="19.5">
      <c r="A348" s="34"/>
      <c r="B348" s="35"/>
      <c r="C348" s="36"/>
      <c r="D348" s="221" t="s">
        <v>200</v>
      </c>
      <c r="E348" s="36"/>
      <c r="F348" s="222" t="s">
        <v>1453</v>
      </c>
      <c r="G348" s="36"/>
      <c r="H348" s="36"/>
      <c r="I348" s="122"/>
      <c r="J348" s="36"/>
      <c r="K348" s="36"/>
      <c r="L348" s="39"/>
      <c r="M348" s="223"/>
      <c r="N348" s="224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200</v>
      </c>
      <c r="AU348" s="17" t="s">
        <v>84</v>
      </c>
    </row>
    <row r="349" spans="1:65" s="2" customFormat="1" ht="19.5">
      <c r="A349" s="34"/>
      <c r="B349" s="35"/>
      <c r="C349" s="36"/>
      <c r="D349" s="221" t="s">
        <v>218</v>
      </c>
      <c r="E349" s="36"/>
      <c r="F349" s="246" t="s">
        <v>1454</v>
      </c>
      <c r="G349" s="36"/>
      <c r="H349" s="36"/>
      <c r="I349" s="122"/>
      <c r="J349" s="36"/>
      <c r="K349" s="36"/>
      <c r="L349" s="39"/>
      <c r="M349" s="223"/>
      <c r="N349" s="224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218</v>
      </c>
      <c r="AU349" s="17" t="s">
        <v>84</v>
      </c>
    </row>
    <row r="350" spans="1:65" s="14" customFormat="1">
      <c r="B350" s="235"/>
      <c r="C350" s="236"/>
      <c r="D350" s="221" t="s">
        <v>202</v>
      </c>
      <c r="E350" s="237" t="s">
        <v>1</v>
      </c>
      <c r="F350" s="238" t="s">
        <v>2385</v>
      </c>
      <c r="G350" s="236"/>
      <c r="H350" s="239">
        <v>30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AT350" s="245" t="s">
        <v>202</v>
      </c>
      <c r="AU350" s="245" t="s">
        <v>84</v>
      </c>
      <c r="AV350" s="14" t="s">
        <v>86</v>
      </c>
      <c r="AW350" s="14" t="s">
        <v>32</v>
      </c>
      <c r="AX350" s="14" t="s">
        <v>77</v>
      </c>
      <c r="AY350" s="245" t="s">
        <v>191</v>
      </c>
    </row>
    <row r="351" spans="1:65" s="14" customFormat="1">
      <c r="B351" s="235"/>
      <c r="C351" s="236"/>
      <c r="D351" s="221" t="s">
        <v>202</v>
      </c>
      <c r="E351" s="237" t="s">
        <v>1</v>
      </c>
      <c r="F351" s="238" t="s">
        <v>1456</v>
      </c>
      <c r="G351" s="236"/>
      <c r="H351" s="239">
        <v>20</v>
      </c>
      <c r="I351" s="240"/>
      <c r="J351" s="236"/>
      <c r="K351" s="236"/>
      <c r="L351" s="241"/>
      <c r="M351" s="272"/>
      <c r="N351" s="273"/>
      <c r="O351" s="273"/>
      <c r="P351" s="273"/>
      <c r="Q351" s="273"/>
      <c r="R351" s="273"/>
      <c r="S351" s="273"/>
      <c r="T351" s="274"/>
      <c r="AT351" s="245" t="s">
        <v>202</v>
      </c>
      <c r="AU351" s="245" t="s">
        <v>84</v>
      </c>
      <c r="AV351" s="14" t="s">
        <v>86</v>
      </c>
      <c r="AW351" s="14" t="s">
        <v>32</v>
      </c>
      <c r="AX351" s="14" t="s">
        <v>77</v>
      </c>
      <c r="AY351" s="245" t="s">
        <v>191</v>
      </c>
    </row>
    <row r="352" spans="1:65" s="2" customFormat="1" ht="6.95" customHeight="1">
      <c r="A352" s="34"/>
      <c r="B352" s="54"/>
      <c r="C352" s="55"/>
      <c r="D352" s="55"/>
      <c r="E352" s="55"/>
      <c r="F352" s="55"/>
      <c r="G352" s="55"/>
      <c r="H352" s="55"/>
      <c r="I352" s="158"/>
      <c r="J352" s="55"/>
      <c r="K352" s="55"/>
      <c r="L352" s="39"/>
      <c r="M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</sheetData>
  <sheetProtection algorithmName="SHA-512" hashValue="ZIsQTWd5/a5ZPYsEk1RAqCYLD6A9pDCbs6jGj+EsOYydmZqV8xn6APZEN7MlpqsBS0l+SfmxPROpU5Hns7w2zQ==" saltValue="Rl/TWMzR23AXxIUKumbL6wctR0ARUgm3RT2tcMCZIPAePOjRFruYMHwvNd1GsVH+thLskm4V3u904jeSRvv8rQ==" spinCount="100000" sheet="1" objects="1" scenarios="1" formatColumns="0" formatRows="0" autoFilter="0"/>
  <autoFilter ref="C126:K35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127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1990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2386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ROUND(J123,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ROUND((SUM(BE123:BE128)),  2)</f>
        <v>0</v>
      </c>
      <c r="G35" s="34"/>
      <c r="H35" s="34"/>
      <c r="I35" s="137">
        <v>0.21</v>
      </c>
      <c r="J35" s="136">
        <f>ROUND(((SUM(BE123:BE128))*I35),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ROUND((SUM(BF123:BF128)),  2)</f>
        <v>0</v>
      </c>
      <c r="G36" s="34"/>
      <c r="H36" s="34"/>
      <c r="I36" s="137">
        <v>0.15</v>
      </c>
      <c r="J36" s="136">
        <f>ROUND(((SUM(BF123:BF128))*I36),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ROUND((SUM(BG123:BG128)),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ROUND((SUM(BH123:BH128)),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ROUND((SUM(BI123:BI128)),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1990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D.2 - Osobní výtah - budova D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145</v>
      </c>
      <c r="E99" s="170"/>
      <c r="F99" s="170"/>
      <c r="G99" s="170"/>
      <c r="H99" s="170"/>
      <c r="I99" s="171"/>
      <c r="J99" s="172">
        <f>J124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153</v>
      </c>
      <c r="E100" s="176"/>
      <c r="F100" s="176"/>
      <c r="G100" s="176"/>
      <c r="H100" s="176"/>
      <c r="I100" s="177"/>
      <c r="J100" s="178">
        <f>J125</f>
        <v>0</v>
      </c>
      <c r="K100" s="104"/>
      <c r="L100" s="179"/>
    </row>
    <row r="101" spans="1:47" s="10" customFormat="1" ht="14.85" customHeight="1">
      <c r="B101" s="174"/>
      <c r="C101" s="104"/>
      <c r="D101" s="175" t="s">
        <v>155</v>
      </c>
      <c r="E101" s="176"/>
      <c r="F101" s="176"/>
      <c r="G101" s="176"/>
      <c r="H101" s="176"/>
      <c r="I101" s="177"/>
      <c r="J101" s="178">
        <f>J126</f>
        <v>0</v>
      </c>
      <c r="K101" s="104"/>
      <c r="L101" s="179"/>
    </row>
    <row r="102" spans="1:47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22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4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8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47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61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24.95" customHeight="1">
      <c r="A108" s="34"/>
      <c r="B108" s="35"/>
      <c r="C108" s="23" t="s">
        <v>176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2" customFormat="1" ht="14.45" customHeight="1">
      <c r="A111" s="34"/>
      <c r="B111" s="35"/>
      <c r="C111" s="36"/>
      <c r="D111" s="36"/>
      <c r="E111" s="321" t="str">
        <f>E7</f>
        <v>Odstranění bariér z vybraných škol Sokolov</v>
      </c>
      <c r="F111" s="322"/>
      <c r="G111" s="322"/>
      <c r="H111" s="322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1" customFormat="1" ht="12" customHeight="1">
      <c r="B112" s="21"/>
      <c r="C112" s="29" t="s">
        <v>135</v>
      </c>
      <c r="D112" s="22"/>
      <c r="E112" s="22"/>
      <c r="F112" s="22"/>
      <c r="G112" s="22"/>
      <c r="H112" s="22"/>
      <c r="I112" s="115"/>
      <c r="J112" s="22"/>
      <c r="K112" s="22"/>
      <c r="L112" s="20"/>
    </row>
    <row r="113" spans="1:65" s="2" customFormat="1" ht="14.45" customHeight="1">
      <c r="A113" s="34"/>
      <c r="B113" s="35"/>
      <c r="C113" s="36"/>
      <c r="D113" s="36"/>
      <c r="E113" s="321" t="s">
        <v>1990</v>
      </c>
      <c r="F113" s="320"/>
      <c r="G113" s="320"/>
      <c r="H113" s="320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137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4.45" customHeight="1">
      <c r="A115" s="34"/>
      <c r="B115" s="35"/>
      <c r="C115" s="36"/>
      <c r="D115" s="36"/>
      <c r="E115" s="302" t="str">
        <f>E11</f>
        <v>D.2 - Osobní výtah - budova D</v>
      </c>
      <c r="F115" s="320"/>
      <c r="G115" s="320"/>
      <c r="H115" s="320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>Sokolov</v>
      </c>
      <c r="G117" s="36"/>
      <c r="H117" s="36"/>
      <c r="I117" s="123" t="s">
        <v>22</v>
      </c>
      <c r="J117" s="66" t="str">
        <f>IF(J14="","",J14)</f>
        <v>22. 6. 2017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40.9" customHeight="1">
      <c r="A119" s="34"/>
      <c r="B119" s="35"/>
      <c r="C119" s="29" t="s">
        <v>24</v>
      </c>
      <c r="D119" s="36"/>
      <c r="E119" s="36"/>
      <c r="F119" s="27" t="str">
        <f>E17</f>
        <v>Město Sokolov, Rokycanova 1929, Sokolov</v>
      </c>
      <c r="G119" s="36"/>
      <c r="H119" s="36"/>
      <c r="I119" s="123" t="s">
        <v>30</v>
      </c>
      <c r="J119" s="32" t="str">
        <f>E23</f>
        <v>Petr Holan, Lidická 450/35, Karlovy Vary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26.45" customHeight="1">
      <c r="A120" s="34"/>
      <c r="B120" s="35"/>
      <c r="C120" s="29" t="s">
        <v>28</v>
      </c>
      <c r="D120" s="36"/>
      <c r="E120" s="36"/>
      <c r="F120" s="27" t="str">
        <f>IF(E20="","",E20)</f>
        <v>Vyplň údaj</v>
      </c>
      <c r="G120" s="36"/>
      <c r="H120" s="36"/>
      <c r="I120" s="123" t="s">
        <v>33</v>
      </c>
      <c r="J120" s="32" t="str">
        <f>E26</f>
        <v>ing. C. Janoušová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80"/>
      <c r="B122" s="181"/>
      <c r="C122" s="182" t="s">
        <v>177</v>
      </c>
      <c r="D122" s="183" t="s">
        <v>62</v>
      </c>
      <c r="E122" s="183" t="s">
        <v>58</v>
      </c>
      <c r="F122" s="183" t="s">
        <v>59</v>
      </c>
      <c r="G122" s="183" t="s">
        <v>178</v>
      </c>
      <c r="H122" s="183" t="s">
        <v>179</v>
      </c>
      <c r="I122" s="184" t="s">
        <v>180</v>
      </c>
      <c r="J122" s="183" t="s">
        <v>142</v>
      </c>
      <c r="K122" s="185" t="s">
        <v>181</v>
      </c>
      <c r="L122" s="186"/>
      <c r="M122" s="75" t="s">
        <v>1</v>
      </c>
      <c r="N122" s="76" t="s">
        <v>41</v>
      </c>
      <c r="O122" s="76" t="s">
        <v>182</v>
      </c>
      <c r="P122" s="76" t="s">
        <v>183</v>
      </c>
      <c r="Q122" s="76" t="s">
        <v>184</v>
      </c>
      <c r="R122" s="76" t="s">
        <v>185</v>
      </c>
      <c r="S122" s="76" t="s">
        <v>186</v>
      </c>
      <c r="T122" s="77" t="s">
        <v>187</v>
      </c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</row>
    <row r="123" spans="1:65" s="2" customFormat="1" ht="22.9" customHeight="1">
      <c r="A123" s="34"/>
      <c r="B123" s="35"/>
      <c r="C123" s="82" t="s">
        <v>188</v>
      </c>
      <c r="D123" s="36"/>
      <c r="E123" s="36"/>
      <c r="F123" s="36"/>
      <c r="G123" s="36"/>
      <c r="H123" s="36"/>
      <c r="I123" s="122"/>
      <c r="J123" s="187">
        <f>BK123</f>
        <v>0</v>
      </c>
      <c r="K123" s="36"/>
      <c r="L123" s="39"/>
      <c r="M123" s="78"/>
      <c r="N123" s="188"/>
      <c r="O123" s="79"/>
      <c r="P123" s="189">
        <f>P124</f>
        <v>0</v>
      </c>
      <c r="Q123" s="79"/>
      <c r="R123" s="189">
        <f>R124</f>
        <v>0</v>
      </c>
      <c r="S123" s="79"/>
      <c r="T123" s="190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76</v>
      </c>
      <c r="AU123" s="17" t="s">
        <v>144</v>
      </c>
      <c r="BK123" s="191">
        <f>BK124</f>
        <v>0</v>
      </c>
    </row>
    <row r="124" spans="1:65" s="12" customFormat="1" ht="25.9" customHeight="1">
      <c r="B124" s="192"/>
      <c r="C124" s="193"/>
      <c r="D124" s="194" t="s">
        <v>76</v>
      </c>
      <c r="E124" s="195" t="s">
        <v>189</v>
      </c>
      <c r="F124" s="195" t="s">
        <v>190</v>
      </c>
      <c r="G124" s="193"/>
      <c r="H124" s="193"/>
      <c r="I124" s="196"/>
      <c r="J124" s="197">
        <f>BK124</f>
        <v>0</v>
      </c>
      <c r="K124" s="193"/>
      <c r="L124" s="198"/>
      <c r="M124" s="199"/>
      <c r="N124" s="200"/>
      <c r="O124" s="200"/>
      <c r="P124" s="201">
        <f>P125</f>
        <v>0</v>
      </c>
      <c r="Q124" s="200"/>
      <c r="R124" s="201">
        <f>R125</f>
        <v>0</v>
      </c>
      <c r="S124" s="200"/>
      <c r="T124" s="202">
        <f>T125</f>
        <v>0</v>
      </c>
      <c r="AR124" s="203" t="s">
        <v>84</v>
      </c>
      <c r="AT124" s="204" t="s">
        <v>76</v>
      </c>
      <c r="AU124" s="204" t="s">
        <v>77</v>
      </c>
      <c r="AY124" s="203" t="s">
        <v>191</v>
      </c>
      <c r="BK124" s="205">
        <f>BK125</f>
        <v>0</v>
      </c>
    </row>
    <row r="125" spans="1:65" s="12" customFormat="1" ht="22.9" customHeight="1">
      <c r="B125" s="192"/>
      <c r="C125" s="193"/>
      <c r="D125" s="194" t="s">
        <v>76</v>
      </c>
      <c r="E125" s="206" t="s">
        <v>255</v>
      </c>
      <c r="F125" s="206" t="s">
        <v>430</v>
      </c>
      <c r="G125" s="193"/>
      <c r="H125" s="193"/>
      <c r="I125" s="196"/>
      <c r="J125" s="207">
        <f>BK125</f>
        <v>0</v>
      </c>
      <c r="K125" s="193"/>
      <c r="L125" s="198"/>
      <c r="M125" s="199"/>
      <c r="N125" s="200"/>
      <c r="O125" s="200"/>
      <c r="P125" s="201">
        <f>P126</f>
        <v>0</v>
      </c>
      <c r="Q125" s="200"/>
      <c r="R125" s="201">
        <f>R126</f>
        <v>0</v>
      </c>
      <c r="S125" s="200"/>
      <c r="T125" s="202">
        <f>T126</f>
        <v>0</v>
      </c>
      <c r="AR125" s="203" t="s">
        <v>84</v>
      </c>
      <c r="AT125" s="204" t="s">
        <v>76</v>
      </c>
      <c r="AU125" s="204" t="s">
        <v>84</v>
      </c>
      <c r="AY125" s="203" t="s">
        <v>191</v>
      </c>
      <c r="BK125" s="205">
        <f>BK126</f>
        <v>0</v>
      </c>
    </row>
    <row r="126" spans="1:65" s="12" customFormat="1" ht="20.85" customHeight="1">
      <c r="B126" s="192"/>
      <c r="C126" s="193"/>
      <c r="D126" s="194" t="s">
        <v>76</v>
      </c>
      <c r="E126" s="206" t="s">
        <v>442</v>
      </c>
      <c r="F126" s="206" t="s">
        <v>443</v>
      </c>
      <c r="G126" s="193"/>
      <c r="H126" s="193"/>
      <c r="I126" s="196"/>
      <c r="J126" s="207">
        <f>BK126</f>
        <v>0</v>
      </c>
      <c r="K126" s="193"/>
      <c r="L126" s="198"/>
      <c r="M126" s="199"/>
      <c r="N126" s="200"/>
      <c r="O126" s="200"/>
      <c r="P126" s="201">
        <f>SUM(P127:P128)</f>
        <v>0</v>
      </c>
      <c r="Q126" s="200"/>
      <c r="R126" s="201">
        <f>SUM(R127:R128)</f>
        <v>0</v>
      </c>
      <c r="S126" s="200"/>
      <c r="T126" s="202">
        <f>SUM(T127:T128)</f>
        <v>0</v>
      </c>
      <c r="AR126" s="203" t="s">
        <v>84</v>
      </c>
      <c r="AT126" s="204" t="s">
        <v>76</v>
      </c>
      <c r="AU126" s="204" t="s">
        <v>86</v>
      </c>
      <c r="AY126" s="203" t="s">
        <v>191</v>
      </c>
      <c r="BK126" s="205">
        <f>SUM(BK127:BK128)</f>
        <v>0</v>
      </c>
    </row>
    <row r="127" spans="1:65" s="2" customFormat="1" ht="14.45" customHeight="1">
      <c r="A127" s="34"/>
      <c r="B127" s="35"/>
      <c r="C127" s="208" t="s">
        <v>84</v>
      </c>
      <c r="D127" s="208" t="s">
        <v>193</v>
      </c>
      <c r="E127" s="209" t="s">
        <v>1459</v>
      </c>
      <c r="F127" s="210" t="s">
        <v>1460</v>
      </c>
      <c r="G127" s="211" t="s">
        <v>196</v>
      </c>
      <c r="H127" s="212">
        <v>1</v>
      </c>
      <c r="I127" s="213"/>
      <c r="J127" s="214">
        <f>ROUND(I127*H127,2)</f>
        <v>0</v>
      </c>
      <c r="K127" s="210" t="s">
        <v>1</v>
      </c>
      <c r="L127" s="39"/>
      <c r="M127" s="215" t="s">
        <v>1</v>
      </c>
      <c r="N127" s="216" t="s">
        <v>42</v>
      </c>
      <c r="O127" s="71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9" t="s">
        <v>198</v>
      </c>
      <c r="AT127" s="219" t="s">
        <v>193</v>
      </c>
      <c r="AU127" s="219" t="s">
        <v>213</v>
      </c>
      <c r="AY127" s="17" t="s">
        <v>191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7" t="s">
        <v>84</v>
      </c>
      <c r="BK127" s="220">
        <f>ROUND(I127*H127,2)</f>
        <v>0</v>
      </c>
      <c r="BL127" s="17" t="s">
        <v>198</v>
      </c>
      <c r="BM127" s="219" t="s">
        <v>1461</v>
      </c>
    </row>
    <row r="128" spans="1:65" s="2" customFormat="1">
      <c r="A128" s="34"/>
      <c r="B128" s="35"/>
      <c r="C128" s="36"/>
      <c r="D128" s="221" t="s">
        <v>200</v>
      </c>
      <c r="E128" s="36"/>
      <c r="F128" s="222" t="s">
        <v>1460</v>
      </c>
      <c r="G128" s="36"/>
      <c r="H128" s="36"/>
      <c r="I128" s="122"/>
      <c r="J128" s="36"/>
      <c r="K128" s="36"/>
      <c r="L128" s="39"/>
      <c r="M128" s="257"/>
      <c r="N128" s="258"/>
      <c r="O128" s="259"/>
      <c r="P128" s="259"/>
      <c r="Q128" s="259"/>
      <c r="R128" s="259"/>
      <c r="S128" s="259"/>
      <c r="T128" s="26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200</v>
      </c>
      <c r="AU128" s="17" t="s">
        <v>213</v>
      </c>
    </row>
    <row r="129" spans="1:31" s="2" customFormat="1" ht="6.95" customHeight="1">
      <c r="A129" s="34"/>
      <c r="B129" s="54"/>
      <c r="C129" s="55"/>
      <c r="D129" s="55"/>
      <c r="E129" s="55"/>
      <c r="F129" s="55"/>
      <c r="G129" s="55"/>
      <c r="H129" s="55"/>
      <c r="I129" s="158"/>
      <c r="J129" s="55"/>
      <c r="K129" s="55"/>
      <c r="L129" s="39"/>
      <c r="M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</sheetData>
  <sheetProtection algorithmName="SHA-512" hashValue="NOoKLMRFtTKTjOXWB/8i3D5RbHzzL0+HdCMKBSh2yiRf5JEzxoamFpyZ9/e3VYvA2YECrF4L/eyP8as6qGQ2iQ==" saltValue="a96tmruE2TYXUGmQDc/Hvbvzq6euxPhDov+F4bO6RiMqNArXAoonkxJyXY/m4IKzRFuZVIGXpb8FYt2qvTCkMQ==" spinCount="100000" sheet="1" objects="1" scenarios="1" formatColumns="0" formatRows="0" autoFilter="0"/>
  <autoFilter ref="C122:K12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128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1990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1462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ROUND(J122,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ROUND((SUM(BE122:BE127)),  2)</f>
        <v>0</v>
      </c>
      <c r="G35" s="34"/>
      <c r="H35" s="34"/>
      <c r="I35" s="137">
        <v>0.21</v>
      </c>
      <c r="J35" s="136">
        <f>ROUND(((SUM(BE122:BE127))*I35),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ROUND((SUM(BF122:BF127)),  2)</f>
        <v>0</v>
      </c>
      <c r="G36" s="34"/>
      <c r="H36" s="34"/>
      <c r="I36" s="137">
        <v>0.15</v>
      </c>
      <c r="J36" s="136">
        <f>ROUND(((SUM(BF122:BF127))*I36),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ROUND((SUM(BG122:BG127)),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ROUND((SUM(BH122:BH127)),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ROUND((SUM(BI122:BI127)),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1990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EL - Elektroinstalace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160</v>
      </c>
      <c r="E99" s="170"/>
      <c r="F99" s="170"/>
      <c r="G99" s="170"/>
      <c r="H99" s="170"/>
      <c r="I99" s="171"/>
      <c r="J99" s="172">
        <f>J123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1463</v>
      </c>
      <c r="E100" s="176"/>
      <c r="F100" s="176"/>
      <c r="G100" s="176"/>
      <c r="H100" s="176"/>
      <c r="I100" s="177"/>
      <c r="J100" s="178">
        <f>J124</f>
        <v>0</v>
      </c>
      <c r="K100" s="104"/>
      <c r="L100" s="179"/>
    </row>
    <row r="101" spans="1:47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4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47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24.95" customHeight="1">
      <c r="A107" s="34"/>
      <c r="B107" s="35"/>
      <c r="C107" s="23" t="s">
        <v>176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4.45" customHeight="1">
      <c r="A110" s="34"/>
      <c r="B110" s="35"/>
      <c r="C110" s="36"/>
      <c r="D110" s="36"/>
      <c r="E110" s="321" t="str">
        <f>E7</f>
        <v>Odstranění bariér z vybraných škol Sokolov</v>
      </c>
      <c r="F110" s="322"/>
      <c r="G110" s="322"/>
      <c r="H110" s="322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1" customFormat="1" ht="12" customHeight="1">
      <c r="B111" s="21"/>
      <c r="C111" s="29" t="s">
        <v>135</v>
      </c>
      <c r="D111" s="22"/>
      <c r="E111" s="22"/>
      <c r="F111" s="22"/>
      <c r="G111" s="22"/>
      <c r="H111" s="22"/>
      <c r="I111" s="115"/>
      <c r="J111" s="22"/>
      <c r="K111" s="22"/>
      <c r="L111" s="20"/>
    </row>
    <row r="112" spans="1:47" s="2" customFormat="1" ht="14.45" customHeight="1">
      <c r="A112" s="34"/>
      <c r="B112" s="35"/>
      <c r="C112" s="36"/>
      <c r="D112" s="36"/>
      <c r="E112" s="321" t="s">
        <v>1990</v>
      </c>
      <c r="F112" s="320"/>
      <c r="G112" s="320"/>
      <c r="H112" s="320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137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4.45" customHeight="1">
      <c r="A114" s="34"/>
      <c r="B114" s="35"/>
      <c r="C114" s="36"/>
      <c r="D114" s="36"/>
      <c r="E114" s="302" t="str">
        <f>E11</f>
        <v>EL - Elektroinstalace</v>
      </c>
      <c r="F114" s="320"/>
      <c r="G114" s="320"/>
      <c r="H114" s="320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Sokolov</v>
      </c>
      <c r="G116" s="36"/>
      <c r="H116" s="36"/>
      <c r="I116" s="123" t="s">
        <v>22</v>
      </c>
      <c r="J116" s="66" t="str">
        <f>IF(J14="","",J14)</f>
        <v>22. 6. 2017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40.9" customHeight="1">
      <c r="A118" s="34"/>
      <c r="B118" s="35"/>
      <c r="C118" s="29" t="s">
        <v>24</v>
      </c>
      <c r="D118" s="36"/>
      <c r="E118" s="36"/>
      <c r="F118" s="27" t="str">
        <f>E17</f>
        <v>Město Sokolov, Rokycanova 1929, Sokolov</v>
      </c>
      <c r="G118" s="36"/>
      <c r="H118" s="36"/>
      <c r="I118" s="123" t="s">
        <v>30</v>
      </c>
      <c r="J118" s="32" t="str">
        <f>E23</f>
        <v>Petr Holan, Lidická 450/35, Karlovy Vary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6.45" customHeight="1">
      <c r="A119" s="34"/>
      <c r="B119" s="35"/>
      <c r="C119" s="29" t="s">
        <v>28</v>
      </c>
      <c r="D119" s="36"/>
      <c r="E119" s="36"/>
      <c r="F119" s="27" t="str">
        <f>IF(E20="","",E20)</f>
        <v>Vyplň údaj</v>
      </c>
      <c r="G119" s="36"/>
      <c r="H119" s="36"/>
      <c r="I119" s="123" t="s">
        <v>33</v>
      </c>
      <c r="J119" s="32" t="str">
        <f>E26</f>
        <v>ing. C. Janoušová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80"/>
      <c r="B121" s="181"/>
      <c r="C121" s="182" t="s">
        <v>177</v>
      </c>
      <c r="D121" s="183" t="s">
        <v>62</v>
      </c>
      <c r="E121" s="183" t="s">
        <v>58</v>
      </c>
      <c r="F121" s="183" t="s">
        <v>59</v>
      </c>
      <c r="G121" s="183" t="s">
        <v>178</v>
      </c>
      <c r="H121" s="183" t="s">
        <v>179</v>
      </c>
      <c r="I121" s="184" t="s">
        <v>180</v>
      </c>
      <c r="J121" s="183" t="s">
        <v>142</v>
      </c>
      <c r="K121" s="185" t="s">
        <v>181</v>
      </c>
      <c r="L121" s="186"/>
      <c r="M121" s="75" t="s">
        <v>1</v>
      </c>
      <c r="N121" s="76" t="s">
        <v>41</v>
      </c>
      <c r="O121" s="76" t="s">
        <v>182</v>
      </c>
      <c r="P121" s="76" t="s">
        <v>183</v>
      </c>
      <c r="Q121" s="76" t="s">
        <v>184</v>
      </c>
      <c r="R121" s="76" t="s">
        <v>185</v>
      </c>
      <c r="S121" s="76" t="s">
        <v>186</v>
      </c>
      <c r="T121" s="77" t="s">
        <v>187</v>
      </c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</row>
    <row r="122" spans="1:65" s="2" customFormat="1" ht="22.9" customHeight="1">
      <c r="A122" s="34"/>
      <c r="B122" s="35"/>
      <c r="C122" s="82" t="s">
        <v>188</v>
      </c>
      <c r="D122" s="36"/>
      <c r="E122" s="36"/>
      <c r="F122" s="36"/>
      <c r="G122" s="36"/>
      <c r="H122" s="36"/>
      <c r="I122" s="122"/>
      <c r="J122" s="187">
        <f>BK122</f>
        <v>0</v>
      </c>
      <c r="K122" s="36"/>
      <c r="L122" s="39"/>
      <c r="M122" s="78"/>
      <c r="N122" s="188"/>
      <c r="O122" s="79"/>
      <c r="P122" s="189">
        <f>P123</f>
        <v>0</v>
      </c>
      <c r="Q122" s="79"/>
      <c r="R122" s="189">
        <f>R123</f>
        <v>0</v>
      </c>
      <c r="S122" s="79"/>
      <c r="T122" s="190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76</v>
      </c>
      <c r="AU122" s="17" t="s">
        <v>144</v>
      </c>
      <c r="BK122" s="191">
        <f>BK123</f>
        <v>0</v>
      </c>
    </row>
    <row r="123" spans="1:65" s="12" customFormat="1" ht="25.9" customHeight="1">
      <c r="B123" s="192"/>
      <c r="C123" s="193"/>
      <c r="D123" s="194" t="s">
        <v>76</v>
      </c>
      <c r="E123" s="195" t="s">
        <v>633</v>
      </c>
      <c r="F123" s="195" t="s">
        <v>634</v>
      </c>
      <c r="G123" s="193"/>
      <c r="H123" s="193"/>
      <c r="I123" s="196"/>
      <c r="J123" s="197">
        <f>BK123</f>
        <v>0</v>
      </c>
      <c r="K123" s="193"/>
      <c r="L123" s="198"/>
      <c r="M123" s="199"/>
      <c r="N123" s="200"/>
      <c r="O123" s="200"/>
      <c r="P123" s="201">
        <f>P124</f>
        <v>0</v>
      </c>
      <c r="Q123" s="200"/>
      <c r="R123" s="201">
        <f>R124</f>
        <v>0</v>
      </c>
      <c r="S123" s="200"/>
      <c r="T123" s="202">
        <f>T124</f>
        <v>0</v>
      </c>
      <c r="AR123" s="203" t="s">
        <v>86</v>
      </c>
      <c r="AT123" s="204" t="s">
        <v>76</v>
      </c>
      <c r="AU123" s="204" t="s">
        <v>77</v>
      </c>
      <c r="AY123" s="203" t="s">
        <v>191</v>
      </c>
      <c r="BK123" s="205">
        <f>BK124</f>
        <v>0</v>
      </c>
    </row>
    <row r="124" spans="1:65" s="12" customFormat="1" ht="22.9" customHeight="1">
      <c r="B124" s="192"/>
      <c r="C124" s="193"/>
      <c r="D124" s="194" t="s">
        <v>76</v>
      </c>
      <c r="E124" s="206" t="s">
        <v>1464</v>
      </c>
      <c r="F124" s="206" t="s">
        <v>99</v>
      </c>
      <c r="G124" s="193"/>
      <c r="H124" s="193"/>
      <c r="I124" s="196"/>
      <c r="J124" s="207">
        <f>BK124</f>
        <v>0</v>
      </c>
      <c r="K124" s="193"/>
      <c r="L124" s="198"/>
      <c r="M124" s="199"/>
      <c r="N124" s="200"/>
      <c r="O124" s="200"/>
      <c r="P124" s="201">
        <f>SUM(P125:P127)</f>
        <v>0</v>
      </c>
      <c r="Q124" s="200"/>
      <c r="R124" s="201">
        <f>SUM(R125:R127)</f>
        <v>0</v>
      </c>
      <c r="S124" s="200"/>
      <c r="T124" s="202">
        <f>SUM(T125:T127)</f>
        <v>0</v>
      </c>
      <c r="AR124" s="203" t="s">
        <v>86</v>
      </c>
      <c r="AT124" s="204" t="s">
        <v>76</v>
      </c>
      <c r="AU124" s="204" t="s">
        <v>84</v>
      </c>
      <c r="AY124" s="203" t="s">
        <v>191</v>
      </c>
      <c r="BK124" s="205">
        <f>SUM(BK125:BK127)</f>
        <v>0</v>
      </c>
    </row>
    <row r="125" spans="1:65" s="2" customFormat="1" ht="14.45" customHeight="1">
      <c r="A125" s="34"/>
      <c r="B125" s="35"/>
      <c r="C125" s="208" t="s">
        <v>84</v>
      </c>
      <c r="D125" s="208" t="s">
        <v>193</v>
      </c>
      <c r="E125" s="209" t="s">
        <v>1465</v>
      </c>
      <c r="F125" s="210" t="s">
        <v>99</v>
      </c>
      <c r="G125" s="211" t="s">
        <v>647</v>
      </c>
      <c r="H125" s="212">
        <v>1</v>
      </c>
      <c r="I125" s="213"/>
      <c r="J125" s="214">
        <f>ROUND(I125*H125,2)</f>
        <v>0</v>
      </c>
      <c r="K125" s="210" t="s">
        <v>1</v>
      </c>
      <c r="L125" s="39"/>
      <c r="M125" s="215" t="s">
        <v>1</v>
      </c>
      <c r="N125" s="216" t="s">
        <v>42</v>
      </c>
      <c r="O125" s="71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9" t="s">
        <v>321</v>
      </c>
      <c r="AT125" s="219" t="s">
        <v>193</v>
      </c>
      <c r="AU125" s="219" t="s">
        <v>86</v>
      </c>
      <c r="AY125" s="17" t="s">
        <v>191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7" t="s">
        <v>84</v>
      </c>
      <c r="BK125" s="220">
        <f>ROUND(I125*H125,2)</f>
        <v>0</v>
      </c>
      <c r="BL125" s="17" t="s">
        <v>321</v>
      </c>
      <c r="BM125" s="219" t="s">
        <v>1466</v>
      </c>
    </row>
    <row r="126" spans="1:65" s="2" customFormat="1">
      <c r="A126" s="34"/>
      <c r="B126" s="35"/>
      <c r="C126" s="36"/>
      <c r="D126" s="221" t="s">
        <v>200</v>
      </c>
      <c r="E126" s="36"/>
      <c r="F126" s="222" t="s">
        <v>99</v>
      </c>
      <c r="G126" s="36"/>
      <c r="H126" s="36"/>
      <c r="I126" s="122"/>
      <c r="J126" s="36"/>
      <c r="K126" s="36"/>
      <c r="L126" s="39"/>
      <c r="M126" s="223"/>
      <c r="N126" s="224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200</v>
      </c>
      <c r="AU126" s="17" t="s">
        <v>86</v>
      </c>
    </row>
    <row r="127" spans="1:65" s="2" customFormat="1" ht="19.5">
      <c r="A127" s="34"/>
      <c r="B127" s="35"/>
      <c r="C127" s="36"/>
      <c r="D127" s="221" t="s">
        <v>218</v>
      </c>
      <c r="E127" s="36"/>
      <c r="F127" s="246" t="s">
        <v>1467</v>
      </c>
      <c r="G127" s="36"/>
      <c r="H127" s="36"/>
      <c r="I127" s="122"/>
      <c r="J127" s="36"/>
      <c r="K127" s="36"/>
      <c r="L127" s="39"/>
      <c r="M127" s="257"/>
      <c r="N127" s="258"/>
      <c r="O127" s="259"/>
      <c r="P127" s="259"/>
      <c r="Q127" s="259"/>
      <c r="R127" s="259"/>
      <c r="S127" s="259"/>
      <c r="T127" s="260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218</v>
      </c>
      <c r="AU127" s="17" t="s">
        <v>86</v>
      </c>
    </row>
    <row r="128" spans="1:65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158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55wVSSJRpYpkH3XrMCquELsR5XBvGuPR/C4qxqiymuCZXyH3/ealprZFbCdDVB1S0pyxYOj2ZePCAI+bApf3vQ==" saltValue="YvgqpYoT5DkRXL3LcRoDyvI5S89eHDlpXTlR1IRNNtks2Jm72FMCWqV2NTnXY4IImTYR0WVb1e63zyr/Z6Jkzw==" spinCount="100000" sheet="1" objects="1" scenarios="1" formatColumns="0" formatRows="0" autoFilter="0"/>
  <autoFilter ref="C121:K12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8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133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2387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2388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ROUND(J138,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ROUND((SUM(BE138:BE287)),  2)</f>
        <v>0</v>
      </c>
      <c r="G35" s="34"/>
      <c r="H35" s="34"/>
      <c r="I35" s="137">
        <v>0.21</v>
      </c>
      <c r="J35" s="136">
        <f>ROUND(((SUM(BE138:BE287))*I35),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ROUND((SUM(BF138:BF287)),  2)</f>
        <v>0</v>
      </c>
      <c r="G36" s="34"/>
      <c r="H36" s="34"/>
      <c r="I36" s="137">
        <v>0.15</v>
      </c>
      <c r="J36" s="136">
        <f>ROUND(((SUM(BF138:BF287))*I36),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ROUND((SUM(BG138:BG287)),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ROUND((SUM(BH138:BH287)),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ROUND((SUM(BI138:BI287)),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2387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D.1.1 - Architektonicko stavební řešení - F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J138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145</v>
      </c>
      <c r="E99" s="170"/>
      <c r="F99" s="170"/>
      <c r="G99" s="170"/>
      <c r="H99" s="170"/>
      <c r="I99" s="171"/>
      <c r="J99" s="172">
        <f>J139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149</v>
      </c>
      <c r="E100" s="176"/>
      <c r="F100" s="176"/>
      <c r="G100" s="176"/>
      <c r="H100" s="176"/>
      <c r="I100" s="177"/>
      <c r="J100" s="178">
        <f>J140</f>
        <v>0</v>
      </c>
      <c r="K100" s="104"/>
      <c r="L100" s="179"/>
    </row>
    <row r="101" spans="1:47" s="10" customFormat="1" ht="14.85" customHeight="1">
      <c r="B101" s="174"/>
      <c r="C101" s="104"/>
      <c r="D101" s="175" t="s">
        <v>150</v>
      </c>
      <c r="E101" s="176"/>
      <c r="F101" s="176"/>
      <c r="G101" s="176"/>
      <c r="H101" s="176"/>
      <c r="I101" s="177"/>
      <c r="J101" s="178">
        <f>J141</f>
        <v>0</v>
      </c>
      <c r="K101" s="104"/>
      <c r="L101" s="179"/>
    </row>
    <row r="102" spans="1:47" s="10" customFormat="1" ht="14.85" customHeight="1">
      <c r="B102" s="174"/>
      <c r="C102" s="104"/>
      <c r="D102" s="175" t="s">
        <v>151</v>
      </c>
      <c r="E102" s="176"/>
      <c r="F102" s="176"/>
      <c r="G102" s="176"/>
      <c r="H102" s="176"/>
      <c r="I102" s="177"/>
      <c r="J102" s="178">
        <f>J146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153</v>
      </c>
      <c r="E103" s="176"/>
      <c r="F103" s="176"/>
      <c r="G103" s="176"/>
      <c r="H103" s="176"/>
      <c r="I103" s="177"/>
      <c r="J103" s="178">
        <f>J161</f>
        <v>0</v>
      </c>
      <c r="K103" s="104"/>
      <c r="L103" s="179"/>
    </row>
    <row r="104" spans="1:47" s="10" customFormat="1" ht="14.85" customHeight="1">
      <c r="B104" s="174"/>
      <c r="C104" s="104"/>
      <c r="D104" s="175" t="s">
        <v>154</v>
      </c>
      <c r="E104" s="176"/>
      <c r="F104" s="176"/>
      <c r="G104" s="176"/>
      <c r="H104" s="176"/>
      <c r="I104" s="177"/>
      <c r="J104" s="178">
        <f>J162</f>
        <v>0</v>
      </c>
      <c r="K104" s="104"/>
      <c r="L104" s="179"/>
    </row>
    <row r="105" spans="1:47" s="10" customFormat="1" ht="14.85" customHeight="1">
      <c r="B105" s="174"/>
      <c r="C105" s="104"/>
      <c r="D105" s="175" t="s">
        <v>155</v>
      </c>
      <c r="E105" s="176"/>
      <c r="F105" s="176"/>
      <c r="G105" s="176"/>
      <c r="H105" s="176"/>
      <c r="I105" s="177"/>
      <c r="J105" s="178">
        <f>J166</f>
        <v>0</v>
      </c>
      <c r="K105" s="104"/>
      <c r="L105" s="179"/>
    </row>
    <row r="106" spans="1:47" s="10" customFormat="1" ht="14.85" customHeight="1">
      <c r="B106" s="174"/>
      <c r="C106" s="104"/>
      <c r="D106" s="175" t="s">
        <v>156</v>
      </c>
      <c r="E106" s="176"/>
      <c r="F106" s="176"/>
      <c r="G106" s="176"/>
      <c r="H106" s="176"/>
      <c r="I106" s="177"/>
      <c r="J106" s="178">
        <f>J175</f>
        <v>0</v>
      </c>
      <c r="K106" s="104"/>
      <c r="L106" s="179"/>
    </row>
    <row r="107" spans="1:47" s="10" customFormat="1" ht="19.899999999999999" customHeight="1">
      <c r="B107" s="174"/>
      <c r="C107" s="104"/>
      <c r="D107" s="175" t="s">
        <v>158</v>
      </c>
      <c r="E107" s="176"/>
      <c r="F107" s="176"/>
      <c r="G107" s="176"/>
      <c r="H107" s="176"/>
      <c r="I107" s="177"/>
      <c r="J107" s="178">
        <f>J185</f>
        <v>0</v>
      </c>
      <c r="K107" s="104"/>
      <c r="L107" s="179"/>
    </row>
    <row r="108" spans="1:47" s="10" customFormat="1" ht="19.899999999999999" customHeight="1">
      <c r="B108" s="174"/>
      <c r="C108" s="104"/>
      <c r="D108" s="175" t="s">
        <v>159</v>
      </c>
      <c r="E108" s="176"/>
      <c r="F108" s="176"/>
      <c r="G108" s="176"/>
      <c r="H108" s="176"/>
      <c r="I108" s="177"/>
      <c r="J108" s="178">
        <f>J196</f>
        <v>0</v>
      </c>
      <c r="K108" s="104"/>
      <c r="L108" s="179"/>
    </row>
    <row r="109" spans="1:47" s="9" customFormat="1" ht="24.95" customHeight="1">
      <c r="B109" s="167"/>
      <c r="C109" s="168"/>
      <c r="D109" s="169" t="s">
        <v>160</v>
      </c>
      <c r="E109" s="170"/>
      <c r="F109" s="170"/>
      <c r="G109" s="170"/>
      <c r="H109" s="170"/>
      <c r="I109" s="171"/>
      <c r="J109" s="172">
        <f>J199</f>
        <v>0</v>
      </c>
      <c r="K109" s="168"/>
      <c r="L109" s="173"/>
    </row>
    <row r="110" spans="1:47" s="10" customFormat="1" ht="19.899999999999999" customHeight="1">
      <c r="B110" s="174"/>
      <c r="C110" s="104"/>
      <c r="D110" s="175" t="s">
        <v>166</v>
      </c>
      <c r="E110" s="176"/>
      <c r="F110" s="176"/>
      <c r="G110" s="176"/>
      <c r="H110" s="176"/>
      <c r="I110" s="177"/>
      <c r="J110" s="178">
        <f>J200</f>
        <v>0</v>
      </c>
      <c r="K110" s="104"/>
      <c r="L110" s="179"/>
    </row>
    <row r="111" spans="1:47" s="10" customFormat="1" ht="19.899999999999999" customHeight="1">
      <c r="B111" s="174"/>
      <c r="C111" s="104"/>
      <c r="D111" s="175" t="s">
        <v>167</v>
      </c>
      <c r="E111" s="176"/>
      <c r="F111" s="176"/>
      <c r="G111" s="176"/>
      <c r="H111" s="176"/>
      <c r="I111" s="177"/>
      <c r="J111" s="178">
        <f>J225</f>
        <v>0</v>
      </c>
      <c r="K111" s="104"/>
      <c r="L111" s="179"/>
    </row>
    <row r="112" spans="1:47" s="10" customFormat="1" ht="19.899999999999999" customHeight="1">
      <c r="B112" s="174"/>
      <c r="C112" s="104"/>
      <c r="D112" s="175" t="s">
        <v>171</v>
      </c>
      <c r="E112" s="176"/>
      <c r="F112" s="176"/>
      <c r="G112" s="176"/>
      <c r="H112" s="176"/>
      <c r="I112" s="177"/>
      <c r="J112" s="178">
        <f>J263</f>
        <v>0</v>
      </c>
      <c r="K112" s="104"/>
      <c r="L112" s="179"/>
    </row>
    <row r="113" spans="1:31" s="9" customFormat="1" ht="24.95" customHeight="1">
      <c r="B113" s="167"/>
      <c r="C113" s="168"/>
      <c r="D113" s="169" t="s">
        <v>172</v>
      </c>
      <c r="E113" s="170"/>
      <c r="F113" s="170"/>
      <c r="G113" s="170"/>
      <c r="H113" s="170"/>
      <c r="I113" s="171"/>
      <c r="J113" s="172">
        <f>J278</f>
        <v>0</v>
      </c>
      <c r="K113" s="168"/>
      <c r="L113" s="173"/>
    </row>
    <row r="114" spans="1:31" s="9" customFormat="1" ht="24.95" customHeight="1">
      <c r="B114" s="167"/>
      <c r="C114" s="168"/>
      <c r="D114" s="169" t="s">
        <v>173</v>
      </c>
      <c r="E114" s="170"/>
      <c r="F114" s="170"/>
      <c r="G114" s="170"/>
      <c r="H114" s="170"/>
      <c r="I114" s="171"/>
      <c r="J114" s="172">
        <f>J281</f>
        <v>0</v>
      </c>
      <c r="K114" s="168"/>
      <c r="L114" s="173"/>
    </row>
    <row r="115" spans="1:31" s="10" customFormat="1" ht="19.899999999999999" customHeight="1">
      <c r="B115" s="174"/>
      <c r="C115" s="104"/>
      <c r="D115" s="175" t="s">
        <v>174</v>
      </c>
      <c r="E115" s="176"/>
      <c r="F115" s="176"/>
      <c r="G115" s="176"/>
      <c r="H115" s="176"/>
      <c r="I115" s="177"/>
      <c r="J115" s="178">
        <f>J282</f>
        <v>0</v>
      </c>
      <c r="K115" s="104"/>
      <c r="L115" s="179"/>
    </row>
    <row r="116" spans="1:31" s="10" customFormat="1" ht="19.899999999999999" customHeight="1">
      <c r="B116" s="174"/>
      <c r="C116" s="104"/>
      <c r="D116" s="175" t="s">
        <v>175</v>
      </c>
      <c r="E116" s="176"/>
      <c r="F116" s="176"/>
      <c r="G116" s="176"/>
      <c r="H116" s="176"/>
      <c r="I116" s="177"/>
      <c r="J116" s="178">
        <f>J285</f>
        <v>0</v>
      </c>
      <c r="K116" s="104"/>
      <c r="L116" s="179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54"/>
      <c r="C118" s="55"/>
      <c r="D118" s="55"/>
      <c r="E118" s="55"/>
      <c r="F118" s="55"/>
      <c r="G118" s="55"/>
      <c r="H118" s="55"/>
      <c r="I118" s="158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5" customHeight="1">
      <c r="A122" s="34"/>
      <c r="B122" s="56"/>
      <c r="C122" s="57"/>
      <c r="D122" s="57"/>
      <c r="E122" s="57"/>
      <c r="F122" s="57"/>
      <c r="G122" s="57"/>
      <c r="H122" s="57"/>
      <c r="I122" s="161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5" customHeight="1">
      <c r="A123" s="34"/>
      <c r="B123" s="35"/>
      <c r="C123" s="23" t="s">
        <v>176</v>
      </c>
      <c r="D123" s="36"/>
      <c r="E123" s="36"/>
      <c r="F123" s="36"/>
      <c r="G123" s="36"/>
      <c r="H123" s="36"/>
      <c r="I123" s="122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122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4.45" customHeight="1">
      <c r="A126" s="34"/>
      <c r="B126" s="35"/>
      <c r="C126" s="36"/>
      <c r="D126" s="36"/>
      <c r="E126" s="321" t="str">
        <f>E7</f>
        <v>Odstranění bariér z vybraných škol Sokolov</v>
      </c>
      <c r="F126" s="322"/>
      <c r="G126" s="322"/>
      <c r="H126" s="322"/>
      <c r="I126" s="122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" customFormat="1" ht="12" customHeight="1">
      <c r="B127" s="21"/>
      <c r="C127" s="29" t="s">
        <v>135</v>
      </c>
      <c r="D127" s="22"/>
      <c r="E127" s="22"/>
      <c r="F127" s="22"/>
      <c r="G127" s="22"/>
      <c r="H127" s="22"/>
      <c r="I127" s="115"/>
      <c r="J127" s="22"/>
      <c r="K127" s="22"/>
      <c r="L127" s="20"/>
    </row>
    <row r="128" spans="1:31" s="2" customFormat="1" ht="14.45" customHeight="1">
      <c r="A128" s="34"/>
      <c r="B128" s="35"/>
      <c r="C128" s="36"/>
      <c r="D128" s="36"/>
      <c r="E128" s="321" t="s">
        <v>2387</v>
      </c>
      <c r="F128" s="320"/>
      <c r="G128" s="320"/>
      <c r="H128" s="320"/>
      <c r="I128" s="122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2" customHeight="1">
      <c r="A129" s="34"/>
      <c r="B129" s="35"/>
      <c r="C129" s="29" t="s">
        <v>137</v>
      </c>
      <c r="D129" s="36"/>
      <c r="E129" s="36"/>
      <c r="F129" s="36"/>
      <c r="G129" s="36"/>
      <c r="H129" s="36"/>
      <c r="I129" s="122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14.45" customHeight="1">
      <c r="A130" s="34"/>
      <c r="B130" s="35"/>
      <c r="C130" s="36"/>
      <c r="D130" s="36"/>
      <c r="E130" s="302" t="str">
        <f>E11</f>
        <v>D.1.1 - Architektonicko stavební řešení - F</v>
      </c>
      <c r="F130" s="320"/>
      <c r="G130" s="320"/>
      <c r="H130" s="320"/>
      <c r="I130" s="122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122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12" customHeight="1">
      <c r="A132" s="34"/>
      <c r="B132" s="35"/>
      <c r="C132" s="29" t="s">
        <v>20</v>
      </c>
      <c r="D132" s="36"/>
      <c r="E132" s="36"/>
      <c r="F132" s="27" t="str">
        <f>F14</f>
        <v>Sokolov</v>
      </c>
      <c r="G132" s="36"/>
      <c r="H132" s="36"/>
      <c r="I132" s="123" t="s">
        <v>22</v>
      </c>
      <c r="J132" s="66" t="str">
        <f>IF(J14="","",J14)</f>
        <v>22. 6. 2017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122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40.9" customHeight="1">
      <c r="A134" s="34"/>
      <c r="B134" s="35"/>
      <c r="C134" s="29" t="s">
        <v>24</v>
      </c>
      <c r="D134" s="36"/>
      <c r="E134" s="36"/>
      <c r="F134" s="27" t="str">
        <f>E17</f>
        <v>Město Sokolov, Rokycanova 1929, Sokolov</v>
      </c>
      <c r="G134" s="36"/>
      <c r="H134" s="36"/>
      <c r="I134" s="123" t="s">
        <v>30</v>
      </c>
      <c r="J134" s="32" t="str">
        <f>E23</f>
        <v>Petr Holan, Lidická 450/35, Karlovy Vary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26.45" customHeight="1">
      <c r="A135" s="34"/>
      <c r="B135" s="35"/>
      <c r="C135" s="29" t="s">
        <v>28</v>
      </c>
      <c r="D135" s="36"/>
      <c r="E135" s="36"/>
      <c r="F135" s="27" t="str">
        <f>IF(E20="","",E20)</f>
        <v>Vyplň údaj</v>
      </c>
      <c r="G135" s="36"/>
      <c r="H135" s="36"/>
      <c r="I135" s="123" t="s">
        <v>33</v>
      </c>
      <c r="J135" s="32" t="str">
        <f>E26</f>
        <v>ing. C. Janoušová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2" customFormat="1" ht="10.35" customHeight="1">
      <c r="A136" s="34"/>
      <c r="B136" s="35"/>
      <c r="C136" s="36"/>
      <c r="D136" s="36"/>
      <c r="E136" s="36"/>
      <c r="F136" s="36"/>
      <c r="G136" s="36"/>
      <c r="H136" s="36"/>
      <c r="I136" s="122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65" s="11" customFormat="1" ht="29.25" customHeight="1">
      <c r="A137" s="180"/>
      <c r="B137" s="181"/>
      <c r="C137" s="182" t="s">
        <v>177</v>
      </c>
      <c r="D137" s="183" t="s">
        <v>62</v>
      </c>
      <c r="E137" s="183" t="s">
        <v>58</v>
      </c>
      <c r="F137" s="183" t="s">
        <v>59</v>
      </c>
      <c r="G137" s="183" t="s">
        <v>178</v>
      </c>
      <c r="H137" s="183" t="s">
        <v>179</v>
      </c>
      <c r="I137" s="184" t="s">
        <v>180</v>
      </c>
      <c r="J137" s="183" t="s">
        <v>142</v>
      </c>
      <c r="K137" s="185" t="s">
        <v>181</v>
      </c>
      <c r="L137" s="186"/>
      <c r="M137" s="75" t="s">
        <v>1</v>
      </c>
      <c r="N137" s="76" t="s">
        <v>41</v>
      </c>
      <c r="O137" s="76" t="s">
        <v>182</v>
      </c>
      <c r="P137" s="76" t="s">
        <v>183</v>
      </c>
      <c r="Q137" s="76" t="s">
        <v>184</v>
      </c>
      <c r="R137" s="76" t="s">
        <v>185</v>
      </c>
      <c r="S137" s="76" t="s">
        <v>186</v>
      </c>
      <c r="T137" s="77" t="s">
        <v>187</v>
      </c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</row>
    <row r="138" spans="1:65" s="2" customFormat="1" ht="22.9" customHeight="1">
      <c r="A138" s="34"/>
      <c r="B138" s="35"/>
      <c r="C138" s="82" t="s">
        <v>188</v>
      </c>
      <c r="D138" s="36"/>
      <c r="E138" s="36"/>
      <c r="F138" s="36"/>
      <c r="G138" s="36"/>
      <c r="H138" s="36"/>
      <c r="I138" s="122"/>
      <c r="J138" s="187">
        <f>BK138</f>
        <v>0</v>
      </c>
      <c r="K138" s="36"/>
      <c r="L138" s="39"/>
      <c r="M138" s="78"/>
      <c r="N138" s="188"/>
      <c r="O138" s="79"/>
      <c r="P138" s="189">
        <f>P139+P199+P278+P281</f>
        <v>0</v>
      </c>
      <c r="Q138" s="79"/>
      <c r="R138" s="189">
        <f>R139+R199+R278+R281</f>
        <v>1.3950841999999999</v>
      </c>
      <c r="S138" s="79"/>
      <c r="T138" s="190">
        <f>T139+T199+T278+T281</f>
        <v>1.669813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76</v>
      </c>
      <c r="AU138" s="17" t="s">
        <v>144</v>
      </c>
      <c r="BK138" s="191">
        <f>BK139+BK199+BK278+BK281</f>
        <v>0</v>
      </c>
    </row>
    <row r="139" spans="1:65" s="12" customFormat="1" ht="25.9" customHeight="1">
      <c r="B139" s="192"/>
      <c r="C139" s="193"/>
      <c r="D139" s="194" t="s">
        <v>76</v>
      </c>
      <c r="E139" s="195" t="s">
        <v>189</v>
      </c>
      <c r="F139" s="195" t="s">
        <v>190</v>
      </c>
      <c r="G139" s="193"/>
      <c r="H139" s="193"/>
      <c r="I139" s="196"/>
      <c r="J139" s="197">
        <f>BK139</f>
        <v>0</v>
      </c>
      <c r="K139" s="193"/>
      <c r="L139" s="198"/>
      <c r="M139" s="199"/>
      <c r="N139" s="200"/>
      <c r="O139" s="200"/>
      <c r="P139" s="201">
        <f>P140+P161+P185+P196</f>
        <v>0</v>
      </c>
      <c r="Q139" s="200"/>
      <c r="R139" s="201">
        <f>R140+R161+R185+R196</f>
        <v>0.89213310000000001</v>
      </c>
      <c r="S139" s="200"/>
      <c r="T139" s="202">
        <f>T140+T161+T185+T196</f>
        <v>1.48746</v>
      </c>
      <c r="AR139" s="203" t="s">
        <v>84</v>
      </c>
      <c r="AT139" s="204" t="s">
        <v>76</v>
      </c>
      <c r="AU139" s="204" t="s">
        <v>77</v>
      </c>
      <c r="AY139" s="203" t="s">
        <v>191</v>
      </c>
      <c r="BK139" s="205">
        <f>BK140+BK161+BK185+BK196</f>
        <v>0</v>
      </c>
    </row>
    <row r="140" spans="1:65" s="12" customFormat="1" ht="22.9" customHeight="1">
      <c r="B140" s="192"/>
      <c r="C140" s="193"/>
      <c r="D140" s="194" t="s">
        <v>76</v>
      </c>
      <c r="E140" s="206" t="s">
        <v>232</v>
      </c>
      <c r="F140" s="206" t="s">
        <v>318</v>
      </c>
      <c r="G140" s="193"/>
      <c r="H140" s="193"/>
      <c r="I140" s="196"/>
      <c r="J140" s="207">
        <f>BK140</f>
        <v>0</v>
      </c>
      <c r="K140" s="193"/>
      <c r="L140" s="198"/>
      <c r="M140" s="199"/>
      <c r="N140" s="200"/>
      <c r="O140" s="200"/>
      <c r="P140" s="201">
        <f>P141+P146</f>
        <v>0</v>
      </c>
      <c r="Q140" s="200"/>
      <c r="R140" s="201">
        <f>R141+R146</f>
        <v>0.88592950000000004</v>
      </c>
      <c r="S140" s="200"/>
      <c r="T140" s="202">
        <f>T141+T146</f>
        <v>0</v>
      </c>
      <c r="AR140" s="203" t="s">
        <v>84</v>
      </c>
      <c r="AT140" s="204" t="s">
        <v>76</v>
      </c>
      <c r="AU140" s="204" t="s">
        <v>84</v>
      </c>
      <c r="AY140" s="203" t="s">
        <v>191</v>
      </c>
      <c r="BK140" s="205">
        <f>BK141+BK146</f>
        <v>0</v>
      </c>
    </row>
    <row r="141" spans="1:65" s="12" customFormat="1" ht="20.85" customHeight="1">
      <c r="B141" s="192"/>
      <c r="C141" s="193"/>
      <c r="D141" s="194" t="s">
        <v>76</v>
      </c>
      <c r="E141" s="206" t="s">
        <v>319</v>
      </c>
      <c r="F141" s="206" t="s">
        <v>320</v>
      </c>
      <c r="G141" s="193"/>
      <c r="H141" s="193"/>
      <c r="I141" s="196"/>
      <c r="J141" s="207">
        <f>BK141</f>
        <v>0</v>
      </c>
      <c r="K141" s="193"/>
      <c r="L141" s="198"/>
      <c r="M141" s="199"/>
      <c r="N141" s="200"/>
      <c r="O141" s="200"/>
      <c r="P141" s="201">
        <f>SUM(P142:P145)</f>
        <v>0</v>
      </c>
      <c r="Q141" s="200"/>
      <c r="R141" s="201">
        <f>SUM(R142:R145)</f>
        <v>0.30430195999999998</v>
      </c>
      <c r="S141" s="200"/>
      <c r="T141" s="202">
        <f>SUM(T142:T145)</f>
        <v>0</v>
      </c>
      <c r="AR141" s="203" t="s">
        <v>84</v>
      </c>
      <c r="AT141" s="204" t="s">
        <v>76</v>
      </c>
      <c r="AU141" s="204" t="s">
        <v>86</v>
      </c>
      <c r="AY141" s="203" t="s">
        <v>191</v>
      </c>
      <c r="BK141" s="205">
        <f>SUM(BK142:BK145)</f>
        <v>0</v>
      </c>
    </row>
    <row r="142" spans="1:65" s="2" customFormat="1" ht="21.6" customHeight="1">
      <c r="A142" s="34"/>
      <c r="B142" s="35"/>
      <c r="C142" s="208" t="s">
        <v>84</v>
      </c>
      <c r="D142" s="208" t="s">
        <v>193</v>
      </c>
      <c r="E142" s="209" t="s">
        <v>2389</v>
      </c>
      <c r="F142" s="210" t="s">
        <v>2390</v>
      </c>
      <c r="G142" s="211" t="s">
        <v>223</v>
      </c>
      <c r="H142" s="212">
        <v>9.0619999999999994</v>
      </c>
      <c r="I142" s="213"/>
      <c r="J142" s="214">
        <f>ROUND(I142*H142,2)</f>
        <v>0</v>
      </c>
      <c r="K142" s="210" t="s">
        <v>197</v>
      </c>
      <c r="L142" s="39"/>
      <c r="M142" s="215" t="s">
        <v>1</v>
      </c>
      <c r="N142" s="216" t="s">
        <v>42</v>
      </c>
      <c r="O142" s="71"/>
      <c r="P142" s="217">
        <f>O142*H142</f>
        <v>0</v>
      </c>
      <c r="Q142" s="217">
        <v>3.3579999999999999E-2</v>
      </c>
      <c r="R142" s="217">
        <f>Q142*H142</f>
        <v>0.30430195999999998</v>
      </c>
      <c r="S142" s="217">
        <v>0</v>
      </c>
      <c r="T142" s="21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9" t="s">
        <v>198</v>
      </c>
      <c r="AT142" s="219" t="s">
        <v>193</v>
      </c>
      <c r="AU142" s="219" t="s">
        <v>213</v>
      </c>
      <c r="AY142" s="17" t="s">
        <v>191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7" t="s">
        <v>84</v>
      </c>
      <c r="BK142" s="220">
        <f>ROUND(I142*H142,2)</f>
        <v>0</v>
      </c>
      <c r="BL142" s="17" t="s">
        <v>198</v>
      </c>
      <c r="BM142" s="219" t="s">
        <v>2391</v>
      </c>
    </row>
    <row r="143" spans="1:65" s="2" customFormat="1" ht="19.5">
      <c r="A143" s="34"/>
      <c r="B143" s="35"/>
      <c r="C143" s="36"/>
      <c r="D143" s="221" t="s">
        <v>200</v>
      </c>
      <c r="E143" s="36"/>
      <c r="F143" s="222" t="s">
        <v>2392</v>
      </c>
      <c r="G143" s="36"/>
      <c r="H143" s="36"/>
      <c r="I143" s="122"/>
      <c r="J143" s="36"/>
      <c r="K143" s="36"/>
      <c r="L143" s="39"/>
      <c r="M143" s="223"/>
      <c r="N143" s="224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200</v>
      </c>
      <c r="AU143" s="17" t="s">
        <v>213</v>
      </c>
    </row>
    <row r="144" spans="1:65" s="13" customFormat="1">
      <c r="B144" s="225"/>
      <c r="C144" s="226"/>
      <c r="D144" s="221" t="s">
        <v>202</v>
      </c>
      <c r="E144" s="227" t="s">
        <v>1</v>
      </c>
      <c r="F144" s="228" t="s">
        <v>2393</v>
      </c>
      <c r="G144" s="226"/>
      <c r="H144" s="227" t="s">
        <v>1</v>
      </c>
      <c r="I144" s="229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202</v>
      </c>
      <c r="AU144" s="234" t="s">
        <v>213</v>
      </c>
      <c r="AV144" s="13" t="s">
        <v>84</v>
      </c>
      <c r="AW144" s="13" t="s">
        <v>32</v>
      </c>
      <c r="AX144" s="13" t="s">
        <v>77</v>
      </c>
      <c r="AY144" s="234" t="s">
        <v>191</v>
      </c>
    </row>
    <row r="145" spans="1:65" s="14" customFormat="1" ht="22.5">
      <c r="B145" s="235"/>
      <c r="C145" s="236"/>
      <c r="D145" s="221" t="s">
        <v>202</v>
      </c>
      <c r="E145" s="237" t="s">
        <v>1</v>
      </c>
      <c r="F145" s="238" t="s">
        <v>2394</v>
      </c>
      <c r="G145" s="236"/>
      <c r="H145" s="239">
        <v>9.0619999999999994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202</v>
      </c>
      <c r="AU145" s="245" t="s">
        <v>213</v>
      </c>
      <c r="AV145" s="14" t="s">
        <v>86</v>
      </c>
      <c r="AW145" s="14" t="s">
        <v>32</v>
      </c>
      <c r="AX145" s="14" t="s">
        <v>77</v>
      </c>
      <c r="AY145" s="245" t="s">
        <v>191</v>
      </c>
    </row>
    <row r="146" spans="1:65" s="12" customFormat="1" ht="20.85" customHeight="1">
      <c r="B146" s="192"/>
      <c r="C146" s="193"/>
      <c r="D146" s="194" t="s">
        <v>76</v>
      </c>
      <c r="E146" s="206" t="s">
        <v>387</v>
      </c>
      <c r="F146" s="206" t="s">
        <v>388</v>
      </c>
      <c r="G146" s="193"/>
      <c r="H146" s="193"/>
      <c r="I146" s="196"/>
      <c r="J146" s="207">
        <f>BK146</f>
        <v>0</v>
      </c>
      <c r="K146" s="193"/>
      <c r="L146" s="198"/>
      <c r="M146" s="199"/>
      <c r="N146" s="200"/>
      <c r="O146" s="200"/>
      <c r="P146" s="201">
        <f>SUM(P147:P160)</f>
        <v>0</v>
      </c>
      <c r="Q146" s="200"/>
      <c r="R146" s="201">
        <f>SUM(R147:R160)</f>
        <v>0.58162754000000005</v>
      </c>
      <c r="S146" s="200"/>
      <c r="T146" s="202">
        <f>SUM(T147:T160)</f>
        <v>0</v>
      </c>
      <c r="AR146" s="203" t="s">
        <v>84</v>
      </c>
      <c r="AT146" s="204" t="s">
        <v>76</v>
      </c>
      <c r="AU146" s="204" t="s">
        <v>86</v>
      </c>
      <c r="AY146" s="203" t="s">
        <v>191</v>
      </c>
      <c r="BK146" s="205">
        <f>SUM(BK147:BK160)</f>
        <v>0</v>
      </c>
    </row>
    <row r="147" spans="1:65" s="2" customFormat="1" ht="21.6" customHeight="1">
      <c r="A147" s="34"/>
      <c r="B147" s="35"/>
      <c r="C147" s="208" t="s">
        <v>86</v>
      </c>
      <c r="D147" s="208" t="s">
        <v>193</v>
      </c>
      <c r="E147" s="209" t="s">
        <v>390</v>
      </c>
      <c r="F147" s="210" t="s">
        <v>391</v>
      </c>
      <c r="G147" s="211" t="s">
        <v>208</v>
      </c>
      <c r="H147" s="212">
        <v>0.23400000000000001</v>
      </c>
      <c r="I147" s="213"/>
      <c r="J147" s="214">
        <f>ROUND(I147*H147,2)</f>
        <v>0</v>
      </c>
      <c r="K147" s="210" t="s">
        <v>197</v>
      </c>
      <c r="L147" s="39"/>
      <c r="M147" s="215" t="s">
        <v>1</v>
      </c>
      <c r="N147" s="216" t="s">
        <v>42</v>
      </c>
      <c r="O147" s="71"/>
      <c r="P147" s="217">
        <f>O147*H147</f>
        <v>0</v>
      </c>
      <c r="Q147" s="217">
        <v>2.45329</v>
      </c>
      <c r="R147" s="217">
        <f>Q147*H147</f>
        <v>0.57406986000000004</v>
      </c>
      <c r="S147" s="217">
        <v>0</v>
      </c>
      <c r="T147" s="21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9" t="s">
        <v>198</v>
      </c>
      <c r="AT147" s="219" t="s">
        <v>193</v>
      </c>
      <c r="AU147" s="219" t="s">
        <v>213</v>
      </c>
      <c r="AY147" s="17" t="s">
        <v>191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7" t="s">
        <v>84</v>
      </c>
      <c r="BK147" s="220">
        <f>ROUND(I147*H147,2)</f>
        <v>0</v>
      </c>
      <c r="BL147" s="17" t="s">
        <v>198</v>
      </c>
      <c r="BM147" s="219" t="s">
        <v>2395</v>
      </c>
    </row>
    <row r="148" spans="1:65" s="2" customFormat="1" ht="19.5">
      <c r="A148" s="34"/>
      <c r="B148" s="35"/>
      <c r="C148" s="36"/>
      <c r="D148" s="221" t="s">
        <v>200</v>
      </c>
      <c r="E148" s="36"/>
      <c r="F148" s="222" t="s">
        <v>393</v>
      </c>
      <c r="G148" s="36"/>
      <c r="H148" s="36"/>
      <c r="I148" s="122"/>
      <c r="J148" s="36"/>
      <c r="K148" s="36"/>
      <c r="L148" s="39"/>
      <c r="M148" s="223"/>
      <c r="N148" s="224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200</v>
      </c>
      <c r="AU148" s="17" t="s">
        <v>213</v>
      </c>
    </row>
    <row r="149" spans="1:65" s="13" customFormat="1">
      <c r="B149" s="225"/>
      <c r="C149" s="226"/>
      <c r="D149" s="221" t="s">
        <v>202</v>
      </c>
      <c r="E149" s="227" t="s">
        <v>1</v>
      </c>
      <c r="F149" s="228" t="s">
        <v>394</v>
      </c>
      <c r="G149" s="226"/>
      <c r="H149" s="227" t="s">
        <v>1</v>
      </c>
      <c r="I149" s="229"/>
      <c r="J149" s="226"/>
      <c r="K149" s="226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202</v>
      </c>
      <c r="AU149" s="234" t="s">
        <v>213</v>
      </c>
      <c r="AV149" s="13" t="s">
        <v>84</v>
      </c>
      <c r="AW149" s="13" t="s">
        <v>32</v>
      </c>
      <c r="AX149" s="13" t="s">
        <v>77</v>
      </c>
      <c r="AY149" s="234" t="s">
        <v>191</v>
      </c>
    </row>
    <row r="150" spans="1:65" s="14" customFormat="1">
      <c r="B150" s="235"/>
      <c r="C150" s="236"/>
      <c r="D150" s="221" t="s">
        <v>202</v>
      </c>
      <c r="E150" s="237" t="s">
        <v>1</v>
      </c>
      <c r="F150" s="238" t="s">
        <v>2396</v>
      </c>
      <c r="G150" s="236"/>
      <c r="H150" s="239">
        <v>0.23400000000000001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202</v>
      </c>
      <c r="AU150" s="245" t="s">
        <v>213</v>
      </c>
      <c r="AV150" s="14" t="s">
        <v>86</v>
      </c>
      <c r="AW150" s="14" t="s">
        <v>32</v>
      </c>
      <c r="AX150" s="14" t="s">
        <v>77</v>
      </c>
      <c r="AY150" s="245" t="s">
        <v>191</v>
      </c>
    </row>
    <row r="151" spans="1:65" s="2" customFormat="1" ht="21.6" customHeight="1">
      <c r="A151" s="34"/>
      <c r="B151" s="35"/>
      <c r="C151" s="208" t="s">
        <v>213</v>
      </c>
      <c r="D151" s="208" t="s">
        <v>193</v>
      </c>
      <c r="E151" s="209" t="s">
        <v>397</v>
      </c>
      <c r="F151" s="210" t="s">
        <v>398</v>
      </c>
      <c r="G151" s="211" t="s">
        <v>208</v>
      </c>
      <c r="H151" s="212">
        <v>0.23400000000000001</v>
      </c>
      <c r="I151" s="213"/>
      <c r="J151" s="214">
        <f>ROUND(I151*H151,2)</f>
        <v>0</v>
      </c>
      <c r="K151" s="210" t="s">
        <v>197</v>
      </c>
      <c r="L151" s="39"/>
      <c r="M151" s="215" t="s">
        <v>1</v>
      </c>
      <c r="N151" s="216" t="s">
        <v>42</v>
      </c>
      <c r="O151" s="71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9" t="s">
        <v>198</v>
      </c>
      <c r="AT151" s="219" t="s">
        <v>193</v>
      </c>
      <c r="AU151" s="219" t="s">
        <v>213</v>
      </c>
      <c r="AY151" s="17" t="s">
        <v>191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7" t="s">
        <v>84</v>
      </c>
      <c r="BK151" s="220">
        <f>ROUND(I151*H151,2)</f>
        <v>0</v>
      </c>
      <c r="BL151" s="17" t="s">
        <v>198</v>
      </c>
      <c r="BM151" s="219" t="s">
        <v>2397</v>
      </c>
    </row>
    <row r="152" spans="1:65" s="2" customFormat="1" ht="19.5">
      <c r="A152" s="34"/>
      <c r="B152" s="35"/>
      <c r="C152" s="36"/>
      <c r="D152" s="221" t="s">
        <v>200</v>
      </c>
      <c r="E152" s="36"/>
      <c r="F152" s="222" t="s">
        <v>400</v>
      </c>
      <c r="G152" s="36"/>
      <c r="H152" s="36"/>
      <c r="I152" s="122"/>
      <c r="J152" s="36"/>
      <c r="K152" s="36"/>
      <c r="L152" s="39"/>
      <c r="M152" s="223"/>
      <c r="N152" s="224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200</v>
      </c>
      <c r="AU152" s="17" t="s">
        <v>213</v>
      </c>
    </row>
    <row r="153" spans="1:65" s="2" customFormat="1" ht="21.6" customHeight="1">
      <c r="A153" s="34"/>
      <c r="B153" s="35"/>
      <c r="C153" s="208" t="s">
        <v>198</v>
      </c>
      <c r="D153" s="208" t="s">
        <v>193</v>
      </c>
      <c r="E153" s="209" t="s">
        <v>402</v>
      </c>
      <c r="F153" s="210" t="s">
        <v>403</v>
      </c>
      <c r="G153" s="211" t="s">
        <v>208</v>
      </c>
      <c r="H153" s="212">
        <v>0.23400000000000001</v>
      </c>
      <c r="I153" s="213"/>
      <c r="J153" s="214">
        <f>ROUND(I153*H153,2)</f>
        <v>0</v>
      </c>
      <c r="K153" s="210" t="s">
        <v>197</v>
      </c>
      <c r="L153" s="39"/>
      <c r="M153" s="215" t="s">
        <v>1</v>
      </c>
      <c r="N153" s="216" t="s">
        <v>42</v>
      </c>
      <c r="O153" s="71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9" t="s">
        <v>198</v>
      </c>
      <c r="AT153" s="219" t="s">
        <v>193</v>
      </c>
      <c r="AU153" s="219" t="s">
        <v>213</v>
      </c>
      <c r="AY153" s="17" t="s">
        <v>191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7" t="s">
        <v>84</v>
      </c>
      <c r="BK153" s="220">
        <f>ROUND(I153*H153,2)</f>
        <v>0</v>
      </c>
      <c r="BL153" s="17" t="s">
        <v>198</v>
      </c>
      <c r="BM153" s="219" t="s">
        <v>2398</v>
      </c>
    </row>
    <row r="154" spans="1:65" s="2" customFormat="1" ht="19.5">
      <c r="A154" s="34"/>
      <c r="B154" s="35"/>
      <c r="C154" s="36"/>
      <c r="D154" s="221" t="s">
        <v>200</v>
      </c>
      <c r="E154" s="36"/>
      <c r="F154" s="222" t="s">
        <v>405</v>
      </c>
      <c r="G154" s="36"/>
      <c r="H154" s="36"/>
      <c r="I154" s="122"/>
      <c r="J154" s="36"/>
      <c r="K154" s="36"/>
      <c r="L154" s="39"/>
      <c r="M154" s="223"/>
      <c r="N154" s="224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200</v>
      </c>
      <c r="AU154" s="17" t="s">
        <v>213</v>
      </c>
    </row>
    <row r="155" spans="1:65" s="2" customFormat="1" ht="14.45" customHeight="1">
      <c r="A155" s="34"/>
      <c r="B155" s="35"/>
      <c r="C155" s="208" t="s">
        <v>227</v>
      </c>
      <c r="D155" s="208" t="s">
        <v>193</v>
      </c>
      <c r="E155" s="209" t="s">
        <v>407</v>
      </c>
      <c r="F155" s="210" t="s">
        <v>408</v>
      </c>
      <c r="G155" s="211" t="s">
        <v>223</v>
      </c>
      <c r="H155" s="212">
        <v>0.55900000000000005</v>
      </c>
      <c r="I155" s="213"/>
      <c r="J155" s="214">
        <f>ROUND(I155*H155,2)</f>
        <v>0</v>
      </c>
      <c r="K155" s="210" t="s">
        <v>197</v>
      </c>
      <c r="L155" s="39"/>
      <c r="M155" s="215" t="s">
        <v>1</v>
      </c>
      <c r="N155" s="216" t="s">
        <v>42</v>
      </c>
      <c r="O155" s="71"/>
      <c r="P155" s="217">
        <f>O155*H155</f>
        <v>0</v>
      </c>
      <c r="Q155" s="217">
        <v>1.3520000000000001E-2</v>
      </c>
      <c r="R155" s="217">
        <f>Q155*H155</f>
        <v>7.5576800000000015E-3</v>
      </c>
      <c r="S155" s="217">
        <v>0</v>
      </c>
      <c r="T155" s="21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9" t="s">
        <v>198</v>
      </c>
      <c r="AT155" s="219" t="s">
        <v>193</v>
      </c>
      <c r="AU155" s="219" t="s">
        <v>213</v>
      </c>
      <c r="AY155" s="17" t="s">
        <v>191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7" t="s">
        <v>84</v>
      </c>
      <c r="BK155" s="220">
        <f>ROUND(I155*H155,2)</f>
        <v>0</v>
      </c>
      <c r="BL155" s="17" t="s">
        <v>198</v>
      </c>
      <c r="BM155" s="219" t="s">
        <v>2399</v>
      </c>
    </row>
    <row r="156" spans="1:65" s="2" customFormat="1">
      <c r="A156" s="34"/>
      <c r="B156" s="35"/>
      <c r="C156" s="36"/>
      <c r="D156" s="221" t="s">
        <v>200</v>
      </c>
      <c r="E156" s="36"/>
      <c r="F156" s="222" t="s">
        <v>410</v>
      </c>
      <c r="G156" s="36"/>
      <c r="H156" s="36"/>
      <c r="I156" s="122"/>
      <c r="J156" s="36"/>
      <c r="K156" s="36"/>
      <c r="L156" s="39"/>
      <c r="M156" s="223"/>
      <c r="N156" s="224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200</v>
      </c>
      <c r="AU156" s="17" t="s">
        <v>213</v>
      </c>
    </row>
    <row r="157" spans="1:65" s="13" customFormat="1">
      <c r="B157" s="225"/>
      <c r="C157" s="226"/>
      <c r="D157" s="221" t="s">
        <v>202</v>
      </c>
      <c r="E157" s="227" t="s">
        <v>1</v>
      </c>
      <c r="F157" s="228" t="s">
        <v>394</v>
      </c>
      <c r="G157" s="226"/>
      <c r="H157" s="227" t="s">
        <v>1</v>
      </c>
      <c r="I157" s="229"/>
      <c r="J157" s="226"/>
      <c r="K157" s="226"/>
      <c r="L157" s="230"/>
      <c r="M157" s="231"/>
      <c r="N157" s="232"/>
      <c r="O157" s="232"/>
      <c r="P157" s="232"/>
      <c r="Q157" s="232"/>
      <c r="R157" s="232"/>
      <c r="S157" s="232"/>
      <c r="T157" s="233"/>
      <c r="AT157" s="234" t="s">
        <v>202</v>
      </c>
      <c r="AU157" s="234" t="s">
        <v>213</v>
      </c>
      <c r="AV157" s="13" t="s">
        <v>84</v>
      </c>
      <c r="AW157" s="13" t="s">
        <v>32</v>
      </c>
      <c r="AX157" s="13" t="s">
        <v>77</v>
      </c>
      <c r="AY157" s="234" t="s">
        <v>191</v>
      </c>
    </row>
    <row r="158" spans="1:65" s="14" customFormat="1">
      <c r="B158" s="235"/>
      <c r="C158" s="236"/>
      <c r="D158" s="221" t="s">
        <v>202</v>
      </c>
      <c r="E158" s="237" t="s">
        <v>1</v>
      </c>
      <c r="F158" s="238" t="s">
        <v>2400</v>
      </c>
      <c r="G158" s="236"/>
      <c r="H158" s="239">
        <v>0.55900000000000005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202</v>
      </c>
      <c r="AU158" s="245" t="s">
        <v>213</v>
      </c>
      <c r="AV158" s="14" t="s">
        <v>86</v>
      </c>
      <c r="AW158" s="14" t="s">
        <v>32</v>
      </c>
      <c r="AX158" s="14" t="s">
        <v>77</v>
      </c>
      <c r="AY158" s="245" t="s">
        <v>191</v>
      </c>
    </row>
    <row r="159" spans="1:65" s="2" customFormat="1" ht="14.45" customHeight="1">
      <c r="A159" s="34"/>
      <c r="B159" s="35"/>
      <c r="C159" s="208" t="s">
        <v>232</v>
      </c>
      <c r="D159" s="208" t="s">
        <v>193</v>
      </c>
      <c r="E159" s="209" t="s">
        <v>413</v>
      </c>
      <c r="F159" s="210" t="s">
        <v>414</v>
      </c>
      <c r="G159" s="211" t="s">
        <v>223</v>
      </c>
      <c r="H159" s="212">
        <v>0.55900000000000005</v>
      </c>
      <c r="I159" s="213"/>
      <c r="J159" s="214">
        <f>ROUND(I159*H159,2)</f>
        <v>0</v>
      </c>
      <c r="K159" s="210" t="s">
        <v>197</v>
      </c>
      <c r="L159" s="39"/>
      <c r="M159" s="215" t="s">
        <v>1</v>
      </c>
      <c r="N159" s="216" t="s">
        <v>42</v>
      </c>
      <c r="O159" s="71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9" t="s">
        <v>198</v>
      </c>
      <c r="AT159" s="219" t="s">
        <v>193</v>
      </c>
      <c r="AU159" s="219" t="s">
        <v>213</v>
      </c>
      <c r="AY159" s="17" t="s">
        <v>191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7" t="s">
        <v>84</v>
      </c>
      <c r="BK159" s="220">
        <f>ROUND(I159*H159,2)</f>
        <v>0</v>
      </c>
      <c r="BL159" s="17" t="s">
        <v>198</v>
      </c>
      <c r="BM159" s="219" t="s">
        <v>2401</v>
      </c>
    </row>
    <row r="160" spans="1:65" s="2" customFormat="1">
      <c r="A160" s="34"/>
      <c r="B160" s="35"/>
      <c r="C160" s="36"/>
      <c r="D160" s="221" t="s">
        <v>200</v>
      </c>
      <c r="E160" s="36"/>
      <c r="F160" s="222" t="s">
        <v>416</v>
      </c>
      <c r="G160" s="36"/>
      <c r="H160" s="36"/>
      <c r="I160" s="122"/>
      <c r="J160" s="36"/>
      <c r="K160" s="36"/>
      <c r="L160" s="39"/>
      <c r="M160" s="223"/>
      <c r="N160" s="224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200</v>
      </c>
      <c r="AU160" s="17" t="s">
        <v>213</v>
      </c>
    </row>
    <row r="161" spans="1:65" s="12" customFormat="1" ht="22.9" customHeight="1">
      <c r="B161" s="192"/>
      <c r="C161" s="193"/>
      <c r="D161" s="194" t="s">
        <v>76</v>
      </c>
      <c r="E161" s="206" t="s">
        <v>255</v>
      </c>
      <c r="F161" s="206" t="s">
        <v>430</v>
      </c>
      <c r="G161" s="193"/>
      <c r="H161" s="193"/>
      <c r="I161" s="196"/>
      <c r="J161" s="207">
        <f>BK161</f>
        <v>0</v>
      </c>
      <c r="K161" s="193"/>
      <c r="L161" s="198"/>
      <c r="M161" s="199"/>
      <c r="N161" s="200"/>
      <c r="O161" s="200"/>
      <c r="P161" s="201">
        <f>P162+P166+P175</f>
        <v>0</v>
      </c>
      <c r="Q161" s="200"/>
      <c r="R161" s="201">
        <f>R162+R166+R175</f>
        <v>6.2036000000000001E-3</v>
      </c>
      <c r="S161" s="200"/>
      <c r="T161" s="202">
        <f>T162+T166+T175</f>
        <v>1.48746</v>
      </c>
      <c r="AR161" s="203" t="s">
        <v>84</v>
      </c>
      <c r="AT161" s="204" t="s">
        <v>76</v>
      </c>
      <c r="AU161" s="204" t="s">
        <v>84</v>
      </c>
      <c r="AY161" s="203" t="s">
        <v>191</v>
      </c>
      <c r="BK161" s="205">
        <f>BK162+BK166+BK175</f>
        <v>0</v>
      </c>
    </row>
    <row r="162" spans="1:65" s="12" customFormat="1" ht="20.85" customHeight="1">
      <c r="B162" s="192"/>
      <c r="C162" s="193"/>
      <c r="D162" s="194" t="s">
        <v>76</v>
      </c>
      <c r="E162" s="206" t="s">
        <v>431</v>
      </c>
      <c r="F162" s="206" t="s">
        <v>432</v>
      </c>
      <c r="G162" s="193"/>
      <c r="H162" s="193"/>
      <c r="I162" s="196"/>
      <c r="J162" s="207">
        <f>BK162</f>
        <v>0</v>
      </c>
      <c r="K162" s="193"/>
      <c r="L162" s="198"/>
      <c r="M162" s="199"/>
      <c r="N162" s="200"/>
      <c r="O162" s="200"/>
      <c r="P162" s="201">
        <f>SUM(P163:P165)</f>
        <v>0</v>
      </c>
      <c r="Q162" s="200"/>
      <c r="R162" s="201">
        <f>SUM(R163:R165)</f>
        <v>2.3399999999999996E-3</v>
      </c>
      <c r="S162" s="200"/>
      <c r="T162" s="202">
        <f>SUM(T163:T165)</f>
        <v>0</v>
      </c>
      <c r="AR162" s="203" t="s">
        <v>84</v>
      </c>
      <c r="AT162" s="204" t="s">
        <v>76</v>
      </c>
      <c r="AU162" s="204" t="s">
        <v>86</v>
      </c>
      <c r="AY162" s="203" t="s">
        <v>191</v>
      </c>
      <c r="BK162" s="205">
        <f>SUM(BK163:BK165)</f>
        <v>0</v>
      </c>
    </row>
    <row r="163" spans="1:65" s="2" customFormat="1" ht="32.450000000000003" customHeight="1">
      <c r="A163" s="34"/>
      <c r="B163" s="35"/>
      <c r="C163" s="208" t="s">
        <v>241</v>
      </c>
      <c r="D163" s="208" t="s">
        <v>193</v>
      </c>
      <c r="E163" s="209" t="s">
        <v>434</v>
      </c>
      <c r="F163" s="210" t="s">
        <v>435</v>
      </c>
      <c r="G163" s="211" t="s">
        <v>223</v>
      </c>
      <c r="H163" s="212">
        <v>18</v>
      </c>
      <c r="I163" s="213"/>
      <c r="J163" s="214">
        <f>ROUND(I163*H163,2)</f>
        <v>0</v>
      </c>
      <c r="K163" s="210" t="s">
        <v>197</v>
      </c>
      <c r="L163" s="39"/>
      <c r="M163" s="215" t="s">
        <v>1</v>
      </c>
      <c r="N163" s="216" t="s">
        <v>42</v>
      </c>
      <c r="O163" s="71"/>
      <c r="P163" s="217">
        <f>O163*H163</f>
        <v>0</v>
      </c>
      <c r="Q163" s="217">
        <v>1.2999999999999999E-4</v>
      </c>
      <c r="R163" s="217">
        <f>Q163*H163</f>
        <v>2.3399999999999996E-3</v>
      </c>
      <c r="S163" s="217">
        <v>0</v>
      </c>
      <c r="T163" s="21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9" t="s">
        <v>198</v>
      </c>
      <c r="AT163" s="219" t="s">
        <v>193</v>
      </c>
      <c r="AU163" s="219" t="s">
        <v>213</v>
      </c>
      <c r="AY163" s="17" t="s">
        <v>191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7" t="s">
        <v>84</v>
      </c>
      <c r="BK163" s="220">
        <f>ROUND(I163*H163,2)</f>
        <v>0</v>
      </c>
      <c r="BL163" s="17" t="s">
        <v>198</v>
      </c>
      <c r="BM163" s="219" t="s">
        <v>436</v>
      </c>
    </row>
    <row r="164" spans="1:65" s="2" customFormat="1" ht="29.25">
      <c r="A164" s="34"/>
      <c r="B164" s="35"/>
      <c r="C164" s="36"/>
      <c r="D164" s="221" t="s">
        <v>200</v>
      </c>
      <c r="E164" s="36"/>
      <c r="F164" s="222" t="s">
        <v>437</v>
      </c>
      <c r="G164" s="36"/>
      <c r="H164" s="36"/>
      <c r="I164" s="122"/>
      <c r="J164" s="36"/>
      <c r="K164" s="36"/>
      <c r="L164" s="39"/>
      <c r="M164" s="223"/>
      <c r="N164" s="224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200</v>
      </c>
      <c r="AU164" s="17" t="s">
        <v>213</v>
      </c>
    </row>
    <row r="165" spans="1:65" s="14" customFormat="1">
      <c r="B165" s="235"/>
      <c r="C165" s="236"/>
      <c r="D165" s="221" t="s">
        <v>202</v>
      </c>
      <c r="E165" s="237" t="s">
        <v>1</v>
      </c>
      <c r="F165" s="238" t="s">
        <v>2402</v>
      </c>
      <c r="G165" s="236"/>
      <c r="H165" s="239">
        <v>18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202</v>
      </c>
      <c r="AU165" s="245" t="s">
        <v>213</v>
      </c>
      <c r="AV165" s="14" t="s">
        <v>86</v>
      </c>
      <c r="AW165" s="14" t="s">
        <v>32</v>
      </c>
      <c r="AX165" s="14" t="s">
        <v>77</v>
      </c>
      <c r="AY165" s="245" t="s">
        <v>191</v>
      </c>
    </row>
    <row r="166" spans="1:65" s="12" customFormat="1" ht="20.85" customHeight="1">
      <c r="B166" s="192"/>
      <c r="C166" s="193"/>
      <c r="D166" s="194" t="s">
        <v>76</v>
      </c>
      <c r="E166" s="206" t="s">
        <v>442</v>
      </c>
      <c r="F166" s="206" t="s">
        <v>443</v>
      </c>
      <c r="G166" s="193"/>
      <c r="H166" s="193"/>
      <c r="I166" s="196"/>
      <c r="J166" s="207">
        <f>BK166</f>
        <v>0</v>
      </c>
      <c r="K166" s="193"/>
      <c r="L166" s="198"/>
      <c r="M166" s="199"/>
      <c r="N166" s="200"/>
      <c r="O166" s="200"/>
      <c r="P166" s="201">
        <f>SUM(P167:P174)</f>
        <v>0</v>
      </c>
      <c r="Q166" s="200"/>
      <c r="R166" s="201">
        <f>SUM(R167:R174)</f>
        <v>3.8636E-3</v>
      </c>
      <c r="S166" s="200"/>
      <c r="T166" s="202">
        <f>SUM(T167:T174)</f>
        <v>0</v>
      </c>
      <c r="AR166" s="203" t="s">
        <v>84</v>
      </c>
      <c r="AT166" s="204" t="s">
        <v>76</v>
      </c>
      <c r="AU166" s="204" t="s">
        <v>86</v>
      </c>
      <c r="AY166" s="203" t="s">
        <v>191</v>
      </c>
      <c r="BK166" s="205">
        <f>SUM(BK167:BK174)</f>
        <v>0</v>
      </c>
    </row>
    <row r="167" spans="1:65" s="2" customFormat="1" ht="21.6" customHeight="1">
      <c r="A167" s="34"/>
      <c r="B167" s="35"/>
      <c r="C167" s="208" t="s">
        <v>248</v>
      </c>
      <c r="D167" s="208" t="s">
        <v>193</v>
      </c>
      <c r="E167" s="209" t="s">
        <v>478</v>
      </c>
      <c r="F167" s="210" t="s">
        <v>479</v>
      </c>
      <c r="G167" s="211" t="s">
        <v>223</v>
      </c>
      <c r="H167" s="212">
        <v>64.59</v>
      </c>
      <c r="I167" s="213"/>
      <c r="J167" s="214">
        <f>ROUND(I167*H167,2)</f>
        <v>0</v>
      </c>
      <c r="K167" s="210" t="s">
        <v>197</v>
      </c>
      <c r="L167" s="39"/>
      <c r="M167" s="215" t="s">
        <v>1</v>
      </c>
      <c r="N167" s="216" t="s">
        <v>42</v>
      </c>
      <c r="O167" s="71"/>
      <c r="P167" s="217">
        <f>O167*H167</f>
        <v>0</v>
      </c>
      <c r="Q167" s="217">
        <v>4.0000000000000003E-5</v>
      </c>
      <c r="R167" s="217">
        <f>Q167*H167</f>
        <v>2.5836000000000001E-3</v>
      </c>
      <c r="S167" s="217">
        <v>0</v>
      </c>
      <c r="T167" s="21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9" t="s">
        <v>198</v>
      </c>
      <c r="AT167" s="219" t="s">
        <v>193</v>
      </c>
      <c r="AU167" s="219" t="s">
        <v>213</v>
      </c>
      <c r="AY167" s="17" t="s">
        <v>191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7" t="s">
        <v>84</v>
      </c>
      <c r="BK167" s="220">
        <f>ROUND(I167*H167,2)</f>
        <v>0</v>
      </c>
      <c r="BL167" s="17" t="s">
        <v>198</v>
      </c>
      <c r="BM167" s="219" t="s">
        <v>480</v>
      </c>
    </row>
    <row r="168" spans="1:65" s="2" customFormat="1" ht="68.25">
      <c r="A168" s="34"/>
      <c r="B168" s="35"/>
      <c r="C168" s="36"/>
      <c r="D168" s="221" t="s">
        <v>200</v>
      </c>
      <c r="E168" s="36"/>
      <c r="F168" s="222" t="s">
        <v>481</v>
      </c>
      <c r="G168" s="36"/>
      <c r="H168" s="36"/>
      <c r="I168" s="122"/>
      <c r="J168" s="36"/>
      <c r="K168" s="36"/>
      <c r="L168" s="39"/>
      <c r="M168" s="223"/>
      <c r="N168" s="224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200</v>
      </c>
      <c r="AU168" s="17" t="s">
        <v>213</v>
      </c>
    </row>
    <row r="169" spans="1:65" s="14" customFormat="1">
      <c r="B169" s="235"/>
      <c r="C169" s="236"/>
      <c r="D169" s="221" t="s">
        <v>202</v>
      </c>
      <c r="E169" s="237" t="s">
        <v>1</v>
      </c>
      <c r="F169" s="238" t="s">
        <v>2403</v>
      </c>
      <c r="G169" s="236"/>
      <c r="H169" s="239">
        <v>64.59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202</v>
      </c>
      <c r="AU169" s="245" t="s">
        <v>213</v>
      </c>
      <c r="AV169" s="14" t="s">
        <v>86</v>
      </c>
      <c r="AW169" s="14" t="s">
        <v>32</v>
      </c>
      <c r="AX169" s="14" t="s">
        <v>77</v>
      </c>
      <c r="AY169" s="245" t="s">
        <v>191</v>
      </c>
    </row>
    <row r="170" spans="1:65" s="2" customFormat="1" ht="21.6" customHeight="1">
      <c r="A170" s="34"/>
      <c r="B170" s="35"/>
      <c r="C170" s="208" t="s">
        <v>255</v>
      </c>
      <c r="D170" s="208" t="s">
        <v>193</v>
      </c>
      <c r="E170" s="209" t="s">
        <v>500</v>
      </c>
      <c r="F170" s="210" t="s">
        <v>501</v>
      </c>
      <c r="G170" s="211" t="s">
        <v>196</v>
      </c>
      <c r="H170" s="212">
        <v>8</v>
      </c>
      <c r="I170" s="213"/>
      <c r="J170" s="214">
        <f>ROUND(I170*H170,2)</f>
        <v>0</v>
      </c>
      <c r="K170" s="210" t="s">
        <v>197</v>
      </c>
      <c r="L170" s="39"/>
      <c r="M170" s="215" t="s">
        <v>1</v>
      </c>
      <c r="N170" s="216" t="s">
        <v>42</v>
      </c>
      <c r="O170" s="71"/>
      <c r="P170" s="217">
        <f>O170*H170</f>
        <v>0</v>
      </c>
      <c r="Q170" s="217">
        <v>1.0000000000000001E-5</v>
      </c>
      <c r="R170" s="217">
        <f>Q170*H170</f>
        <v>8.0000000000000007E-5</v>
      </c>
      <c r="S170" s="217">
        <v>0</v>
      </c>
      <c r="T170" s="21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9" t="s">
        <v>198</v>
      </c>
      <c r="AT170" s="219" t="s">
        <v>193</v>
      </c>
      <c r="AU170" s="219" t="s">
        <v>213</v>
      </c>
      <c r="AY170" s="17" t="s">
        <v>191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7" t="s">
        <v>84</v>
      </c>
      <c r="BK170" s="220">
        <f>ROUND(I170*H170,2)</f>
        <v>0</v>
      </c>
      <c r="BL170" s="17" t="s">
        <v>198</v>
      </c>
      <c r="BM170" s="219" t="s">
        <v>502</v>
      </c>
    </row>
    <row r="171" spans="1:65" s="2" customFormat="1" ht="29.25">
      <c r="A171" s="34"/>
      <c r="B171" s="35"/>
      <c r="C171" s="36"/>
      <c r="D171" s="221" t="s">
        <v>200</v>
      </c>
      <c r="E171" s="36"/>
      <c r="F171" s="222" t="s">
        <v>503</v>
      </c>
      <c r="G171" s="36"/>
      <c r="H171" s="36"/>
      <c r="I171" s="122"/>
      <c r="J171" s="36"/>
      <c r="K171" s="36"/>
      <c r="L171" s="39"/>
      <c r="M171" s="223"/>
      <c r="N171" s="224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200</v>
      </c>
      <c r="AU171" s="17" t="s">
        <v>213</v>
      </c>
    </row>
    <row r="172" spans="1:65" s="14" customFormat="1">
      <c r="B172" s="235"/>
      <c r="C172" s="236"/>
      <c r="D172" s="221" t="s">
        <v>202</v>
      </c>
      <c r="E172" s="237" t="s">
        <v>1</v>
      </c>
      <c r="F172" s="238" t="s">
        <v>1685</v>
      </c>
      <c r="G172" s="236"/>
      <c r="H172" s="239">
        <v>8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202</v>
      </c>
      <c r="AU172" s="245" t="s">
        <v>213</v>
      </c>
      <c r="AV172" s="14" t="s">
        <v>86</v>
      </c>
      <c r="AW172" s="14" t="s">
        <v>32</v>
      </c>
      <c r="AX172" s="14" t="s">
        <v>77</v>
      </c>
      <c r="AY172" s="245" t="s">
        <v>191</v>
      </c>
    </row>
    <row r="173" spans="1:65" s="2" customFormat="1" ht="21.6" customHeight="1">
      <c r="A173" s="34"/>
      <c r="B173" s="35"/>
      <c r="C173" s="208" t="s">
        <v>266</v>
      </c>
      <c r="D173" s="208" t="s">
        <v>193</v>
      </c>
      <c r="E173" s="209" t="s">
        <v>506</v>
      </c>
      <c r="F173" s="210" t="s">
        <v>507</v>
      </c>
      <c r="G173" s="211" t="s">
        <v>196</v>
      </c>
      <c r="H173" s="212">
        <v>8</v>
      </c>
      <c r="I173" s="213"/>
      <c r="J173" s="214">
        <f>ROUND(I173*H173,2)</f>
        <v>0</v>
      </c>
      <c r="K173" s="210" t="s">
        <v>197</v>
      </c>
      <c r="L173" s="39"/>
      <c r="M173" s="215" t="s">
        <v>1</v>
      </c>
      <c r="N173" s="216" t="s">
        <v>42</v>
      </c>
      <c r="O173" s="71"/>
      <c r="P173" s="217">
        <f>O173*H173</f>
        <v>0</v>
      </c>
      <c r="Q173" s="217">
        <v>1.4999999999999999E-4</v>
      </c>
      <c r="R173" s="217">
        <f>Q173*H173</f>
        <v>1.1999999999999999E-3</v>
      </c>
      <c r="S173" s="217">
        <v>0</v>
      </c>
      <c r="T173" s="21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9" t="s">
        <v>198</v>
      </c>
      <c r="AT173" s="219" t="s">
        <v>193</v>
      </c>
      <c r="AU173" s="219" t="s">
        <v>213</v>
      </c>
      <c r="AY173" s="17" t="s">
        <v>191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7" t="s">
        <v>84</v>
      </c>
      <c r="BK173" s="220">
        <f>ROUND(I173*H173,2)</f>
        <v>0</v>
      </c>
      <c r="BL173" s="17" t="s">
        <v>198</v>
      </c>
      <c r="BM173" s="219" t="s">
        <v>508</v>
      </c>
    </row>
    <row r="174" spans="1:65" s="2" customFormat="1" ht="19.5">
      <c r="A174" s="34"/>
      <c r="B174" s="35"/>
      <c r="C174" s="36"/>
      <c r="D174" s="221" t="s">
        <v>200</v>
      </c>
      <c r="E174" s="36"/>
      <c r="F174" s="222" t="s">
        <v>509</v>
      </c>
      <c r="G174" s="36"/>
      <c r="H174" s="36"/>
      <c r="I174" s="122"/>
      <c r="J174" s="36"/>
      <c r="K174" s="36"/>
      <c r="L174" s="39"/>
      <c r="M174" s="223"/>
      <c r="N174" s="224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200</v>
      </c>
      <c r="AU174" s="17" t="s">
        <v>213</v>
      </c>
    </row>
    <row r="175" spans="1:65" s="12" customFormat="1" ht="20.85" customHeight="1">
      <c r="B175" s="192"/>
      <c r="C175" s="193"/>
      <c r="D175" s="194" t="s">
        <v>76</v>
      </c>
      <c r="E175" s="206" t="s">
        <v>510</v>
      </c>
      <c r="F175" s="206" t="s">
        <v>511</v>
      </c>
      <c r="G175" s="193"/>
      <c r="H175" s="193"/>
      <c r="I175" s="196"/>
      <c r="J175" s="207">
        <f>BK175</f>
        <v>0</v>
      </c>
      <c r="K175" s="193"/>
      <c r="L175" s="198"/>
      <c r="M175" s="199"/>
      <c r="N175" s="200"/>
      <c r="O175" s="200"/>
      <c r="P175" s="201">
        <f>SUM(P176:P184)</f>
        <v>0</v>
      </c>
      <c r="Q175" s="200"/>
      <c r="R175" s="201">
        <f>SUM(R176:R184)</f>
        <v>0</v>
      </c>
      <c r="S175" s="200"/>
      <c r="T175" s="202">
        <f>SUM(T176:T184)</f>
        <v>1.48746</v>
      </c>
      <c r="AR175" s="203" t="s">
        <v>84</v>
      </c>
      <c r="AT175" s="204" t="s">
        <v>76</v>
      </c>
      <c r="AU175" s="204" t="s">
        <v>86</v>
      </c>
      <c r="AY175" s="203" t="s">
        <v>191</v>
      </c>
      <c r="BK175" s="205">
        <f>SUM(BK176:BK184)</f>
        <v>0</v>
      </c>
    </row>
    <row r="176" spans="1:65" s="2" customFormat="1" ht="21.6" customHeight="1">
      <c r="A176" s="34"/>
      <c r="B176" s="35"/>
      <c r="C176" s="208" t="s">
        <v>274</v>
      </c>
      <c r="D176" s="208" t="s">
        <v>193</v>
      </c>
      <c r="E176" s="209" t="s">
        <v>534</v>
      </c>
      <c r="F176" s="210" t="s">
        <v>535</v>
      </c>
      <c r="G176" s="211" t="s">
        <v>297</v>
      </c>
      <c r="H176" s="212">
        <v>2</v>
      </c>
      <c r="I176" s="213"/>
      <c r="J176" s="214">
        <f>ROUND(I176*H176,2)</f>
        <v>0</v>
      </c>
      <c r="K176" s="210" t="s">
        <v>197</v>
      </c>
      <c r="L176" s="39"/>
      <c r="M176" s="215" t="s">
        <v>1</v>
      </c>
      <c r="N176" s="216" t="s">
        <v>42</v>
      </c>
      <c r="O176" s="71"/>
      <c r="P176" s="217">
        <f>O176*H176</f>
        <v>0</v>
      </c>
      <c r="Q176" s="217">
        <v>0</v>
      </c>
      <c r="R176" s="217">
        <f>Q176*H176</f>
        <v>0</v>
      </c>
      <c r="S176" s="217">
        <v>0.112</v>
      </c>
      <c r="T176" s="218">
        <f>S176*H176</f>
        <v>0.224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9" t="s">
        <v>198</v>
      </c>
      <c r="AT176" s="219" t="s">
        <v>193</v>
      </c>
      <c r="AU176" s="219" t="s">
        <v>213</v>
      </c>
      <c r="AY176" s="17" t="s">
        <v>191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7" t="s">
        <v>84</v>
      </c>
      <c r="BK176" s="220">
        <f>ROUND(I176*H176,2)</f>
        <v>0</v>
      </c>
      <c r="BL176" s="17" t="s">
        <v>198</v>
      </c>
      <c r="BM176" s="219" t="s">
        <v>2404</v>
      </c>
    </row>
    <row r="177" spans="1:65" s="2" customFormat="1" ht="19.5">
      <c r="A177" s="34"/>
      <c r="B177" s="35"/>
      <c r="C177" s="36"/>
      <c r="D177" s="221" t="s">
        <v>200</v>
      </c>
      <c r="E177" s="36"/>
      <c r="F177" s="222" t="s">
        <v>537</v>
      </c>
      <c r="G177" s="36"/>
      <c r="H177" s="36"/>
      <c r="I177" s="122"/>
      <c r="J177" s="36"/>
      <c r="K177" s="36"/>
      <c r="L177" s="39"/>
      <c r="M177" s="223"/>
      <c r="N177" s="224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200</v>
      </c>
      <c r="AU177" s="17" t="s">
        <v>213</v>
      </c>
    </row>
    <row r="178" spans="1:65" s="2" customFormat="1" ht="21.6" customHeight="1">
      <c r="A178" s="34"/>
      <c r="B178" s="35"/>
      <c r="C178" s="208" t="s">
        <v>280</v>
      </c>
      <c r="D178" s="208" t="s">
        <v>193</v>
      </c>
      <c r="E178" s="209" t="s">
        <v>2405</v>
      </c>
      <c r="F178" s="210" t="s">
        <v>2406</v>
      </c>
      <c r="G178" s="211" t="s">
        <v>223</v>
      </c>
      <c r="H178" s="212">
        <v>6.49</v>
      </c>
      <c r="I178" s="213"/>
      <c r="J178" s="214">
        <f>ROUND(I178*H178,2)</f>
        <v>0</v>
      </c>
      <c r="K178" s="210" t="s">
        <v>197</v>
      </c>
      <c r="L178" s="39"/>
      <c r="M178" s="215" t="s">
        <v>1</v>
      </c>
      <c r="N178" s="216" t="s">
        <v>42</v>
      </c>
      <c r="O178" s="71"/>
      <c r="P178" s="217">
        <f>O178*H178</f>
        <v>0</v>
      </c>
      <c r="Q178" s="217">
        <v>0</v>
      </c>
      <c r="R178" s="217">
        <f>Q178*H178</f>
        <v>0</v>
      </c>
      <c r="S178" s="217">
        <v>6.7000000000000004E-2</v>
      </c>
      <c r="T178" s="218">
        <f>S178*H178</f>
        <v>0.43483000000000005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9" t="s">
        <v>198</v>
      </c>
      <c r="AT178" s="219" t="s">
        <v>193</v>
      </c>
      <c r="AU178" s="219" t="s">
        <v>213</v>
      </c>
      <c r="AY178" s="17" t="s">
        <v>191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7" t="s">
        <v>84</v>
      </c>
      <c r="BK178" s="220">
        <f>ROUND(I178*H178,2)</f>
        <v>0</v>
      </c>
      <c r="BL178" s="17" t="s">
        <v>198</v>
      </c>
      <c r="BM178" s="219" t="s">
        <v>2407</v>
      </c>
    </row>
    <row r="179" spans="1:65" s="2" customFormat="1" ht="29.25">
      <c r="A179" s="34"/>
      <c r="B179" s="35"/>
      <c r="C179" s="36"/>
      <c r="D179" s="221" t="s">
        <v>200</v>
      </c>
      <c r="E179" s="36"/>
      <c r="F179" s="222" t="s">
        <v>2408</v>
      </c>
      <c r="G179" s="36"/>
      <c r="H179" s="36"/>
      <c r="I179" s="122"/>
      <c r="J179" s="36"/>
      <c r="K179" s="36"/>
      <c r="L179" s="39"/>
      <c r="M179" s="223"/>
      <c r="N179" s="224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200</v>
      </c>
      <c r="AU179" s="17" t="s">
        <v>213</v>
      </c>
    </row>
    <row r="180" spans="1:65" s="14" customFormat="1">
      <c r="B180" s="235"/>
      <c r="C180" s="236"/>
      <c r="D180" s="221" t="s">
        <v>202</v>
      </c>
      <c r="E180" s="237" t="s">
        <v>1</v>
      </c>
      <c r="F180" s="238" t="s">
        <v>2409</v>
      </c>
      <c r="G180" s="236"/>
      <c r="H180" s="239">
        <v>6.49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202</v>
      </c>
      <c r="AU180" s="245" t="s">
        <v>213</v>
      </c>
      <c r="AV180" s="14" t="s">
        <v>86</v>
      </c>
      <c r="AW180" s="14" t="s">
        <v>32</v>
      </c>
      <c r="AX180" s="14" t="s">
        <v>77</v>
      </c>
      <c r="AY180" s="245" t="s">
        <v>191</v>
      </c>
    </row>
    <row r="181" spans="1:65" s="2" customFormat="1" ht="21.6" customHeight="1">
      <c r="A181" s="34"/>
      <c r="B181" s="35"/>
      <c r="C181" s="208" t="s">
        <v>294</v>
      </c>
      <c r="D181" s="208" t="s">
        <v>193</v>
      </c>
      <c r="E181" s="209" t="s">
        <v>2139</v>
      </c>
      <c r="F181" s="210" t="s">
        <v>2140</v>
      </c>
      <c r="G181" s="211" t="s">
        <v>223</v>
      </c>
      <c r="H181" s="212">
        <v>13.365</v>
      </c>
      <c r="I181" s="213"/>
      <c r="J181" s="214">
        <f>ROUND(I181*H181,2)</f>
        <v>0</v>
      </c>
      <c r="K181" s="210" t="s">
        <v>197</v>
      </c>
      <c r="L181" s="39"/>
      <c r="M181" s="215" t="s">
        <v>1</v>
      </c>
      <c r="N181" s="216" t="s">
        <v>42</v>
      </c>
      <c r="O181" s="71"/>
      <c r="P181" s="217">
        <f>O181*H181</f>
        <v>0</v>
      </c>
      <c r="Q181" s="217">
        <v>0</v>
      </c>
      <c r="R181" s="217">
        <f>Q181*H181</f>
        <v>0</v>
      </c>
      <c r="S181" s="217">
        <v>6.2E-2</v>
      </c>
      <c r="T181" s="218">
        <f>S181*H181</f>
        <v>0.82862999999999998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9" t="s">
        <v>198</v>
      </c>
      <c r="AT181" s="219" t="s">
        <v>193</v>
      </c>
      <c r="AU181" s="219" t="s">
        <v>213</v>
      </c>
      <c r="AY181" s="17" t="s">
        <v>191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7" t="s">
        <v>84</v>
      </c>
      <c r="BK181" s="220">
        <f>ROUND(I181*H181,2)</f>
        <v>0</v>
      </c>
      <c r="BL181" s="17" t="s">
        <v>198</v>
      </c>
      <c r="BM181" s="219" t="s">
        <v>2410</v>
      </c>
    </row>
    <row r="182" spans="1:65" s="2" customFormat="1" ht="19.5">
      <c r="A182" s="34"/>
      <c r="B182" s="35"/>
      <c r="C182" s="36"/>
      <c r="D182" s="221" t="s">
        <v>200</v>
      </c>
      <c r="E182" s="36"/>
      <c r="F182" s="222" t="s">
        <v>2142</v>
      </c>
      <c r="G182" s="36"/>
      <c r="H182" s="36"/>
      <c r="I182" s="122"/>
      <c r="J182" s="36"/>
      <c r="K182" s="36"/>
      <c r="L182" s="39"/>
      <c r="M182" s="223"/>
      <c r="N182" s="224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200</v>
      </c>
      <c r="AU182" s="17" t="s">
        <v>213</v>
      </c>
    </row>
    <row r="183" spans="1:65" s="13" customFormat="1">
      <c r="B183" s="225"/>
      <c r="C183" s="226"/>
      <c r="D183" s="221" t="s">
        <v>202</v>
      </c>
      <c r="E183" s="227" t="s">
        <v>1</v>
      </c>
      <c r="F183" s="228" t="s">
        <v>2411</v>
      </c>
      <c r="G183" s="226"/>
      <c r="H183" s="227" t="s">
        <v>1</v>
      </c>
      <c r="I183" s="229"/>
      <c r="J183" s="226"/>
      <c r="K183" s="226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202</v>
      </c>
      <c r="AU183" s="234" t="s">
        <v>213</v>
      </c>
      <c r="AV183" s="13" t="s">
        <v>84</v>
      </c>
      <c r="AW183" s="13" t="s">
        <v>32</v>
      </c>
      <c r="AX183" s="13" t="s">
        <v>77</v>
      </c>
      <c r="AY183" s="234" t="s">
        <v>191</v>
      </c>
    </row>
    <row r="184" spans="1:65" s="14" customFormat="1">
      <c r="B184" s="235"/>
      <c r="C184" s="236"/>
      <c r="D184" s="221" t="s">
        <v>202</v>
      </c>
      <c r="E184" s="237" t="s">
        <v>1</v>
      </c>
      <c r="F184" s="238" t="s">
        <v>2412</v>
      </c>
      <c r="G184" s="236"/>
      <c r="H184" s="239">
        <v>13.365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202</v>
      </c>
      <c r="AU184" s="245" t="s">
        <v>213</v>
      </c>
      <c r="AV184" s="14" t="s">
        <v>86</v>
      </c>
      <c r="AW184" s="14" t="s">
        <v>32</v>
      </c>
      <c r="AX184" s="14" t="s">
        <v>77</v>
      </c>
      <c r="AY184" s="245" t="s">
        <v>191</v>
      </c>
    </row>
    <row r="185" spans="1:65" s="12" customFormat="1" ht="22.9" customHeight="1">
      <c r="B185" s="192"/>
      <c r="C185" s="193"/>
      <c r="D185" s="194" t="s">
        <v>76</v>
      </c>
      <c r="E185" s="206" t="s">
        <v>602</v>
      </c>
      <c r="F185" s="206" t="s">
        <v>603</v>
      </c>
      <c r="G185" s="193"/>
      <c r="H185" s="193"/>
      <c r="I185" s="196"/>
      <c r="J185" s="207">
        <f>BK185</f>
        <v>0</v>
      </c>
      <c r="K185" s="193"/>
      <c r="L185" s="198"/>
      <c r="M185" s="199"/>
      <c r="N185" s="200"/>
      <c r="O185" s="200"/>
      <c r="P185" s="201">
        <f>SUM(P186:P195)</f>
        <v>0</v>
      </c>
      <c r="Q185" s="200"/>
      <c r="R185" s="201">
        <f>SUM(R186:R195)</f>
        <v>0</v>
      </c>
      <c r="S185" s="200"/>
      <c r="T185" s="202">
        <f>SUM(T186:T195)</f>
        <v>0</v>
      </c>
      <c r="AR185" s="203" t="s">
        <v>84</v>
      </c>
      <c r="AT185" s="204" t="s">
        <v>76</v>
      </c>
      <c r="AU185" s="204" t="s">
        <v>84</v>
      </c>
      <c r="AY185" s="203" t="s">
        <v>191</v>
      </c>
      <c r="BK185" s="205">
        <f>SUM(BK186:BK195)</f>
        <v>0</v>
      </c>
    </row>
    <row r="186" spans="1:65" s="2" customFormat="1" ht="21.6" customHeight="1">
      <c r="A186" s="34"/>
      <c r="B186" s="35"/>
      <c r="C186" s="208" t="s">
        <v>303</v>
      </c>
      <c r="D186" s="208" t="s">
        <v>193</v>
      </c>
      <c r="E186" s="209" t="s">
        <v>1719</v>
      </c>
      <c r="F186" s="210" t="s">
        <v>1720</v>
      </c>
      <c r="G186" s="211" t="s">
        <v>235</v>
      </c>
      <c r="H186" s="212">
        <v>1.67</v>
      </c>
      <c r="I186" s="213"/>
      <c r="J186" s="214">
        <f>ROUND(I186*H186,2)</f>
        <v>0</v>
      </c>
      <c r="K186" s="210" t="s">
        <v>197</v>
      </c>
      <c r="L186" s="39"/>
      <c r="M186" s="215" t="s">
        <v>1</v>
      </c>
      <c r="N186" s="216" t="s">
        <v>42</v>
      </c>
      <c r="O186" s="71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9" t="s">
        <v>198</v>
      </c>
      <c r="AT186" s="219" t="s">
        <v>193</v>
      </c>
      <c r="AU186" s="219" t="s">
        <v>86</v>
      </c>
      <c r="AY186" s="17" t="s">
        <v>191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7" t="s">
        <v>84</v>
      </c>
      <c r="BK186" s="220">
        <f>ROUND(I186*H186,2)</f>
        <v>0</v>
      </c>
      <c r="BL186" s="17" t="s">
        <v>198</v>
      </c>
      <c r="BM186" s="219" t="s">
        <v>1721</v>
      </c>
    </row>
    <row r="187" spans="1:65" s="2" customFormat="1" ht="29.25">
      <c r="A187" s="34"/>
      <c r="B187" s="35"/>
      <c r="C187" s="36"/>
      <c r="D187" s="221" t="s">
        <v>200</v>
      </c>
      <c r="E187" s="36"/>
      <c r="F187" s="222" t="s">
        <v>1722</v>
      </c>
      <c r="G187" s="36"/>
      <c r="H187" s="36"/>
      <c r="I187" s="122"/>
      <c r="J187" s="36"/>
      <c r="K187" s="36"/>
      <c r="L187" s="39"/>
      <c r="M187" s="223"/>
      <c r="N187" s="224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200</v>
      </c>
      <c r="AU187" s="17" t="s">
        <v>86</v>
      </c>
    </row>
    <row r="188" spans="1:65" s="2" customFormat="1" ht="21.6" customHeight="1">
      <c r="A188" s="34"/>
      <c r="B188" s="35"/>
      <c r="C188" s="208" t="s">
        <v>8</v>
      </c>
      <c r="D188" s="208" t="s">
        <v>193</v>
      </c>
      <c r="E188" s="209" t="s">
        <v>610</v>
      </c>
      <c r="F188" s="210" t="s">
        <v>611</v>
      </c>
      <c r="G188" s="211" t="s">
        <v>235</v>
      </c>
      <c r="H188" s="212">
        <v>1.67</v>
      </c>
      <c r="I188" s="213"/>
      <c r="J188" s="214">
        <f>ROUND(I188*H188,2)</f>
        <v>0</v>
      </c>
      <c r="K188" s="210" t="s">
        <v>197</v>
      </c>
      <c r="L188" s="39"/>
      <c r="M188" s="215" t="s">
        <v>1</v>
      </c>
      <c r="N188" s="216" t="s">
        <v>42</v>
      </c>
      <c r="O188" s="71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9" t="s">
        <v>198</v>
      </c>
      <c r="AT188" s="219" t="s">
        <v>193</v>
      </c>
      <c r="AU188" s="219" t="s">
        <v>86</v>
      </c>
      <c r="AY188" s="17" t="s">
        <v>191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7" t="s">
        <v>84</v>
      </c>
      <c r="BK188" s="220">
        <f>ROUND(I188*H188,2)</f>
        <v>0</v>
      </c>
      <c r="BL188" s="17" t="s">
        <v>198</v>
      </c>
      <c r="BM188" s="219" t="s">
        <v>612</v>
      </c>
    </row>
    <row r="189" spans="1:65" s="2" customFormat="1" ht="19.5">
      <c r="A189" s="34"/>
      <c r="B189" s="35"/>
      <c r="C189" s="36"/>
      <c r="D189" s="221" t="s">
        <v>200</v>
      </c>
      <c r="E189" s="36"/>
      <c r="F189" s="222" t="s">
        <v>613</v>
      </c>
      <c r="G189" s="36"/>
      <c r="H189" s="36"/>
      <c r="I189" s="122"/>
      <c r="J189" s="36"/>
      <c r="K189" s="36"/>
      <c r="L189" s="39"/>
      <c r="M189" s="223"/>
      <c r="N189" s="224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200</v>
      </c>
      <c r="AU189" s="17" t="s">
        <v>86</v>
      </c>
    </row>
    <row r="190" spans="1:65" s="2" customFormat="1" ht="21.6" customHeight="1">
      <c r="A190" s="34"/>
      <c r="B190" s="35"/>
      <c r="C190" s="208" t="s">
        <v>321</v>
      </c>
      <c r="D190" s="208" t="s">
        <v>193</v>
      </c>
      <c r="E190" s="209" t="s">
        <v>615</v>
      </c>
      <c r="F190" s="210" t="s">
        <v>616</v>
      </c>
      <c r="G190" s="211" t="s">
        <v>235</v>
      </c>
      <c r="H190" s="212">
        <v>26.72</v>
      </c>
      <c r="I190" s="213"/>
      <c r="J190" s="214">
        <f>ROUND(I190*H190,2)</f>
        <v>0</v>
      </c>
      <c r="K190" s="210" t="s">
        <v>197</v>
      </c>
      <c r="L190" s="39"/>
      <c r="M190" s="215" t="s">
        <v>1</v>
      </c>
      <c r="N190" s="216" t="s">
        <v>42</v>
      </c>
      <c r="O190" s="71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9" t="s">
        <v>198</v>
      </c>
      <c r="AT190" s="219" t="s">
        <v>193</v>
      </c>
      <c r="AU190" s="219" t="s">
        <v>86</v>
      </c>
      <c r="AY190" s="17" t="s">
        <v>191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7" t="s">
        <v>84</v>
      </c>
      <c r="BK190" s="220">
        <f>ROUND(I190*H190,2)</f>
        <v>0</v>
      </c>
      <c r="BL190" s="17" t="s">
        <v>198</v>
      </c>
      <c r="BM190" s="219" t="s">
        <v>617</v>
      </c>
    </row>
    <row r="191" spans="1:65" s="2" customFormat="1" ht="29.25">
      <c r="A191" s="34"/>
      <c r="B191" s="35"/>
      <c r="C191" s="36"/>
      <c r="D191" s="221" t="s">
        <v>200</v>
      </c>
      <c r="E191" s="36"/>
      <c r="F191" s="222" t="s">
        <v>618</v>
      </c>
      <c r="G191" s="36"/>
      <c r="H191" s="36"/>
      <c r="I191" s="122"/>
      <c r="J191" s="36"/>
      <c r="K191" s="36"/>
      <c r="L191" s="39"/>
      <c r="M191" s="223"/>
      <c r="N191" s="224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200</v>
      </c>
      <c r="AU191" s="17" t="s">
        <v>86</v>
      </c>
    </row>
    <row r="192" spans="1:65" s="2" customFormat="1" ht="19.5">
      <c r="A192" s="34"/>
      <c r="B192" s="35"/>
      <c r="C192" s="36"/>
      <c r="D192" s="221" t="s">
        <v>218</v>
      </c>
      <c r="E192" s="36"/>
      <c r="F192" s="246" t="s">
        <v>619</v>
      </c>
      <c r="G192" s="36"/>
      <c r="H192" s="36"/>
      <c r="I192" s="122"/>
      <c r="J192" s="36"/>
      <c r="K192" s="36"/>
      <c r="L192" s="39"/>
      <c r="M192" s="223"/>
      <c r="N192" s="224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218</v>
      </c>
      <c r="AU192" s="17" t="s">
        <v>86</v>
      </c>
    </row>
    <row r="193" spans="1:65" s="14" customFormat="1">
      <c r="B193" s="235"/>
      <c r="C193" s="236"/>
      <c r="D193" s="221" t="s">
        <v>202</v>
      </c>
      <c r="E193" s="236"/>
      <c r="F193" s="238" t="s">
        <v>2413</v>
      </c>
      <c r="G193" s="236"/>
      <c r="H193" s="239">
        <v>26.72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202</v>
      </c>
      <c r="AU193" s="245" t="s">
        <v>86</v>
      </c>
      <c r="AV193" s="14" t="s">
        <v>86</v>
      </c>
      <c r="AW193" s="14" t="s">
        <v>4</v>
      </c>
      <c r="AX193" s="14" t="s">
        <v>84</v>
      </c>
      <c r="AY193" s="245" t="s">
        <v>191</v>
      </c>
    </row>
    <row r="194" spans="1:65" s="2" customFormat="1" ht="21.6" customHeight="1">
      <c r="A194" s="34"/>
      <c r="B194" s="35"/>
      <c r="C194" s="208" t="s">
        <v>342</v>
      </c>
      <c r="D194" s="208" t="s">
        <v>193</v>
      </c>
      <c r="E194" s="209" t="s">
        <v>622</v>
      </c>
      <c r="F194" s="210" t="s">
        <v>623</v>
      </c>
      <c r="G194" s="211" t="s">
        <v>235</v>
      </c>
      <c r="H194" s="212">
        <v>1.67</v>
      </c>
      <c r="I194" s="213"/>
      <c r="J194" s="214">
        <f>ROUND(I194*H194,2)</f>
        <v>0</v>
      </c>
      <c r="K194" s="210" t="s">
        <v>197</v>
      </c>
      <c r="L194" s="39"/>
      <c r="M194" s="215" t="s">
        <v>1</v>
      </c>
      <c r="N194" s="216" t="s">
        <v>42</v>
      </c>
      <c r="O194" s="71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9" t="s">
        <v>198</v>
      </c>
      <c r="AT194" s="219" t="s">
        <v>193</v>
      </c>
      <c r="AU194" s="219" t="s">
        <v>86</v>
      </c>
      <c r="AY194" s="17" t="s">
        <v>191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7" t="s">
        <v>84</v>
      </c>
      <c r="BK194" s="220">
        <f>ROUND(I194*H194,2)</f>
        <v>0</v>
      </c>
      <c r="BL194" s="17" t="s">
        <v>198</v>
      </c>
      <c r="BM194" s="219" t="s">
        <v>624</v>
      </c>
    </row>
    <row r="195" spans="1:65" s="2" customFormat="1" ht="19.5">
      <c r="A195" s="34"/>
      <c r="B195" s="35"/>
      <c r="C195" s="36"/>
      <c r="D195" s="221" t="s">
        <v>200</v>
      </c>
      <c r="E195" s="36"/>
      <c r="F195" s="222" t="s">
        <v>625</v>
      </c>
      <c r="G195" s="36"/>
      <c r="H195" s="36"/>
      <c r="I195" s="122"/>
      <c r="J195" s="36"/>
      <c r="K195" s="36"/>
      <c r="L195" s="39"/>
      <c r="M195" s="223"/>
      <c r="N195" s="22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200</v>
      </c>
      <c r="AU195" s="17" t="s">
        <v>86</v>
      </c>
    </row>
    <row r="196" spans="1:65" s="12" customFormat="1" ht="22.9" customHeight="1">
      <c r="B196" s="192"/>
      <c r="C196" s="193"/>
      <c r="D196" s="194" t="s">
        <v>76</v>
      </c>
      <c r="E196" s="206" t="s">
        <v>626</v>
      </c>
      <c r="F196" s="206" t="s">
        <v>627</v>
      </c>
      <c r="G196" s="193"/>
      <c r="H196" s="193"/>
      <c r="I196" s="196"/>
      <c r="J196" s="207">
        <f>BK196</f>
        <v>0</v>
      </c>
      <c r="K196" s="193"/>
      <c r="L196" s="198"/>
      <c r="M196" s="199"/>
      <c r="N196" s="200"/>
      <c r="O196" s="200"/>
      <c r="P196" s="201">
        <f>SUM(P197:P198)</f>
        <v>0</v>
      </c>
      <c r="Q196" s="200"/>
      <c r="R196" s="201">
        <f>SUM(R197:R198)</f>
        <v>0</v>
      </c>
      <c r="S196" s="200"/>
      <c r="T196" s="202">
        <f>SUM(T197:T198)</f>
        <v>0</v>
      </c>
      <c r="AR196" s="203" t="s">
        <v>84</v>
      </c>
      <c r="AT196" s="204" t="s">
        <v>76</v>
      </c>
      <c r="AU196" s="204" t="s">
        <v>84</v>
      </c>
      <c r="AY196" s="203" t="s">
        <v>191</v>
      </c>
      <c r="BK196" s="205">
        <f>SUM(BK197:BK198)</f>
        <v>0</v>
      </c>
    </row>
    <row r="197" spans="1:65" s="2" customFormat="1" ht="14.45" customHeight="1">
      <c r="A197" s="34"/>
      <c r="B197" s="35"/>
      <c r="C197" s="208" t="s">
        <v>354</v>
      </c>
      <c r="D197" s="208" t="s">
        <v>193</v>
      </c>
      <c r="E197" s="209" t="s">
        <v>1724</v>
      </c>
      <c r="F197" s="210" t="s">
        <v>1725</v>
      </c>
      <c r="G197" s="211" t="s">
        <v>235</v>
      </c>
      <c r="H197" s="212">
        <v>0.89200000000000002</v>
      </c>
      <c r="I197" s="213"/>
      <c r="J197" s="214">
        <f>ROUND(I197*H197,2)</f>
        <v>0</v>
      </c>
      <c r="K197" s="210" t="s">
        <v>197</v>
      </c>
      <c r="L197" s="39"/>
      <c r="M197" s="215" t="s">
        <v>1</v>
      </c>
      <c r="N197" s="216" t="s">
        <v>42</v>
      </c>
      <c r="O197" s="71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9" t="s">
        <v>198</v>
      </c>
      <c r="AT197" s="219" t="s">
        <v>193</v>
      </c>
      <c r="AU197" s="219" t="s">
        <v>86</v>
      </c>
      <c r="AY197" s="17" t="s">
        <v>191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7" t="s">
        <v>84</v>
      </c>
      <c r="BK197" s="220">
        <f>ROUND(I197*H197,2)</f>
        <v>0</v>
      </c>
      <c r="BL197" s="17" t="s">
        <v>198</v>
      </c>
      <c r="BM197" s="219" t="s">
        <v>1726</v>
      </c>
    </row>
    <row r="198" spans="1:65" s="2" customFormat="1" ht="39">
      <c r="A198" s="34"/>
      <c r="B198" s="35"/>
      <c r="C198" s="36"/>
      <c r="D198" s="221" t="s">
        <v>200</v>
      </c>
      <c r="E198" s="36"/>
      <c r="F198" s="222" t="s">
        <v>1727</v>
      </c>
      <c r="G198" s="36"/>
      <c r="H198" s="36"/>
      <c r="I198" s="122"/>
      <c r="J198" s="36"/>
      <c r="K198" s="36"/>
      <c r="L198" s="39"/>
      <c r="M198" s="223"/>
      <c r="N198" s="224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200</v>
      </c>
      <c r="AU198" s="17" t="s">
        <v>86</v>
      </c>
    </row>
    <row r="199" spans="1:65" s="12" customFormat="1" ht="25.9" customHeight="1">
      <c r="B199" s="192"/>
      <c r="C199" s="193"/>
      <c r="D199" s="194" t="s">
        <v>76</v>
      </c>
      <c r="E199" s="195" t="s">
        <v>633</v>
      </c>
      <c r="F199" s="195" t="s">
        <v>634</v>
      </c>
      <c r="G199" s="193"/>
      <c r="H199" s="193"/>
      <c r="I199" s="196"/>
      <c r="J199" s="197">
        <f>BK199</f>
        <v>0</v>
      </c>
      <c r="K199" s="193"/>
      <c r="L199" s="198"/>
      <c r="M199" s="199"/>
      <c r="N199" s="200"/>
      <c r="O199" s="200"/>
      <c r="P199" s="201">
        <f>P200+P225+P263</f>
        <v>0</v>
      </c>
      <c r="Q199" s="200"/>
      <c r="R199" s="201">
        <f>R200+R225+R263</f>
        <v>0.50295109999999998</v>
      </c>
      <c r="S199" s="200"/>
      <c r="T199" s="202">
        <f>T200+T225+T263</f>
        <v>0.18235299999999999</v>
      </c>
      <c r="AR199" s="203" t="s">
        <v>86</v>
      </c>
      <c r="AT199" s="204" t="s">
        <v>76</v>
      </c>
      <c r="AU199" s="204" t="s">
        <v>77</v>
      </c>
      <c r="AY199" s="203" t="s">
        <v>191</v>
      </c>
      <c r="BK199" s="205">
        <f>BK200+BK225+BK263</f>
        <v>0</v>
      </c>
    </row>
    <row r="200" spans="1:65" s="12" customFormat="1" ht="22.9" customHeight="1">
      <c r="B200" s="192"/>
      <c r="C200" s="193"/>
      <c r="D200" s="194" t="s">
        <v>76</v>
      </c>
      <c r="E200" s="206" t="s">
        <v>837</v>
      </c>
      <c r="F200" s="206" t="s">
        <v>838</v>
      </c>
      <c r="G200" s="193"/>
      <c r="H200" s="193"/>
      <c r="I200" s="196"/>
      <c r="J200" s="207">
        <f>BK200</f>
        <v>0</v>
      </c>
      <c r="K200" s="193"/>
      <c r="L200" s="198"/>
      <c r="M200" s="199"/>
      <c r="N200" s="200"/>
      <c r="O200" s="200"/>
      <c r="P200" s="201">
        <f>SUM(P201:P224)</f>
        <v>0</v>
      </c>
      <c r="Q200" s="200"/>
      <c r="R200" s="201">
        <f>SUM(R201:R224)</f>
        <v>0.29603600000000002</v>
      </c>
      <c r="S200" s="200"/>
      <c r="T200" s="202">
        <f>SUM(T201:T224)</f>
        <v>0</v>
      </c>
      <c r="AR200" s="203" t="s">
        <v>86</v>
      </c>
      <c r="AT200" s="204" t="s">
        <v>76</v>
      </c>
      <c r="AU200" s="204" t="s">
        <v>84</v>
      </c>
      <c r="AY200" s="203" t="s">
        <v>191</v>
      </c>
      <c r="BK200" s="205">
        <f>SUM(BK201:BK224)</f>
        <v>0</v>
      </c>
    </row>
    <row r="201" spans="1:65" s="2" customFormat="1" ht="21.6" customHeight="1">
      <c r="A201" s="34"/>
      <c r="B201" s="35"/>
      <c r="C201" s="208" t="s">
        <v>362</v>
      </c>
      <c r="D201" s="208" t="s">
        <v>193</v>
      </c>
      <c r="E201" s="209" t="s">
        <v>852</v>
      </c>
      <c r="F201" s="210" t="s">
        <v>853</v>
      </c>
      <c r="G201" s="211" t="s">
        <v>297</v>
      </c>
      <c r="H201" s="212">
        <v>4.5999999999999996</v>
      </c>
      <c r="I201" s="213"/>
      <c r="J201" s="214">
        <f>ROUND(I201*H201,2)</f>
        <v>0</v>
      </c>
      <c r="K201" s="210" t="s">
        <v>197</v>
      </c>
      <c r="L201" s="39"/>
      <c r="M201" s="215" t="s">
        <v>1</v>
      </c>
      <c r="N201" s="216" t="s">
        <v>42</v>
      </c>
      <c r="O201" s="71"/>
      <c r="P201" s="217">
        <f>O201*H201</f>
        <v>0</v>
      </c>
      <c r="Q201" s="217">
        <v>6.0000000000000002E-5</v>
      </c>
      <c r="R201" s="217">
        <f>Q201*H201</f>
        <v>2.7599999999999999E-4</v>
      </c>
      <c r="S201" s="217">
        <v>0</v>
      </c>
      <c r="T201" s="21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9" t="s">
        <v>321</v>
      </c>
      <c r="AT201" s="219" t="s">
        <v>193</v>
      </c>
      <c r="AU201" s="219" t="s">
        <v>86</v>
      </c>
      <c r="AY201" s="17" t="s">
        <v>191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7" t="s">
        <v>84</v>
      </c>
      <c r="BK201" s="220">
        <f>ROUND(I201*H201,2)</f>
        <v>0</v>
      </c>
      <c r="BL201" s="17" t="s">
        <v>321</v>
      </c>
      <c r="BM201" s="219" t="s">
        <v>2414</v>
      </c>
    </row>
    <row r="202" spans="1:65" s="2" customFormat="1" ht="19.5">
      <c r="A202" s="34"/>
      <c r="B202" s="35"/>
      <c r="C202" s="36"/>
      <c r="D202" s="221" t="s">
        <v>200</v>
      </c>
      <c r="E202" s="36"/>
      <c r="F202" s="222" t="s">
        <v>855</v>
      </c>
      <c r="G202" s="36"/>
      <c r="H202" s="36"/>
      <c r="I202" s="122"/>
      <c r="J202" s="36"/>
      <c r="K202" s="36"/>
      <c r="L202" s="39"/>
      <c r="M202" s="223"/>
      <c r="N202" s="224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200</v>
      </c>
      <c r="AU202" s="17" t="s">
        <v>86</v>
      </c>
    </row>
    <row r="203" spans="1:65" s="14" customFormat="1">
      <c r="B203" s="235"/>
      <c r="C203" s="236"/>
      <c r="D203" s="221" t="s">
        <v>202</v>
      </c>
      <c r="E203" s="237" t="s">
        <v>1</v>
      </c>
      <c r="F203" s="238" t="s">
        <v>856</v>
      </c>
      <c r="G203" s="236"/>
      <c r="H203" s="239">
        <v>4.5999999999999996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202</v>
      </c>
      <c r="AU203" s="245" t="s">
        <v>86</v>
      </c>
      <c r="AV203" s="14" t="s">
        <v>86</v>
      </c>
      <c r="AW203" s="14" t="s">
        <v>32</v>
      </c>
      <c r="AX203" s="14" t="s">
        <v>77</v>
      </c>
      <c r="AY203" s="245" t="s">
        <v>191</v>
      </c>
    </row>
    <row r="204" spans="1:65" s="2" customFormat="1" ht="14.45" customHeight="1">
      <c r="A204" s="34"/>
      <c r="B204" s="35"/>
      <c r="C204" s="247" t="s">
        <v>370</v>
      </c>
      <c r="D204" s="247" t="s">
        <v>275</v>
      </c>
      <c r="E204" s="248" t="s">
        <v>858</v>
      </c>
      <c r="F204" s="249" t="s">
        <v>859</v>
      </c>
      <c r="G204" s="250" t="s">
        <v>196</v>
      </c>
      <c r="H204" s="251">
        <v>2</v>
      </c>
      <c r="I204" s="252"/>
      <c r="J204" s="253">
        <f>ROUND(I204*H204,2)</f>
        <v>0</v>
      </c>
      <c r="K204" s="249" t="s">
        <v>1</v>
      </c>
      <c r="L204" s="254"/>
      <c r="M204" s="255" t="s">
        <v>1</v>
      </c>
      <c r="N204" s="256" t="s">
        <v>42</v>
      </c>
      <c r="O204" s="71"/>
      <c r="P204" s="217">
        <f>O204*H204</f>
        <v>0</v>
      </c>
      <c r="Q204" s="217">
        <v>1.8929999999999999E-2</v>
      </c>
      <c r="R204" s="217">
        <f>Q204*H204</f>
        <v>3.7859999999999998E-2</v>
      </c>
      <c r="S204" s="217">
        <v>0</v>
      </c>
      <c r="T204" s="21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9" t="s">
        <v>451</v>
      </c>
      <c r="AT204" s="219" t="s">
        <v>275</v>
      </c>
      <c r="AU204" s="219" t="s">
        <v>86</v>
      </c>
      <c r="AY204" s="17" t="s">
        <v>191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7" t="s">
        <v>84</v>
      </c>
      <c r="BK204" s="220">
        <f>ROUND(I204*H204,2)</f>
        <v>0</v>
      </c>
      <c r="BL204" s="17" t="s">
        <v>321</v>
      </c>
      <c r="BM204" s="219" t="s">
        <v>2415</v>
      </c>
    </row>
    <row r="205" spans="1:65" s="2" customFormat="1">
      <c r="A205" s="34"/>
      <c r="B205" s="35"/>
      <c r="C205" s="36"/>
      <c r="D205" s="221" t="s">
        <v>200</v>
      </c>
      <c r="E205" s="36"/>
      <c r="F205" s="222" t="s">
        <v>859</v>
      </c>
      <c r="G205" s="36"/>
      <c r="H205" s="36"/>
      <c r="I205" s="122"/>
      <c r="J205" s="36"/>
      <c r="K205" s="36"/>
      <c r="L205" s="39"/>
      <c r="M205" s="223"/>
      <c r="N205" s="224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200</v>
      </c>
      <c r="AU205" s="17" t="s">
        <v>86</v>
      </c>
    </row>
    <row r="206" spans="1:65" s="2" customFormat="1" ht="32.450000000000003" customHeight="1">
      <c r="A206" s="34"/>
      <c r="B206" s="35"/>
      <c r="C206" s="208" t="s">
        <v>7</v>
      </c>
      <c r="D206" s="208" t="s">
        <v>193</v>
      </c>
      <c r="E206" s="209" t="s">
        <v>862</v>
      </c>
      <c r="F206" s="210" t="s">
        <v>863</v>
      </c>
      <c r="G206" s="211" t="s">
        <v>196</v>
      </c>
      <c r="H206" s="212">
        <v>3</v>
      </c>
      <c r="I206" s="213"/>
      <c r="J206" s="214">
        <f>ROUND(I206*H206,2)</f>
        <v>0</v>
      </c>
      <c r="K206" s="210" t="s">
        <v>197</v>
      </c>
      <c r="L206" s="39"/>
      <c r="M206" s="215" t="s">
        <v>1</v>
      </c>
      <c r="N206" s="216" t="s">
        <v>42</v>
      </c>
      <c r="O206" s="71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9" t="s">
        <v>321</v>
      </c>
      <c r="AT206" s="219" t="s">
        <v>193</v>
      </c>
      <c r="AU206" s="219" t="s">
        <v>86</v>
      </c>
      <c r="AY206" s="17" t="s">
        <v>191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7" t="s">
        <v>84</v>
      </c>
      <c r="BK206" s="220">
        <f>ROUND(I206*H206,2)</f>
        <v>0</v>
      </c>
      <c r="BL206" s="17" t="s">
        <v>321</v>
      </c>
      <c r="BM206" s="219" t="s">
        <v>2416</v>
      </c>
    </row>
    <row r="207" spans="1:65" s="2" customFormat="1" ht="19.5">
      <c r="A207" s="34"/>
      <c r="B207" s="35"/>
      <c r="C207" s="36"/>
      <c r="D207" s="221" t="s">
        <v>200</v>
      </c>
      <c r="E207" s="36"/>
      <c r="F207" s="222" t="s">
        <v>865</v>
      </c>
      <c r="G207" s="36"/>
      <c r="H207" s="36"/>
      <c r="I207" s="122"/>
      <c r="J207" s="36"/>
      <c r="K207" s="36"/>
      <c r="L207" s="39"/>
      <c r="M207" s="223"/>
      <c r="N207" s="224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200</v>
      </c>
      <c r="AU207" s="17" t="s">
        <v>86</v>
      </c>
    </row>
    <row r="208" spans="1:65" s="2" customFormat="1" ht="32.450000000000003" customHeight="1">
      <c r="A208" s="34"/>
      <c r="B208" s="35"/>
      <c r="C208" s="247" t="s">
        <v>380</v>
      </c>
      <c r="D208" s="247" t="s">
        <v>275</v>
      </c>
      <c r="E208" s="248" t="s">
        <v>1799</v>
      </c>
      <c r="F208" s="249" t="s">
        <v>2417</v>
      </c>
      <c r="G208" s="250" t="s">
        <v>196</v>
      </c>
      <c r="H208" s="251">
        <v>1</v>
      </c>
      <c r="I208" s="252"/>
      <c r="J208" s="253">
        <f>ROUND(I208*H208,2)</f>
        <v>0</v>
      </c>
      <c r="K208" s="249" t="s">
        <v>1</v>
      </c>
      <c r="L208" s="254"/>
      <c r="M208" s="255" t="s">
        <v>1</v>
      </c>
      <c r="N208" s="256" t="s">
        <v>42</v>
      </c>
      <c r="O208" s="71"/>
      <c r="P208" s="217">
        <f>O208*H208</f>
        <v>0</v>
      </c>
      <c r="Q208" s="217">
        <v>0.08</v>
      </c>
      <c r="R208" s="217">
        <f>Q208*H208</f>
        <v>0.08</v>
      </c>
      <c r="S208" s="217">
        <v>0</v>
      </c>
      <c r="T208" s="21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9" t="s">
        <v>451</v>
      </c>
      <c r="AT208" s="219" t="s">
        <v>275</v>
      </c>
      <c r="AU208" s="219" t="s">
        <v>86</v>
      </c>
      <c r="AY208" s="17" t="s">
        <v>191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7" t="s">
        <v>84</v>
      </c>
      <c r="BK208" s="220">
        <f>ROUND(I208*H208,2)</f>
        <v>0</v>
      </c>
      <c r="BL208" s="17" t="s">
        <v>321</v>
      </c>
      <c r="BM208" s="219" t="s">
        <v>2418</v>
      </c>
    </row>
    <row r="209" spans="1:65" s="2" customFormat="1" ht="29.25">
      <c r="A209" s="34"/>
      <c r="B209" s="35"/>
      <c r="C209" s="36"/>
      <c r="D209" s="221" t="s">
        <v>200</v>
      </c>
      <c r="E209" s="36"/>
      <c r="F209" s="222" t="s">
        <v>2417</v>
      </c>
      <c r="G209" s="36"/>
      <c r="H209" s="36"/>
      <c r="I209" s="122"/>
      <c r="J209" s="36"/>
      <c r="K209" s="36"/>
      <c r="L209" s="39"/>
      <c r="M209" s="223"/>
      <c r="N209" s="224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200</v>
      </c>
      <c r="AU209" s="17" t="s">
        <v>86</v>
      </c>
    </row>
    <row r="210" spans="1:65" s="2" customFormat="1" ht="39">
      <c r="A210" s="34"/>
      <c r="B210" s="35"/>
      <c r="C210" s="36"/>
      <c r="D210" s="221" t="s">
        <v>218</v>
      </c>
      <c r="E210" s="36"/>
      <c r="F210" s="246" t="s">
        <v>870</v>
      </c>
      <c r="G210" s="36"/>
      <c r="H210" s="36"/>
      <c r="I210" s="122"/>
      <c r="J210" s="36"/>
      <c r="K210" s="36"/>
      <c r="L210" s="39"/>
      <c r="M210" s="223"/>
      <c r="N210" s="224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218</v>
      </c>
      <c r="AU210" s="17" t="s">
        <v>86</v>
      </c>
    </row>
    <row r="211" spans="1:65" s="2" customFormat="1" ht="32.450000000000003" customHeight="1">
      <c r="A211" s="34"/>
      <c r="B211" s="35"/>
      <c r="C211" s="247" t="s">
        <v>389</v>
      </c>
      <c r="D211" s="247" t="s">
        <v>275</v>
      </c>
      <c r="E211" s="248" t="s">
        <v>2419</v>
      </c>
      <c r="F211" s="249" t="s">
        <v>2420</v>
      </c>
      <c r="G211" s="250" t="s">
        <v>196</v>
      </c>
      <c r="H211" s="251">
        <v>2</v>
      </c>
      <c r="I211" s="252"/>
      <c r="J211" s="253">
        <f>ROUND(I211*H211,2)</f>
        <v>0</v>
      </c>
      <c r="K211" s="249" t="s">
        <v>1</v>
      </c>
      <c r="L211" s="254"/>
      <c r="M211" s="255" t="s">
        <v>1</v>
      </c>
      <c r="N211" s="256" t="s">
        <v>42</v>
      </c>
      <c r="O211" s="71"/>
      <c r="P211" s="217">
        <f>O211*H211</f>
        <v>0</v>
      </c>
      <c r="Q211" s="217">
        <v>0.08</v>
      </c>
      <c r="R211" s="217">
        <f>Q211*H211</f>
        <v>0.16</v>
      </c>
      <c r="S211" s="217">
        <v>0</v>
      </c>
      <c r="T211" s="21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9" t="s">
        <v>451</v>
      </c>
      <c r="AT211" s="219" t="s">
        <v>275</v>
      </c>
      <c r="AU211" s="219" t="s">
        <v>86</v>
      </c>
      <c r="AY211" s="17" t="s">
        <v>191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7" t="s">
        <v>84</v>
      </c>
      <c r="BK211" s="220">
        <f>ROUND(I211*H211,2)</f>
        <v>0</v>
      </c>
      <c r="BL211" s="17" t="s">
        <v>321</v>
      </c>
      <c r="BM211" s="219" t="s">
        <v>2421</v>
      </c>
    </row>
    <row r="212" spans="1:65" s="2" customFormat="1" ht="19.5">
      <c r="A212" s="34"/>
      <c r="B212" s="35"/>
      <c r="C212" s="36"/>
      <c r="D212" s="221" t="s">
        <v>200</v>
      </c>
      <c r="E212" s="36"/>
      <c r="F212" s="222" t="s">
        <v>2420</v>
      </c>
      <c r="G212" s="36"/>
      <c r="H212" s="36"/>
      <c r="I212" s="122"/>
      <c r="J212" s="36"/>
      <c r="K212" s="36"/>
      <c r="L212" s="39"/>
      <c r="M212" s="223"/>
      <c r="N212" s="224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200</v>
      </c>
      <c r="AU212" s="17" t="s">
        <v>86</v>
      </c>
    </row>
    <row r="213" spans="1:65" s="2" customFormat="1" ht="39">
      <c r="A213" s="34"/>
      <c r="B213" s="35"/>
      <c r="C213" s="36"/>
      <c r="D213" s="221" t="s">
        <v>218</v>
      </c>
      <c r="E213" s="36"/>
      <c r="F213" s="246" t="s">
        <v>870</v>
      </c>
      <c r="G213" s="36"/>
      <c r="H213" s="36"/>
      <c r="I213" s="122"/>
      <c r="J213" s="36"/>
      <c r="K213" s="36"/>
      <c r="L213" s="39"/>
      <c r="M213" s="223"/>
      <c r="N213" s="22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218</v>
      </c>
      <c r="AU213" s="17" t="s">
        <v>86</v>
      </c>
    </row>
    <row r="214" spans="1:65" s="2" customFormat="1" ht="14.45" customHeight="1">
      <c r="A214" s="34"/>
      <c r="B214" s="35"/>
      <c r="C214" s="208" t="s">
        <v>396</v>
      </c>
      <c r="D214" s="208" t="s">
        <v>193</v>
      </c>
      <c r="E214" s="209" t="s">
        <v>872</v>
      </c>
      <c r="F214" s="210" t="s">
        <v>873</v>
      </c>
      <c r="G214" s="211" t="s">
        <v>196</v>
      </c>
      <c r="H214" s="212">
        <v>3</v>
      </c>
      <c r="I214" s="213"/>
      <c r="J214" s="214">
        <f>ROUND(I214*H214,2)</f>
        <v>0</v>
      </c>
      <c r="K214" s="210" t="s">
        <v>197</v>
      </c>
      <c r="L214" s="39"/>
      <c r="M214" s="215" t="s">
        <v>1</v>
      </c>
      <c r="N214" s="216" t="s">
        <v>42</v>
      </c>
      <c r="O214" s="71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9" t="s">
        <v>321</v>
      </c>
      <c r="AT214" s="219" t="s">
        <v>193</v>
      </c>
      <c r="AU214" s="219" t="s">
        <v>86</v>
      </c>
      <c r="AY214" s="17" t="s">
        <v>191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7" t="s">
        <v>84</v>
      </c>
      <c r="BK214" s="220">
        <f>ROUND(I214*H214,2)</f>
        <v>0</v>
      </c>
      <c r="BL214" s="17" t="s">
        <v>321</v>
      </c>
      <c r="BM214" s="219" t="s">
        <v>874</v>
      </c>
    </row>
    <row r="215" spans="1:65" s="2" customFormat="1" ht="19.5">
      <c r="A215" s="34"/>
      <c r="B215" s="35"/>
      <c r="C215" s="36"/>
      <c r="D215" s="221" t="s">
        <v>200</v>
      </c>
      <c r="E215" s="36"/>
      <c r="F215" s="222" t="s">
        <v>875</v>
      </c>
      <c r="G215" s="36"/>
      <c r="H215" s="36"/>
      <c r="I215" s="122"/>
      <c r="J215" s="36"/>
      <c r="K215" s="36"/>
      <c r="L215" s="39"/>
      <c r="M215" s="223"/>
      <c r="N215" s="224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200</v>
      </c>
      <c r="AU215" s="17" t="s">
        <v>86</v>
      </c>
    </row>
    <row r="216" spans="1:65" s="2" customFormat="1" ht="19.5">
      <c r="A216" s="34"/>
      <c r="B216" s="35"/>
      <c r="C216" s="36"/>
      <c r="D216" s="221" t="s">
        <v>218</v>
      </c>
      <c r="E216" s="36"/>
      <c r="F216" s="246" t="s">
        <v>876</v>
      </c>
      <c r="G216" s="36"/>
      <c r="H216" s="36"/>
      <c r="I216" s="122"/>
      <c r="J216" s="36"/>
      <c r="K216" s="36"/>
      <c r="L216" s="39"/>
      <c r="M216" s="223"/>
      <c r="N216" s="224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218</v>
      </c>
      <c r="AU216" s="17" t="s">
        <v>86</v>
      </c>
    </row>
    <row r="217" spans="1:65" s="2" customFormat="1" ht="21.6" customHeight="1">
      <c r="A217" s="34"/>
      <c r="B217" s="35"/>
      <c r="C217" s="247" t="s">
        <v>401</v>
      </c>
      <c r="D217" s="247" t="s">
        <v>275</v>
      </c>
      <c r="E217" s="248" t="s">
        <v>878</v>
      </c>
      <c r="F217" s="249" t="s">
        <v>879</v>
      </c>
      <c r="G217" s="250" t="s">
        <v>196</v>
      </c>
      <c r="H217" s="251">
        <v>3</v>
      </c>
      <c r="I217" s="252"/>
      <c r="J217" s="253">
        <f>ROUND(I217*H217,2)</f>
        <v>0</v>
      </c>
      <c r="K217" s="249" t="s">
        <v>197</v>
      </c>
      <c r="L217" s="254"/>
      <c r="M217" s="255" t="s">
        <v>1</v>
      </c>
      <c r="N217" s="256" t="s">
        <v>42</v>
      </c>
      <c r="O217" s="71"/>
      <c r="P217" s="217">
        <f>O217*H217</f>
        <v>0</v>
      </c>
      <c r="Q217" s="217">
        <v>3.8E-3</v>
      </c>
      <c r="R217" s="217">
        <f>Q217*H217</f>
        <v>1.14E-2</v>
      </c>
      <c r="S217" s="217">
        <v>0</v>
      </c>
      <c r="T217" s="21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9" t="s">
        <v>451</v>
      </c>
      <c r="AT217" s="219" t="s">
        <v>275</v>
      </c>
      <c r="AU217" s="219" t="s">
        <v>86</v>
      </c>
      <c r="AY217" s="17" t="s">
        <v>191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7" t="s">
        <v>84</v>
      </c>
      <c r="BK217" s="220">
        <f>ROUND(I217*H217,2)</f>
        <v>0</v>
      </c>
      <c r="BL217" s="17" t="s">
        <v>321</v>
      </c>
      <c r="BM217" s="219" t="s">
        <v>880</v>
      </c>
    </row>
    <row r="218" spans="1:65" s="2" customFormat="1">
      <c r="A218" s="34"/>
      <c r="B218" s="35"/>
      <c r="C218" s="36"/>
      <c r="D218" s="221" t="s">
        <v>200</v>
      </c>
      <c r="E218" s="36"/>
      <c r="F218" s="222" t="s">
        <v>879</v>
      </c>
      <c r="G218" s="36"/>
      <c r="H218" s="36"/>
      <c r="I218" s="122"/>
      <c r="J218" s="36"/>
      <c r="K218" s="36"/>
      <c r="L218" s="39"/>
      <c r="M218" s="223"/>
      <c r="N218" s="224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200</v>
      </c>
      <c r="AU218" s="17" t="s">
        <v>86</v>
      </c>
    </row>
    <row r="219" spans="1:65" s="2" customFormat="1" ht="14.45" customHeight="1">
      <c r="A219" s="34"/>
      <c r="B219" s="35"/>
      <c r="C219" s="208" t="s">
        <v>406</v>
      </c>
      <c r="D219" s="208" t="s">
        <v>193</v>
      </c>
      <c r="E219" s="209" t="s">
        <v>882</v>
      </c>
      <c r="F219" s="210" t="s">
        <v>883</v>
      </c>
      <c r="G219" s="211" t="s">
        <v>196</v>
      </c>
      <c r="H219" s="212">
        <v>5</v>
      </c>
      <c r="I219" s="213"/>
      <c r="J219" s="214">
        <f>ROUND(I219*H219,2)</f>
        <v>0</v>
      </c>
      <c r="K219" s="210" t="s">
        <v>197</v>
      </c>
      <c r="L219" s="39"/>
      <c r="M219" s="215" t="s">
        <v>1</v>
      </c>
      <c r="N219" s="216" t="s">
        <v>42</v>
      </c>
      <c r="O219" s="71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9" t="s">
        <v>321</v>
      </c>
      <c r="AT219" s="219" t="s">
        <v>193</v>
      </c>
      <c r="AU219" s="219" t="s">
        <v>86</v>
      </c>
      <c r="AY219" s="17" t="s">
        <v>191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7" t="s">
        <v>84</v>
      </c>
      <c r="BK219" s="220">
        <f>ROUND(I219*H219,2)</f>
        <v>0</v>
      </c>
      <c r="BL219" s="17" t="s">
        <v>321</v>
      </c>
      <c r="BM219" s="219" t="s">
        <v>884</v>
      </c>
    </row>
    <row r="220" spans="1:65" s="2" customFormat="1">
      <c r="A220" s="34"/>
      <c r="B220" s="35"/>
      <c r="C220" s="36"/>
      <c r="D220" s="221" t="s">
        <v>200</v>
      </c>
      <c r="E220" s="36"/>
      <c r="F220" s="222" t="s">
        <v>885</v>
      </c>
      <c r="G220" s="36"/>
      <c r="H220" s="36"/>
      <c r="I220" s="122"/>
      <c r="J220" s="36"/>
      <c r="K220" s="36"/>
      <c r="L220" s="39"/>
      <c r="M220" s="223"/>
      <c r="N220" s="224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200</v>
      </c>
      <c r="AU220" s="17" t="s">
        <v>86</v>
      </c>
    </row>
    <row r="221" spans="1:65" s="2" customFormat="1" ht="14.45" customHeight="1">
      <c r="A221" s="34"/>
      <c r="B221" s="35"/>
      <c r="C221" s="247" t="s">
        <v>412</v>
      </c>
      <c r="D221" s="247" t="s">
        <v>275</v>
      </c>
      <c r="E221" s="248" t="s">
        <v>897</v>
      </c>
      <c r="F221" s="249" t="s">
        <v>898</v>
      </c>
      <c r="G221" s="250" t="s">
        <v>196</v>
      </c>
      <c r="H221" s="251">
        <v>5</v>
      </c>
      <c r="I221" s="252"/>
      <c r="J221" s="253">
        <f>ROUND(I221*H221,2)</f>
        <v>0</v>
      </c>
      <c r="K221" s="249" t="s">
        <v>197</v>
      </c>
      <c r="L221" s="254"/>
      <c r="M221" s="255" t="s">
        <v>1</v>
      </c>
      <c r="N221" s="256" t="s">
        <v>42</v>
      </c>
      <c r="O221" s="71"/>
      <c r="P221" s="217">
        <f>O221*H221</f>
        <v>0</v>
      </c>
      <c r="Q221" s="217">
        <v>1.2999999999999999E-3</v>
      </c>
      <c r="R221" s="217">
        <f>Q221*H221</f>
        <v>6.4999999999999997E-3</v>
      </c>
      <c r="S221" s="217">
        <v>0</v>
      </c>
      <c r="T221" s="21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9" t="s">
        <v>451</v>
      </c>
      <c r="AT221" s="219" t="s">
        <v>275</v>
      </c>
      <c r="AU221" s="219" t="s">
        <v>86</v>
      </c>
      <c r="AY221" s="17" t="s">
        <v>191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7" t="s">
        <v>84</v>
      </c>
      <c r="BK221" s="220">
        <f>ROUND(I221*H221,2)</f>
        <v>0</v>
      </c>
      <c r="BL221" s="17" t="s">
        <v>321</v>
      </c>
      <c r="BM221" s="219" t="s">
        <v>899</v>
      </c>
    </row>
    <row r="222" spans="1:65" s="2" customFormat="1">
      <c r="A222" s="34"/>
      <c r="B222" s="35"/>
      <c r="C222" s="36"/>
      <c r="D222" s="221" t="s">
        <v>200</v>
      </c>
      <c r="E222" s="36"/>
      <c r="F222" s="222" t="s">
        <v>898</v>
      </c>
      <c r="G222" s="36"/>
      <c r="H222" s="36"/>
      <c r="I222" s="122"/>
      <c r="J222" s="36"/>
      <c r="K222" s="36"/>
      <c r="L222" s="39"/>
      <c r="M222" s="223"/>
      <c r="N222" s="224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200</v>
      </c>
      <c r="AU222" s="17" t="s">
        <v>86</v>
      </c>
    </row>
    <row r="223" spans="1:65" s="2" customFormat="1" ht="21.6" customHeight="1">
      <c r="A223" s="34"/>
      <c r="B223" s="35"/>
      <c r="C223" s="208" t="s">
        <v>419</v>
      </c>
      <c r="D223" s="208" t="s">
        <v>193</v>
      </c>
      <c r="E223" s="209" t="s">
        <v>1802</v>
      </c>
      <c r="F223" s="210" t="s">
        <v>1803</v>
      </c>
      <c r="G223" s="211" t="s">
        <v>235</v>
      </c>
      <c r="H223" s="212">
        <v>0.29599999999999999</v>
      </c>
      <c r="I223" s="213"/>
      <c r="J223" s="214">
        <f>ROUND(I223*H223,2)</f>
        <v>0</v>
      </c>
      <c r="K223" s="210" t="s">
        <v>197</v>
      </c>
      <c r="L223" s="39"/>
      <c r="M223" s="215" t="s">
        <v>1</v>
      </c>
      <c r="N223" s="216" t="s">
        <v>42</v>
      </c>
      <c r="O223" s="71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9" t="s">
        <v>321</v>
      </c>
      <c r="AT223" s="219" t="s">
        <v>193</v>
      </c>
      <c r="AU223" s="219" t="s">
        <v>86</v>
      </c>
      <c r="AY223" s="17" t="s">
        <v>191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7" t="s">
        <v>84</v>
      </c>
      <c r="BK223" s="220">
        <f>ROUND(I223*H223,2)</f>
        <v>0</v>
      </c>
      <c r="BL223" s="17" t="s">
        <v>321</v>
      </c>
      <c r="BM223" s="219" t="s">
        <v>1804</v>
      </c>
    </row>
    <row r="224" spans="1:65" s="2" customFormat="1" ht="29.25">
      <c r="A224" s="34"/>
      <c r="B224" s="35"/>
      <c r="C224" s="36"/>
      <c r="D224" s="221" t="s">
        <v>200</v>
      </c>
      <c r="E224" s="36"/>
      <c r="F224" s="222" t="s">
        <v>1805</v>
      </c>
      <c r="G224" s="36"/>
      <c r="H224" s="36"/>
      <c r="I224" s="122"/>
      <c r="J224" s="36"/>
      <c r="K224" s="36"/>
      <c r="L224" s="39"/>
      <c r="M224" s="223"/>
      <c r="N224" s="224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200</v>
      </c>
      <c r="AU224" s="17" t="s">
        <v>86</v>
      </c>
    </row>
    <row r="225" spans="1:65" s="12" customFormat="1" ht="22.9" customHeight="1">
      <c r="B225" s="192"/>
      <c r="C225" s="193"/>
      <c r="D225" s="194" t="s">
        <v>76</v>
      </c>
      <c r="E225" s="206" t="s">
        <v>921</v>
      </c>
      <c r="F225" s="206" t="s">
        <v>922</v>
      </c>
      <c r="G225" s="193"/>
      <c r="H225" s="193"/>
      <c r="I225" s="196"/>
      <c r="J225" s="207">
        <f>BK225</f>
        <v>0</v>
      </c>
      <c r="K225" s="193"/>
      <c r="L225" s="198"/>
      <c r="M225" s="199"/>
      <c r="N225" s="200"/>
      <c r="O225" s="200"/>
      <c r="P225" s="201">
        <f>SUM(P226:P262)</f>
        <v>0</v>
      </c>
      <c r="Q225" s="200"/>
      <c r="R225" s="201">
        <f>SUM(R226:R262)</f>
        <v>0.17609239999999995</v>
      </c>
      <c r="S225" s="200"/>
      <c r="T225" s="202">
        <f>SUM(T226:T262)</f>
        <v>0.18235299999999999</v>
      </c>
      <c r="AR225" s="203" t="s">
        <v>86</v>
      </c>
      <c r="AT225" s="204" t="s">
        <v>76</v>
      </c>
      <c r="AU225" s="204" t="s">
        <v>84</v>
      </c>
      <c r="AY225" s="203" t="s">
        <v>191</v>
      </c>
      <c r="BK225" s="205">
        <f>SUM(BK226:BK262)</f>
        <v>0</v>
      </c>
    </row>
    <row r="226" spans="1:65" s="2" customFormat="1" ht="21.6" customHeight="1">
      <c r="A226" s="34"/>
      <c r="B226" s="35"/>
      <c r="C226" s="208" t="s">
        <v>425</v>
      </c>
      <c r="D226" s="208" t="s">
        <v>193</v>
      </c>
      <c r="E226" s="209" t="s">
        <v>924</v>
      </c>
      <c r="F226" s="210" t="s">
        <v>925</v>
      </c>
      <c r="G226" s="211" t="s">
        <v>223</v>
      </c>
      <c r="H226" s="212">
        <v>3.97</v>
      </c>
      <c r="I226" s="213"/>
      <c r="J226" s="214">
        <f>ROUND(I226*H226,2)</f>
        <v>0</v>
      </c>
      <c r="K226" s="210" t="s">
        <v>197</v>
      </c>
      <c r="L226" s="39"/>
      <c r="M226" s="215" t="s">
        <v>1</v>
      </c>
      <c r="N226" s="216" t="s">
        <v>42</v>
      </c>
      <c r="O226" s="71"/>
      <c r="P226" s="217">
        <f>O226*H226</f>
        <v>0</v>
      </c>
      <c r="Q226" s="217">
        <v>0</v>
      </c>
      <c r="R226" s="217">
        <f>Q226*H226</f>
        <v>0</v>
      </c>
      <c r="S226" s="217">
        <v>3.5299999999999998E-2</v>
      </c>
      <c r="T226" s="218">
        <f>S226*H226</f>
        <v>0.14014099999999999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9" t="s">
        <v>321</v>
      </c>
      <c r="AT226" s="219" t="s">
        <v>193</v>
      </c>
      <c r="AU226" s="219" t="s">
        <v>86</v>
      </c>
      <c r="AY226" s="17" t="s">
        <v>191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7" t="s">
        <v>84</v>
      </c>
      <c r="BK226" s="220">
        <f>ROUND(I226*H226,2)</f>
        <v>0</v>
      </c>
      <c r="BL226" s="17" t="s">
        <v>321</v>
      </c>
      <c r="BM226" s="219" t="s">
        <v>926</v>
      </c>
    </row>
    <row r="227" spans="1:65" s="2" customFormat="1">
      <c r="A227" s="34"/>
      <c r="B227" s="35"/>
      <c r="C227" s="36"/>
      <c r="D227" s="221" t="s">
        <v>200</v>
      </c>
      <c r="E227" s="36"/>
      <c r="F227" s="222" t="s">
        <v>925</v>
      </c>
      <c r="G227" s="36"/>
      <c r="H227" s="36"/>
      <c r="I227" s="122"/>
      <c r="J227" s="36"/>
      <c r="K227" s="36"/>
      <c r="L227" s="39"/>
      <c r="M227" s="223"/>
      <c r="N227" s="224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200</v>
      </c>
      <c r="AU227" s="17" t="s">
        <v>86</v>
      </c>
    </row>
    <row r="228" spans="1:65" s="2" customFormat="1" ht="21.6" customHeight="1">
      <c r="A228" s="34"/>
      <c r="B228" s="35"/>
      <c r="C228" s="208" t="s">
        <v>433</v>
      </c>
      <c r="D228" s="208" t="s">
        <v>193</v>
      </c>
      <c r="E228" s="209" t="s">
        <v>930</v>
      </c>
      <c r="F228" s="210" t="s">
        <v>931</v>
      </c>
      <c r="G228" s="211" t="s">
        <v>297</v>
      </c>
      <c r="H228" s="212">
        <v>4.9000000000000004</v>
      </c>
      <c r="I228" s="213"/>
      <c r="J228" s="214">
        <f>ROUND(I228*H228,2)</f>
        <v>0</v>
      </c>
      <c r="K228" s="210" t="s">
        <v>197</v>
      </c>
      <c r="L228" s="39"/>
      <c r="M228" s="215" t="s">
        <v>1</v>
      </c>
      <c r="N228" s="216" t="s">
        <v>42</v>
      </c>
      <c r="O228" s="71"/>
      <c r="P228" s="217">
        <f>O228*H228</f>
        <v>0</v>
      </c>
      <c r="Q228" s="217">
        <v>4.2999999999999999E-4</v>
      </c>
      <c r="R228" s="217">
        <f>Q228*H228</f>
        <v>2.1069999999999999E-3</v>
      </c>
      <c r="S228" s="217">
        <v>0</v>
      </c>
      <c r="T228" s="21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9" t="s">
        <v>321</v>
      </c>
      <c r="AT228" s="219" t="s">
        <v>193</v>
      </c>
      <c r="AU228" s="219" t="s">
        <v>86</v>
      </c>
      <c r="AY228" s="17" t="s">
        <v>191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7" t="s">
        <v>84</v>
      </c>
      <c r="BK228" s="220">
        <f>ROUND(I228*H228,2)</f>
        <v>0</v>
      </c>
      <c r="BL228" s="17" t="s">
        <v>321</v>
      </c>
      <c r="BM228" s="219" t="s">
        <v>932</v>
      </c>
    </row>
    <row r="229" spans="1:65" s="2" customFormat="1" ht="19.5">
      <c r="A229" s="34"/>
      <c r="B229" s="35"/>
      <c r="C229" s="36"/>
      <c r="D229" s="221" t="s">
        <v>200</v>
      </c>
      <c r="E229" s="36"/>
      <c r="F229" s="222" t="s">
        <v>933</v>
      </c>
      <c r="G229" s="36"/>
      <c r="H229" s="36"/>
      <c r="I229" s="122"/>
      <c r="J229" s="36"/>
      <c r="K229" s="36"/>
      <c r="L229" s="39"/>
      <c r="M229" s="223"/>
      <c r="N229" s="224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200</v>
      </c>
      <c r="AU229" s="17" t="s">
        <v>86</v>
      </c>
    </row>
    <row r="230" spans="1:65" s="14" customFormat="1">
      <c r="B230" s="235"/>
      <c r="C230" s="236"/>
      <c r="D230" s="221" t="s">
        <v>202</v>
      </c>
      <c r="E230" s="237" t="s">
        <v>1</v>
      </c>
      <c r="F230" s="238" t="s">
        <v>2422</v>
      </c>
      <c r="G230" s="236"/>
      <c r="H230" s="239">
        <v>4.9000000000000004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202</v>
      </c>
      <c r="AU230" s="245" t="s">
        <v>86</v>
      </c>
      <c r="AV230" s="14" t="s">
        <v>86</v>
      </c>
      <c r="AW230" s="14" t="s">
        <v>32</v>
      </c>
      <c r="AX230" s="14" t="s">
        <v>77</v>
      </c>
      <c r="AY230" s="245" t="s">
        <v>191</v>
      </c>
    </row>
    <row r="231" spans="1:65" s="2" customFormat="1" ht="21.6" customHeight="1">
      <c r="A231" s="34"/>
      <c r="B231" s="35"/>
      <c r="C231" s="208" t="s">
        <v>444</v>
      </c>
      <c r="D231" s="208" t="s">
        <v>193</v>
      </c>
      <c r="E231" s="209" t="s">
        <v>2423</v>
      </c>
      <c r="F231" s="210" t="s">
        <v>2424</v>
      </c>
      <c r="G231" s="211" t="s">
        <v>196</v>
      </c>
      <c r="H231" s="212">
        <v>6.1</v>
      </c>
      <c r="I231" s="213"/>
      <c r="J231" s="214">
        <f>ROUND(I231*H231,2)</f>
        <v>0</v>
      </c>
      <c r="K231" s="210" t="s">
        <v>197</v>
      </c>
      <c r="L231" s="39"/>
      <c r="M231" s="215" t="s">
        <v>1</v>
      </c>
      <c r="N231" s="216" t="s">
        <v>42</v>
      </c>
      <c r="O231" s="71"/>
      <c r="P231" s="217">
        <f>O231*H231</f>
        <v>0</v>
      </c>
      <c r="Q231" s="217">
        <v>6.7000000000000002E-4</v>
      </c>
      <c r="R231" s="217">
        <f>Q231*H231</f>
        <v>4.0869999999999995E-3</v>
      </c>
      <c r="S231" s="217">
        <v>6.9199999999999999E-3</v>
      </c>
      <c r="T231" s="218">
        <f>S231*H231</f>
        <v>4.2212E-2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9" t="s">
        <v>321</v>
      </c>
      <c r="AT231" s="219" t="s">
        <v>193</v>
      </c>
      <c r="AU231" s="219" t="s">
        <v>86</v>
      </c>
      <c r="AY231" s="17" t="s">
        <v>191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7" t="s">
        <v>84</v>
      </c>
      <c r="BK231" s="220">
        <f>ROUND(I231*H231,2)</f>
        <v>0</v>
      </c>
      <c r="BL231" s="17" t="s">
        <v>321</v>
      </c>
      <c r="BM231" s="219" t="s">
        <v>2425</v>
      </c>
    </row>
    <row r="232" spans="1:65" s="2" customFormat="1" ht="29.25">
      <c r="A232" s="34"/>
      <c r="B232" s="35"/>
      <c r="C232" s="36"/>
      <c r="D232" s="221" t="s">
        <v>200</v>
      </c>
      <c r="E232" s="36"/>
      <c r="F232" s="222" t="s">
        <v>2426</v>
      </c>
      <c r="G232" s="36"/>
      <c r="H232" s="36"/>
      <c r="I232" s="122"/>
      <c r="J232" s="36"/>
      <c r="K232" s="36"/>
      <c r="L232" s="39"/>
      <c r="M232" s="223"/>
      <c r="N232" s="224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200</v>
      </c>
      <c r="AU232" s="17" t="s">
        <v>86</v>
      </c>
    </row>
    <row r="233" spans="1:65" s="14" customFormat="1">
      <c r="B233" s="235"/>
      <c r="C233" s="236"/>
      <c r="D233" s="221" t="s">
        <v>202</v>
      </c>
      <c r="E233" s="237" t="s">
        <v>1</v>
      </c>
      <c r="F233" s="238" t="s">
        <v>2427</v>
      </c>
      <c r="G233" s="236"/>
      <c r="H233" s="239">
        <v>6.1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202</v>
      </c>
      <c r="AU233" s="245" t="s">
        <v>86</v>
      </c>
      <c r="AV233" s="14" t="s">
        <v>86</v>
      </c>
      <c r="AW233" s="14" t="s">
        <v>32</v>
      </c>
      <c r="AX233" s="14" t="s">
        <v>77</v>
      </c>
      <c r="AY233" s="245" t="s">
        <v>191</v>
      </c>
    </row>
    <row r="234" spans="1:65" s="2" customFormat="1" ht="21.6" customHeight="1">
      <c r="A234" s="34"/>
      <c r="B234" s="35"/>
      <c r="C234" s="208" t="s">
        <v>451</v>
      </c>
      <c r="D234" s="208" t="s">
        <v>193</v>
      </c>
      <c r="E234" s="209" t="s">
        <v>956</v>
      </c>
      <c r="F234" s="210" t="s">
        <v>957</v>
      </c>
      <c r="G234" s="211" t="s">
        <v>223</v>
      </c>
      <c r="H234" s="212">
        <v>3.2250000000000001</v>
      </c>
      <c r="I234" s="213"/>
      <c r="J234" s="214">
        <f>ROUND(I234*H234,2)</f>
        <v>0</v>
      </c>
      <c r="K234" s="210" t="s">
        <v>197</v>
      </c>
      <c r="L234" s="39"/>
      <c r="M234" s="215" t="s">
        <v>1</v>
      </c>
      <c r="N234" s="216" t="s">
        <v>42</v>
      </c>
      <c r="O234" s="71"/>
      <c r="P234" s="217">
        <f>O234*H234</f>
        <v>0</v>
      </c>
      <c r="Q234" s="217">
        <v>6.3499999999999997E-3</v>
      </c>
      <c r="R234" s="217">
        <f>Q234*H234</f>
        <v>2.047875E-2</v>
      </c>
      <c r="S234" s="217">
        <v>0</v>
      </c>
      <c r="T234" s="21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9" t="s">
        <v>321</v>
      </c>
      <c r="AT234" s="219" t="s">
        <v>193</v>
      </c>
      <c r="AU234" s="219" t="s">
        <v>86</v>
      </c>
      <c r="AY234" s="17" t="s">
        <v>191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7" t="s">
        <v>84</v>
      </c>
      <c r="BK234" s="220">
        <f>ROUND(I234*H234,2)</f>
        <v>0</v>
      </c>
      <c r="BL234" s="17" t="s">
        <v>321</v>
      </c>
      <c r="BM234" s="219" t="s">
        <v>958</v>
      </c>
    </row>
    <row r="235" spans="1:65" s="2" customFormat="1" ht="29.25">
      <c r="A235" s="34"/>
      <c r="B235" s="35"/>
      <c r="C235" s="36"/>
      <c r="D235" s="221" t="s">
        <v>200</v>
      </c>
      <c r="E235" s="36"/>
      <c r="F235" s="222" t="s">
        <v>959</v>
      </c>
      <c r="G235" s="36"/>
      <c r="H235" s="36"/>
      <c r="I235" s="122"/>
      <c r="J235" s="36"/>
      <c r="K235" s="36"/>
      <c r="L235" s="39"/>
      <c r="M235" s="223"/>
      <c r="N235" s="224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200</v>
      </c>
      <c r="AU235" s="17" t="s">
        <v>86</v>
      </c>
    </row>
    <row r="236" spans="1:65" s="13" customFormat="1">
      <c r="B236" s="225"/>
      <c r="C236" s="226"/>
      <c r="D236" s="221" t="s">
        <v>202</v>
      </c>
      <c r="E236" s="227" t="s">
        <v>1</v>
      </c>
      <c r="F236" s="228" t="s">
        <v>394</v>
      </c>
      <c r="G236" s="226"/>
      <c r="H236" s="227" t="s">
        <v>1</v>
      </c>
      <c r="I236" s="229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202</v>
      </c>
      <c r="AU236" s="234" t="s">
        <v>86</v>
      </c>
      <c r="AV236" s="13" t="s">
        <v>84</v>
      </c>
      <c r="AW236" s="13" t="s">
        <v>32</v>
      </c>
      <c r="AX236" s="13" t="s">
        <v>77</v>
      </c>
      <c r="AY236" s="234" t="s">
        <v>191</v>
      </c>
    </row>
    <row r="237" spans="1:65" s="14" customFormat="1">
      <c r="B237" s="235"/>
      <c r="C237" s="236"/>
      <c r="D237" s="221" t="s">
        <v>202</v>
      </c>
      <c r="E237" s="237" t="s">
        <v>1</v>
      </c>
      <c r="F237" s="238" t="s">
        <v>2428</v>
      </c>
      <c r="G237" s="236"/>
      <c r="H237" s="239">
        <v>3.2250000000000001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202</v>
      </c>
      <c r="AU237" s="245" t="s">
        <v>86</v>
      </c>
      <c r="AV237" s="14" t="s">
        <v>86</v>
      </c>
      <c r="AW237" s="14" t="s">
        <v>32</v>
      </c>
      <c r="AX237" s="14" t="s">
        <v>77</v>
      </c>
      <c r="AY237" s="245" t="s">
        <v>191</v>
      </c>
    </row>
    <row r="238" spans="1:65" s="2" customFormat="1" ht="21.6" customHeight="1">
      <c r="A238" s="34"/>
      <c r="B238" s="35"/>
      <c r="C238" s="247" t="s">
        <v>456</v>
      </c>
      <c r="D238" s="247" t="s">
        <v>275</v>
      </c>
      <c r="E238" s="248" t="s">
        <v>961</v>
      </c>
      <c r="F238" s="249" t="s">
        <v>962</v>
      </c>
      <c r="G238" s="250" t="s">
        <v>223</v>
      </c>
      <c r="H238" s="251">
        <v>6.1</v>
      </c>
      <c r="I238" s="252"/>
      <c r="J238" s="253">
        <f>ROUND(I238*H238,2)</f>
        <v>0</v>
      </c>
      <c r="K238" s="249" t="s">
        <v>197</v>
      </c>
      <c r="L238" s="254"/>
      <c r="M238" s="255" t="s">
        <v>1</v>
      </c>
      <c r="N238" s="256" t="s">
        <v>42</v>
      </c>
      <c r="O238" s="71"/>
      <c r="P238" s="217">
        <f>O238*H238</f>
        <v>0</v>
      </c>
      <c r="Q238" s="217">
        <v>1.7999999999999999E-2</v>
      </c>
      <c r="R238" s="217">
        <f>Q238*H238</f>
        <v>0.10979999999999998</v>
      </c>
      <c r="S238" s="217">
        <v>0</v>
      </c>
      <c r="T238" s="21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9" t="s">
        <v>451</v>
      </c>
      <c r="AT238" s="219" t="s">
        <v>275</v>
      </c>
      <c r="AU238" s="219" t="s">
        <v>86</v>
      </c>
      <c r="AY238" s="17" t="s">
        <v>191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7" t="s">
        <v>84</v>
      </c>
      <c r="BK238" s="220">
        <f>ROUND(I238*H238,2)</f>
        <v>0</v>
      </c>
      <c r="BL238" s="17" t="s">
        <v>321</v>
      </c>
      <c r="BM238" s="219" t="s">
        <v>963</v>
      </c>
    </row>
    <row r="239" spans="1:65" s="2" customFormat="1" ht="19.5">
      <c r="A239" s="34"/>
      <c r="B239" s="35"/>
      <c r="C239" s="36"/>
      <c r="D239" s="221" t="s">
        <v>200</v>
      </c>
      <c r="E239" s="36"/>
      <c r="F239" s="222" t="s">
        <v>964</v>
      </c>
      <c r="G239" s="36"/>
      <c r="H239" s="36"/>
      <c r="I239" s="122"/>
      <c r="J239" s="36"/>
      <c r="K239" s="36"/>
      <c r="L239" s="39"/>
      <c r="M239" s="223"/>
      <c r="N239" s="224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200</v>
      </c>
      <c r="AU239" s="17" t="s">
        <v>86</v>
      </c>
    </row>
    <row r="240" spans="1:65" s="2" customFormat="1" ht="19.5">
      <c r="A240" s="34"/>
      <c r="B240" s="35"/>
      <c r="C240" s="36"/>
      <c r="D240" s="221" t="s">
        <v>218</v>
      </c>
      <c r="E240" s="36"/>
      <c r="F240" s="246" t="s">
        <v>948</v>
      </c>
      <c r="G240" s="36"/>
      <c r="H240" s="36"/>
      <c r="I240" s="122"/>
      <c r="J240" s="36"/>
      <c r="K240" s="36"/>
      <c r="L240" s="39"/>
      <c r="M240" s="223"/>
      <c r="N240" s="224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218</v>
      </c>
      <c r="AU240" s="17" t="s">
        <v>86</v>
      </c>
    </row>
    <row r="241" spans="1:65" s="13" customFormat="1">
      <c r="B241" s="225"/>
      <c r="C241" s="226"/>
      <c r="D241" s="221" t="s">
        <v>202</v>
      </c>
      <c r="E241" s="227" t="s">
        <v>1</v>
      </c>
      <c r="F241" s="228" t="s">
        <v>394</v>
      </c>
      <c r="G241" s="226"/>
      <c r="H241" s="227" t="s">
        <v>1</v>
      </c>
      <c r="I241" s="229"/>
      <c r="J241" s="226"/>
      <c r="K241" s="226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202</v>
      </c>
      <c r="AU241" s="234" t="s">
        <v>86</v>
      </c>
      <c r="AV241" s="13" t="s">
        <v>84</v>
      </c>
      <c r="AW241" s="13" t="s">
        <v>32</v>
      </c>
      <c r="AX241" s="13" t="s">
        <v>77</v>
      </c>
      <c r="AY241" s="234" t="s">
        <v>191</v>
      </c>
    </row>
    <row r="242" spans="1:65" s="14" customFormat="1">
      <c r="B242" s="235"/>
      <c r="C242" s="236"/>
      <c r="D242" s="221" t="s">
        <v>202</v>
      </c>
      <c r="E242" s="237" t="s">
        <v>1</v>
      </c>
      <c r="F242" s="238" t="s">
        <v>2428</v>
      </c>
      <c r="G242" s="236"/>
      <c r="H242" s="239">
        <v>3.2250000000000001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202</v>
      </c>
      <c r="AU242" s="245" t="s">
        <v>86</v>
      </c>
      <c r="AV242" s="14" t="s">
        <v>86</v>
      </c>
      <c r="AW242" s="14" t="s">
        <v>32</v>
      </c>
      <c r="AX242" s="14" t="s">
        <v>77</v>
      </c>
      <c r="AY242" s="245" t="s">
        <v>191</v>
      </c>
    </row>
    <row r="243" spans="1:65" s="14" customFormat="1">
      <c r="B243" s="235"/>
      <c r="C243" s="236"/>
      <c r="D243" s="221" t="s">
        <v>202</v>
      </c>
      <c r="E243" s="237" t="s">
        <v>1</v>
      </c>
      <c r="F243" s="238" t="s">
        <v>2429</v>
      </c>
      <c r="G243" s="236"/>
      <c r="H243" s="239">
        <v>1.83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202</v>
      </c>
      <c r="AU243" s="245" t="s">
        <v>86</v>
      </c>
      <c r="AV243" s="14" t="s">
        <v>86</v>
      </c>
      <c r="AW243" s="14" t="s">
        <v>32</v>
      </c>
      <c r="AX243" s="14" t="s">
        <v>77</v>
      </c>
      <c r="AY243" s="245" t="s">
        <v>191</v>
      </c>
    </row>
    <row r="244" spans="1:65" s="14" customFormat="1">
      <c r="B244" s="235"/>
      <c r="C244" s="236"/>
      <c r="D244" s="221" t="s">
        <v>202</v>
      </c>
      <c r="E244" s="237" t="s">
        <v>1</v>
      </c>
      <c r="F244" s="238" t="s">
        <v>2430</v>
      </c>
      <c r="G244" s="236"/>
      <c r="H244" s="239">
        <v>0.49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202</v>
      </c>
      <c r="AU244" s="245" t="s">
        <v>86</v>
      </c>
      <c r="AV244" s="14" t="s">
        <v>86</v>
      </c>
      <c r="AW244" s="14" t="s">
        <v>32</v>
      </c>
      <c r="AX244" s="14" t="s">
        <v>77</v>
      </c>
      <c r="AY244" s="245" t="s">
        <v>191</v>
      </c>
    </row>
    <row r="245" spans="1:65" s="14" customFormat="1">
      <c r="B245" s="235"/>
      <c r="C245" s="236"/>
      <c r="D245" s="221" t="s">
        <v>202</v>
      </c>
      <c r="E245" s="236"/>
      <c r="F245" s="238" t="s">
        <v>2431</v>
      </c>
      <c r="G245" s="236"/>
      <c r="H245" s="239">
        <v>6.1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202</v>
      </c>
      <c r="AU245" s="245" t="s">
        <v>86</v>
      </c>
      <c r="AV245" s="14" t="s">
        <v>86</v>
      </c>
      <c r="AW245" s="14" t="s">
        <v>4</v>
      </c>
      <c r="AX245" s="14" t="s">
        <v>84</v>
      </c>
      <c r="AY245" s="245" t="s">
        <v>191</v>
      </c>
    </row>
    <row r="246" spans="1:65" s="2" customFormat="1" ht="21.6" customHeight="1">
      <c r="A246" s="34"/>
      <c r="B246" s="35"/>
      <c r="C246" s="208" t="s">
        <v>461</v>
      </c>
      <c r="D246" s="208" t="s">
        <v>193</v>
      </c>
      <c r="E246" s="209" t="s">
        <v>967</v>
      </c>
      <c r="F246" s="210" t="s">
        <v>968</v>
      </c>
      <c r="G246" s="211" t="s">
        <v>223</v>
      </c>
      <c r="H246" s="212">
        <v>3.2250000000000001</v>
      </c>
      <c r="I246" s="213"/>
      <c r="J246" s="214">
        <f>ROUND(I246*H246,2)</f>
        <v>0</v>
      </c>
      <c r="K246" s="210" t="s">
        <v>197</v>
      </c>
      <c r="L246" s="39"/>
      <c r="M246" s="215" t="s">
        <v>1</v>
      </c>
      <c r="N246" s="216" t="s">
        <v>42</v>
      </c>
      <c r="O246" s="71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9" t="s">
        <v>321</v>
      </c>
      <c r="AT246" s="219" t="s">
        <v>193</v>
      </c>
      <c r="AU246" s="219" t="s">
        <v>86</v>
      </c>
      <c r="AY246" s="17" t="s">
        <v>191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7" t="s">
        <v>84</v>
      </c>
      <c r="BK246" s="220">
        <f>ROUND(I246*H246,2)</f>
        <v>0</v>
      </c>
      <c r="BL246" s="17" t="s">
        <v>321</v>
      </c>
      <c r="BM246" s="219" t="s">
        <v>969</v>
      </c>
    </row>
    <row r="247" spans="1:65" s="2" customFormat="1" ht="19.5">
      <c r="A247" s="34"/>
      <c r="B247" s="35"/>
      <c r="C247" s="36"/>
      <c r="D247" s="221" t="s">
        <v>200</v>
      </c>
      <c r="E247" s="36"/>
      <c r="F247" s="222" t="s">
        <v>970</v>
      </c>
      <c r="G247" s="36"/>
      <c r="H247" s="36"/>
      <c r="I247" s="122"/>
      <c r="J247" s="36"/>
      <c r="K247" s="36"/>
      <c r="L247" s="39"/>
      <c r="M247" s="223"/>
      <c r="N247" s="224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200</v>
      </c>
      <c r="AU247" s="17" t="s">
        <v>86</v>
      </c>
    </row>
    <row r="248" spans="1:65" s="2" customFormat="1" ht="14.45" customHeight="1">
      <c r="A248" s="34"/>
      <c r="B248" s="35"/>
      <c r="C248" s="208" t="s">
        <v>467</v>
      </c>
      <c r="D248" s="208" t="s">
        <v>193</v>
      </c>
      <c r="E248" s="209" t="s">
        <v>975</v>
      </c>
      <c r="F248" s="210" t="s">
        <v>976</v>
      </c>
      <c r="G248" s="211" t="s">
        <v>223</v>
      </c>
      <c r="H248" s="212">
        <v>5.0549999999999997</v>
      </c>
      <c r="I248" s="213"/>
      <c r="J248" s="214">
        <f>ROUND(I248*H248,2)</f>
        <v>0</v>
      </c>
      <c r="K248" s="210" t="s">
        <v>197</v>
      </c>
      <c r="L248" s="39"/>
      <c r="M248" s="215" t="s">
        <v>1</v>
      </c>
      <c r="N248" s="216" t="s">
        <v>42</v>
      </c>
      <c r="O248" s="71"/>
      <c r="P248" s="217">
        <f>O248*H248</f>
        <v>0</v>
      </c>
      <c r="Q248" s="217">
        <v>2.9999999999999997E-4</v>
      </c>
      <c r="R248" s="217">
        <f>Q248*H248</f>
        <v>1.5164999999999998E-3</v>
      </c>
      <c r="S248" s="217">
        <v>0</v>
      </c>
      <c r="T248" s="21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9" t="s">
        <v>321</v>
      </c>
      <c r="AT248" s="219" t="s">
        <v>193</v>
      </c>
      <c r="AU248" s="219" t="s">
        <v>86</v>
      </c>
      <c r="AY248" s="17" t="s">
        <v>191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7" t="s">
        <v>84</v>
      </c>
      <c r="BK248" s="220">
        <f>ROUND(I248*H248,2)</f>
        <v>0</v>
      </c>
      <c r="BL248" s="17" t="s">
        <v>321</v>
      </c>
      <c r="BM248" s="219" t="s">
        <v>977</v>
      </c>
    </row>
    <row r="249" spans="1:65" s="2" customFormat="1">
      <c r="A249" s="34"/>
      <c r="B249" s="35"/>
      <c r="C249" s="36"/>
      <c r="D249" s="221" t="s">
        <v>200</v>
      </c>
      <c r="E249" s="36"/>
      <c r="F249" s="222" t="s">
        <v>978</v>
      </c>
      <c r="G249" s="36"/>
      <c r="H249" s="36"/>
      <c r="I249" s="122"/>
      <c r="J249" s="36"/>
      <c r="K249" s="36"/>
      <c r="L249" s="39"/>
      <c r="M249" s="223"/>
      <c r="N249" s="224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200</v>
      </c>
      <c r="AU249" s="17" t="s">
        <v>86</v>
      </c>
    </row>
    <row r="250" spans="1:65" s="13" customFormat="1">
      <c r="B250" s="225"/>
      <c r="C250" s="226"/>
      <c r="D250" s="221" t="s">
        <v>202</v>
      </c>
      <c r="E250" s="227" t="s">
        <v>1</v>
      </c>
      <c r="F250" s="228" t="s">
        <v>394</v>
      </c>
      <c r="G250" s="226"/>
      <c r="H250" s="227" t="s">
        <v>1</v>
      </c>
      <c r="I250" s="229"/>
      <c r="J250" s="226"/>
      <c r="K250" s="226"/>
      <c r="L250" s="230"/>
      <c r="M250" s="231"/>
      <c r="N250" s="232"/>
      <c r="O250" s="232"/>
      <c r="P250" s="232"/>
      <c r="Q250" s="232"/>
      <c r="R250" s="232"/>
      <c r="S250" s="232"/>
      <c r="T250" s="233"/>
      <c r="AT250" s="234" t="s">
        <v>202</v>
      </c>
      <c r="AU250" s="234" t="s">
        <v>86</v>
      </c>
      <c r="AV250" s="13" t="s">
        <v>84</v>
      </c>
      <c r="AW250" s="13" t="s">
        <v>32</v>
      </c>
      <c r="AX250" s="13" t="s">
        <v>77</v>
      </c>
      <c r="AY250" s="234" t="s">
        <v>191</v>
      </c>
    </row>
    <row r="251" spans="1:65" s="14" customFormat="1">
      <c r="B251" s="235"/>
      <c r="C251" s="236"/>
      <c r="D251" s="221" t="s">
        <v>202</v>
      </c>
      <c r="E251" s="237" t="s">
        <v>1</v>
      </c>
      <c r="F251" s="238" t="s">
        <v>2428</v>
      </c>
      <c r="G251" s="236"/>
      <c r="H251" s="239">
        <v>3.2250000000000001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202</v>
      </c>
      <c r="AU251" s="245" t="s">
        <v>86</v>
      </c>
      <c r="AV251" s="14" t="s">
        <v>86</v>
      </c>
      <c r="AW251" s="14" t="s">
        <v>32</v>
      </c>
      <c r="AX251" s="14" t="s">
        <v>77</v>
      </c>
      <c r="AY251" s="245" t="s">
        <v>191</v>
      </c>
    </row>
    <row r="252" spans="1:65" s="14" customFormat="1">
      <c r="B252" s="235"/>
      <c r="C252" s="236"/>
      <c r="D252" s="221" t="s">
        <v>202</v>
      </c>
      <c r="E252" s="237" t="s">
        <v>1</v>
      </c>
      <c r="F252" s="238" t="s">
        <v>2429</v>
      </c>
      <c r="G252" s="236"/>
      <c r="H252" s="239">
        <v>1.83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202</v>
      </c>
      <c r="AU252" s="245" t="s">
        <v>86</v>
      </c>
      <c r="AV252" s="14" t="s">
        <v>86</v>
      </c>
      <c r="AW252" s="14" t="s">
        <v>32</v>
      </c>
      <c r="AX252" s="14" t="s">
        <v>77</v>
      </c>
      <c r="AY252" s="245" t="s">
        <v>191</v>
      </c>
    </row>
    <row r="253" spans="1:65" s="2" customFormat="1" ht="14.45" customHeight="1">
      <c r="A253" s="34"/>
      <c r="B253" s="35"/>
      <c r="C253" s="208" t="s">
        <v>472</v>
      </c>
      <c r="D253" s="208" t="s">
        <v>193</v>
      </c>
      <c r="E253" s="209" t="s">
        <v>981</v>
      </c>
      <c r="F253" s="210" t="s">
        <v>982</v>
      </c>
      <c r="G253" s="211" t="s">
        <v>297</v>
      </c>
      <c r="H253" s="212">
        <v>6.3550000000000004</v>
      </c>
      <c r="I253" s="213"/>
      <c r="J253" s="214">
        <f>ROUND(I253*H253,2)</f>
        <v>0</v>
      </c>
      <c r="K253" s="210" t="s">
        <v>197</v>
      </c>
      <c r="L253" s="39"/>
      <c r="M253" s="215" t="s">
        <v>1</v>
      </c>
      <c r="N253" s="216" t="s">
        <v>42</v>
      </c>
      <c r="O253" s="71"/>
      <c r="P253" s="217">
        <f>O253*H253</f>
        <v>0</v>
      </c>
      <c r="Q253" s="217">
        <v>3.0000000000000001E-5</v>
      </c>
      <c r="R253" s="217">
        <f>Q253*H253</f>
        <v>1.9065000000000003E-4</v>
      </c>
      <c r="S253" s="217">
        <v>0</v>
      </c>
      <c r="T253" s="21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9" t="s">
        <v>321</v>
      </c>
      <c r="AT253" s="219" t="s">
        <v>193</v>
      </c>
      <c r="AU253" s="219" t="s">
        <v>86</v>
      </c>
      <c r="AY253" s="17" t="s">
        <v>191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17" t="s">
        <v>84</v>
      </c>
      <c r="BK253" s="220">
        <f>ROUND(I253*H253,2)</f>
        <v>0</v>
      </c>
      <c r="BL253" s="17" t="s">
        <v>321</v>
      </c>
      <c r="BM253" s="219" t="s">
        <v>983</v>
      </c>
    </row>
    <row r="254" spans="1:65" s="2" customFormat="1">
      <c r="A254" s="34"/>
      <c r="B254" s="35"/>
      <c r="C254" s="36"/>
      <c r="D254" s="221" t="s">
        <v>200</v>
      </c>
      <c r="E254" s="36"/>
      <c r="F254" s="222" t="s">
        <v>984</v>
      </c>
      <c r="G254" s="36"/>
      <c r="H254" s="36"/>
      <c r="I254" s="122"/>
      <c r="J254" s="36"/>
      <c r="K254" s="36"/>
      <c r="L254" s="39"/>
      <c r="M254" s="223"/>
      <c r="N254" s="224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200</v>
      </c>
      <c r="AU254" s="17" t="s">
        <v>86</v>
      </c>
    </row>
    <row r="255" spans="1:65" s="14" customFormat="1">
      <c r="B255" s="235"/>
      <c r="C255" s="236"/>
      <c r="D255" s="221" t="s">
        <v>202</v>
      </c>
      <c r="E255" s="237" t="s">
        <v>1</v>
      </c>
      <c r="F255" s="238" t="s">
        <v>2432</v>
      </c>
      <c r="G255" s="236"/>
      <c r="H255" s="239">
        <v>6.3550000000000004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202</v>
      </c>
      <c r="AU255" s="245" t="s">
        <v>86</v>
      </c>
      <c r="AV255" s="14" t="s">
        <v>86</v>
      </c>
      <c r="AW255" s="14" t="s">
        <v>32</v>
      </c>
      <c r="AX255" s="14" t="s">
        <v>77</v>
      </c>
      <c r="AY255" s="245" t="s">
        <v>191</v>
      </c>
    </row>
    <row r="256" spans="1:65" s="2" customFormat="1" ht="21.6" customHeight="1">
      <c r="A256" s="34"/>
      <c r="B256" s="35"/>
      <c r="C256" s="208" t="s">
        <v>477</v>
      </c>
      <c r="D256" s="208" t="s">
        <v>193</v>
      </c>
      <c r="E256" s="209" t="s">
        <v>989</v>
      </c>
      <c r="F256" s="210" t="s">
        <v>990</v>
      </c>
      <c r="G256" s="211" t="s">
        <v>223</v>
      </c>
      <c r="H256" s="212">
        <v>5.0549999999999997</v>
      </c>
      <c r="I256" s="213"/>
      <c r="J256" s="214">
        <f>ROUND(I256*H256,2)</f>
        <v>0</v>
      </c>
      <c r="K256" s="210" t="s">
        <v>197</v>
      </c>
      <c r="L256" s="39"/>
      <c r="M256" s="215" t="s">
        <v>1</v>
      </c>
      <c r="N256" s="216" t="s">
        <v>42</v>
      </c>
      <c r="O256" s="71"/>
      <c r="P256" s="217">
        <f>O256*H256</f>
        <v>0</v>
      </c>
      <c r="Q256" s="217">
        <v>7.4999999999999997E-3</v>
      </c>
      <c r="R256" s="217">
        <f>Q256*H256</f>
        <v>3.7912499999999995E-2</v>
      </c>
      <c r="S256" s="217">
        <v>0</v>
      </c>
      <c r="T256" s="21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9" t="s">
        <v>321</v>
      </c>
      <c r="AT256" s="219" t="s">
        <v>193</v>
      </c>
      <c r="AU256" s="219" t="s">
        <v>86</v>
      </c>
      <c r="AY256" s="17" t="s">
        <v>191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17" t="s">
        <v>84</v>
      </c>
      <c r="BK256" s="220">
        <f>ROUND(I256*H256,2)</f>
        <v>0</v>
      </c>
      <c r="BL256" s="17" t="s">
        <v>321</v>
      </c>
      <c r="BM256" s="219" t="s">
        <v>2433</v>
      </c>
    </row>
    <row r="257" spans="1:65" s="2" customFormat="1" ht="19.5">
      <c r="A257" s="34"/>
      <c r="B257" s="35"/>
      <c r="C257" s="36"/>
      <c r="D257" s="221" t="s">
        <v>200</v>
      </c>
      <c r="E257" s="36"/>
      <c r="F257" s="222" t="s">
        <v>992</v>
      </c>
      <c r="G257" s="36"/>
      <c r="H257" s="36"/>
      <c r="I257" s="122"/>
      <c r="J257" s="36"/>
      <c r="K257" s="36"/>
      <c r="L257" s="39"/>
      <c r="M257" s="223"/>
      <c r="N257" s="224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200</v>
      </c>
      <c r="AU257" s="17" t="s">
        <v>86</v>
      </c>
    </row>
    <row r="258" spans="1:65" s="13" customFormat="1">
      <c r="B258" s="225"/>
      <c r="C258" s="226"/>
      <c r="D258" s="221" t="s">
        <v>202</v>
      </c>
      <c r="E258" s="227" t="s">
        <v>1</v>
      </c>
      <c r="F258" s="228" t="s">
        <v>394</v>
      </c>
      <c r="G258" s="226"/>
      <c r="H258" s="227" t="s">
        <v>1</v>
      </c>
      <c r="I258" s="229"/>
      <c r="J258" s="226"/>
      <c r="K258" s="226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202</v>
      </c>
      <c r="AU258" s="234" t="s">
        <v>86</v>
      </c>
      <c r="AV258" s="13" t="s">
        <v>84</v>
      </c>
      <c r="AW258" s="13" t="s">
        <v>32</v>
      </c>
      <c r="AX258" s="13" t="s">
        <v>77</v>
      </c>
      <c r="AY258" s="234" t="s">
        <v>191</v>
      </c>
    </row>
    <row r="259" spans="1:65" s="14" customFormat="1">
      <c r="B259" s="235"/>
      <c r="C259" s="236"/>
      <c r="D259" s="221" t="s">
        <v>202</v>
      </c>
      <c r="E259" s="237" t="s">
        <v>1</v>
      </c>
      <c r="F259" s="238" t="s">
        <v>2428</v>
      </c>
      <c r="G259" s="236"/>
      <c r="H259" s="239">
        <v>3.2250000000000001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202</v>
      </c>
      <c r="AU259" s="245" t="s">
        <v>86</v>
      </c>
      <c r="AV259" s="14" t="s">
        <v>86</v>
      </c>
      <c r="AW259" s="14" t="s">
        <v>32</v>
      </c>
      <c r="AX259" s="14" t="s">
        <v>77</v>
      </c>
      <c r="AY259" s="245" t="s">
        <v>191</v>
      </c>
    </row>
    <row r="260" spans="1:65" s="14" customFormat="1">
      <c r="B260" s="235"/>
      <c r="C260" s="236"/>
      <c r="D260" s="221" t="s">
        <v>202</v>
      </c>
      <c r="E260" s="237" t="s">
        <v>1</v>
      </c>
      <c r="F260" s="238" t="s">
        <v>2429</v>
      </c>
      <c r="G260" s="236"/>
      <c r="H260" s="239">
        <v>1.83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202</v>
      </c>
      <c r="AU260" s="245" t="s">
        <v>86</v>
      </c>
      <c r="AV260" s="14" t="s">
        <v>86</v>
      </c>
      <c r="AW260" s="14" t="s">
        <v>32</v>
      </c>
      <c r="AX260" s="14" t="s">
        <v>77</v>
      </c>
      <c r="AY260" s="245" t="s">
        <v>191</v>
      </c>
    </row>
    <row r="261" spans="1:65" s="2" customFormat="1" ht="21.6" customHeight="1">
      <c r="A261" s="34"/>
      <c r="B261" s="35"/>
      <c r="C261" s="208" t="s">
        <v>482</v>
      </c>
      <c r="D261" s="208" t="s">
        <v>193</v>
      </c>
      <c r="E261" s="209" t="s">
        <v>1832</v>
      </c>
      <c r="F261" s="210" t="s">
        <v>1833</v>
      </c>
      <c r="G261" s="211" t="s">
        <v>235</v>
      </c>
      <c r="H261" s="212">
        <v>0.17599999999999999</v>
      </c>
      <c r="I261" s="213"/>
      <c r="J261" s="214">
        <f>ROUND(I261*H261,2)</f>
        <v>0</v>
      </c>
      <c r="K261" s="210" t="s">
        <v>197</v>
      </c>
      <c r="L261" s="39"/>
      <c r="M261" s="215" t="s">
        <v>1</v>
      </c>
      <c r="N261" s="216" t="s">
        <v>42</v>
      </c>
      <c r="O261" s="71"/>
      <c r="P261" s="217">
        <f>O261*H261</f>
        <v>0</v>
      </c>
      <c r="Q261" s="217">
        <v>0</v>
      </c>
      <c r="R261" s="217">
        <f>Q261*H261</f>
        <v>0</v>
      </c>
      <c r="S261" s="217">
        <v>0</v>
      </c>
      <c r="T261" s="21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9" t="s">
        <v>321</v>
      </c>
      <c r="AT261" s="219" t="s">
        <v>193</v>
      </c>
      <c r="AU261" s="219" t="s">
        <v>86</v>
      </c>
      <c r="AY261" s="17" t="s">
        <v>191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17" t="s">
        <v>84</v>
      </c>
      <c r="BK261" s="220">
        <f>ROUND(I261*H261,2)</f>
        <v>0</v>
      </c>
      <c r="BL261" s="17" t="s">
        <v>321</v>
      </c>
      <c r="BM261" s="219" t="s">
        <v>1834</v>
      </c>
    </row>
    <row r="262" spans="1:65" s="2" customFormat="1" ht="29.25">
      <c r="A262" s="34"/>
      <c r="B262" s="35"/>
      <c r="C262" s="36"/>
      <c r="D262" s="221" t="s">
        <v>200</v>
      </c>
      <c r="E262" s="36"/>
      <c r="F262" s="222" t="s">
        <v>1835</v>
      </c>
      <c r="G262" s="36"/>
      <c r="H262" s="36"/>
      <c r="I262" s="122"/>
      <c r="J262" s="36"/>
      <c r="K262" s="36"/>
      <c r="L262" s="39"/>
      <c r="M262" s="223"/>
      <c r="N262" s="224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200</v>
      </c>
      <c r="AU262" s="17" t="s">
        <v>86</v>
      </c>
    </row>
    <row r="263" spans="1:65" s="12" customFormat="1" ht="22.9" customHeight="1">
      <c r="B263" s="192"/>
      <c r="C263" s="193"/>
      <c r="D263" s="194" t="s">
        <v>76</v>
      </c>
      <c r="E263" s="206" t="s">
        <v>1129</v>
      </c>
      <c r="F263" s="206" t="s">
        <v>1130</v>
      </c>
      <c r="G263" s="193"/>
      <c r="H263" s="193"/>
      <c r="I263" s="196"/>
      <c r="J263" s="207">
        <f>BK263</f>
        <v>0</v>
      </c>
      <c r="K263" s="193"/>
      <c r="L263" s="198"/>
      <c r="M263" s="199"/>
      <c r="N263" s="200"/>
      <c r="O263" s="200"/>
      <c r="P263" s="201">
        <f>SUM(P264:P277)</f>
        <v>0</v>
      </c>
      <c r="Q263" s="200"/>
      <c r="R263" s="201">
        <f>SUM(R264:R277)</f>
        <v>3.0822700000000001E-2</v>
      </c>
      <c r="S263" s="200"/>
      <c r="T263" s="202">
        <f>SUM(T264:T277)</f>
        <v>0</v>
      </c>
      <c r="AR263" s="203" t="s">
        <v>86</v>
      </c>
      <c r="AT263" s="204" t="s">
        <v>76</v>
      </c>
      <c r="AU263" s="204" t="s">
        <v>84</v>
      </c>
      <c r="AY263" s="203" t="s">
        <v>191</v>
      </c>
      <c r="BK263" s="205">
        <f>SUM(BK264:BK277)</f>
        <v>0</v>
      </c>
    </row>
    <row r="264" spans="1:65" s="2" customFormat="1" ht="32.450000000000003" customHeight="1">
      <c r="A264" s="34"/>
      <c r="B264" s="35"/>
      <c r="C264" s="208" t="s">
        <v>488</v>
      </c>
      <c r="D264" s="208" t="s">
        <v>193</v>
      </c>
      <c r="E264" s="209" t="s">
        <v>1149</v>
      </c>
      <c r="F264" s="210" t="s">
        <v>1150</v>
      </c>
      <c r="G264" s="211" t="s">
        <v>223</v>
      </c>
      <c r="H264" s="212">
        <v>6.8479999999999999</v>
      </c>
      <c r="I264" s="213"/>
      <c r="J264" s="214">
        <f>ROUND(I264*H264,2)</f>
        <v>0</v>
      </c>
      <c r="K264" s="210" t="s">
        <v>197</v>
      </c>
      <c r="L264" s="39"/>
      <c r="M264" s="215" t="s">
        <v>1</v>
      </c>
      <c r="N264" s="216" t="s">
        <v>42</v>
      </c>
      <c r="O264" s="71"/>
      <c r="P264" s="217">
        <f>O264*H264</f>
        <v>0</v>
      </c>
      <c r="Q264" s="217">
        <v>2.9E-4</v>
      </c>
      <c r="R264" s="217">
        <f>Q264*H264</f>
        <v>1.98592E-3</v>
      </c>
      <c r="S264" s="217">
        <v>0</v>
      </c>
      <c r="T264" s="21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9" t="s">
        <v>321</v>
      </c>
      <c r="AT264" s="219" t="s">
        <v>193</v>
      </c>
      <c r="AU264" s="219" t="s">
        <v>86</v>
      </c>
      <c r="AY264" s="17" t="s">
        <v>191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7" t="s">
        <v>84</v>
      </c>
      <c r="BK264" s="220">
        <f>ROUND(I264*H264,2)</f>
        <v>0</v>
      </c>
      <c r="BL264" s="17" t="s">
        <v>321</v>
      </c>
      <c r="BM264" s="219" t="s">
        <v>1151</v>
      </c>
    </row>
    <row r="265" spans="1:65" s="2" customFormat="1" ht="29.25">
      <c r="A265" s="34"/>
      <c r="B265" s="35"/>
      <c r="C265" s="36"/>
      <c r="D265" s="221" t="s">
        <v>200</v>
      </c>
      <c r="E265" s="36"/>
      <c r="F265" s="222" t="s">
        <v>1152</v>
      </c>
      <c r="G265" s="36"/>
      <c r="H265" s="36"/>
      <c r="I265" s="122"/>
      <c r="J265" s="36"/>
      <c r="K265" s="36"/>
      <c r="L265" s="39"/>
      <c r="M265" s="223"/>
      <c r="N265" s="224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200</v>
      </c>
      <c r="AU265" s="17" t="s">
        <v>86</v>
      </c>
    </row>
    <row r="266" spans="1:65" s="2" customFormat="1" ht="19.5">
      <c r="A266" s="34"/>
      <c r="B266" s="35"/>
      <c r="C266" s="36"/>
      <c r="D266" s="221" t="s">
        <v>218</v>
      </c>
      <c r="E266" s="36"/>
      <c r="F266" s="246" t="s">
        <v>1937</v>
      </c>
      <c r="G266" s="36"/>
      <c r="H266" s="36"/>
      <c r="I266" s="122"/>
      <c r="J266" s="36"/>
      <c r="K266" s="36"/>
      <c r="L266" s="39"/>
      <c r="M266" s="223"/>
      <c r="N266" s="224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218</v>
      </c>
      <c r="AU266" s="17" t="s">
        <v>86</v>
      </c>
    </row>
    <row r="267" spans="1:65" s="13" customFormat="1">
      <c r="B267" s="225"/>
      <c r="C267" s="226"/>
      <c r="D267" s="221" t="s">
        <v>202</v>
      </c>
      <c r="E267" s="227" t="s">
        <v>1</v>
      </c>
      <c r="F267" s="228" t="s">
        <v>2393</v>
      </c>
      <c r="G267" s="226"/>
      <c r="H267" s="227" t="s">
        <v>1</v>
      </c>
      <c r="I267" s="229"/>
      <c r="J267" s="226"/>
      <c r="K267" s="226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 t="s">
        <v>202</v>
      </c>
      <c r="AU267" s="234" t="s">
        <v>86</v>
      </c>
      <c r="AV267" s="13" t="s">
        <v>84</v>
      </c>
      <c r="AW267" s="13" t="s">
        <v>32</v>
      </c>
      <c r="AX267" s="13" t="s">
        <v>77</v>
      </c>
      <c r="AY267" s="234" t="s">
        <v>191</v>
      </c>
    </row>
    <row r="268" spans="1:65" s="14" customFormat="1" ht="22.5">
      <c r="B268" s="235"/>
      <c r="C268" s="236"/>
      <c r="D268" s="221" t="s">
        <v>202</v>
      </c>
      <c r="E268" s="237" t="s">
        <v>1</v>
      </c>
      <c r="F268" s="238" t="s">
        <v>2434</v>
      </c>
      <c r="G268" s="236"/>
      <c r="H268" s="239">
        <v>5.7069999999999999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202</v>
      </c>
      <c r="AU268" s="245" t="s">
        <v>86</v>
      </c>
      <c r="AV268" s="14" t="s">
        <v>86</v>
      </c>
      <c r="AW268" s="14" t="s">
        <v>32</v>
      </c>
      <c r="AX268" s="14" t="s">
        <v>77</v>
      </c>
      <c r="AY268" s="245" t="s">
        <v>191</v>
      </c>
    </row>
    <row r="269" spans="1:65" s="14" customFormat="1">
      <c r="B269" s="235"/>
      <c r="C269" s="236"/>
      <c r="D269" s="221" t="s">
        <v>202</v>
      </c>
      <c r="E269" s="236"/>
      <c r="F269" s="238" t="s">
        <v>2435</v>
      </c>
      <c r="G269" s="236"/>
      <c r="H269" s="239">
        <v>6.8479999999999999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202</v>
      </c>
      <c r="AU269" s="245" t="s">
        <v>86</v>
      </c>
      <c r="AV269" s="14" t="s">
        <v>86</v>
      </c>
      <c r="AW269" s="14" t="s">
        <v>4</v>
      </c>
      <c r="AX269" s="14" t="s">
        <v>84</v>
      </c>
      <c r="AY269" s="245" t="s">
        <v>191</v>
      </c>
    </row>
    <row r="270" spans="1:65" s="2" customFormat="1" ht="32.450000000000003" customHeight="1">
      <c r="A270" s="34"/>
      <c r="B270" s="35"/>
      <c r="C270" s="208" t="s">
        <v>495</v>
      </c>
      <c r="D270" s="208" t="s">
        <v>193</v>
      </c>
      <c r="E270" s="209" t="s">
        <v>1154</v>
      </c>
      <c r="F270" s="210" t="s">
        <v>1155</v>
      </c>
      <c r="G270" s="211" t="s">
        <v>223</v>
      </c>
      <c r="H270" s="212">
        <v>8.218</v>
      </c>
      <c r="I270" s="213"/>
      <c r="J270" s="214">
        <f>ROUND(I270*H270,2)</f>
        <v>0</v>
      </c>
      <c r="K270" s="210" t="s">
        <v>197</v>
      </c>
      <c r="L270" s="39"/>
      <c r="M270" s="215" t="s">
        <v>1</v>
      </c>
      <c r="N270" s="216" t="s">
        <v>42</v>
      </c>
      <c r="O270" s="71"/>
      <c r="P270" s="217">
        <f>O270*H270</f>
        <v>0</v>
      </c>
      <c r="Q270" s="217">
        <v>1.0000000000000001E-5</v>
      </c>
      <c r="R270" s="217">
        <f>Q270*H270</f>
        <v>8.2180000000000003E-5</v>
      </c>
      <c r="S270" s="217">
        <v>0</v>
      </c>
      <c r="T270" s="21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9" t="s">
        <v>321</v>
      </c>
      <c r="AT270" s="219" t="s">
        <v>193</v>
      </c>
      <c r="AU270" s="219" t="s">
        <v>86</v>
      </c>
      <c r="AY270" s="17" t="s">
        <v>191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7" t="s">
        <v>84</v>
      </c>
      <c r="BK270" s="220">
        <f>ROUND(I270*H270,2)</f>
        <v>0</v>
      </c>
      <c r="BL270" s="17" t="s">
        <v>321</v>
      </c>
      <c r="BM270" s="219" t="s">
        <v>1156</v>
      </c>
    </row>
    <row r="271" spans="1:65" s="2" customFormat="1" ht="29.25">
      <c r="A271" s="34"/>
      <c r="B271" s="35"/>
      <c r="C271" s="36"/>
      <c r="D271" s="221" t="s">
        <v>200</v>
      </c>
      <c r="E271" s="36"/>
      <c r="F271" s="222" t="s">
        <v>1157</v>
      </c>
      <c r="G271" s="36"/>
      <c r="H271" s="36"/>
      <c r="I271" s="122"/>
      <c r="J271" s="36"/>
      <c r="K271" s="36"/>
      <c r="L271" s="39"/>
      <c r="M271" s="223"/>
      <c r="N271" s="224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200</v>
      </c>
      <c r="AU271" s="17" t="s">
        <v>86</v>
      </c>
    </row>
    <row r="272" spans="1:65" s="2" customFormat="1" ht="19.5">
      <c r="A272" s="34"/>
      <c r="B272" s="35"/>
      <c r="C272" s="36"/>
      <c r="D272" s="221" t="s">
        <v>218</v>
      </c>
      <c r="E272" s="36"/>
      <c r="F272" s="246" t="s">
        <v>1937</v>
      </c>
      <c r="G272" s="36"/>
      <c r="H272" s="36"/>
      <c r="I272" s="122"/>
      <c r="J272" s="36"/>
      <c r="K272" s="36"/>
      <c r="L272" s="39"/>
      <c r="M272" s="223"/>
      <c r="N272" s="224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218</v>
      </c>
      <c r="AU272" s="17" t="s">
        <v>86</v>
      </c>
    </row>
    <row r="273" spans="1:65" s="14" customFormat="1">
      <c r="B273" s="235"/>
      <c r="C273" s="236"/>
      <c r="D273" s="221" t="s">
        <v>202</v>
      </c>
      <c r="E273" s="236"/>
      <c r="F273" s="238" t="s">
        <v>2436</v>
      </c>
      <c r="G273" s="236"/>
      <c r="H273" s="239">
        <v>8.218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202</v>
      </c>
      <c r="AU273" s="245" t="s">
        <v>86</v>
      </c>
      <c r="AV273" s="14" t="s">
        <v>86</v>
      </c>
      <c r="AW273" s="14" t="s">
        <v>4</v>
      </c>
      <c r="AX273" s="14" t="s">
        <v>84</v>
      </c>
      <c r="AY273" s="245" t="s">
        <v>191</v>
      </c>
    </row>
    <row r="274" spans="1:65" s="2" customFormat="1" ht="21.6" customHeight="1">
      <c r="A274" s="34"/>
      <c r="B274" s="35"/>
      <c r="C274" s="208" t="s">
        <v>499</v>
      </c>
      <c r="D274" s="208" t="s">
        <v>193</v>
      </c>
      <c r="E274" s="209" t="s">
        <v>1159</v>
      </c>
      <c r="F274" s="210" t="s">
        <v>1160</v>
      </c>
      <c r="G274" s="211" t="s">
        <v>223</v>
      </c>
      <c r="H274" s="212">
        <v>3.22</v>
      </c>
      <c r="I274" s="213"/>
      <c r="J274" s="214">
        <f>ROUND(I274*H274,2)</f>
        <v>0</v>
      </c>
      <c r="K274" s="210" t="s">
        <v>197</v>
      </c>
      <c r="L274" s="39"/>
      <c r="M274" s="215" t="s">
        <v>1</v>
      </c>
      <c r="N274" s="216" t="s">
        <v>42</v>
      </c>
      <c r="O274" s="71"/>
      <c r="P274" s="217">
        <f>O274*H274</f>
        <v>0</v>
      </c>
      <c r="Q274" s="217">
        <v>8.9300000000000004E-3</v>
      </c>
      <c r="R274" s="217">
        <f>Q274*H274</f>
        <v>2.8754600000000002E-2</v>
      </c>
      <c r="S274" s="217">
        <v>0</v>
      </c>
      <c r="T274" s="21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9" t="s">
        <v>321</v>
      </c>
      <c r="AT274" s="219" t="s">
        <v>193</v>
      </c>
      <c r="AU274" s="219" t="s">
        <v>86</v>
      </c>
      <c r="AY274" s="17" t="s">
        <v>191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17" t="s">
        <v>84</v>
      </c>
      <c r="BK274" s="220">
        <f>ROUND(I274*H274,2)</f>
        <v>0</v>
      </c>
      <c r="BL274" s="17" t="s">
        <v>321</v>
      </c>
      <c r="BM274" s="219" t="s">
        <v>1161</v>
      </c>
    </row>
    <row r="275" spans="1:65" s="2" customFormat="1" ht="19.5">
      <c r="A275" s="34"/>
      <c r="B275" s="35"/>
      <c r="C275" s="36"/>
      <c r="D275" s="221" t="s">
        <v>200</v>
      </c>
      <c r="E275" s="36"/>
      <c r="F275" s="222" t="s">
        <v>1162</v>
      </c>
      <c r="G275" s="36"/>
      <c r="H275" s="36"/>
      <c r="I275" s="122"/>
      <c r="J275" s="36"/>
      <c r="K275" s="36"/>
      <c r="L275" s="39"/>
      <c r="M275" s="223"/>
      <c r="N275" s="224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200</v>
      </c>
      <c r="AU275" s="17" t="s">
        <v>86</v>
      </c>
    </row>
    <row r="276" spans="1:65" s="13" customFormat="1">
      <c r="B276" s="225"/>
      <c r="C276" s="226"/>
      <c r="D276" s="221" t="s">
        <v>202</v>
      </c>
      <c r="E276" s="227" t="s">
        <v>1</v>
      </c>
      <c r="F276" s="228" t="s">
        <v>2393</v>
      </c>
      <c r="G276" s="226"/>
      <c r="H276" s="227" t="s">
        <v>1</v>
      </c>
      <c r="I276" s="229"/>
      <c r="J276" s="226"/>
      <c r="K276" s="226"/>
      <c r="L276" s="230"/>
      <c r="M276" s="231"/>
      <c r="N276" s="232"/>
      <c r="O276" s="232"/>
      <c r="P276" s="232"/>
      <c r="Q276" s="232"/>
      <c r="R276" s="232"/>
      <c r="S276" s="232"/>
      <c r="T276" s="233"/>
      <c r="AT276" s="234" t="s">
        <v>202</v>
      </c>
      <c r="AU276" s="234" t="s">
        <v>86</v>
      </c>
      <c r="AV276" s="13" t="s">
        <v>84</v>
      </c>
      <c r="AW276" s="13" t="s">
        <v>32</v>
      </c>
      <c r="AX276" s="13" t="s">
        <v>77</v>
      </c>
      <c r="AY276" s="234" t="s">
        <v>191</v>
      </c>
    </row>
    <row r="277" spans="1:65" s="14" customFormat="1">
      <c r="B277" s="235"/>
      <c r="C277" s="236"/>
      <c r="D277" s="221" t="s">
        <v>202</v>
      </c>
      <c r="E277" s="237" t="s">
        <v>1</v>
      </c>
      <c r="F277" s="238" t="s">
        <v>2437</v>
      </c>
      <c r="G277" s="236"/>
      <c r="H277" s="239">
        <v>3.22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202</v>
      </c>
      <c r="AU277" s="245" t="s">
        <v>86</v>
      </c>
      <c r="AV277" s="14" t="s">
        <v>86</v>
      </c>
      <c r="AW277" s="14" t="s">
        <v>32</v>
      </c>
      <c r="AX277" s="14" t="s">
        <v>77</v>
      </c>
      <c r="AY277" s="245" t="s">
        <v>191</v>
      </c>
    </row>
    <row r="278" spans="1:65" s="12" customFormat="1" ht="25.9" customHeight="1">
      <c r="B278" s="192"/>
      <c r="C278" s="193"/>
      <c r="D278" s="194" t="s">
        <v>76</v>
      </c>
      <c r="E278" s="195" t="s">
        <v>1166</v>
      </c>
      <c r="F278" s="195" t="s">
        <v>1167</v>
      </c>
      <c r="G278" s="193"/>
      <c r="H278" s="193"/>
      <c r="I278" s="196"/>
      <c r="J278" s="197">
        <f>BK278</f>
        <v>0</v>
      </c>
      <c r="K278" s="193"/>
      <c r="L278" s="198"/>
      <c r="M278" s="199"/>
      <c r="N278" s="200"/>
      <c r="O278" s="200"/>
      <c r="P278" s="201">
        <f>SUM(P279:P280)</f>
        <v>0</v>
      </c>
      <c r="Q278" s="200"/>
      <c r="R278" s="201">
        <f>SUM(R279:R280)</f>
        <v>0</v>
      </c>
      <c r="S278" s="200"/>
      <c r="T278" s="202">
        <f>SUM(T279:T280)</f>
        <v>0</v>
      </c>
      <c r="AR278" s="203" t="s">
        <v>198</v>
      </c>
      <c r="AT278" s="204" t="s">
        <v>76</v>
      </c>
      <c r="AU278" s="204" t="s">
        <v>77</v>
      </c>
      <c r="AY278" s="203" t="s">
        <v>191</v>
      </c>
      <c r="BK278" s="205">
        <f>SUM(BK279:BK280)</f>
        <v>0</v>
      </c>
    </row>
    <row r="279" spans="1:65" s="2" customFormat="1" ht="21.6" customHeight="1">
      <c r="A279" s="34"/>
      <c r="B279" s="35"/>
      <c r="C279" s="208" t="s">
        <v>505</v>
      </c>
      <c r="D279" s="208" t="s">
        <v>193</v>
      </c>
      <c r="E279" s="209" t="s">
        <v>1169</v>
      </c>
      <c r="F279" s="210" t="s">
        <v>1170</v>
      </c>
      <c r="G279" s="211" t="s">
        <v>1171</v>
      </c>
      <c r="H279" s="212">
        <v>2</v>
      </c>
      <c r="I279" s="213"/>
      <c r="J279" s="214">
        <f>ROUND(I279*H279,2)</f>
        <v>0</v>
      </c>
      <c r="K279" s="210" t="s">
        <v>197</v>
      </c>
      <c r="L279" s="39"/>
      <c r="M279" s="215" t="s">
        <v>1</v>
      </c>
      <c r="N279" s="216" t="s">
        <v>42</v>
      </c>
      <c r="O279" s="71"/>
      <c r="P279" s="217">
        <f>O279*H279</f>
        <v>0</v>
      </c>
      <c r="Q279" s="217">
        <v>0</v>
      </c>
      <c r="R279" s="217">
        <f>Q279*H279</f>
        <v>0</v>
      </c>
      <c r="S279" s="217">
        <v>0</v>
      </c>
      <c r="T279" s="21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9" t="s">
        <v>1172</v>
      </c>
      <c r="AT279" s="219" t="s">
        <v>193</v>
      </c>
      <c r="AU279" s="219" t="s">
        <v>84</v>
      </c>
      <c r="AY279" s="17" t="s">
        <v>191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7" t="s">
        <v>84</v>
      </c>
      <c r="BK279" s="220">
        <f>ROUND(I279*H279,2)</f>
        <v>0</v>
      </c>
      <c r="BL279" s="17" t="s">
        <v>1172</v>
      </c>
      <c r="BM279" s="219" t="s">
        <v>1173</v>
      </c>
    </row>
    <row r="280" spans="1:65" s="2" customFormat="1" ht="29.25">
      <c r="A280" s="34"/>
      <c r="B280" s="35"/>
      <c r="C280" s="36"/>
      <c r="D280" s="221" t="s">
        <v>200</v>
      </c>
      <c r="E280" s="36"/>
      <c r="F280" s="222" t="s">
        <v>1174</v>
      </c>
      <c r="G280" s="36"/>
      <c r="H280" s="36"/>
      <c r="I280" s="122"/>
      <c r="J280" s="36"/>
      <c r="K280" s="36"/>
      <c r="L280" s="39"/>
      <c r="M280" s="223"/>
      <c r="N280" s="224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200</v>
      </c>
      <c r="AU280" s="17" t="s">
        <v>84</v>
      </c>
    </row>
    <row r="281" spans="1:65" s="12" customFormat="1" ht="25.9" customHeight="1">
      <c r="B281" s="192"/>
      <c r="C281" s="193"/>
      <c r="D281" s="194" t="s">
        <v>76</v>
      </c>
      <c r="E281" s="195" t="s">
        <v>1175</v>
      </c>
      <c r="F281" s="195" t="s">
        <v>1176</v>
      </c>
      <c r="G281" s="193"/>
      <c r="H281" s="193"/>
      <c r="I281" s="196"/>
      <c r="J281" s="197">
        <f>BK281</f>
        <v>0</v>
      </c>
      <c r="K281" s="193"/>
      <c r="L281" s="198"/>
      <c r="M281" s="199"/>
      <c r="N281" s="200"/>
      <c r="O281" s="200"/>
      <c r="P281" s="201">
        <f>P282+P285</f>
        <v>0</v>
      </c>
      <c r="Q281" s="200"/>
      <c r="R281" s="201">
        <f>R282+R285</f>
        <v>0</v>
      </c>
      <c r="S281" s="200"/>
      <c r="T281" s="202">
        <f>T282+T285</f>
        <v>0</v>
      </c>
      <c r="AR281" s="203" t="s">
        <v>227</v>
      </c>
      <c r="AT281" s="204" t="s">
        <v>76</v>
      </c>
      <c r="AU281" s="204" t="s">
        <v>77</v>
      </c>
      <c r="AY281" s="203" t="s">
        <v>191</v>
      </c>
      <c r="BK281" s="205">
        <f>BK282+BK285</f>
        <v>0</v>
      </c>
    </row>
    <row r="282" spans="1:65" s="12" customFormat="1" ht="22.9" customHeight="1">
      <c r="B282" s="192"/>
      <c r="C282" s="193"/>
      <c r="D282" s="194" t="s">
        <v>76</v>
      </c>
      <c r="E282" s="206" t="s">
        <v>1177</v>
      </c>
      <c r="F282" s="206" t="s">
        <v>1178</v>
      </c>
      <c r="G282" s="193"/>
      <c r="H282" s="193"/>
      <c r="I282" s="196"/>
      <c r="J282" s="207">
        <f>BK282</f>
        <v>0</v>
      </c>
      <c r="K282" s="193"/>
      <c r="L282" s="198"/>
      <c r="M282" s="199"/>
      <c r="N282" s="200"/>
      <c r="O282" s="200"/>
      <c r="P282" s="201">
        <f>SUM(P283:P284)</f>
        <v>0</v>
      </c>
      <c r="Q282" s="200"/>
      <c r="R282" s="201">
        <f>SUM(R283:R284)</f>
        <v>0</v>
      </c>
      <c r="S282" s="200"/>
      <c r="T282" s="202">
        <f>SUM(T283:T284)</f>
        <v>0</v>
      </c>
      <c r="AR282" s="203" t="s">
        <v>227</v>
      </c>
      <c r="AT282" s="204" t="s">
        <v>76</v>
      </c>
      <c r="AU282" s="204" t="s">
        <v>84</v>
      </c>
      <c r="AY282" s="203" t="s">
        <v>191</v>
      </c>
      <c r="BK282" s="205">
        <f>SUM(BK283:BK284)</f>
        <v>0</v>
      </c>
    </row>
    <row r="283" spans="1:65" s="2" customFormat="1" ht="14.45" customHeight="1">
      <c r="A283" s="34"/>
      <c r="B283" s="35"/>
      <c r="C283" s="208" t="s">
        <v>512</v>
      </c>
      <c r="D283" s="208" t="s">
        <v>193</v>
      </c>
      <c r="E283" s="209" t="s">
        <v>1180</v>
      </c>
      <c r="F283" s="210" t="s">
        <v>1178</v>
      </c>
      <c r="G283" s="211" t="s">
        <v>196</v>
      </c>
      <c r="H283" s="212">
        <v>1</v>
      </c>
      <c r="I283" s="213"/>
      <c r="J283" s="214">
        <f>ROUND(I283*H283,2)</f>
        <v>0</v>
      </c>
      <c r="K283" s="210" t="s">
        <v>197</v>
      </c>
      <c r="L283" s="39"/>
      <c r="M283" s="215" t="s">
        <v>1</v>
      </c>
      <c r="N283" s="216" t="s">
        <v>42</v>
      </c>
      <c r="O283" s="71"/>
      <c r="P283" s="217">
        <f>O283*H283</f>
        <v>0</v>
      </c>
      <c r="Q283" s="217">
        <v>0</v>
      </c>
      <c r="R283" s="217">
        <f>Q283*H283</f>
        <v>0</v>
      </c>
      <c r="S283" s="217">
        <v>0</v>
      </c>
      <c r="T283" s="21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9" t="s">
        <v>1181</v>
      </c>
      <c r="AT283" s="219" t="s">
        <v>193</v>
      </c>
      <c r="AU283" s="219" t="s">
        <v>86</v>
      </c>
      <c r="AY283" s="17" t="s">
        <v>191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7" t="s">
        <v>84</v>
      </c>
      <c r="BK283" s="220">
        <f>ROUND(I283*H283,2)</f>
        <v>0</v>
      </c>
      <c r="BL283" s="17" t="s">
        <v>1181</v>
      </c>
      <c r="BM283" s="219" t="s">
        <v>1182</v>
      </c>
    </row>
    <row r="284" spans="1:65" s="2" customFormat="1" ht="19.5">
      <c r="A284" s="34"/>
      <c r="B284" s="35"/>
      <c r="C284" s="36"/>
      <c r="D284" s="221" t="s">
        <v>200</v>
      </c>
      <c r="E284" s="36"/>
      <c r="F284" s="222" t="s">
        <v>1183</v>
      </c>
      <c r="G284" s="36"/>
      <c r="H284" s="36"/>
      <c r="I284" s="122"/>
      <c r="J284" s="36"/>
      <c r="K284" s="36"/>
      <c r="L284" s="39"/>
      <c r="M284" s="223"/>
      <c r="N284" s="224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200</v>
      </c>
      <c r="AU284" s="17" t="s">
        <v>86</v>
      </c>
    </row>
    <row r="285" spans="1:65" s="12" customFormat="1" ht="22.9" customHeight="1">
      <c r="B285" s="192"/>
      <c r="C285" s="193"/>
      <c r="D285" s="194" t="s">
        <v>76</v>
      </c>
      <c r="E285" s="206" t="s">
        <v>1184</v>
      </c>
      <c r="F285" s="206" t="s">
        <v>1185</v>
      </c>
      <c r="G285" s="193"/>
      <c r="H285" s="193"/>
      <c r="I285" s="196"/>
      <c r="J285" s="207">
        <f>BK285</f>
        <v>0</v>
      </c>
      <c r="K285" s="193"/>
      <c r="L285" s="198"/>
      <c r="M285" s="199"/>
      <c r="N285" s="200"/>
      <c r="O285" s="200"/>
      <c r="P285" s="201">
        <f>SUM(P286:P287)</f>
        <v>0</v>
      </c>
      <c r="Q285" s="200"/>
      <c r="R285" s="201">
        <f>SUM(R286:R287)</f>
        <v>0</v>
      </c>
      <c r="S285" s="200"/>
      <c r="T285" s="202">
        <f>SUM(T286:T287)</f>
        <v>0</v>
      </c>
      <c r="AR285" s="203" t="s">
        <v>227</v>
      </c>
      <c r="AT285" s="204" t="s">
        <v>76</v>
      </c>
      <c r="AU285" s="204" t="s">
        <v>84</v>
      </c>
      <c r="AY285" s="203" t="s">
        <v>191</v>
      </c>
      <c r="BK285" s="205">
        <f>SUM(BK286:BK287)</f>
        <v>0</v>
      </c>
    </row>
    <row r="286" spans="1:65" s="2" customFormat="1" ht="14.45" customHeight="1">
      <c r="A286" s="34"/>
      <c r="B286" s="35"/>
      <c r="C286" s="208" t="s">
        <v>520</v>
      </c>
      <c r="D286" s="208" t="s">
        <v>193</v>
      </c>
      <c r="E286" s="209" t="s">
        <v>1187</v>
      </c>
      <c r="F286" s="210" t="s">
        <v>1185</v>
      </c>
      <c r="G286" s="211" t="s">
        <v>196</v>
      </c>
      <c r="H286" s="212">
        <v>1</v>
      </c>
      <c r="I286" s="213"/>
      <c r="J286" s="214">
        <f>ROUND(I286*H286,2)</f>
        <v>0</v>
      </c>
      <c r="K286" s="210" t="s">
        <v>197</v>
      </c>
      <c r="L286" s="39"/>
      <c r="M286" s="215" t="s">
        <v>1</v>
      </c>
      <c r="N286" s="216" t="s">
        <v>42</v>
      </c>
      <c r="O286" s="71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9" t="s">
        <v>1181</v>
      </c>
      <c r="AT286" s="219" t="s">
        <v>193</v>
      </c>
      <c r="AU286" s="219" t="s">
        <v>86</v>
      </c>
      <c r="AY286" s="17" t="s">
        <v>191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7" t="s">
        <v>84</v>
      </c>
      <c r="BK286" s="220">
        <f>ROUND(I286*H286,2)</f>
        <v>0</v>
      </c>
      <c r="BL286" s="17" t="s">
        <v>1181</v>
      </c>
      <c r="BM286" s="219" t="s">
        <v>1188</v>
      </c>
    </row>
    <row r="287" spans="1:65" s="2" customFormat="1" ht="19.5">
      <c r="A287" s="34"/>
      <c r="B287" s="35"/>
      <c r="C287" s="36"/>
      <c r="D287" s="221" t="s">
        <v>200</v>
      </c>
      <c r="E287" s="36"/>
      <c r="F287" s="222" t="s">
        <v>1189</v>
      </c>
      <c r="G287" s="36"/>
      <c r="H287" s="36"/>
      <c r="I287" s="122"/>
      <c r="J287" s="36"/>
      <c r="K287" s="36"/>
      <c r="L287" s="39"/>
      <c r="M287" s="257"/>
      <c r="N287" s="258"/>
      <c r="O287" s="259"/>
      <c r="P287" s="259"/>
      <c r="Q287" s="259"/>
      <c r="R287" s="259"/>
      <c r="S287" s="259"/>
      <c r="T287" s="260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200</v>
      </c>
      <c r="AU287" s="17" t="s">
        <v>86</v>
      </c>
    </row>
    <row r="288" spans="1:65" s="2" customFormat="1" ht="6.95" customHeight="1">
      <c r="A288" s="34"/>
      <c r="B288" s="54"/>
      <c r="C288" s="55"/>
      <c r="D288" s="55"/>
      <c r="E288" s="55"/>
      <c r="F288" s="55"/>
      <c r="G288" s="55"/>
      <c r="H288" s="55"/>
      <c r="I288" s="158"/>
      <c r="J288" s="55"/>
      <c r="K288" s="55"/>
      <c r="L288" s="39"/>
      <c r="M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</row>
  </sheetData>
  <sheetProtection algorithmName="SHA-512" hashValue="qlKwGLyG3DKowNkUw3FaGcKOa+sHgWG2FPYSfAVE38w0LhvMkjT6TMw5saDKlCnuXbJgIwszquBsHx5Kd0R//w==" saltValue="/invgq92Y6jArcmC0m6o5EVmsZJWpkcu1VT7cpXa1HvyMIVJDjRwMpTslS8QsPRCd496FSBKuCvjC+jaZo3jxA==" spinCount="100000" sheet="1" objects="1" scenarios="1" formatColumns="0" formatRows="0" autoFilter="0"/>
  <autoFilter ref="C137:K287"/>
  <mergeCells count="12">
    <mergeCell ref="E130:H130"/>
    <mergeCell ref="L2:V2"/>
    <mergeCell ref="E85:H85"/>
    <mergeCell ref="E87:H87"/>
    <mergeCell ref="E89:H89"/>
    <mergeCell ref="E126:H126"/>
    <mergeCell ref="E128:H12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15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91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136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138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ROUND(J151,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ROUND((SUM(BE151:BE914)),  2)</f>
        <v>0</v>
      </c>
      <c r="G35" s="34"/>
      <c r="H35" s="34"/>
      <c r="I35" s="137">
        <v>0.21</v>
      </c>
      <c r="J35" s="136">
        <f>ROUND(((SUM(BE151:BE914))*I35),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ROUND((SUM(BF151:BF914)),  2)</f>
        <v>0</v>
      </c>
      <c r="G36" s="34"/>
      <c r="H36" s="34"/>
      <c r="I36" s="137">
        <v>0.15</v>
      </c>
      <c r="J36" s="136">
        <f>ROUND(((SUM(BF151:BF914))*I36),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ROUND((SUM(BG151:BG914)),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ROUND((SUM(BH151:BH914)),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ROUND((SUM(BI151:BI914)),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136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D.1.1 - Architektonicko stavební řešení - A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J151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145</v>
      </c>
      <c r="E99" s="170"/>
      <c r="F99" s="170"/>
      <c r="G99" s="170"/>
      <c r="H99" s="170"/>
      <c r="I99" s="171"/>
      <c r="J99" s="172">
        <f>J152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146</v>
      </c>
      <c r="E100" s="176"/>
      <c r="F100" s="176"/>
      <c r="G100" s="176"/>
      <c r="H100" s="176"/>
      <c r="I100" s="177"/>
      <c r="J100" s="178">
        <f>J153</f>
        <v>0</v>
      </c>
      <c r="K100" s="104"/>
      <c r="L100" s="179"/>
    </row>
    <row r="101" spans="1:47" s="10" customFormat="1" ht="19.899999999999999" customHeight="1">
      <c r="B101" s="174"/>
      <c r="C101" s="104"/>
      <c r="D101" s="175" t="s">
        <v>147</v>
      </c>
      <c r="E101" s="176"/>
      <c r="F101" s="176"/>
      <c r="G101" s="176"/>
      <c r="H101" s="176"/>
      <c r="I101" s="177"/>
      <c r="J101" s="178">
        <f>J158</f>
        <v>0</v>
      </c>
      <c r="K101" s="104"/>
      <c r="L101" s="179"/>
    </row>
    <row r="102" spans="1:47" s="10" customFormat="1" ht="19.899999999999999" customHeight="1">
      <c r="B102" s="174"/>
      <c r="C102" s="104"/>
      <c r="D102" s="175" t="s">
        <v>148</v>
      </c>
      <c r="E102" s="176"/>
      <c r="F102" s="176"/>
      <c r="G102" s="176"/>
      <c r="H102" s="176"/>
      <c r="I102" s="177"/>
      <c r="J102" s="178">
        <f>J178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149</v>
      </c>
      <c r="E103" s="176"/>
      <c r="F103" s="176"/>
      <c r="G103" s="176"/>
      <c r="H103" s="176"/>
      <c r="I103" s="177"/>
      <c r="J103" s="178">
        <f>J231</f>
        <v>0</v>
      </c>
      <c r="K103" s="104"/>
      <c r="L103" s="179"/>
    </row>
    <row r="104" spans="1:47" s="10" customFormat="1" ht="14.85" customHeight="1">
      <c r="B104" s="174"/>
      <c r="C104" s="104"/>
      <c r="D104" s="175" t="s">
        <v>150</v>
      </c>
      <c r="E104" s="176"/>
      <c r="F104" s="176"/>
      <c r="G104" s="176"/>
      <c r="H104" s="176"/>
      <c r="I104" s="177"/>
      <c r="J104" s="178">
        <f>J232</f>
        <v>0</v>
      </c>
      <c r="K104" s="104"/>
      <c r="L104" s="179"/>
    </row>
    <row r="105" spans="1:47" s="10" customFormat="1" ht="14.85" customHeight="1">
      <c r="B105" s="174"/>
      <c r="C105" s="104"/>
      <c r="D105" s="175" t="s">
        <v>151</v>
      </c>
      <c r="E105" s="176"/>
      <c r="F105" s="176"/>
      <c r="G105" s="176"/>
      <c r="H105" s="176"/>
      <c r="I105" s="177"/>
      <c r="J105" s="178">
        <f>J315</f>
        <v>0</v>
      </c>
      <c r="K105" s="104"/>
      <c r="L105" s="179"/>
    </row>
    <row r="106" spans="1:47" s="10" customFormat="1" ht="14.85" customHeight="1">
      <c r="B106" s="174"/>
      <c r="C106" s="104"/>
      <c r="D106" s="175" t="s">
        <v>152</v>
      </c>
      <c r="E106" s="176"/>
      <c r="F106" s="176"/>
      <c r="G106" s="176"/>
      <c r="H106" s="176"/>
      <c r="I106" s="177"/>
      <c r="J106" s="178">
        <f>J334</f>
        <v>0</v>
      </c>
      <c r="K106" s="104"/>
      <c r="L106" s="179"/>
    </row>
    <row r="107" spans="1:47" s="10" customFormat="1" ht="19.899999999999999" customHeight="1">
      <c r="B107" s="174"/>
      <c r="C107" s="104"/>
      <c r="D107" s="175" t="s">
        <v>153</v>
      </c>
      <c r="E107" s="176"/>
      <c r="F107" s="176"/>
      <c r="G107" s="176"/>
      <c r="H107" s="176"/>
      <c r="I107" s="177"/>
      <c r="J107" s="178">
        <f>J343</f>
        <v>0</v>
      </c>
      <c r="K107" s="104"/>
      <c r="L107" s="179"/>
    </row>
    <row r="108" spans="1:47" s="10" customFormat="1" ht="14.85" customHeight="1">
      <c r="B108" s="174"/>
      <c r="C108" s="104"/>
      <c r="D108" s="175" t="s">
        <v>154</v>
      </c>
      <c r="E108" s="176"/>
      <c r="F108" s="176"/>
      <c r="G108" s="176"/>
      <c r="H108" s="176"/>
      <c r="I108" s="177"/>
      <c r="J108" s="178">
        <f>J344</f>
        <v>0</v>
      </c>
      <c r="K108" s="104"/>
      <c r="L108" s="179"/>
    </row>
    <row r="109" spans="1:47" s="10" customFormat="1" ht="14.85" customHeight="1">
      <c r="B109" s="174"/>
      <c r="C109" s="104"/>
      <c r="D109" s="175" t="s">
        <v>155</v>
      </c>
      <c r="E109" s="176"/>
      <c r="F109" s="176"/>
      <c r="G109" s="176"/>
      <c r="H109" s="176"/>
      <c r="I109" s="177"/>
      <c r="J109" s="178">
        <f>J352</f>
        <v>0</v>
      </c>
      <c r="K109" s="104"/>
      <c r="L109" s="179"/>
    </row>
    <row r="110" spans="1:47" s="10" customFormat="1" ht="14.85" customHeight="1">
      <c r="B110" s="174"/>
      <c r="C110" s="104"/>
      <c r="D110" s="175" t="s">
        <v>156</v>
      </c>
      <c r="E110" s="176"/>
      <c r="F110" s="176"/>
      <c r="G110" s="176"/>
      <c r="H110" s="176"/>
      <c r="I110" s="177"/>
      <c r="J110" s="178">
        <f>J395</f>
        <v>0</v>
      </c>
      <c r="K110" s="104"/>
      <c r="L110" s="179"/>
    </row>
    <row r="111" spans="1:47" s="10" customFormat="1" ht="14.85" customHeight="1">
      <c r="B111" s="174"/>
      <c r="C111" s="104"/>
      <c r="D111" s="175" t="s">
        <v>157</v>
      </c>
      <c r="E111" s="176"/>
      <c r="F111" s="176"/>
      <c r="G111" s="176"/>
      <c r="H111" s="176"/>
      <c r="I111" s="177"/>
      <c r="J111" s="178">
        <f>J438</f>
        <v>0</v>
      </c>
      <c r="K111" s="104"/>
      <c r="L111" s="179"/>
    </row>
    <row r="112" spans="1:47" s="10" customFormat="1" ht="19.899999999999999" customHeight="1">
      <c r="B112" s="174"/>
      <c r="C112" s="104"/>
      <c r="D112" s="175" t="s">
        <v>158</v>
      </c>
      <c r="E112" s="176"/>
      <c r="F112" s="176"/>
      <c r="G112" s="176"/>
      <c r="H112" s="176"/>
      <c r="I112" s="177"/>
      <c r="J112" s="178">
        <f>J465</f>
        <v>0</v>
      </c>
      <c r="K112" s="104"/>
      <c r="L112" s="179"/>
    </row>
    <row r="113" spans="2:12" s="10" customFormat="1" ht="19.899999999999999" customHeight="1">
      <c r="B113" s="174"/>
      <c r="C113" s="104"/>
      <c r="D113" s="175" t="s">
        <v>159</v>
      </c>
      <c r="E113" s="176"/>
      <c r="F113" s="176"/>
      <c r="G113" s="176"/>
      <c r="H113" s="176"/>
      <c r="I113" s="177"/>
      <c r="J113" s="178">
        <f>J476</f>
        <v>0</v>
      </c>
      <c r="K113" s="104"/>
      <c r="L113" s="179"/>
    </row>
    <row r="114" spans="2:12" s="9" customFormat="1" ht="24.95" customHeight="1">
      <c r="B114" s="167"/>
      <c r="C114" s="168"/>
      <c r="D114" s="169" t="s">
        <v>160</v>
      </c>
      <c r="E114" s="170"/>
      <c r="F114" s="170"/>
      <c r="G114" s="170"/>
      <c r="H114" s="170"/>
      <c r="I114" s="171"/>
      <c r="J114" s="172">
        <f>J479</f>
        <v>0</v>
      </c>
      <c r="K114" s="168"/>
      <c r="L114" s="173"/>
    </row>
    <row r="115" spans="2:12" s="10" customFormat="1" ht="19.899999999999999" customHeight="1">
      <c r="B115" s="174"/>
      <c r="C115" s="104"/>
      <c r="D115" s="175" t="s">
        <v>161</v>
      </c>
      <c r="E115" s="176"/>
      <c r="F115" s="176"/>
      <c r="G115" s="176"/>
      <c r="H115" s="176"/>
      <c r="I115" s="177"/>
      <c r="J115" s="178">
        <f>J480</f>
        <v>0</v>
      </c>
      <c r="K115" s="104"/>
      <c r="L115" s="179"/>
    </row>
    <row r="116" spans="2:12" s="10" customFormat="1" ht="19.899999999999999" customHeight="1">
      <c r="B116" s="174"/>
      <c r="C116" s="104"/>
      <c r="D116" s="175" t="s">
        <v>162</v>
      </c>
      <c r="E116" s="176"/>
      <c r="F116" s="176"/>
      <c r="G116" s="176"/>
      <c r="H116" s="176"/>
      <c r="I116" s="177"/>
      <c r="J116" s="178">
        <f>J485</f>
        <v>0</v>
      </c>
      <c r="K116" s="104"/>
      <c r="L116" s="179"/>
    </row>
    <row r="117" spans="2:12" s="10" customFormat="1" ht="19.899999999999999" customHeight="1">
      <c r="B117" s="174"/>
      <c r="C117" s="104"/>
      <c r="D117" s="175" t="s">
        <v>163</v>
      </c>
      <c r="E117" s="176"/>
      <c r="F117" s="176"/>
      <c r="G117" s="176"/>
      <c r="H117" s="176"/>
      <c r="I117" s="177"/>
      <c r="J117" s="178">
        <f>J518</f>
        <v>0</v>
      </c>
      <c r="K117" s="104"/>
      <c r="L117" s="179"/>
    </row>
    <row r="118" spans="2:12" s="10" customFormat="1" ht="19.899999999999999" customHeight="1">
      <c r="B118" s="174"/>
      <c r="C118" s="104"/>
      <c r="D118" s="175" t="s">
        <v>164</v>
      </c>
      <c r="E118" s="176"/>
      <c r="F118" s="176"/>
      <c r="G118" s="176"/>
      <c r="H118" s="176"/>
      <c r="I118" s="177"/>
      <c r="J118" s="178">
        <f>J526</f>
        <v>0</v>
      </c>
      <c r="K118" s="104"/>
      <c r="L118" s="179"/>
    </row>
    <row r="119" spans="2:12" s="10" customFormat="1" ht="19.899999999999999" customHeight="1">
      <c r="B119" s="174"/>
      <c r="C119" s="104"/>
      <c r="D119" s="175" t="s">
        <v>165</v>
      </c>
      <c r="E119" s="176"/>
      <c r="F119" s="176"/>
      <c r="G119" s="176"/>
      <c r="H119" s="176"/>
      <c r="I119" s="177"/>
      <c r="J119" s="178">
        <f>J550</f>
        <v>0</v>
      </c>
      <c r="K119" s="104"/>
      <c r="L119" s="179"/>
    </row>
    <row r="120" spans="2:12" s="10" customFormat="1" ht="19.899999999999999" customHeight="1">
      <c r="B120" s="174"/>
      <c r="C120" s="104"/>
      <c r="D120" s="175" t="s">
        <v>166</v>
      </c>
      <c r="E120" s="176"/>
      <c r="F120" s="176"/>
      <c r="G120" s="176"/>
      <c r="H120" s="176"/>
      <c r="I120" s="177"/>
      <c r="J120" s="178">
        <f>J615</f>
        <v>0</v>
      </c>
      <c r="K120" s="104"/>
      <c r="L120" s="179"/>
    </row>
    <row r="121" spans="2:12" s="10" customFormat="1" ht="19.899999999999999" customHeight="1">
      <c r="B121" s="174"/>
      <c r="C121" s="104"/>
      <c r="D121" s="175" t="s">
        <v>167</v>
      </c>
      <c r="E121" s="176"/>
      <c r="F121" s="176"/>
      <c r="G121" s="176"/>
      <c r="H121" s="176"/>
      <c r="I121" s="177"/>
      <c r="J121" s="178">
        <f>J664</f>
        <v>0</v>
      </c>
      <c r="K121" s="104"/>
      <c r="L121" s="179"/>
    </row>
    <row r="122" spans="2:12" s="10" customFormat="1" ht="19.899999999999999" customHeight="1">
      <c r="B122" s="174"/>
      <c r="C122" s="104"/>
      <c r="D122" s="175" t="s">
        <v>168</v>
      </c>
      <c r="E122" s="176"/>
      <c r="F122" s="176"/>
      <c r="G122" s="176"/>
      <c r="H122" s="176"/>
      <c r="I122" s="177"/>
      <c r="J122" s="178">
        <f>J747</f>
        <v>0</v>
      </c>
      <c r="K122" s="104"/>
      <c r="L122" s="179"/>
    </row>
    <row r="123" spans="2:12" s="10" customFormat="1" ht="19.899999999999999" customHeight="1">
      <c r="B123" s="174"/>
      <c r="C123" s="104"/>
      <c r="D123" s="175" t="s">
        <v>169</v>
      </c>
      <c r="E123" s="176"/>
      <c r="F123" s="176"/>
      <c r="G123" s="176"/>
      <c r="H123" s="176"/>
      <c r="I123" s="177"/>
      <c r="J123" s="178">
        <f>J785</f>
        <v>0</v>
      </c>
      <c r="K123" s="104"/>
      <c r="L123" s="179"/>
    </row>
    <row r="124" spans="2:12" s="10" customFormat="1" ht="19.899999999999999" customHeight="1">
      <c r="B124" s="174"/>
      <c r="C124" s="104"/>
      <c r="D124" s="175" t="s">
        <v>170</v>
      </c>
      <c r="E124" s="176"/>
      <c r="F124" s="176"/>
      <c r="G124" s="176"/>
      <c r="H124" s="176"/>
      <c r="I124" s="177"/>
      <c r="J124" s="178">
        <f>J855</f>
        <v>0</v>
      </c>
      <c r="K124" s="104"/>
      <c r="L124" s="179"/>
    </row>
    <row r="125" spans="2:12" s="10" customFormat="1" ht="19.899999999999999" customHeight="1">
      <c r="B125" s="174"/>
      <c r="C125" s="104"/>
      <c r="D125" s="175" t="s">
        <v>171</v>
      </c>
      <c r="E125" s="176"/>
      <c r="F125" s="176"/>
      <c r="G125" s="176"/>
      <c r="H125" s="176"/>
      <c r="I125" s="177"/>
      <c r="J125" s="178">
        <f>J867</f>
        <v>0</v>
      </c>
      <c r="K125" s="104"/>
      <c r="L125" s="179"/>
    </row>
    <row r="126" spans="2:12" s="9" customFormat="1" ht="24.95" customHeight="1">
      <c r="B126" s="167"/>
      <c r="C126" s="168"/>
      <c r="D126" s="169" t="s">
        <v>172</v>
      </c>
      <c r="E126" s="170"/>
      <c r="F126" s="170"/>
      <c r="G126" s="170"/>
      <c r="H126" s="170"/>
      <c r="I126" s="171"/>
      <c r="J126" s="172">
        <f>J905</f>
        <v>0</v>
      </c>
      <c r="K126" s="168"/>
      <c r="L126" s="173"/>
    </row>
    <row r="127" spans="2:12" s="9" customFormat="1" ht="24.95" customHeight="1">
      <c r="B127" s="167"/>
      <c r="C127" s="168"/>
      <c r="D127" s="169" t="s">
        <v>173</v>
      </c>
      <c r="E127" s="170"/>
      <c r="F127" s="170"/>
      <c r="G127" s="170"/>
      <c r="H127" s="170"/>
      <c r="I127" s="171"/>
      <c r="J127" s="172">
        <f>J908</f>
        <v>0</v>
      </c>
      <c r="K127" s="168"/>
      <c r="L127" s="173"/>
    </row>
    <row r="128" spans="2:12" s="10" customFormat="1" ht="19.899999999999999" customHeight="1">
      <c r="B128" s="174"/>
      <c r="C128" s="104"/>
      <c r="D128" s="175" t="s">
        <v>174</v>
      </c>
      <c r="E128" s="176"/>
      <c r="F128" s="176"/>
      <c r="G128" s="176"/>
      <c r="H128" s="176"/>
      <c r="I128" s="177"/>
      <c r="J128" s="178">
        <f>J909</f>
        <v>0</v>
      </c>
      <c r="K128" s="104"/>
      <c r="L128" s="179"/>
    </row>
    <row r="129" spans="1:31" s="10" customFormat="1" ht="19.899999999999999" customHeight="1">
      <c r="B129" s="174"/>
      <c r="C129" s="104"/>
      <c r="D129" s="175" t="s">
        <v>175</v>
      </c>
      <c r="E129" s="176"/>
      <c r="F129" s="176"/>
      <c r="G129" s="176"/>
      <c r="H129" s="176"/>
      <c r="I129" s="177"/>
      <c r="J129" s="178">
        <f>J912</f>
        <v>0</v>
      </c>
      <c r="K129" s="104"/>
      <c r="L129" s="179"/>
    </row>
    <row r="130" spans="1:31" s="2" customFormat="1" ht="21.75" customHeight="1">
      <c r="A130" s="34"/>
      <c r="B130" s="35"/>
      <c r="C130" s="36"/>
      <c r="D130" s="36"/>
      <c r="E130" s="36"/>
      <c r="F130" s="36"/>
      <c r="G130" s="36"/>
      <c r="H130" s="36"/>
      <c r="I130" s="122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54"/>
      <c r="C131" s="55"/>
      <c r="D131" s="55"/>
      <c r="E131" s="55"/>
      <c r="F131" s="55"/>
      <c r="G131" s="55"/>
      <c r="H131" s="55"/>
      <c r="I131" s="158"/>
      <c r="J131" s="55"/>
      <c r="K131" s="55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5" spans="1:31" s="2" customFormat="1" ht="6.95" customHeight="1">
      <c r="A135" s="34"/>
      <c r="B135" s="56"/>
      <c r="C135" s="57"/>
      <c r="D135" s="57"/>
      <c r="E135" s="57"/>
      <c r="F135" s="57"/>
      <c r="G135" s="57"/>
      <c r="H135" s="57"/>
      <c r="I135" s="161"/>
      <c r="J135" s="57"/>
      <c r="K135" s="57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24.95" customHeight="1">
      <c r="A136" s="34"/>
      <c r="B136" s="35"/>
      <c r="C136" s="23" t="s">
        <v>176</v>
      </c>
      <c r="D136" s="36"/>
      <c r="E136" s="36"/>
      <c r="F136" s="36"/>
      <c r="G136" s="36"/>
      <c r="H136" s="36"/>
      <c r="I136" s="122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6.95" customHeight="1">
      <c r="A137" s="34"/>
      <c r="B137" s="35"/>
      <c r="C137" s="36"/>
      <c r="D137" s="36"/>
      <c r="E137" s="36"/>
      <c r="F137" s="36"/>
      <c r="G137" s="36"/>
      <c r="H137" s="36"/>
      <c r="I137" s="122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2" customHeight="1">
      <c r="A138" s="34"/>
      <c r="B138" s="35"/>
      <c r="C138" s="29" t="s">
        <v>16</v>
      </c>
      <c r="D138" s="36"/>
      <c r="E138" s="36"/>
      <c r="F138" s="36"/>
      <c r="G138" s="36"/>
      <c r="H138" s="36"/>
      <c r="I138" s="122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4.45" customHeight="1">
      <c r="A139" s="34"/>
      <c r="B139" s="35"/>
      <c r="C139" s="36"/>
      <c r="D139" s="36"/>
      <c r="E139" s="321" t="str">
        <f>E7</f>
        <v>Odstranění bariér z vybraných škol Sokolov</v>
      </c>
      <c r="F139" s="322"/>
      <c r="G139" s="322"/>
      <c r="H139" s="322"/>
      <c r="I139" s="122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1" customFormat="1" ht="12" customHeight="1">
      <c r="B140" s="21"/>
      <c r="C140" s="29" t="s">
        <v>135</v>
      </c>
      <c r="D140" s="22"/>
      <c r="E140" s="22"/>
      <c r="F140" s="22"/>
      <c r="G140" s="22"/>
      <c r="H140" s="22"/>
      <c r="I140" s="115"/>
      <c r="J140" s="22"/>
      <c r="K140" s="22"/>
      <c r="L140" s="20"/>
    </row>
    <row r="141" spans="1:31" s="2" customFormat="1" ht="14.45" customHeight="1">
      <c r="A141" s="34"/>
      <c r="B141" s="35"/>
      <c r="C141" s="36"/>
      <c r="D141" s="36"/>
      <c r="E141" s="321" t="s">
        <v>136</v>
      </c>
      <c r="F141" s="320"/>
      <c r="G141" s="320"/>
      <c r="H141" s="320"/>
      <c r="I141" s="122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12" customHeight="1">
      <c r="A142" s="34"/>
      <c r="B142" s="35"/>
      <c r="C142" s="29" t="s">
        <v>137</v>
      </c>
      <c r="D142" s="36"/>
      <c r="E142" s="36"/>
      <c r="F142" s="36"/>
      <c r="G142" s="36"/>
      <c r="H142" s="36"/>
      <c r="I142" s="122"/>
      <c r="J142" s="36"/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4.45" customHeight="1">
      <c r="A143" s="34"/>
      <c r="B143" s="35"/>
      <c r="C143" s="36"/>
      <c r="D143" s="36"/>
      <c r="E143" s="302" t="str">
        <f>E11</f>
        <v>D.1.1 - Architektonicko stavební řešení - A</v>
      </c>
      <c r="F143" s="320"/>
      <c r="G143" s="320"/>
      <c r="H143" s="320"/>
      <c r="I143" s="122"/>
      <c r="J143" s="36"/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6.95" customHeight="1">
      <c r="A144" s="34"/>
      <c r="B144" s="35"/>
      <c r="C144" s="36"/>
      <c r="D144" s="36"/>
      <c r="E144" s="36"/>
      <c r="F144" s="36"/>
      <c r="G144" s="36"/>
      <c r="H144" s="36"/>
      <c r="I144" s="122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65" s="2" customFormat="1" ht="12" customHeight="1">
      <c r="A145" s="34"/>
      <c r="B145" s="35"/>
      <c r="C145" s="29" t="s">
        <v>20</v>
      </c>
      <c r="D145" s="36"/>
      <c r="E145" s="36"/>
      <c r="F145" s="27" t="str">
        <f>F14</f>
        <v>Sokolov</v>
      </c>
      <c r="G145" s="36"/>
      <c r="H145" s="36"/>
      <c r="I145" s="123" t="s">
        <v>22</v>
      </c>
      <c r="J145" s="66" t="str">
        <f>IF(J14="","",J14)</f>
        <v>22. 6. 2017</v>
      </c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65" s="2" customFormat="1" ht="6.95" customHeight="1">
      <c r="A146" s="34"/>
      <c r="B146" s="35"/>
      <c r="C146" s="36"/>
      <c r="D146" s="36"/>
      <c r="E146" s="36"/>
      <c r="F146" s="36"/>
      <c r="G146" s="36"/>
      <c r="H146" s="36"/>
      <c r="I146" s="122"/>
      <c r="J146" s="36"/>
      <c r="K146" s="36"/>
      <c r="L146" s="51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65" s="2" customFormat="1" ht="40.9" customHeight="1">
      <c r="A147" s="34"/>
      <c r="B147" s="35"/>
      <c r="C147" s="29" t="s">
        <v>24</v>
      </c>
      <c r="D147" s="36"/>
      <c r="E147" s="36"/>
      <c r="F147" s="27" t="str">
        <f>E17</f>
        <v>Město Sokolov, Rokycanova 1929, Sokolov</v>
      </c>
      <c r="G147" s="36"/>
      <c r="H147" s="36"/>
      <c r="I147" s="123" t="s">
        <v>30</v>
      </c>
      <c r="J147" s="32" t="str">
        <f>E23</f>
        <v>Petr Holan, Lidická 450/35, Karlovy Vary</v>
      </c>
      <c r="K147" s="36"/>
      <c r="L147" s="51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pans="1:65" s="2" customFormat="1" ht="26.45" customHeight="1">
      <c r="A148" s="34"/>
      <c r="B148" s="35"/>
      <c r="C148" s="29" t="s">
        <v>28</v>
      </c>
      <c r="D148" s="36"/>
      <c r="E148" s="36"/>
      <c r="F148" s="27" t="str">
        <f>IF(E20="","",E20)</f>
        <v>Vyplň údaj</v>
      </c>
      <c r="G148" s="36"/>
      <c r="H148" s="36"/>
      <c r="I148" s="123" t="s">
        <v>33</v>
      </c>
      <c r="J148" s="32" t="str">
        <f>E26</f>
        <v>ing. C. Janoušová</v>
      </c>
      <c r="K148" s="36"/>
      <c r="L148" s="51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pans="1:65" s="2" customFormat="1" ht="10.35" customHeight="1">
      <c r="A149" s="34"/>
      <c r="B149" s="35"/>
      <c r="C149" s="36"/>
      <c r="D149" s="36"/>
      <c r="E149" s="36"/>
      <c r="F149" s="36"/>
      <c r="G149" s="36"/>
      <c r="H149" s="36"/>
      <c r="I149" s="122"/>
      <c r="J149" s="36"/>
      <c r="K149" s="36"/>
      <c r="L149" s="51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pans="1:65" s="11" customFormat="1" ht="29.25" customHeight="1">
      <c r="A150" s="180"/>
      <c r="B150" s="181"/>
      <c r="C150" s="182" t="s">
        <v>177</v>
      </c>
      <c r="D150" s="183" t="s">
        <v>62</v>
      </c>
      <c r="E150" s="183" t="s">
        <v>58</v>
      </c>
      <c r="F150" s="183" t="s">
        <v>59</v>
      </c>
      <c r="G150" s="183" t="s">
        <v>178</v>
      </c>
      <c r="H150" s="183" t="s">
        <v>179</v>
      </c>
      <c r="I150" s="184" t="s">
        <v>180</v>
      </c>
      <c r="J150" s="183" t="s">
        <v>142</v>
      </c>
      <c r="K150" s="185" t="s">
        <v>181</v>
      </c>
      <c r="L150" s="186"/>
      <c r="M150" s="75" t="s">
        <v>1</v>
      </c>
      <c r="N150" s="76" t="s">
        <v>41</v>
      </c>
      <c r="O150" s="76" t="s">
        <v>182</v>
      </c>
      <c r="P150" s="76" t="s">
        <v>183</v>
      </c>
      <c r="Q150" s="76" t="s">
        <v>184</v>
      </c>
      <c r="R150" s="76" t="s">
        <v>185</v>
      </c>
      <c r="S150" s="76" t="s">
        <v>186</v>
      </c>
      <c r="T150" s="77" t="s">
        <v>187</v>
      </c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</row>
    <row r="151" spans="1:65" s="2" customFormat="1" ht="22.9" customHeight="1">
      <c r="A151" s="34"/>
      <c r="B151" s="35"/>
      <c r="C151" s="82" t="s">
        <v>188</v>
      </c>
      <c r="D151" s="36"/>
      <c r="E151" s="36"/>
      <c r="F151" s="36"/>
      <c r="G151" s="36"/>
      <c r="H151" s="36"/>
      <c r="I151" s="122"/>
      <c r="J151" s="187">
        <f>BK151</f>
        <v>0</v>
      </c>
      <c r="K151" s="36"/>
      <c r="L151" s="39"/>
      <c r="M151" s="78"/>
      <c r="N151" s="188"/>
      <c r="O151" s="79"/>
      <c r="P151" s="189">
        <f>P152+P479+P905+P908</f>
        <v>0</v>
      </c>
      <c r="Q151" s="79"/>
      <c r="R151" s="189">
        <f>R152+R479+R905+R908</f>
        <v>51.468394609999997</v>
      </c>
      <c r="S151" s="79"/>
      <c r="T151" s="190">
        <f>T152+T479+T905+T908</f>
        <v>31.793449460000005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76</v>
      </c>
      <c r="AU151" s="17" t="s">
        <v>144</v>
      </c>
      <c r="BK151" s="191">
        <f>BK152+BK479+BK905+BK908</f>
        <v>0</v>
      </c>
    </row>
    <row r="152" spans="1:65" s="12" customFormat="1" ht="25.9" customHeight="1">
      <c r="B152" s="192"/>
      <c r="C152" s="193"/>
      <c r="D152" s="194" t="s">
        <v>76</v>
      </c>
      <c r="E152" s="195" t="s">
        <v>189</v>
      </c>
      <c r="F152" s="195" t="s">
        <v>190</v>
      </c>
      <c r="G152" s="193"/>
      <c r="H152" s="193"/>
      <c r="I152" s="196"/>
      <c r="J152" s="197">
        <f>BK152</f>
        <v>0</v>
      </c>
      <c r="K152" s="193"/>
      <c r="L152" s="198"/>
      <c r="M152" s="199"/>
      <c r="N152" s="200"/>
      <c r="O152" s="200"/>
      <c r="P152" s="201">
        <f>P153+P158+P178+P231+P343+P465+P476</f>
        <v>0</v>
      </c>
      <c r="Q152" s="200"/>
      <c r="R152" s="201">
        <f>R153+R158+R178+R231+R343+R465+R476</f>
        <v>41.290924679999996</v>
      </c>
      <c r="S152" s="200"/>
      <c r="T152" s="202">
        <f>T153+T158+T178+T231+T343+T465+T476</f>
        <v>28.347320000000003</v>
      </c>
      <c r="AR152" s="203" t="s">
        <v>84</v>
      </c>
      <c r="AT152" s="204" t="s">
        <v>76</v>
      </c>
      <c r="AU152" s="204" t="s">
        <v>77</v>
      </c>
      <c r="AY152" s="203" t="s">
        <v>191</v>
      </c>
      <c r="BK152" s="205">
        <f>BK153+BK158+BK178+BK231+BK343+BK465+BK476</f>
        <v>0</v>
      </c>
    </row>
    <row r="153" spans="1:65" s="12" customFormat="1" ht="22.9" customHeight="1">
      <c r="B153" s="192"/>
      <c r="C153" s="193"/>
      <c r="D153" s="194" t="s">
        <v>76</v>
      </c>
      <c r="E153" s="206" t="s">
        <v>84</v>
      </c>
      <c r="F153" s="206" t="s">
        <v>192</v>
      </c>
      <c r="G153" s="193"/>
      <c r="H153" s="193"/>
      <c r="I153" s="196"/>
      <c r="J153" s="207">
        <f>BK153</f>
        <v>0</v>
      </c>
      <c r="K153" s="193"/>
      <c r="L153" s="198"/>
      <c r="M153" s="199"/>
      <c r="N153" s="200"/>
      <c r="O153" s="200"/>
      <c r="P153" s="201">
        <f>SUM(P154:P157)</f>
        <v>0</v>
      </c>
      <c r="Q153" s="200"/>
      <c r="R153" s="201">
        <f>SUM(R154:R157)</f>
        <v>0.15434999999999999</v>
      </c>
      <c r="S153" s="200"/>
      <c r="T153" s="202">
        <f>SUM(T154:T157)</f>
        <v>0</v>
      </c>
      <c r="AR153" s="203" t="s">
        <v>84</v>
      </c>
      <c r="AT153" s="204" t="s">
        <v>76</v>
      </c>
      <c r="AU153" s="204" t="s">
        <v>84</v>
      </c>
      <c r="AY153" s="203" t="s">
        <v>191</v>
      </c>
      <c r="BK153" s="205">
        <f>SUM(BK154:BK157)</f>
        <v>0</v>
      </c>
    </row>
    <row r="154" spans="1:65" s="2" customFormat="1" ht="21.6" customHeight="1">
      <c r="A154" s="34"/>
      <c r="B154" s="35"/>
      <c r="C154" s="208" t="s">
        <v>84</v>
      </c>
      <c r="D154" s="208" t="s">
        <v>193</v>
      </c>
      <c r="E154" s="209" t="s">
        <v>194</v>
      </c>
      <c r="F154" s="210" t="s">
        <v>195</v>
      </c>
      <c r="G154" s="211" t="s">
        <v>196</v>
      </c>
      <c r="H154" s="212">
        <v>9</v>
      </c>
      <c r="I154" s="213"/>
      <c r="J154" s="214">
        <f>ROUND(I154*H154,2)</f>
        <v>0</v>
      </c>
      <c r="K154" s="210" t="s">
        <v>197</v>
      </c>
      <c r="L154" s="39"/>
      <c r="M154" s="215" t="s">
        <v>1</v>
      </c>
      <c r="N154" s="216" t="s">
        <v>42</v>
      </c>
      <c r="O154" s="71"/>
      <c r="P154" s="217">
        <f>O154*H154</f>
        <v>0</v>
      </c>
      <c r="Q154" s="217">
        <v>1.7149999999999999E-2</v>
      </c>
      <c r="R154" s="217">
        <f>Q154*H154</f>
        <v>0.15434999999999999</v>
      </c>
      <c r="S154" s="217">
        <v>0</v>
      </c>
      <c r="T154" s="21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9" t="s">
        <v>198</v>
      </c>
      <c r="AT154" s="219" t="s">
        <v>193</v>
      </c>
      <c r="AU154" s="219" t="s">
        <v>86</v>
      </c>
      <c r="AY154" s="17" t="s">
        <v>191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7" t="s">
        <v>84</v>
      </c>
      <c r="BK154" s="220">
        <f>ROUND(I154*H154,2)</f>
        <v>0</v>
      </c>
      <c r="BL154" s="17" t="s">
        <v>198</v>
      </c>
      <c r="BM154" s="219" t="s">
        <v>199</v>
      </c>
    </row>
    <row r="155" spans="1:65" s="2" customFormat="1" ht="19.5">
      <c r="A155" s="34"/>
      <c r="B155" s="35"/>
      <c r="C155" s="36"/>
      <c r="D155" s="221" t="s">
        <v>200</v>
      </c>
      <c r="E155" s="36"/>
      <c r="F155" s="222" t="s">
        <v>201</v>
      </c>
      <c r="G155" s="36"/>
      <c r="H155" s="36"/>
      <c r="I155" s="122"/>
      <c r="J155" s="36"/>
      <c r="K155" s="36"/>
      <c r="L155" s="39"/>
      <c r="M155" s="223"/>
      <c r="N155" s="224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200</v>
      </c>
      <c r="AU155" s="17" t="s">
        <v>86</v>
      </c>
    </row>
    <row r="156" spans="1:65" s="13" customFormat="1">
      <c r="B156" s="225"/>
      <c r="C156" s="226"/>
      <c r="D156" s="221" t="s">
        <v>202</v>
      </c>
      <c r="E156" s="227" t="s">
        <v>1</v>
      </c>
      <c r="F156" s="228" t="s">
        <v>203</v>
      </c>
      <c r="G156" s="226"/>
      <c r="H156" s="227" t="s">
        <v>1</v>
      </c>
      <c r="I156" s="229"/>
      <c r="J156" s="226"/>
      <c r="K156" s="226"/>
      <c r="L156" s="230"/>
      <c r="M156" s="231"/>
      <c r="N156" s="232"/>
      <c r="O156" s="232"/>
      <c r="P156" s="232"/>
      <c r="Q156" s="232"/>
      <c r="R156" s="232"/>
      <c r="S156" s="232"/>
      <c r="T156" s="233"/>
      <c r="AT156" s="234" t="s">
        <v>202</v>
      </c>
      <c r="AU156" s="234" t="s">
        <v>86</v>
      </c>
      <c r="AV156" s="13" t="s">
        <v>84</v>
      </c>
      <c r="AW156" s="13" t="s">
        <v>32</v>
      </c>
      <c r="AX156" s="13" t="s">
        <v>77</v>
      </c>
      <c r="AY156" s="234" t="s">
        <v>191</v>
      </c>
    </row>
    <row r="157" spans="1:65" s="14" customFormat="1">
      <c r="B157" s="235"/>
      <c r="C157" s="236"/>
      <c r="D157" s="221" t="s">
        <v>202</v>
      </c>
      <c r="E157" s="237" t="s">
        <v>1</v>
      </c>
      <c r="F157" s="238" t="s">
        <v>204</v>
      </c>
      <c r="G157" s="236"/>
      <c r="H157" s="239">
        <v>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202</v>
      </c>
      <c r="AU157" s="245" t="s">
        <v>86</v>
      </c>
      <c r="AV157" s="14" t="s">
        <v>86</v>
      </c>
      <c r="AW157" s="14" t="s">
        <v>32</v>
      </c>
      <c r="AX157" s="14" t="s">
        <v>77</v>
      </c>
      <c r="AY157" s="245" t="s">
        <v>191</v>
      </c>
    </row>
    <row r="158" spans="1:65" s="12" customFormat="1" ht="22.9" customHeight="1">
      <c r="B158" s="192"/>
      <c r="C158" s="193"/>
      <c r="D158" s="194" t="s">
        <v>76</v>
      </c>
      <c r="E158" s="206" t="s">
        <v>86</v>
      </c>
      <c r="F158" s="206" t="s">
        <v>205</v>
      </c>
      <c r="G158" s="193"/>
      <c r="H158" s="193"/>
      <c r="I158" s="196"/>
      <c r="J158" s="207">
        <f>BK158</f>
        <v>0</v>
      </c>
      <c r="K158" s="193"/>
      <c r="L158" s="198"/>
      <c r="M158" s="199"/>
      <c r="N158" s="200"/>
      <c r="O158" s="200"/>
      <c r="P158" s="201">
        <f>SUM(P159:P177)</f>
        <v>0</v>
      </c>
      <c r="Q158" s="200"/>
      <c r="R158" s="201">
        <f>SUM(R159:R177)</f>
        <v>4.4470544900000002</v>
      </c>
      <c r="S158" s="200"/>
      <c r="T158" s="202">
        <f>SUM(T159:T177)</f>
        <v>0</v>
      </c>
      <c r="AR158" s="203" t="s">
        <v>84</v>
      </c>
      <c r="AT158" s="204" t="s">
        <v>76</v>
      </c>
      <c r="AU158" s="204" t="s">
        <v>84</v>
      </c>
      <c r="AY158" s="203" t="s">
        <v>191</v>
      </c>
      <c r="BK158" s="205">
        <f>SUM(BK159:BK177)</f>
        <v>0</v>
      </c>
    </row>
    <row r="159" spans="1:65" s="2" customFormat="1" ht="32.450000000000003" customHeight="1">
      <c r="A159" s="34"/>
      <c r="B159" s="35"/>
      <c r="C159" s="208" t="s">
        <v>86</v>
      </c>
      <c r="D159" s="208" t="s">
        <v>193</v>
      </c>
      <c r="E159" s="209" t="s">
        <v>206</v>
      </c>
      <c r="F159" s="210" t="s">
        <v>207</v>
      </c>
      <c r="G159" s="211" t="s">
        <v>208</v>
      </c>
      <c r="H159" s="212">
        <v>0.63500000000000001</v>
      </c>
      <c r="I159" s="213"/>
      <c r="J159" s="214">
        <f>ROUND(I159*H159,2)</f>
        <v>0</v>
      </c>
      <c r="K159" s="210" t="s">
        <v>197</v>
      </c>
      <c r="L159" s="39"/>
      <c r="M159" s="215" t="s">
        <v>1</v>
      </c>
      <c r="N159" s="216" t="s">
        <v>42</v>
      </c>
      <c r="O159" s="71"/>
      <c r="P159" s="217">
        <f>O159*H159</f>
        <v>0</v>
      </c>
      <c r="Q159" s="217">
        <v>2.16</v>
      </c>
      <c r="R159" s="217">
        <f>Q159*H159</f>
        <v>1.3716000000000002</v>
      </c>
      <c r="S159" s="217">
        <v>0</v>
      </c>
      <c r="T159" s="21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9" t="s">
        <v>198</v>
      </c>
      <c r="AT159" s="219" t="s">
        <v>193</v>
      </c>
      <c r="AU159" s="219" t="s">
        <v>86</v>
      </c>
      <c r="AY159" s="17" t="s">
        <v>191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7" t="s">
        <v>84</v>
      </c>
      <c r="BK159" s="220">
        <f>ROUND(I159*H159,2)</f>
        <v>0</v>
      </c>
      <c r="BL159" s="17" t="s">
        <v>198</v>
      </c>
      <c r="BM159" s="219" t="s">
        <v>209</v>
      </c>
    </row>
    <row r="160" spans="1:65" s="2" customFormat="1" ht="29.25">
      <c r="A160" s="34"/>
      <c r="B160" s="35"/>
      <c r="C160" s="36"/>
      <c r="D160" s="221" t="s">
        <v>200</v>
      </c>
      <c r="E160" s="36"/>
      <c r="F160" s="222" t="s">
        <v>210</v>
      </c>
      <c r="G160" s="36"/>
      <c r="H160" s="36"/>
      <c r="I160" s="122"/>
      <c r="J160" s="36"/>
      <c r="K160" s="36"/>
      <c r="L160" s="39"/>
      <c r="M160" s="223"/>
      <c r="N160" s="224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200</v>
      </c>
      <c r="AU160" s="17" t="s">
        <v>86</v>
      </c>
    </row>
    <row r="161" spans="1:65" s="13" customFormat="1">
      <c r="B161" s="225"/>
      <c r="C161" s="226"/>
      <c r="D161" s="221" t="s">
        <v>202</v>
      </c>
      <c r="E161" s="227" t="s">
        <v>1</v>
      </c>
      <c r="F161" s="228" t="s">
        <v>211</v>
      </c>
      <c r="G161" s="226"/>
      <c r="H161" s="227" t="s">
        <v>1</v>
      </c>
      <c r="I161" s="229"/>
      <c r="J161" s="226"/>
      <c r="K161" s="226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202</v>
      </c>
      <c r="AU161" s="234" t="s">
        <v>86</v>
      </c>
      <c r="AV161" s="13" t="s">
        <v>84</v>
      </c>
      <c r="AW161" s="13" t="s">
        <v>32</v>
      </c>
      <c r="AX161" s="13" t="s">
        <v>77</v>
      </c>
      <c r="AY161" s="234" t="s">
        <v>191</v>
      </c>
    </row>
    <row r="162" spans="1:65" s="14" customFormat="1">
      <c r="B162" s="235"/>
      <c r="C162" s="236"/>
      <c r="D162" s="221" t="s">
        <v>202</v>
      </c>
      <c r="E162" s="237" t="s">
        <v>1</v>
      </c>
      <c r="F162" s="238" t="s">
        <v>212</v>
      </c>
      <c r="G162" s="236"/>
      <c r="H162" s="239">
        <v>0.63500000000000001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202</v>
      </c>
      <c r="AU162" s="245" t="s">
        <v>86</v>
      </c>
      <c r="AV162" s="14" t="s">
        <v>86</v>
      </c>
      <c r="AW162" s="14" t="s">
        <v>32</v>
      </c>
      <c r="AX162" s="14" t="s">
        <v>77</v>
      </c>
      <c r="AY162" s="245" t="s">
        <v>191</v>
      </c>
    </row>
    <row r="163" spans="1:65" s="2" customFormat="1" ht="21.6" customHeight="1">
      <c r="A163" s="34"/>
      <c r="B163" s="35"/>
      <c r="C163" s="208" t="s">
        <v>213</v>
      </c>
      <c r="D163" s="208" t="s">
        <v>193</v>
      </c>
      <c r="E163" s="209" t="s">
        <v>214</v>
      </c>
      <c r="F163" s="210" t="s">
        <v>215</v>
      </c>
      <c r="G163" s="211" t="s">
        <v>208</v>
      </c>
      <c r="H163" s="212">
        <v>1.228</v>
      </c>
      <c r="I163" s="213"/>
      <c r="J163" s="214">
        <f>ROUND(I163*H163,2)</f>
        <v>0</v>
      </c>
      <c r="K163" s="210" t="s">
        <v>197</v>
      </c>
      <c r="L163" s="39"/>
      <c r="M163" s="215" t="s">
        <v>1</v>
      </c>
      <c r="N163" s="216" t="s">
        <v>42</v>
      </c>
      <c r="O163" s="71"/>
      <c r="P163" s="217">
        <f>O163*H163</f>
        <v>0</v>
      </c>
      <c r="Q163" s="217">
        <v>2.45329</v>
      </c>
      <c r="R163" s="217">
        <f>Q163*H163</f>
        <v>3.0126401199999999</v>
      </c>
      <c r="S163" s="217">
        <v>0</v>
      </c>
      <c r="T163" s="21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9" t="s">
        <v>198</v>
      </c>
      <c r="AT163" s="219" t="s">
        <v>193</v>
      </c>
      <c r="AU163" s="219" t="s">
        <v>86</v>
      </c>
      <c r="AY163" s="17" t="s">
        <v>191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7" t="s">
        <v>84</v>
      </c>
      <c r="BK163" s="220">
        <f>ROUND(I163*H163,2)</f>
        <v>0</v>
      </c>
      <c r="BL163" s="17" t="s">
        <v>198</v>
      </c>
      <c r="BM163" s="219" t="s">
        <v>216</v>
      </c>
    </row>
    <row r="164" spans="1:65" s="2" customFormat="1" ht="19.5">
      <c r="A164" s="34"/>
      <c r="B164" s="35"/>
      <c r="C164" s="36"/>
      <c r="D164" s="221" t="s">
        <v>200</v>
      </c>
      <c r="E164" s="36"/>
      <c r="F164" s="222" t="s">
        <v>217</v>
      </c>
      <c r="G164" s="36"/>
      <c r="H164" s="36"/>
      <c r="I164" s="122"/>
      <c r="J164" s="36"/>
      <c r="K164" s="36"/>
      <c r="L164" s="39"/>
      <c r="M164" s="223"/>
      <c r="N164" s="224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200</v>
      </c>
      <c r="AU164" s="17" t="s">
        <v>86</v>
      </c>
    </row>
    <row r="165" spans="1:65" s="2" customFormat="1" ht="19.5">
      <c r="A165" s="34"/>
      <c r="B165" s="35"/>
      <c r="C165" s="36"/>
      <c r="D165" s="221" t="s">
        <v>218</v>
      </c>
      <c r="E165" s="36"/>
      <c r="F165" s="246" t="s">
        <v>219</v>
      </c>
      <c r="G165" s="36"/>
      <c r="H165" s="36"/>
      <c r="I165" s="122"/>
      <c r="J165" s="36"/>
      <c r="K165" s="36"/>
      <c r="L165" s="39"/>
      <c r="M165" s="223"/>
      <c r="N165" s="224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218</v>
      </c>
      <c r="AU165" s="17" t="s">
        <v>86</v>
      </c>
    </row>
    <row r="166" spans="1:65" s="13" customFormat="1">
      <c r="B166" s="225"/>
      <c r="C166" s="226"/>
      <c r="D166" s="221" t="s">
        <v>202</v>
      </c>
      <c r="E166" s="227" t="s">
        <v>1</v>
      </c>
      <c r="F166" s="228" t="s">
        <v>211</v>
      </c>
      <c r="G166" s="226"/>
      <c r="H166" s="227" t="s">
        <v>1</v>
      </c>
      <c r="I166" s="229"/>
      <c r="J166" s="226"/>
      <c r="K166" s="226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202</v>
      </c>
      <c r="AU166" s="234" t="s">
        <v>86</v>
      </c>
      <c r="AV166" s="13" t="s">
        <v>84</v>
      </c>
      <c r="AW166" s="13" t="s">
        <v>32</v>
      </c>
      <c r="AX166" s="13" t="s">
        <v>77</v>
      </c>
      <c r="AY166" s="234" t="s">
        <v>191</v>
      </c>
    </row>
    <row r="167" spans="1:65" s="14" customFormat="1">
      <c r="B167" s="235"/>
      <c r="C167" s="236"/>
      <c r="D167" s="221" t="s">
        <v>202</v>
      </c>
      <c r="E167" s="237" t="s">
        <v>1</v>
      </c>
      <c r="F167" s="238" t="s">
        <v>220</v>
      </c>
      <c r="G167" s="236"/>
      <c r="H167" s="239">
        <v>1.228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202</v>
      </c>
      <c r="AU167" s="245" t="s">
        <v>86</v>
      </c>
      <c r="AV167" s="14" t="s">
        <v>86</v>
      </c>
      <c r="AW167" s="14" t="s">
        <v>32</v>
      </c>
      <c r="AX167" s="14" t="s">
        <v>77</v>
      </c>
      <c r="AY167" s="245" t="s">
        <v>191</v>
      </c>
    </row>
    <row r="168" spans="1:65" s="2" customFormat="1" ht="14.45" customHeight="1">
      <c r="A168" s="34"/>
      <c r="B168" s="35"/>
      <c r="C168" s="208" t="s">
        <v>198</v>
      </c>
      <c r="D168" s="208" t="s">
        <v>193</v>
      </c>
      <c r="E168" s="209" t="s">
        <v>221</v>
      </c>
      <c r="F168" s="210" t="s">
        <v>222</v>
      </c>
      <c r="G168" s="211" t="s">
        <v>223</v>
      </c>
      <c r="H168" s="212">
        <v>1.766</v>
      </c>
      <c r="I168" s="213"/>
      <c r="J168" s="214">
        <f>ROUND(I168*H168,2)</f>
        <v>0</v>
      </c>
      <c r="K168" s="210" t="s">
        <v>197</v>
      </c>
      <c r="L168" s="39"/>
      <c r="M168" s="215" t="s">
        <v>1</v>
      </c>
      <c r="N168" s="216" t="s">
        <v>42</v>
      </c>
      <c r="O168" s="71"/>
      <c r="P168" s="217">
        <f>O168*H168</f>
        <v>0</v>
      </c>
      <c r="Q168" s="217">
        <v>2.47E-3</v>
      </c>
      <c r="R168" s="217">
        <f>Q168*H168</f>
        <v>4.3620200000000003E-3</v>
      </c>
      <c r="S168" s="217">
        <v>0</v>
      </c>
      <c r="T168" s="21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9" t="s">
        <v>198</v>
      </c>
      <c r="AT168" s="219" t="s">
        <v>193</v>
      </c>
      <c r="AU168" s="219" t="s">
        <v>86</v>
      </c>
      <c r="AY168" s="17" t="s">
        <v>191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7" t="s">
        <v>84</v>
      </c>
      <c r="BK168" s="220">
        <f>ROUND(I168*H168,2)</f>
        <v>0</v>
      </c>
      <c r="BL168" s="17" t="s">
        <v>198</v>
      </c>
      <c r="BM168" s="219" t="s">
        <v>224</v>
      </c>
    </row>
    <row r="169" spans="1:65" s="2" customFormat="1">
      <c r="A169" s="34"/>
      <c r="B169" s="35"/>
      <c r="C169" s="36"/>
      <c r="D169" s="221" t="s">
        <v>200</v>
      </c>
      <c r="E169" s="36"/>
      <c r="F169" s="222" t="s">
        <v>225</v>
      </c>
      <c r="G169" s="36"/>
      <c r="H169" s="36"/>
      <c r="I169" s="122"/>
      <c r="J169" s="36"/>
      <c r="K169" s="36"/>
      <c r="L169" s="39"/>
      <c r="M169" s="223"/>
      <c r="N169" s="224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200</v>
      </c>
      <c r="AU169" s="17" t="s">
        <v>86</v>
      </c>
    </row>
    <row r="170" spans="1:65" s="13" customFormat="1">
      <c r="B170" s="225"/>
      <c r="C170" s="226"/>
      <c r="D170" s="221" t="s">
        <v>202</v>
      </c>
      <c r="E170" s="227" t="s">
        <v>1</v>
      </c>
      <c r="F170" s="228" t="s">
        <v>211</v>
      </c>
      <c r="G170" s="226"/>
      <c r="H170" s="227" t="s">
        <v>1</v>
      </c>
      <c r="I170" s="229"/>
      <c r="J170" s="226"/>
      <c r="K170" s="226"/>
      <c r="L170" s="230"/>
      <c r="M170" s="231"/>
      <c r="N170" s="232"/>
      <c r="O170" s="232"/>
      <c r="P170" s="232"/>
      <c r="Q170" s="232"/>
      <c r="R170" s="232"/>
      <c r="S170" s="232"/>
      <c r="T170" s="233"/>
      <c r="AT170" s="234" t="s">
        <v>202</v>
      </c>
      <c r="AU170" s="234" t="s">
        <v>86</v>
      </c>
      <c r="AV170" s="13" t="s">
        <v>84</v>
      </c>
      <c r="AW170" s="13" t="s">
        <v>32</v>
      </c>
      <c r="AX170" s="13" t="s">
        <v>77</v>
      </c>
      <c r="AY170" s="234" t="s">
        <v>191</v>
      </c>
    </row>
    <row r="171" spans="1:65" s="14" customFormat="1">
      <c r="B171" s="235"/>
      <c r="C171" s="236"/>
      <c r="D171" s="221" t="s">
        <v>202</v>
      </c>
      <c r="E171" s="237" t="s">
        <v>1</v>
      </c>
      <c r="F171" s="238" t="s">
        <v>226</v>
      </c>
      <c r="G171" s="236"/>
      <c r="H171" s="239">
        <v>1.766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202</v>
      </c>
      <c r="AU171" s="245" t="s">
        <v>86</v>
      </c>
      <c r="AV171" s="14" t="s">
        <v>86</v>
      </c>
      <c r="AW171" s="14" t="s">
        <v>32</v>
      </c>
      <c r="AX171" s="14" t="s">
        <v>77</v>
      </c>
      <c r="AY171" s="245" t="s">
        <v>191</v>
      </c>
    </row>
    <row r="172" spans="1:65" s="2" customFormat="1" ht="14.45" customHeight="1">
      <c r="A172" s="34"/>
      <c r="B172" s="35"/>
      <c r="C172" s="208" t="s">
        <v>227</v>
      </c>
      <c r="D172" s="208" t="s">
        <v>193</v>
      </c>
      <c r="E172" s="209" t="s">
        <v>228</v>
      </c>
      <c r="F172" s="210" t="s">
        <v>229</v>
      </c>
      <c r="G172" s="211" t="s">
        <v>223</v>
      </c>
      <c r="H172" s="212">
        <v>1.766</v>
      </c>
      <c r="I172" s="213"/>
      <c r="J172" s="214">
        <f>ROUND(I172*H172,2)</f>
        <v>0</v>
      </c>
      <c r="K172" s="210" t="s">
        <v>197</v>
      </c>
      <c r="L172" s="39"/>
      <c r="M172" s="215" t="s">
        <v>1</v>
      </c>
      <c r="N172" s="216" t="s">
        <v>42</v>
      </c>
      <c r="O172" s="71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9" t="s">
        <v>198</v>
      </c>
      <c r="AT172" s="219" t="s">
        <v>193</v>
      </c>
      <c r="AU172" s="219" t="s">
        <v>86</v>
      </c>
      <c r="AY172" s="17" t="s">
        <v>191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7" t="s">
        <v>84</v>
      </c>
      <c r="BK172" s="220">
        <f>ROUND(I172*H172,2)</f>
        <v>0</v>
      </c>
      <c r="BL172" s="17" t="s">
        <v>198</v>
      </c>
      <c r="BM172" s="219" t="s">
        <v>230</v>
      </c>
    </row>
    <row r="173" spans="1:65" s="2" customFormat="1">
      <c r="A173" s="34"/>
      <c r="B173" s="35"/>
      <c r="C173" s="36"/>
      <c r="D173" s="221" t="s">
        <v>200</v>
      </c>
      <c r="E173" s="36"/>
      <c r="F173" s="222" t="s">
        <v>231</v>
      </c>
      <c r="G173" s="36"/>
      <c r="H173" s="36"/>
      <c r="I173" s="122"/>
      <c r="J173" s="36"/>
      <c r="K173" s="36"/>
      <c r="L173" s="39"/>
      <c r="M173" s="223"/>
      <c r="N173" s="224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200</v>
      </c>
      <c r="AU173" s="17" t="s">
        <v>86</v>
      </c>
    </row>
    <row r="174" spans="1:65" s="2" customFormat="1" ht="21.6" customHeight="1">
      <c r="A174" s="34"/>
      <c r="B174" s="35"/>
      <c r="C174" s="208" t="s">
        <v>232</v>
      </c>
      <c r="D174" s="208" t="s">
        <v>193</v>
      </c>
      <c r="E174" s="209" t="s">
        <v>233</v>
      </c>
      <c r="F174" s="210" t="s">
        <v>234</v>
      </c>
      <c r="G174" s="211" t="s">
        <v>235</v>
      </c>
      <c r="H174" s="212">
        <v>5.5E-2</v>
      </c>
      <c r="I174" s="213"/>
      <c r="J174" s="214">
        <f>ROUND(I174*H174,2)</f>
        <v>0</v>
      </c>
      <c r="K174" s="210" t="s">
        <v>197</v>
      </c>
      <c r="L174" s="39"/>
      <c r="M174" s="215" t="s">
        <v>1</v>
      </c>
      <c r="N174" s="216" t="s">
        <v>42</v>
      </c>
      <c r="O174" s="71"/>
      <c r="P174" s="217">
        <f>O174*H174</f>
        <v>0</v>
      </c>
      <c r="Q174" s="217">
        <v>1.06277</v>
      </c>
      <c r="R174" s="217">
        <f>Q174*H174</f>
        <v>5.845235E-2</v>
      </c>
      <c r="S174" s="217">
        <v>0</v>
      </c>
      <c r="T174" s="21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9" t="s">
        <v>198</v>
      </c>
      <c r="AT174" s="219" t="s">
        <v>193</v>
      </c>
      <c r="AU174" s="219" t="s">
        <v>86</v>
      </c>
      <c r="AY174" s="17" t="s">
        <v>191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7" t="s">
        <v>84</v>
      </c>
      <c r="BK174" s="220">
        <f>ROUND(I174*H174,2)</f>
        <v>0</v>
      </c>
      <c r="BL174" s="17" t="s">
        <v>198</v>
      </c>
      <c r="BM174" s="219" t="s">
        <v>236</v>
      </c>
    </row>
    <row r="175" spans="1:65" s="2" customFormat="1" ht="19.5">
      <c r="A175" s="34"/>
      <c r="B175" s="35"/>
      <c r="C175" s="36"/>
      <c r="D175" s="221" t="s">
        <v>200</v>
      </c>
      <c r="E175" s="36"/>
      <c r="F175" s="222" t="s">
        <v>237</v>
      </c>
      <c r="G175" s="36"/>
      <c r="H175" s="36"/>
      <c r="I175" s="122"/>
      <c r="J175" s="36"/>
      <c r="K175" s="36"/>
      <c r="L175" s="39"/>
      <c r="M175" s="223"/>
      <c r="N175" s="224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200</v>
      </c>
      <c r="AU175" s="17" t="s">
        <v>86</v>
      </c>
    </row>
    <row r="176" spans="1:65" s="13" customFormat="1">
      <c r="B176" s="225"/>
      <c r="C176" s="226"/>
      <c r="D176" s="221" t="s">
        <v>202</v>
      </c>
      <c r="E176" s="227" t="s">
        <v>1</v>
      </c>
      <c r="F176" s="228" t="s">
        <v>238</v>
      </c>
      <c r="G176" s="226"/>
      <c r="H176" s="227" t="s">
        <v>1</v>
      </c>
      <c r="I176" s="229"/>
      <c r="J176" s="226"/>
      <c r="K176" s="226"/>
      <c r="L176" s="230"/>
      <c r="M176" s="231"/>
      <c r="N176" s="232"/>
      <c r="O176" s="232"/>
      <c r="P176" s="232"/>
      <c r="Q176" s="232"/>
      <c r="R176" s="232"/>
      <c r="S176" s="232"/>
      <c r="T176" s="233"/>
      <c r="AT176" s="234" t="s">
        <v>202</v>
      </c>
      <c r="AU176" s="234" t="s">
        <v>86</v>
      </c>
      <c r="AV176" s="13" t="s">
        <v>84</v>
      </c>
      <c r="AW176" s="13" t="s">
        <v>32</v>
      </c>
      <c r="AX176" s="13" t="s">
        <v>77</v>
      </c>
      <c r="AY176" s="234" t="s">
        <v>191</v>
      </c>
    </row>
    <row r="177" spans="1:65" s="14" customFormat="1">
      <c r="B177" s="235"/>
      <c r="C177" s="236"/>
      <c r="D177" s="221" t="s">
        <v>202</v>
      </c>
      <c r="E177" s="237" t="s">
        <v>1</v>
      </c>
      <c r="F177" s="238" t="s">
        <v>239</v>
      </c>
      <c r="G177" s="236"/>
      <c r="H177" s="239">
        <v>5.5E-2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202</v>
      </c>
      <c r="AU177" s="245" t="s">
        <v>86</v>
      </c>
      <c r="AV177" s="14" t="s">
        <v>86</v>
      </c>
      <c r="AW177" s="14" t="s">
        <v>32</v>
      </c>
      <c r="AX177" s="14" t="s">
        <v>77</v>
      </c>
      <c r="AY177" s="245" t="s">
        <v>191</v>
      </c>
    </row>
    <row r="178" spans="1:65" s="12" customFormat="1" ht="22.9" customHeight="1">
      <c r="B178" s="192"/>
      <c r="C178" s="193"/>
      <c r="D178" s="194" t="s">
        <v>76</v>
      </c>
      <c r="E178" s="206" t="s">
        <v>213</v>
      </c>
      <c r="F178" s="206" t="s">
        <v>240</v>
      </c>
      <c r="G178" s="193"/>
      <c r="H178" s="193"/>
      <c r="I178" s="196"/>
      <c r="J178" s="207">
        <f>BK178</f>
        <v>0</v>
      </c>
      <c r="K178" s="193"/>
      <c r="L178" s="198"/>
      <c r="M178" s="199"/>
      <c r="N178" s="200"/>
      <c r="O178" s="200"/>
      <c r="P178" s="201">
        <f>SUM(P179:P230)</f>
        <v>0</v>
      </c>
      <c r="Q178" s="200"/>
      <c r="R178" s="201">
        <f>SUM(R179:R230)</f>
        <v>31.60621029</v>
      </c>
      <c r="S178" s="200"/>
      <c r="T178" s="202">
        <f>SUM(T179:T230)</f>
        <v>0</v>
      </c>
      <c r="AR178" s="203" t="s">
        <v>84</v>
      </c>
      <c r="AT178" s="204" t="s">
        <v>76</v>
      </c>
      <c r="AU178" s="204" t="s">
        <v>84</v>
      </c>
      <c r="AY178" s="203" t="s">
        <v>191</v>
      </c>
      <c r="BK178" s="205">
        <f>SUM(BK179:BK230)</f>
        <v>0</v>
      </c>
    </row>
    <row r="179" spans="1:65" s="2" customFormat="1" ht="32.450000000000003" customHeight="1">
      <c r="A179" s="34"/>
      <c r="B179" s="35"/>
      <c r="C179" s="208" t="s">
        <v>241</v>
      </c>
      <c r="D179" s="208" t="s">
        <v>193</v>
      </c>
      <c r="E179" s="209" t="s">
        <v>242</v>
      </c>
      <c r="F179" s="210" t="s">
        <v>243</v>
      </c>
      <c r="G179" s="211" t="s">
        <v>223</v>
      </c>
      <c r="H179" s="212">
        <v>2.4</v>
      </c>
      <c r="I179" s="213"/>
      <c r="J179" s="214">
        <f>ROUND(I179*H179,2)</f>
        <v>0</v>
      </c>
      <c r="K179" s="210" t="s">
        <v>197</v>
      </c>
      <c r="L179" s="39"/>
      <c r="M179" s="215" t="s">
        <v>1</v>
      </c>
      <c r="N179" s="216" t="s">
        <v>42</v>
      </c>
      <c r="O179" s="71"/>
      <c r="P179" s="217">
        <f>O179*H179</f>
        <v>0</v>
      </c>
      <c r="Q179" s="217">
        <v>0.34661999999999998</v>
      </c>
      <c r="R179" s="217">
        <f>Q179*H179</f>
        <v>0.83188799999999996</v>
      </c>
      <c r="S179" s="217">
        <v>0</v>
      </c>
      <c r="T179" s="21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9" t="s">
        <v>198</v>
      </c>
      <c r="AT179" s="219" t="s">
        <v>193</v>
      </c>
      <c r="AU179" s="219" t="s">
        <v>86</v>
      </c>
      <c r="AY179" s="17" t="s">
        <v>191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7" t="s">
        <v>84</v>
      </c>
      <c r="BK179" s="220">
        <f>ROUND(I179*H179,2)</f>
        <v>0</v>
      </c>
      <c r="BL179" s="17" t="s">
        <v>198</v>
      </c>
      <c r="BM179" s="219" t="s">
        <v>244</v>
      </c>
    </row>
    <row r="180" spans="1:65" s="2" customFormat="1" ht="29.25">
      <c r="A180" s="34"/>
      <c r="B180" s="35"/>
      <c r="C180" s="36"/>
      <c r="D180" s="221" t="s">
        <v>200</v>
      </c>
      <c r="E180" s="36"/>
      <c r="F180" s="222" t="s">
        <v>245</v>
      </c>
      <c r="G180" s="36"/>
      <c r="H180" s="36"/>
      <c r="I180" s="122"/>
      <c r="J180" s="36"/>
      <c r="K180" s="36"/>
      <c r="L180" s="39"/>
      <c r="M180" s="223"/>
      <c r="N180" s="224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200</v>
      </c>
      <c r="AU180" s="17" t="s">
        <v>86</v>
      </c>
    </row>
    <row r="181" spans="1:65" s="13" customFormat="1">
      <c r="B181" s="225"/>
      <c r="C181" s="226"/>
      <c r="D181" s="221" t="s">
        <v>202</v>
      </c>
      <c r="E181" s="227" t="s">
        <v>1</v>
      </c>
      <c r="F181" s="228" t="s">
        <v>246</v>
      </c>
      <c r="G181" s="226"/>
      <c r="H181" s="227" t="s">
        <v>1</v>
      </c>
      <c r="I181" s="229"/>
      <c r="J181" s="226"/>
      <c r="K181" s="226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202</v>
      </c>
      <c r="AU181" s="234" t="s">
        <v>86</v>
      </c>
      <c r="AV181" s="13" t="s">
        <v>84</v>
      </c>
      <c r="AW181" s="13" t="s">
        <v>32</v>
      </c>
      <c r="AX181" s="13" t="s">
        <v>77</v>
      </c>
      <c r="AY181" s="234" t="s">
        <v>191</v>
      </c>
    </row>
    <row r="182" spans="1:65" s="14" customFormat="1">
      <c r="B182" s="235"/>
      <c r="C182" s="236"/>
      <c r="D182" s="221" t="s">
        <v>202</v>
      </c>
      <c r="E182" s="237" t="s">
        <v>1</v>
      </c>
      <c r="F182" s="238" t="s">
        <v>247</v>
      </c>
      <c r="G182" s="236"/>
      <c r="H182" s="239">
        <v>2.4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202</v>
      </c>
      <c r="AU182" s="245" t="s">
        <v>86</v>
      </c>
      <c r="AV182" s="14" t="s">
        <v>86</v>
      </c>
      <c r="AW182" s="14" t="s">
        <v>32</v>
      </c>
      <c r="AX182" s="14" t="s">
        <v>77</v>
      </c>
      <c r="AY182" s="245" t="s">
        <v>191</v>
      </c>
    </row>
    <row r="183" spans="1:65" s="2" customFormat="1" ht="32.450000000000003" customHeight="1">
      <c r="A183" s="34"/>
      <c r="B183" s="35"/>
      <c r="C183" s="208" t="s">
        <v>248</v>
      </c>
      <c r="D183" s="208" t="s">
        <v>193</v>
      </c>
      <c r="E183" s="209" t="s">
        <v>249</v>
      </c>
      <c r="F183" s="210" t="s">
        <v>250</v>
      </c>
      <c r="G183" s="211" t="s">
        <v>223</v>
      </c>
      <c r="H183" s="212">
        <v>52.917000000000002</v>
      </c>
      <c r="I183" s="213"/>
      <c r="J183" s="214">
        <f>ROUND(I183*H183,2)</f>
        <v>0</v>
      </c>
      <c r="K183" s="210" t="s">
        <v>197</v>
      </c>
      <c r="L183" s="39"/>
      <c r="M183" s="215" t="s">
        <v>1</v>
      </c>
      <c r="N183" s="216" t="s">
        <v>42</v>
      </c>
      <c r="O183" s="71"/>
      <c r="P183" s="217">
        <f>O183*H183</f>
        <v>0</v>
      </c>
      <c r="Q183" s="217">
        <v>0.51453000000000004</v>
      </c>
      <c r="R183" s="217">
        <f>Q183*H183</f>
        <v>27.227384010000002</v>
      </c>
      <c r="S183" s="217">
        <v>0</v>
      </c>
      <c r="T183" s="21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9" t="s">
        <v>198</v>
      </c>
      <c r="AT183" s="219" t="s">
        <v>193</v>
      </c>
      <c r="AU183" s="219" t="s">
        <v>86</v>
      </c>
      <c r="AY183" s="17" t="s">
        <v>191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7" t="s">
        <v>84</v>
      </c>
      <c r="BK183" s="220">
        <f>ROUND(I183*H183,2)</f>
        <v>0</v>
      </c>
      <c r="BL183" s="17" t="s">
        <v>198</v>
      </c>
      <c r="BM183" s="219" t="s">
        <v>251</v>
      </c>
    </row>
    <row r="184" spans="1:65" s="2" customFormat="1" ht="29.25">
      <c r="A184" s="34"/>
      <c r="B184" s="35"/>
      <c r="C184" s="36"/>
      <c r="D184" s="221" t="s">
        <v>200</v>
      </c>
      <c r="E184" s="36"/>
      <c r="F184" s="222" t="s">
        <v>252</v>
      </c>
      <c r="G184" s="36"/>
      <c r="H184" s="36"/>
      <c r="I184" s="122"/>
      <c r="J184" s="36"/>
      <c r="K184" s="36"/>
      <c r="L184" s="39"/>
      <c r="M184" s="223"/>
      <c r="N184" s="224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200</v>
      </c>
      <c r="AU184" s="17" t="s">
        <v>86</v>
      </c>
    </row>
    <row r="185" spans="1:65" s="13" customFormat="1">
      <c r="B185" s="225"/>
      <c r="C185" s="226"/>
      <c r="D185" s="221" t="s">
        <v>202</v>
      </c>
      <c r="E185" s="227" t="s">
        <v>1</v>
      </c>
      <c r="F185" s="228" t="s">
        <v>253</v>
      </c>
      <c r="G185" s="226"/>
      <c r="H185" s="227" t="s">
        <v>1</v>
      </c>
      <c r="I185" s="229"/>
      <c r="J185" s="226"/>
      <c r="K185" s="226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202</v>
      </c>
      <c r="AU185" s="234" t="s">
        <v>86</v>
      </c>
      <c r="AV185" s="13" t="s">
        <v>84</v>
      </c>
      <c r="AW185" s="13" t="s">
        <v>32</v>
      </c>
      <c r="AX185" s="13" t="s">
        <v>77</v>
      </c>
      <c r="AY185" s="234" t="s">
        <v>191</v>
      </c>
    </row>
    <row r="186" spans="1:65" s="14" customFormat="1" ht="22.5">
      <c r="B186" s="235"/>
      <c r="C186" s="236"/>
      <c r="D186" s="221" t="s">
        <v>202</v>
      </c>
      <c r="E186" s="237" t="s">
        <v>1</v>
      </c>
      <c r="F186" s="238" t="s">
        <v>254</v>
      </c>
      <c r="G186" s="236"/>
      <c r="H186" s="239">
        <v>52.917000000000002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202</v>
      </c>
      <c r="AU186" s="245" t="s">
        <v>86</v>
      </c>
      <c r="AV186" s="14" t="s">
        <v>86</v>
      </c>
      <c r="AW186" s="14" t="s">
        <v>32</v>
      </c>
      <c r="AX186" s="14" t="s">
        <v>77</v>
      </c>
      <c r="AY186" s="245" t="s">
        <v>191</v>
      </c>
    </row>
    <row r="187" spans="1:65" s="2" customFormat="1" ht="14.45" customHeight="1">
      <c r="A187" s="34"/>
      <c r="B187" s="35"/>
      <c r="C187" s="208" t="s">
        <v>255</v>
      </c>
      <c r="D187" s="208" t="s">
        <v>193</v>
      </c>
      <c r="E187" s="209" t="s">
        <v>256</v>
      </c>
      <c r="F187" s="210" t="s">
        <v>257</v>
      </c>
      <c r="G187" s="211" t="s">
        <v>235</v>
      </c>
      <c r="H187" s="212">
        <v>0.52800000000000002</v>
      </c>
      <c r="I187" s="213"/>
      <c r="J187" s="214">
        <f>ROUND(I187*H187,2)</f>
        <v>0</v>
      </c>
      <c r="K187" s="210" t="s">
        <v>197</v>
      </c>
      <c r="L187" s="39"/>
      <c r="M187" s="215" t="s">
        <v>1</v>
      </c>
      <c r="N187" s="216" t="s">
        <v>42</v>
      </c>
      <c r="O187" s="71"/>
      <c r="P187" s="217">
        <f>O187*H187</f>
        <v>0</v>
      </c>
      <c r="Q187" s="217">
        <v>1.0461400000000001</v>
      </c>
      <c r="R187" s="217">
        <f>Q187*H187</f>
        <v>0.55236192000000006</v>
      </c>
      <c r="S187" s="217">
        <v>0</v>
      </c>
      <c r="T187" s="21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9" t="s">
        <v>198</v>
      </c>
      <c r="AT187" s="219" t="s">
        <v>193</v>
      </c>
      <c r="AU187" s="219" t="s">
        <v>86</v>
      </c>
      <c r="AY187" s="17" t="s">
        <v>191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7" t="s">
        <v>84</v>
      </c>
      <c r="BK187" s="220">
        <f>ROUND(I187*H187,2)</f>
        <v>0</v>
      </c>
      <c r="BL187" s="17" t="s">
        <v>198</v>
      </c>
      <c r="BM187" s="219" t="s">
        <v>258</v>
      </c>
    </row>
    <row r="188" spans="1:65" s="2" customFormat="1" ht="29.25">
      <c r="A188" s="34"/>
      <c r="B188" s="35"/>
      <c r="C188" s="36"/>
      <c r="D188" s="221" t="s">
        <v>200</v>
      </c>
      <c r="E188" s="36"/>
      <c r="F188" s="222" t="s">
        <v>259</v>
      </c>
      <c r="G188" s="36"/>
      <c r="H188" s="36"/>
      <c r="I188" s="122"/>
      <c r="J188" s="36"/>
      <c r="K188" s="36"/>
      <c r="L188" s="39"/>
      <c r="M188" s="223"/>
      <c r="N188" s="224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200</v>
      </c>
      <c r="AU188" s="17" t="s">
        <v>86</v>
      </c>
    </row>
    <row r="189" spans="1:65" s="13" customFormat="1">
      <c r="B189" s="225"/>
      <c r="C189" s="226"/>
      <c r="D189" s="221" t="s">
        <v>202</v>
      </c>
      <c r="E189" s="227" t="s">
        <v>1</v>
      </c>
      <c r="F189" s="228" t="s">
        <v>253</v>
      </c>
      <c r="G189" s="226"/>
      <c r="H189" s="227" t="s">
        <v>1</v>
      </c>
      <c r="I189" s="229"/>
      <c r="J189" s="226"/>
      <c r="K189" s="226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202</v>
      </c>
      <c r="AU189" s="234" t="s">
        <v>86</v>
      </c>
      <c r="AV189" s="13" t="s">
        <v>84</v>
      </c>
      <c r="AW189" s="13" t="s">
        <v>32</v>
      </c>
      <c r="AX189" s="13" t="s">
        <v>77</v>
      </c>
      <c r="AY189" s="234" t="s">
        <v>191</v>
      </c>
    </row>
    <row r="190" spans="1:65" s="13" customFormat="1">
      <c r="B190" s="225"/>
      <c r="C190" s="226"/>
      <c r="D190" s="221" t="s">
        <v>202</v>
      </c>
      <c r="E190" s="227" t="s">
        <v>1</v>
      </c>
      <c r="F190" s="228" t="s">
        <v>260</v>
      </c>
      <c r="G190" s="226"/>
      <c r="H190" s="227" t="s">
        <v>1</v>
      </c>
      <c r="I190" s="229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202</v>
      </c>
      <c r="AU190" s="234" t="s">
        <v>86</v>
      </c>
      <c r="AV190" s="13" t="s">
        <v>84</v>
      </c>
      <c r="AW190" s="13" t="s">
        <v>32</v>
      </c>
      <c r="AX190" s="13" t="s">
        <v>77</v>
      </c>
      <c r="AY190" s="234" t="s">
        <v>191</v>
      </c>
    </row>
    <row r="191" spans="1:65" s="14" customFormat="1" ht="22.5">
      <c r="B191" s="235"/>
      <c r="C191" s="236"/>
      <c r="D191" s="221" t="s">
        <v>202</v>
      </c>
      <c r="E191" s="237" t="s">
        <v>1</v>
      </c>
      <c r="F191" s="238" t="s">
        <v>261</v>
      </c>
      <c r="G191" s="236"/>
      <c r="H191" s="239">
        <v>0.309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202</v>
      </c>
      <c r="AU191" s="245" t="s">
        <v>86</v>
      </c>
      <c r="AV191" s="14" t="s">
        <v>86</v>
      </c>
      <c r="AW191" s="14" t="s">
        <v>32</v>
      </c>
      <c r="AX191" s="14" t="s">
        <v>77</v>
      </c>
      <c r="AY191" s="245" t="s">
        <v>191</v>
      </c>
    </row>
    <row r="192" spans="1:65" s="14" customFormat="1">
      <c r="B192" s="235"/>
      <c r="C192" s="236"/>
      <c r="D192" s="221" t="s">
        <v>202</v>
      </c>
      <c r="E192" s="237" t="s">
        <v>1</v>
      </c>
      <c r="F192" s="238" t="s">
        <v>262</v>
      </c>
      <c r="G192" s="236"/>
      <c r="H192" s="239">
        <v>-3.1E-2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202</v>
      </c>
      <c r="AU192" s="245" t="s">
        <v>86</v>
      </c>
      <c r="AV192" s="14" t="s">
        <v>86</v>
      </c>
      <c r="AW192" s="14" t="s">
        <v>32</v>
      </c>
      <c r="AX192" s="14" t="s">
        <v>77</v>
      </c>
      <c r="AY192" s="245" t="s">
        <v>191</v>
      </c>
    </row>
    <row r="193" spans="1:65" s="13" customFormat="1">
      <c r="B193" s="225"/>
      <c r="C193" s="226"/>
      <c r="D193" s="221" t="s">
        <v>202</v>
      </c>
      <c r="E193" s="227" t="s">
        <v>1</v>
      </c>
      <c r="F193" s="228" t="s">
        <v>263</v>
      </c>
      <c r="G193" s="226"/>
      <c r="H193" s="227" t="s">
        <v>1</v>
      </c>
      <c r="I193" s="229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202</v>
      </c>
      <c r="AU193" s="234" t="s">
        <v>86</v>
      </c>
      <c r="AV193" s="13" t="s">
        <v>84</v>
      </c>
      <c r="AW193" s="13" t="s">
        <v>32</v>
      </c>
      <c r="AX193" s="13" t="s">
        <v>77</v>
      </c>
      <c r="AY193" s="234" t="s">
        <v>191</v>
      </c>
    </row>
    <row r="194" spans="1:65" s="14" customFormat="1" ht="22.5">
      <c r="B194" s="235"/>
      <c r="C194" s="236"/>
      <c r="D194" s="221" t="s">
        <v>202</v>
      </c>
      <c r="E194" s="237" t="s">
        <v>1</v>
      </c>
      <c r="F194" s="238" t="s">
        <v>264</v>
      </c>
      <c r="G194" s="236"/>
      <c r="H194" s="239">
        <v>0.27800000000000002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202</v>
      </c>
      <c r="AU194" s="245" t="s">
        <v>86</v>
      </c>
      <c r="AV194" s="14" t="s">
        <v>86</v>
      </c>
      <c r="AW194" s="14" t="s">
        <v>32</v>
      </c>
      <c r="AX194" s="14" t="s">
        <v>77</v>
      </c>
      <c r="AY194" s="245" t="s">
        <v>191</v>
      </c>
    </row>
    <row r="195" spans="1:65" s="14" customFormat="1">
      <c r="B195" s="235"/>
      <c r="C195" s="236"/>
      <c r="D195" s="221" t="s">
        <v>202</v>
      </c>
      <c r="E195" s="237" t="s">
        <v>1</v>
      </c>
      <c r="F195" s="238" t="s">
        <v>265</v>
      </c>
      <c r="G195" s="236"/>
      <c r="H195" s="239">
        <v>-2.8000000000000001E-2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202</v>
      </c>
      <c r="AU195" s="245" t="s">
        <v>86</v>
      </c>
      <c r="AV195" s="14" t="s">
        <v>86</v>
      </c>
      <c r="AW195" s="14" t="s">
        <v>32</v>
      </c>
      <c r="AX195" s="14" t="s">
        <v>77</v>
      </c>
      <c r="AY195" s="245" t="s">
        <v>191</v>
      </c>
    </row>
    <row r="196" spans="1:65" s="2" customFormat="1" ht="21.6" customHeight="1">
      <c r="A196" s="34"/>
      <c r="B196" s="35"/>
      <c r="C196" s="208" t="s">
        <v>266</v>
      </c>
      <c r="D196" s="208" t="s">
        <v>193</v>
      </c>
      <c r="E196" s="209" t="s">
        <v>267</v>
      </c>
      <c r="F196" s="210" t="s">
        <v>268</v>
      </c>
      <c r="G196" s="211" t="s">
        <v>196</v>
      </c>
      <c r="H196" s="212">
        <v>3</v>
      </c>
      <c r="I196" s="213"/>
      <c r="J196" s="214">
        <f>ROUND(I196*H196,2)</f>
        <v>0</v>
      </c>
      <c r="K196" s="210" t="s">
        <v>197</v>
      </c>
      <c r="L196" s="39"/>
      <c r="M196" s="215" t="s">
        <v>1</v>
      </c>
      <c r="N196" s="216" t="s">
        <v>42</v>
      </c>
      <c r="O196" s="71"/>
      <c r="P196" s="217">
        <f>O196*H196</f>
        <v>0</v>
      </c>
      <c r="Q196" s="217">
        <v>1.1469999999999999E-2</v>
      </c>
      <c r="R196" s="217">
        <f>Q196*H196</f>
        <v>3.4409999999999996E-2</v>
      </c>
      <c r="S196" s="217">
        <v>0</v>
      </c>
      <c r="T196" s="21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9" t="s">
        <v>198</v>
      </c>
      <c r="AT196" s="219" t="s">
        <v>193</v>
      </c>
      <c r="AU196" s="219" t="s">
        <v>86</v>
      </c>
      <c r="AY196" s="17" t="s">
        <v>191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17" t="s">
        <v>84</v>
      </c>
      <c r="BK196" s="220">
        <f>ROUND(I196*H196,2)</f>
        <v>0</v>
      </c>
      <c r="BL196" s="17" t="s">
        <v>198</v>
      </c>
      <c r="BM196" s="219" t="s">
        <v>269</v>
      </c>
    </row>
    <row r="197" spans="1:65" s="2" customFormat="1" ht="19.5">
      <c r="A197" s="34"/>
      <c r="B197" s="35"/>
      <c r="C197" s="36"/>
      <c r="D197" s="221" t="s">
        <v>200</v>
      </c>
      <c r="E197" s="36"/>
      <c r="F197" s="222" t="s">
        <v>270</v>
      </c>
      <c r="G197" s="36"/>
      <c r="H197" s="36"/>
      <c r="I197" s="122"/>
      <c r="J197" s="36"/>
      <c r="K197" s="36"/>
      <c r="L197" s="39"/>
      <c r="M197" s="223"/>
      <c r="N197" s="224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200</v>
      </c>
      <c r="AU197" s="17" t="s">
        <v>86</v>
      </c>
    </row>
    <row r="198" spans="1:65" s="13" customFormat="1">
      <c r="B198" s="225"/>
      <c r="C198" s="226"/>
      <c r="D198" s="221" t="s">
        <v>202</v>
      </c>
      <c r="E198" s="227" t="s">
        <v>1</v>
      </c>
      <c r="F198" s="228" t="s">
        <v>211</v>
      </c>
      <c r="G198" s="226"/>
      <c r="H198" s="227" t="s">
        <v>1</v>
      </c>
      <c r="I198" s="229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202</v>
      </c>
      <c r="AU198" s="234" t="s">
        <v>86</v>
      </c>
      <c r="AV198" s="13" t="s">
        <v>84</v>
      </c>
      <c r="AW198" s="13" t="s">
        <v>32</v>
      </c>
      <c r="AX198" s="13" t="s">
        <v>77</v>
      </c>
      <c r="AY198" s="234" t="s">
        <v>191</v>
      </c>
    </row>
    <row r="199" spans="1:65" s="14" customFormat="1">
      <c r="B199" s="235"/>
      <c r="C199" s="236"/>
      <c r="D199" s="221" t="s">
        <v>202</v>
      </c>
      <c r="E199" s="237" t="s">
        <v>1</v>
      </c>
      <c r="F199" s="238" t="s">
        <v>271</v>
      </c>
      <c r="G199" s="236"/>
      <c r="H199" s="239">
        <v>1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202</v>
      </c>
      <c r="AU199" s="245" t="s">
        <v>86</v>
      </c>
      <c r="AV199" s="14" t="s">
        <v>86</v>
      </c>
      <c r="AW199" s="14" t="s">
        <v>32</v>
      </c>
      <c r="AX199" s="14" t="s">
        <v>77</v>
      </c>
      <c r="AY199" s="245" t="s">
        <v>191</v>
      </c>
    </row>
    <row r="200" spans="1:65" s="14" customFormat="1">
      <c r="B200" s="235"/>
      <c r="C200" s="236"/>
      <c r="D200" s="221" t="s">
        <v>202</v>
      </c>
      <c r="E200" s="237" t="s">
        <v>1</v>
      </c>
      <c r="F200" s="238" t="s">
        <v>272</v>
      </c>
      <c r="G200" s="236"/>
      <c r="H200" s="239">
        <v>1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202</v>
      </c>
      <c r="AU200" s="245" t="s">
        <v>86</v>
      </c>
      <c r="AV200" s="14" t="s">
        <v>86</v>
      </c>
      <c r="AW200" s="14" t="s">
        <v>32</v>
      </c>
      <c r="AX200" s="14" t="s">
        <v>77</v>
      </c>
      <c r="AY200" s="245" t="s">
        <v>191</v>
      </c>
    </row>
    <row r="201" spans="1:65" s="14" customFormat="1">
      <c r="B201" s="235"/>
      <c r="C201" s="236"/>
      <c r="D201" s="221" t="s">
        <v>202</v>
      </c>
      <c r="E201" s="237" t="s">
        <v>1</v>
      </c>
      <c r="F201" s="238" t="s">
        <v>273</v>
      </c>
      <c r="G201" s="236"/>
      <c r="H201" s="239">
        <v>1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202</v>
      </c>
      <c r="AU201" s="245" t="s">
        <v>86</v>
      </c>
      <c r="AV201" s="14" t="s">
        <v>86</v>
      </c>
      <c r="AW201" s="14" t="s">
        <v>32</v>
      </c>
      <c r="AX201" s="14" t="s">
        <v>77</v>
      </c>
      <c r="AY201" s="245" t="s">
        <v>191</v>
      </c>
    </row>
    <row r="202" spans="1:65" s="2" customFormat="1" ht="21.6" customHeight="1">
      <c r="A202" s="34"/>
      <c r="B202" s="35"/>
      <c r="C202" s="247" t="s">
        <v>274</v>
      </c>
      <c r="D202" s="247" t="s">
        <v>275</v>
      </c>
      <c r="E202" s="248" t="s">
        <v>276</v>
      </c>
      <c r="F202" s="249" t="s">
        <v>277</v>
      </c>
      <c r="G202" s="250" t="s">
        <v>196</v>
      </c>
      <c r="H202" s="251">
        <v>3</v>
      </c>
      <c r="I202" s="252"/>
      <c r="J202" s="253">
        <f>ROUND(I202*H202,2)</f>
        <v>0</v>
      </c>
      <c r="K202" s="249" t="s">
        <v>197</v>
      </c>
      <c r="L202" s="254"/>
      <c r="M202" s="255" t="s">
        <v>1</v>
      </c>
      <c r="N202" s="256" t="s">
        <v>42</v>
      </c>
      <c r="O202" s="71"/>
      <c r="P202" s="217">
        <f>O202*H202</f>
        <v>0</v>
      </c>
      <c r="Q202" s="217">
        <v>0.1366</v>
      </c>
      <c r="R202" s="217">
        <f>Q202*H202</f>
        <v>0.4098</v>
      </c>
      <c r="S202" s="217">
        <v>0</v>
      </c>
      <c r="T202" s="21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9" t="s">
        <v>248</v>
      </c>
      <c r="AT202" s="219" t="s">
        <v>275</v>
      </c>
      <c r="AU202" s="219" t="s">
        <v>86</v>
      </c>
      <c r="AY202" s="17" t="s">
        <v>191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7" t="s">
        <v>84</v>
      </c>
      <c r="BK202" s="220">
        <f>ROUND(I202*H202,2)</f>
        <v>0</v>
      </c>
      <c r="BL202" s="17" t="s">
        <v>198</v>
      </c>
      <c r="BM202" s="219" t="s">
        <v>278</v>
      </c>
    </row>
    <row r="203" spans="1:65" s="2" customFormat="1" ht="19.5">
      <c r="A203" s="34"/>
      <c r="B203" s="35"/>
      <c r="C203" s="36"/>
      <c r="D203" s="221" t="s">
        <v>200</v>
      </c>
      <c r="E203" s="36"/>
      <c r="F203" s="222" t="s">
        <v>279</v>
      </c>
      <c r="G203" s="36"/>
      <c r="H203" s="36"/>
      <c r="I203" s="122"/>
      <c r="J203" s="36"/>
      <c r="K203" s="36"/>
      <c r="L203" s="39"/>
      <c r="M203" s="223"/>
      <c r="N203" s="224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200</v>
      </c>
      <c r="AU203" s="17" t="s">
        <v>86</v>
      </c>
    </row>
    <row r="204" spans="1:65" s="2" customFormat="1" ht="21.6" customHeight="1">
      <c r="A204" s="34"/>
      <c r="B204" s="35"/>
      <c r="C204" s="208" t="s">
        <v>280</v>
      </c>
      <c r="D204" s="208" t="s">
        <v>193</v>
      </c>
      <c r="E204" s="209" t="s">
        <v>281</v>
      </c>
      <c r="F204" s="210" t="s">
        <v>282</v>
      </c>
      <c r="G204" s="211" t="s">
        <v>223</v>
      </c>
      <c r="H204" s="212">
        <v>30</v>
      </c>
      <c r="I204" s="213"/>
      <c r="J204" s="214">
        <f>ROUND(I204*H204,2)</f>
        <v>0</v>
      </c>
      <c r="K204" s="210" t="s">
        <v>197</v>
      </c>
      <c r="L204" s="39"/>
      <c r="M204" s="215" t="s">
        <v>1</v>
      </c>
      <c r="N204" s="216" t="s">
        <v>42</v>
      </c>
      <c r="O204" s="71"/>
      <c r="P204" s="217">
        <f>O204*H204</f>
        <v>0</v>
      </c>
      <c r="Q204" s="217">
        <v>6.9169999999999995E-2</v>
      </c>
      <c r="R204" s="217">
        <f>Q204*H204</f>
        <v>2.0750999999999999</v>
      </c>
      <c r="S204" s="217">
        <v>0</v>
      </c>
      <c r="T204" s="21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9" t="s">
        <v>198</v>
      </c>
      <c r="AT204" s="219" t="s">
        <v>193</v>
      </c>
      <c r="AU204" s="219" t="s">
        <v>86</v>
      </c>
      <c r="AY204" s="17" t="s">
        <v>191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7" t="s">
        <v>84</v>
      </c>
      <c r="BK204" s="220">
        <f>ROUND(I204*H204,2)</f>
        <v>0</v>
      </c>
      <c r="BL204" s="17" t="s">
        <v>198</v>
      </c>
      <c r="BM204" s="219" t="s">
        <v>283</v>
      </c>
    </row>
    <row r="205" spans="1:65" s="2" customFormat="1" ht="29.25">
      <c r="A205" s="34"/>
      <c r="B205" s="35"/>
      <c r="C205" s="36"/>
      <c r="D205" s="221" t="s">
        <v>200</v>
      </c>
      <c r="E205" s="36"/>
      <c r="F205" s="222" t="s">
        <v>284</v>
      </c>
      <c r="G205" s="36"/>
      <c r="H205" s="36"/>
      <c r="I205" s="122"/>
      <c r="J205" s="36"/>
      <c r="K205" s="36"/>
      <c r="L205" s="39"/>
      <c r="M205" s="223"/>
      <c r="N205" s="224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200</v>
      </c>
      <c r="AU205" s="17" t="s">
        <v>86</v>
      </c>
    </row>
    <row r="206" spans="1:65" s="13" customFormat="1">
      <c r="B206" s="225"/>
      <c r="C206" s="226"/>
      <c r="D206" s="221" t="s">
        <v>202</v>
      </c>
      <c r="E206" s="227" t="s">
        <v>1</v>
      </c>
      <c r="F206" s="228" t="s">
        <v>285</v>
      </c>
      <c r="G206" s="226"/>
      <c r="H206" s="227" t="s">
        <v>1</v>
      </c>
      <c r="I206" s="229"/>
      <c r="J206" s="226"/>
      <c r="K206" s="226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202</v>
      </c>
      <c r="AU206" s="234" t="s">
        <v>86</v>
      </c>
      <c r="AV206" s="13" t="s">
        <v>84</v>
      </c>
      <c r="AW206" s="13" t="s">
        <v>32</v>
      </c>
      <c r="AX206" s="13" t="s">
        <v>77</v>
      </c>
      <c r="AY206" s="234" t="s">
        <v>191</v>
      </c>
    </row>
    <row r="207" spans="1:65" s="14" customFormat="1">
      <c r="B207" s="235"/>
      <c r="C207" s="236"/>
      <c r="D207" s="221" t="s">
        <v>202</v>
      </c>
      <c r="E207" s="237" t="s">
        <v>1</v>
      </c>
      <c r="F207" s="238" t="s">
        <v>286</v>
      </c>
      <c r="G207" s="236"/>
      <c r="H207" s="239">
        <v>4.726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202</v>
      </c>
      <c r="AU207" s="245" t="s">
        <v>86</v>
      </c>
      <c r="AV207" s="14" t="s">
        <v>86</v>
      </c>
      <c r="AW207" s="14" t="s">
        <v>32</v>
      </c>
      <c r="AX207" s="14" t="s">
        <v>77</v>
      </c>
      <c r="AY207" s="245" t="s">
        <v>191</v>
      </c>
    </row>
    <row r="208" spans="1:65" s="14" customFormat="1">
      <c r="B208" s="235"/>
      <c r="C208" s="236"/>
      <c r="D208" s="221" t="s">
        <v>202</v>
      </c>
      <c r="E208" s="237" t="s">
        <v>1</v>
      </c>
      <c r="F208" s="238" t="s">
        <v>287</v>
      </c>
      <c r="G208" s="236"/>
      <c r="H208" s="239">
        <v>4.1639999999999997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202</v>
      </c>
      <c r="AU208" s="245" t="s">
        <v>86</v>
      </c>
      <c r="AV208" s="14" t="s">
        <v>86</v>
      </c>
      <c r="AW208" s="14" t="s">
        <v>32</v>
      </c>
      <c r="AX208" s="14" t="s">
        <v>77</v>
      </c>
      <c r="AY208" s="245" t="s">
        <v>191</v>
      </c>
    </row>
    <row r="209" spans="1:65" s="13" customFormat="1">
      <c r="B209" s="225"/>
      <c r="C209" s="226"/>
      <c r="D209" s="221" t="s">
        <v>202</v>
      </c>
      <c r="E209" s="227" t="s">
        <v>1</v>
      </c>
      <c r="F209" s="228" t="s">
        <v>288</v>
      </c>
      <c r="G209" s="226"/>
      <c r="H209" s="227" t="s">
        <v>1</v>
      </c>
      <c r="I209" s="229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202</v>
      </c>
      <c r="AU209" s="234" t="s">
        <v>86</v>
      </c>
      <c r="AV209" s="13" t="s">
        <v>84</v>
      </c>
      <c r="AW209" s="13" t="s">
        <v>32</v>
      </c>
      <c r="AX209" s="13" t="s">
        <v>77</v>
      </c>
      <c r="AY209" s="234" t="s">
        <v>191</v>
      </c>
    </row>
    <row r="210" spans="1:65" s="14" customFormat="1">
      <c r="B210" s="235"/>
      <c r="C210" s="236"/>
      <c r="D210" s="221" t="s">
        <v>202</v>
      </c>
      <c r="E210" s="237" t="s">
        <v>1</v>
      </c>
      <c r="F210" s="238" t="s">
        <v>289</v>
      </c>
      <c r="G210" s="236"/>
      <c r="H210" s="239">
        <v>4.7839999999999998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202</v>
      </c>
      <c r="AU210" s="245" t="s">
        <v>86</v>
      </c>
      <c r="AV210" s="14" t="s">
        <v>86</v>
      </c>
      <c r="AW210" s="14" t="s">
        <v>32</v>
      </c>
      <c r="AX210" s="14" t="s">
        <v>77</v>
      </c>
      <c r="AY210" s="245" t="s">
        <v>191</v>
      </c>
    </row>
    <row r="211" spans="1:65" s="14" customFormat="1">
      <c r="B211" s="235"/>
      <c r="C211" s="236"/>
      <c r="D211" s="221" t="s">
        <v>202</v>
      </c>
      <c r="E211" s="237" t="s">
        <v>1</v>
      </c>
      <c r="F211" s="238" t="s">
        <v>290</v>
      </c>
      <c r="G211" s="236"/>
      <c r="H211" s="239">
        <v>4.117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202</v>
      </c>
      <c r="AU211" s="245" t="s">
        <v>86</v>
      </c>
      <c r="AV211" s="14" t="s">
        <v>86</v>
      </c>
      <c r="AW211" s="14" t="s">
        <v>32</v>
      </c>
      <c r="AX211" s="14" t="s">
        <v>77</v>
      </c>
      <c r="AY211" s="245" t="s">
        <v>191</v>
      </c>
    </row>
    <row r="212" spans="1:65" s="13" customFormat="1">
      <c r="B212" s="225"/>
      <c r="C212" s="226"/>
      <c r="D212" s="221" t="s">
        <v>202</v>
      </c>
      <c r="E212" s="227" t="s">
        <v>1</v>
      </c>
      <c r="F212" s="228" t="s">
        <v>291</v>
      </c>
      <c r="G212" s="226"/>
      <c r="H212" s="227" t="s">
        <v>1</v>
      </c>
      <c r="I212" s="229"/>
      <c r="J212" s="226"/>
      <c r="K212" s="226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202</v>
      </c>
      <c r="AU212" s="234" t="s">
        <v>86</v>
      </c>
      <c r="AV212" s="13" t="s">
        <v>84</v>
      </c>
      <c r="AW212" s="13" t="s">
        <v>32</v>
      </c>
      <c r="AX212" s="13" t="s">
        <v>77</v>
      </c>
      <c r="AY212" s="234" t="s">
        <v>191</v>
      </c>
    </row>
    <row r="213" spans="1:65" s="14" customFormat="1">
      <c r="B213" s="235"/>
      <c r="C213" s="236"/>
      <c r="D213" s="221" t="s">
        <v>202</v>
      </c>
      <c r="E213" s="237" t="s">
        <v>1</v>
      </c>
      <c r="F213" s="238" t="s">
        <v>292</v>
      </c>
      <c r="G213" s="236"/>
      <c r="H213" s="239">
        <v>4.4450000000000003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202</v>
      </c>
      <c r="AU213" s="245" t="s">
        <v>86</v>
      </c>
      <c r="AV213" s="14" t="s">
        <v>86</v>
      </c>
      <c r="AW213" s="14" t="s">
        <v>32</v>
      </c>
      <c r="AX213" s="14" t="s">
        <v>77</v>
      </c>
      <c r="AY213" s="245" t="s">
        <v>191</v>
      </c>
    </row>
    <row r="214" spans="1:65" s="14" customFormat="1">
      <c r="B214" s="235"/>
      <c r="C214" s="236"/>
      <c r="D214" s="221" t="s">
        <v>202</v>
      </c>
      <c r="E214" s="237" t="s">
        <v>1</v>
      </c>
      <c r="F214" s="238" t="s">
        <v>293</v>
      </c>
      <c r="G214" s="236"/>
      <c r="H214" s="239">
        <v>7.7640000000000002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202</v>
      </c>
      <c r="AU214" s="245" t="s">
        <v>86</v>
      </c>
      <c r="AV214" s="14" t="s">
        <v>86</v>
      </c>
      <c r="AW214" s="14" t="s">
        <v>32</v>
      </c>
      <c r="AX214" s="14" t="s">
        <v>77</v>
      </c>
      <c r="AY214" s="245" t="s">
        <v>191</v>
      </c>
    </row>
    <row r="215" spans="1:65" s="2" customFormat="1" ht="21.6" customHeight="1">
      <c r="A215" s="34"/>
      <c r="B215" s="35"/>
      <c r="C215" s="208" t="s">
        <v>294</v>
      </c>
      <c r="D215" s="208" t="s">
        <v>193</v>
      </c>
      <c r="E215" s="209" t="s">
        <v>295</v>
      </c>
      <c r="F215" s="210" t="s">
        <v>296</v>
      </c>
      <c r="G215" s="211" t="s">
        <v>297</v>
      </c>
      <c r="H215" s="212">
        <v>79.5</v>
      </c>
      <c r="I215" s="213"/>
      <c r="J215" s="214">
        <f>ROUND(I215*H215,2)</f>
        <v>0</v>
      </c>
      <c r="K215" s="210" t="s">
        <v>197</v>
      </c>
      <c r="L215" s="39"/>
      <c r="M215" s="215" t="s">
        <v>1</v>
      </c>
      <c r="N215" s="216" t="s">
        <v>42</v>
      </c>
      <c r="O215" s="71"/>
      <c r="P215" s="217">
        <f>O215*H215</f>
        <v>0</v>
      </c>
      <c r="Q215" s="217">
        <v>1.2E-4</v>
      </c>
      <c r="R215" s="217">
        <f>Q215*H215</f>
        <v>9.5399999999999999E-3</v>
      </c>
      <c r="S215" s="217">
        <v>0</v>
      </c>
      <c r="T215" s="21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9" t="s">
        <v>198</v>
      </c>
      <c r="AT215" s="219" t="s">
        <v>193</v>
      </c>
      <c r="AU215" s="219" t="s">
        <v>86</v>
      </c>
      <c r="AY215" s="17" t="s">
        <v>191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7" t="s">
        <v>84</v>
      </c>
      <c r="BK215" s="220">
        <f>ROUND(I215*H215,2)</f>
        <v>0</v>
      </c>
      <c r="BL215" s="17" t="s">
        <v>198</v>
      </c>
      <c r="BM215" s="219" t="s">
        <v>298</v>
      </c>
    </row>
    <row r="216" spans="1:65" s="2" customFormat="1">
      <c r="A216" s="34"/>
      <c r="B216" s="35"/>
      <c r="C216" s="36"/>
      <c r="D216" s="221" t="s">
        <v>200</v>
      </c>
      <c r="E216" s="36"/>
      <c r="F216" s="222" t="s">
        <v>299</v>
      </c>
      <c r="G216" s="36"/>
      <c r="H216" s="36"/>
      <c r="I216" s="122"/>
      <c r="J216" s="36"/>
      <c r="K216" s="36"/>
      <c r="L216" s="39"/>
      <c r="M216" s="223"/>
      <c r="N216" s="224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200</v>
      </c>
      <c r="AU216" s="17" t="s">
        <v>86</v>
      </c>
    </row>
    <row r="217" spans="1:65" s="13" customFormat="1">
      <c r="B217" s="225"/>
      <c r="C217" s="226"/>
      <c r="D217" s="221" t="s">
        <v>202</v>
      </c>
      <c r="E217" s="227" t="s">
        <v>1</v>
      </c>
      <c r="F217" s="228" t="s">
        <v>300</v>
      </c>
      <c r="G217" s="226"/>
      <c r="H217" s="227" t="s">
        <v>1</v>
      </c>
      <c r="I217" s="229"/>
      <c r="J217" s="226"/>
      <c r="K217" s="226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202</v>
      </c>
      <c r="AU217" s="234" t="s">
        <v>86</v>
      </c>
      <c r="AV217" s="13" t="s">
        <v>84</v>
      </c>
      <c r="AW217" s="13" t="s">
        <v>32</v>
      </c>
      <c r="AX217" s="13" t="s">
        <v>77</v>
      </c>
      <c r="AY217" s="234" t="s">
        <v>191</v>
      </c>
    </row>
    <row r="218" spans="1:65" s="14" customFormat="1">
      <c r="B218" s="235"/>
      <c r="C218" s="236"/>
      <c r="D218" s="221" t="s">
        <v>202</v>
      </c>
      <c r="E218" s="237" t="s">
        <v>1</v>
      </c>
      <c r="F218" s="238" t="s">
        <v>301</v>
      </c>
      <c r="G218" s="236"/>
      <c r="H218" s="239">
        <v>58.76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202</v>
      </c>
      <c r="AU218" s="245" t="s">
        <v>86</v>
      </c>
      <c r="AV218" s="14" t="s">
        <v>86</v>
      </c>
      <c r="AW218" s="14" t="s">
        <v>32</v>
      </c>
      <c r="AX218" s="14" t="s">
        <v>77</v>
      </c>
      <c r="AY218" s="245" t="s">
        <v>191</v>
      </c>
    </row>
    <row r="219" spans="1:65" s="13" customFormat="1">
      <c r="B219" s="225"/>
      <c r="C219" s="226"/>
      <c r="D219" s="221" t="s">
        <v>202</v>
      </c>
      <c r="E219" s="227" t="s">
        <v>1</v>
      </c>
      <c r="F219" s="228" t="s">
        <v>253</v>
      </c>
      <c r="G219" s="226"/>
      <c r="H219" s="227" t="s">
        <v>1</v>
      </c>
      <c r="I219" s="229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202</v>
      </c>
      <c r="AU219" s="234" t="s">
        <v>86</v>
      </c>
      <c r="AV219" s="13" t="s">
        <v>84</v>
      </c>
      <c r="AW219" s="13" t="s">
        <v>32</v>
      </c>
      <c r="AX219" s="13" t="s">
        <v>77</v>
      </c>
      <c r="AY219" s="234" t="s">
        <v>191</v>
      </c>
    </row>
    <row r="220" spans="1:65" s="14" customFormat="1">
      <c r="B220" s="235"/>
      <c r="C220" s="236"/>
      <c r="D220" s="221" t="s">
        <v>202</v>
      </c>
      <c r="E220" s="237" t="s">
        <v>1</v>
      </c>
      <c r="F220" s="238" t="s">
        <v>302</v>
      </c>
      <c r="G220" s="236"/>
      <c r="H220" s="239">
        <v>20.74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202</v>
      </c>
      <c r="AU220" s="245" t="s">
        <v>86</v>
      </c>
      <c r="AV220" s="14" t="s">
        <v>86</v>
      </c>
      <c r="AW220" s="14" t="s">
        <v>32</v>
      </c>
      <c r="AX220" s="14" t="s">
        <v>77</v>
      </c>
      <c r="AY220" s="245" t="s">
        <v>191</v>
      </c>
    </row>
    <row r="221" spans="1:65" s="2" customFormat="1" ht="32.450000000000003" customHeight="1">
      <c r="A221" s="34"/>
      <c r="B221" s="35"/>
      <c r="C221" s="208" t="s">
        <v>303</v>
      </c>
      <c r="D221" s="208" t="s">
        <v>193</v>
      </c>
      <c r="E221" s="209" t="s">
        <v>304</v>
      </c>
      <c r="F221" s="210" t="s">
        <v>305</v>
      </c>
      <c r="G221" s="211" t="s">
        <v>223</v>
      </c>
      <c r="H221" s="212">
        <v>2.8140000000000001</v>
      </c>
      <c r="I221" s="213"/>
      <c r="J221" s="214">
        <f>ROUND(I221*H221,2)</f>
        <v>0</v>
      </c>
      <c r="K221" s="210" t="s">
        <v>197</v>
      </c>
      <c r="L221" s="39"/>
      <c r="M221" s="215" t="s">
        <v>1</v>
      </c>
      <c r="N221" s="216" t="s">
        <v>42</v>
      </c>
      <c r="O221" s="71"/>
      <c r="P221" s="217">
        <f>O221*H221</f>
        <v>0</v>
      </c>
      <c r="Q221" s="217">
        <v>5.3780000000000001E-2</v>
      </c>
      <c r="R221" s="217">
        <f>Q221*H221</f>
        <v>0.15133692000000001</v>
      </c>
      <c r="S221" s="217">
        <v>0</v>
      </c>
      <c r="T221" s="21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9" t="s">
        <v>198</v>
      </c>
      <c r="AT221" s="219" t="s">
        <v>193</v>
      </c>
      <c r="AU221" s="219" t="s">
        <v>86</v>
      </c>
      <c r="AY221" s="17" t="s">
        <v>191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7" t="s">
        <v>84</v>
      </c>
      <c r="BK221" s="220">
        <f>ROUND(I221*H221,2)</f>
        <v>0</v>
      </c>
      <c r="BL221" s="17" t="s">
        <v>198</v>
      </c>
      <c r="BM221" s="219" t="s">
        <v>306</v>
      </c>
    </row>
    <row r="222" spans="1:65" s="2" customFormat="1" ht="29.25">
      <c r="A222" s="34"/>
      <c r="B222" s="35"/>
      <c r="C222" s="36"/>
      <c r="D222" s="221" t="s">
        <v>200</v>
      </c>
      <c r="E222" s="36"/>
      <c r="F222" s="222" t="s">
        <v>307</v>
      </c>
      <c r="G222" s="36"/>
      <c r="H222" s="36"/>
      <c r="I222" s="122"/>
      <c r="J222" s="36"/>
      <c r="K222" s="36"/>
      <c r="L222" s="39"/>
      <c r="M222" s="223"/>
      <c r="N222" s="224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200</v>
      </c>
      <c r="AU222" s="17" t="s">
        <v>86</v>
      </c>
    </row>
    <row r="223" spans="1:65" s="13" customFormat="1">
      <c r="B223" s="225"/>
      <c r="C223" s="226"/>
      <c r="D223" s="221" t="s">
        <v>202</v>
      </c>
      <c r="E223" s="227" t="s">
        <v>1</v>
      </c>
      <c r="F223" s="228" t="s">
        <v>308</v>
      </c>
      <c r="G223" s="226"/>
      <c r="H223" s="227" t="s">
        <v>1</v>
      </c>
      <c r="I223" s="229"/>
      <c r="J223" s="226"/>
      <c r="K223" s="226"/>
      <c r="L223" s="230"/>
      <c r="M223" s="231"/>
      <c r="N223" s="232"/>
      <c r="O223" s="232"/>
      <c r="P223" s="232"/>
      <c r="Q223" s="232"/>
      <c r="R223" s="232"/>
      <c r="S223" s="232"/>
      <c r="T223" s="233"/>
      <c r="AT223" s="234" t="s">
        <v>202</v>
      </c>
      <c r="AU223" s="234" t="s">
        <v>86</v>
      </c>
      <c r="AV223" s="13" t="s">
        <v>84</v>
      </c>
      <c r="AW223" s="13" t="s">
        <v>32</v>
      </c>
      <c r="AX223" s="13" t="s">
        <v>77</v>
      </c>
      <c r="AY223" s="234" t="s">
        <v>191</v>
      </c>
    </row>
    <row r="224" spans="1:65" s="14" customFormat="1">
      <c r="B224" s="235"/>
      <c r="C224" s="236"/>
      <c r="D224" s="221" t="s">
        <v>202</v>
      </c>
      <c r="E224" s="237" t="s">
        <v>1</v>
      </c>
      <c r="F224" s="238" t="s">
        <v>309</v>
      </c>
      <c r="G224" s="236"/>
      <c r="H224" s="239">
        <v>0.93799999999999994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202</v>
      </c>
      <c r="AU224" s="245" t="s">
        <v>86</v>
      </c>
      <c r="AV224" s="14" t="s">
        <v>86</v>
      </c>
      <c r="AW224" s="14" t="s">
        <v>32</v>
      </c>
      <c r="AX224" s="14" t="s">
        <v>77</v>
      </c>
      <c r="AY224" s="245" t="s">
        <v>191</v>
      </c>
    </row>
    <row r="225" spans="1:65" s="14" customFormat="1">
      <c r="B225" s="235"/>
      <c r="C225" s="236"/>
      <c r="D225" s="221" t="s">
        <v>202</v>
      </c>
      <c r="E225" s="237" t="s">
        <v>1</v>
      </c>
      <c r="F225" s="238" t="s">
        <v>310</v>
      </c>
      <c r="G225" s="236"/>
      <c r="H225" s="239">
        <v>0.93799999999999994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202</v>
      </c>
      <c r="AU225" s="245" t="s">
        <v>86</v>
      </c>
      <c r="AV225" s="14" t="s">
        <v>86</v>
      </c>
      <c r="AW225" s="14" t="s">
        <v>32</v>
      </c>
      <c r="AX225" s="14" t="s">
        <v>77</v>
      </c>
      <c r="AY225" s="245" t="s">
        <v>191</v>
      </c>
    </row>
    <row r="226" spans="1:65" s="14" customFormat="1">
      <c r="B226" s="235"/>
      <c r="C226" s="236"/>
      <c r="D226" s="221" t="s">
        <v>202</v>
      </c>
      <c r="E226" s="237" t="s">
        <v>1</v>
      </c>
      <c r="F226" s="238" t="s">
        <v>311</v>
      </c>
      <c r="G226" s="236"/>
      <c r="H226" s="239">
        <v>0.93799999999999994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202</v>
      </c>
      <c r="AU226" s="245" t="s">
        <v>86</v>
      </c>
      <c r="AV226" s="14" t="s">
        <v>86</v>
      </c>
      <c r="AW226" s="14" t="s">
        <v>32</v>
      </c>
      <c r="AX226" s="14" t="s">
        <v>77</v>
      </c>
      <c r="AY226" s="245" t="s">
        <v>191</v>
      </c>
    </row>
    <row r="227" spans="1:65" s="2" customFormat="1" ht="21.6" customHeight="1">
      <c r="A227" s="34"/>
      <c r="B227" s="35"/>
      <c r="C227" s="208" t="s">
        <v>8</v>
      </c>
      <c r="D227" s="208" t="s">
        <v>193</v>
      </c>
      <c r="E227" s="209" t="s">
        <v>312</v>
      </c>
      <c r="F227" s="210" t="s">
        <v>313</v>
      </c>
      <c r="G227" s="211" t="s">
        <v>223</v>
      </c>
      <c r="H227" s="212">
        <v>0.69199999999999995</v>
      </c>
      <c r="I227" s="213"/>
      <c r="J227" s="214">
        <f>ROUND(I227*H227,2)</f>
        <v>0</v>
      </c>
      <c r="K227" s="210" t="s">
        <v>197</v>
      </c>
      <c r="L227" s="39"/>
      <c r="M227" s="215" t="s">
        <v>1</v>
      </c>
      <c r="N227" s="216" t="s">
        <v>42</v>
      </c>
      <c r="O227" s="71"/>
      <c r="P227" s="217">
        <f>O227*H227</f>
        <v>0</v>
      </c>
      <c r="Q227" s="217">
        <v>0.45432</v>
      </c>
      <c r="R227" s="217">
        <f>Q227*H227</f>
        <v>0.31438943999999996</v>
      </c>
      <c r="S227" s="217">
        <v>0</v>
      </c>
      <c r="T227" s="21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9" t="s">
        <v>198</v>
      </c>
      <c r="AT227" s="219" t="s">
        <v>193</v>
      </c>
      <c r="AU227" s="219" t="s">
        <v>86</v>
      </c>
      <c r="AY227" s="17" t="s">
        <v>191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7" t="s">
        <v>84</v>
      </c>
      <c r="BK227" s="220">
        <f>ROUND(I227*H227,2)</f>
        <v>0</v>
      </c>
      <c r="BL227" s="17" t="s">
        <v>198</v>
      </c>
      <c r="BM227" s="219" t="s">
        <v>314</v>
      </c>
    </row>
    <row r="228" spans="1:65" s="2" customFormat="1" ht="29.25">
      <c r="A228" s="34"/>
      <c r="B228" s="35"/>
      <c r="C228" s="36"/>
      <c r="D228" s="221" t="s">
        <v>200</v>
      </c>
      <c r="E228" s="36"/>
      <c r="F228" s="222" t="s">
        <v>315</v>
      </c>
      <c r="G228" s="36"/>
      <c r="H228" s="36"/>
      <c r="I228" s="122"/>
      <c r="J228" s="36"/>
      <c r="K228" s="36"/>
      <c r="L228" s="39"/>
      <c r="M228" s="223"/>
      <c r="N228" s="224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200</v>
      </c>
      <c r="AU228" s="17" t="s">
        <v>86</v>
      </c>
    </row>
    <row r="229" spans="1:65" s="13" customFormat="1">
      <c r="B229" s="225"/>
      <c r="C229" s="226"/>
      <c r="D229" s="221" t="s">
        <v>202</v>
      </c>
      <c r="E229" s="227" t="s">
        <v>1</v>
      </c>
      <c r="F229" s="228" t="s">
        <v>316</v>
      </c>
      <c r="G229" s="226"/>
      <c r="H229" s="227" t="s">
        <v>1</v>
      </c>
      <c r="I229" s="229"/>
      <c r="J229" s="226"/>
      <c r="K229" s="226"/>
      <c r="L229" s="230"/>
      <c r="M229" s="231"/>
      <c r="N229" s="232"/>
      <c r="O229" s="232"/>
      <c r="P229" s="232"/>
      <c r="Q229" s="232"/>
      <c r="R229" s="232"/>
      <c r="S229" s="232"/>
      <c r="T229" s="233"/>
      <c r="AT229" s="234" t="s">
        <v>202</v>
      </c>
      <c r="AU229" s="234" t="s">
        <v>86</v>
      </c>
      <c r="AV229" s="13" t="s">
        <v>84</v>
      </c>
      <c r="AW229" s="13" t="s">
        <v>32</v>
      </c>
      <c r="AX229" s="13" t="s">
        <v>77</v>
      </c>
      <c r="AY229" s="234" t="s">
        <v>191</v>
      </c>
    </row>
    <row r="230" spans="1:65" s="14" customFormat="1">
      <c r="B230" s="235"/>
      <c r="C230" s="236"/>
      <c r="D230" s="221" t="s">
        <v>202</v>
      </c>
      <c r="E230" s="237" t="s">
        <v>1</v>
      </c>
      <c r="F230" s="238" t="s">
        <v>317</v>
      </c>
      <c r="G230" s="236"/>
      <c r="H230" s="239">
        <v>0.69199999999999995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202</v>
      </c>
      <c r="AU230" s="245" t="s">
        <v>86</v>
      </c>
      <c r="AV230" s="14" t="s">
        <v>86</v>
      </c>
      <c r="AW230" s="14" t="s">
        <v>32</v>
      </c>
      <c r="AX230" s="14" t="s">
        <v>77</v>
      </c>
      <c r="AY230" s="245" t="s">
        <v>191</v>
      </c>
    </row>
    <row r="231" spans="1:65" s="12" customFormat="1" ht="22.9" customHeight="1">
      <c r="B231" s="192"/>
      <c r="C231" s="193"/>
      <c r="D231" s="194" t="s">
        <v>76</v>
      </c>
      <c r="E231" s="206" t="s">
        <v>232</v>
      </c>
      <c r="F231" s="206" t="s">
        <v>318</v>
      </c>
      <c r="G231" s="193"/>
      <c r="H231" s="193"/>
      <c r="I231" s="196"/>
      <c r="J231" s="207">
        <f>BK231</f>
        <v>0</v>
      </c>
      <c r="K231" s="193"/>
      <c r="L231" s="198"/>
      <c r="M231" s="199"/>
      <c r="N231" s="200"/>
      <c r="O231" s="200"/>
      <c r="P231" s="201">
        <f>P232+P315+P334</f>
        <v>0</v>
      </c>
      <c r="Q231" s="200"/>
      <c r="R231" s="201">
        <f>R232+R315+R334</f>
        <v>2.6743750199999998</v>
      </c>
      <c r="S231" s="200"/>
      <c r="T231" s="202">
        <f>T232+T315+T334</f>
        <v>0</v>
      </c>
      <c r="AR231" s="203" t="s">
        <v>84</v>
      </c>
      <c r="AT231" s="204" t="s">
        <v>76</v>
      </c>
      <c r="AU231" s="204" t="s">
        <v>84</v>
      </c>
      <c r="AY231" s="203" t="s">
        <v>191</v>
      </c>
      <c r="BK231" s="205">
        <f>BK232+BK315+BK334</f>
        <v>0</v>
      </c>
    </row>
    <row r="232" spans="1:65" s="12" customFormat="1" ht="20.85" customHeight="1">
      <c r="B232" s="192"/>
      <c r="C232" s="193"/>
      <c r="D232" s="194" t="s">
        <v>76</v>
      </c>
      <c r="E232" s="206" t="s">
        <v>319</v>
      </c>
      <c r="F232" s="206" t="s">
        <v>320</v>
      </c>
      <c r="G232" s="193"/>
      <c r="H232" s="193"/>
      <c r="I232" s="196"/>
      <c r="J232" s="207">
        <f>BK232</f>
        <v>0</v>
      </c>
      <c r="K232" s="193"/>
      <c r="L232" s="198"/>
      <c r="M232" s="199"/>
      <c r="N232" s="200"/>
      <c r="O232" s="200"/>
      <c r="P232" s="201">
        <f>SUM(P233:P314)</f>
        <v>0</v>
      </c>
      <c r="Q232" s="200"/>
      <c r="R232" s="201">
        <f>SUM(R233:R314)</f>
        <v>1.8391093199999999</v>
      </c>
      <c r="S232" s="200"/>
      <c r="T232" s="202">
        <f>SUM(T233:T314)</f>
        <v>0</v>
      </c>
      <c r="AR232" s="203" t="s">
        <v>84</v>
      </c>
      <c r="AT232" s="204" t="s">
        <v>76</v>
      </c>
      <c r="AU232" s="204" t="s">
        <v>86</v>
      </c>
      <c r="AY232" s="203" t="s">
        <v>191</v>
      </c>
      <c r="BK232" s="205">
        <f>SUM(BK233:BK314)</f>
        <v>0</v>
      </c>
    </row>
    <row r="233" spans="1:65" s="2" customFormat="1" ht="21.6" customHeight="1">
      <c r="A233" s="34"/>
      <c r="B233" s="35"/>
      <c r="C233" s="208" t="s">
        <v>321</v>
      </c>
      <c r="D233" s="208" t="s">
        <v>193</v>
      </c>
      <c r="E233" s="209" t="s">
        <v>322</v>
      </c>
      <c r="F233" s="210" t="s">
        <v>323</v>
      </c>
      <c r="G233" s="211" t="s">
        <v>223</v>
      </c>
      <c r="H233" s="212">
        <v>221.51599999999999</v>
      </c>
      <c r="I233" s="213"/>
      <c r="J233" s="214">
        <f>ROUND(I233*H233,2)</f>
        <v>0</v>
      </c>
      <c r="K233" s="210" t="s">
        <v>197</v>
      </c>
      <c r="L233" s="39"/>
      <c r="M233" s="215" t="s">
        <v>1</v>
      </c>
      <c r="N233" s="216" t="s">
        <v>42</v>
      </c>
      <c r="O233" s="71"/>
      <c r="P233" s="217">
        <f>O233*H233</f>
        <v>0</v>
      </c>
      <c r="Q233" s="217">
        <v>2.5999999999999998E-4</v>
      </c>
      <c r="R233" s="217">
        <f>Q233*H233</f>
        <v>5.7594159999999991E-2</v>
      </c>
      <c r="S233" s="217">
        <v>0</v>
      </c>
      <c r="T233" s="21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9" t="s">
        <v>198</v>
      </c>
      <c r="AT233" s="219" t="s">
        <v>193</v>
      </c>
      <c r="AU233" s="219" t="s">
        <v>213</v>
      </c>
      <c r="AY233" s="17" t="s">
        <v>191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7" t="s">
        <v>84</v>
      </c>
      <c r="BK233" s="220">
        <f>ROUND(I233*H233,2)</f>
        <v>0</v>
      </c>
      <c r="BL233" s="17" t="s">
        <v>198</v>
      </c>
      <c r="BM233" s="219" t="s">
        <v>324</v>
      </c>
    </row>
    <row r="234" spans="1:65" s="2" customFormat="1" ht="19.5">
      <c r="A234" s="34"/>
      <c r="B234" s="35"/>
      <c r="C234" s="36"/>
      <c r="D234" s="221" t="s">
        <v>200</v>
      </c>
      <c r="E234" s="36"/>
      <c r="F234" s="222" t="s">
        <v>325</v>
      </c>
      <c r="G234" s="36"/>
      <c r="H234" s="36"/>
      <c r="I234" s="122"/>
      <c r="J234" s="36"/>
      <c r="K234" s="36"/>
      <c r="L234" s="39"/>
      <c r="M234" s="223"/>
      <c r="N234" s="224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200</v>
      </c>
      <c r="AU234" s="17" t="s">
        <v>213</v>
      </c>
    </row>
    <row r="235" spans="1:65" s="13" customFormat="1">
      <c r="B235" s="225"/>
      <c r="C235" s="226"/>
      <c r="D235" s="221" t="s">
        <v>202</v>
      </c>
      <c r="E235" s="227" t="s">
        <v>1</v>
      </c>
      <c r="F235" s="228" t="s">
        <v>326</v>
      </c>
      <c r="G235" s="226"/>
      <c r="H235" s="227" t="s">
        <v>1</v>
      </c>
      <c r="I235" s="229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202</v>
      </c>
      <c r="AU235" s="234" t="s">
        <v>213</v>
      </c>
      <c r="AV235" s="13" t="s">
        <v>84</v>
      </c>
      <c r="AW235" s="13" t="s">
        <v>32</v>
      </c>
      <c r="AX235" s="13" t="s">
        <v>77</v>
      </c>
      <c r="AY235" s="234" t="s">
        <v>191</v>
      </c>
    </row>
    <row r="236" spans="1:65" s="13" customFormat="1">
      <c r="B236" s="225"/>
      <c r="C236" s="226"/>
      <c r="D236" s="221" t="s">
        <v>202</v>
      </c>
      <c r="E236" s="227" t="s">
        <v>1</v>
      </c>
      <c r="F236" s="228" t="s">
        <v>327</v>
      </c>
      <c r="G236" s="226"/>
      <c r="H236" s="227" t="s">
        <v>1</v>
      </c>
      <c r="I236" s="229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202</v>
      </c>
      <c r="AU236" s="234" t="s">
        <v>213</v>
      </c>
      <c r="AV236" s="13" t="s">
        <v>84</v>
      </c>
      <c r="AW236" s="13" t="s">
        <v>32</v>
      </c>
      <c r="AX236" s="13" t="s">
        <v>77</v>
      </c>
      <c r="AY236" s="234" t="s">
        <v>191</v>
      </c>
    </row>
    <row r="237" spans="1:65" s="14" customFormat="1" ht="22.5">
      <c r="B237" s="235"/>
      <c r="C237" s="236"/>
      <c r="D237" s="221" t="s">
        <v>202</v>
      </c>
      <c r="E237" s="237" t="s">
        <v>1</v>
      </c>
      <c r="F237" s="238" t="s">
        <v>328</v>
      </c>
      <c r="G237" s="236"/>
      <c r="H237" s="239">
        <v>37.548000000000002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202</v>
      </c>
      <c r="AU237" s="245" t="s">
        <v>213</v>
      </c>
      <c r="AV237" s="14" t="s">
        <v>86</v>
      </c>
      <c r="AW237" s="14" t="s">
        <v>32</v>
      </c>
      <c r="AX237" s="14" t="s">
        <v>77</v>
      </c>
      <c r="AY237" s="245" t="s">
        <v>191</v>
      </c>
    </row>
    <row r="238" spans="1:65" s="14" customFormat="1">
      <c r="B238" s="235"/>
      <c r="C238" s="236"/>
      <c r="D238" s="221" t="s">
        <v>202</v>
      </c>
      <c r="E238" s="237" t="s">
        <v>1</v>
      </c>
      <c r="F238" s="238" t="s">
        <v>329</v>
      </c>
      <c r="G238" s="236"/>
      <c r="H238" s="239">
        <v>-4.4649999999999999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202</v>
      </c>
      <c r="AU238" s="245" t="s">
        <v>213</v>
      </c>
      <c r="AV238" s="14" t="s">
        <v>86</v>
      </c>
      <c r="AW238" s="14" t="s">
        <v>32</v>
      </c>
      <c r="AX238" s="14" t="s">
        <v>77</v>
      </c>
      <c r="AY238" s="245" t="s">
        <v>191</v>
      </c>
    </row>
    <row r="239" spans="1:65" s="13" customFormat="1">
      <c r="B239" s="225"/>
      <c r="C239" s="226"/>
      <c r="D239" s="221" t="s">
        <v>202</v>
      </c>
      <c r="E239" s="227" t="s">
        <v>1</v>
      </c>
      <c r="F239" s="228" t="s">
        <v>288</v>
      </c>
      <c r="G239" s="226"/>
      <c r="H239" s="227" t="s">
        <v>1</v>
      </c>
      <c r="I239" s="229"/>
      <c r="J239" s="226"/>
      <c r="K239" s="226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202</v>
      </c>
      <c r="AU239" s="234" t="s">
        <v>213</v>
      </c>
      <c r="AV239" s="13" t="s">
        <v>84</v>
      </c>
      <c r="AW239" s="13" t="s">
        <v>32</v>
      </c>
      <c r="AX239" s="13" t="s">
        <v>77</v>
      </c>
      <c r="AY239" s="234" t="s">
        <v>191</v>
      </c>
    </row>
    <row r="240" spans="1:65" s="14" customFormat="1" ht="22.5">
      <c r="B240" s="235"/>
      <c r="C240" s="236"/>
      <c r="D240" s="221" t="s">
        <v>202</v>
      </c>
      <c r="E240" s="237" t="s">
        <v>1</v>
      </c>
      <c r="F240" s="238" t="s">
        <v>330</v>
      </c>
      <c r="G240" s="236"/>
      <c r="H240" s="239">
        <v>35.101999999999997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202</v>
      </c>
      <c r="AU240" s="245" t="s">
        <v>213</v>
      </c>
      <c r="AV240" s="14" t="s">
        <v>86</v>
      </c>
      <c r="AW240" s="14" t="s">
        <v>32</v>
      </c>
      <c r="AX240" s="14" t="s">
        <v>77</v>
      </c>
      <c r="AY240" s="245" t="s">
        <v>191</v>
      </c>
    </row>
    <row r="241" spans="2:51" s="14" customFormat="1">
      <c r="B241" s="235"/>
      <c r="C241" s="236"/>
      <c r="D241" s="221" t="s">
        <v>202</v>
      </c>
      <c r="E241" s="237" t="s">
        <v>1</v>
      </c>
      <c r="F241" s="238" t="s">
        <v>329</v>
      </c>
      <c r="G241" s="236"/>
      <c r="H241" s="239">
        <v>-4.4649999999999999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202</v>
      </c>
      <c r="AU241" s="245" t="s">
        <v>213</v>
      </c>
      <c r="AV241" s="14" t="s">
        <v>86</v>
      </c>
      <c r="AW241" s="14" t="s">
        <v>32</v>
      </c>
      <c r="AX241" s="14" t="s">
        <v>77</v>
      </c>
      <c r="AY241" s="245" t="s">
        <v>191</v>
      </c>
    </row>
    <row r="242" spans="2:51" s="13" customFormat="1">
      <c r="B242" s="225"/>
      <c r="C242" s="226"/>
      <c r="D242" s="221" t="s">
        <v>202</v>
      </c>
      <c r="E242" s="227" t="s">
        <v>1</v>
      </c>
      <c r="F242" s="228" t="s">
        <v>331</v>
      </c>
      <c r="G242" s="226"/>
      <c r="H242" s="227" t="s">
        <v>1</v>
      </c>
      <c r="I242" s="229"/>
      <c r="J242" s="226"/>
      <c r="K242" s="226"/>
      <c r="L242" s="230"/>
      <c r="M242" s="231"/>
      <c r="N242" s="232"/>
      <c r="O242" s="232"/>
      <c r="P242" s="232"/>
      <c r="Q242" s="232"/>
      <c r="R242" s="232"/>
      <c r="S242" s="232"/>
      <c r="T242" s="233"/>
      <c r="AT242" s="234" t="s">
        <v>202</v>
      </c>
      <c r="AU242" s="234" t="s">
        <v>213</v>
      </c>
      <c r="AV242" s="13" t="s">
        <v>84</v>
      </c>
      <c r="AW242" s="13" t="s">
        <v>32</v>
      </c>
      <c r="AX242" s="13" t="s">
        <v>77</v>
      </c>
      <c r="AY242" s="234" t="s">
        <v>191</v>
      </c>
    </row>
    <row r="243" spans="2:51" s="14" customFormat="1" ht="22.5">
      <c r="B243" s="235"/>
      <c r="C243" s="236"/>
      <c r="D243" s="221" t="s">
        <v>202</v>
      </c>
      <c r="E243" s="237" t="s">
        <v>1</v>
      </c>
      <c r="F243" s="238" t="s">
        <v>332</v>
      </c>
      <c r="G243" s="236"/>
      <c r="H243" s="239">
        <v>34.628999999999998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202</v>
      </c>
      <c r="AU243" s="245" t="s">
        <v>213</v>
      </c>
      <c r="AV243" s="14" t="s">
        <v>86</v>
      </c>
      <c r="AW243" s="14" t="s">
        <v>32</v>
      </c>
      <c r="AX243" s="14" t="s">
        <v>77</v>
      </c>
      <c r="AY243" s="245" t="s">
        <v>191</v>
      </c>
    </row>
    <row r="244" spans="2:51" s="14" customFormat="1">
      <c r="B244" s="235"/>
      <c r="C244" s="236"/>
      <c r="D244" s="221" t="s">
        <v>202</v>
      </c>
      <c r="E244" s="237" t="s">
        <v>1</v>
      </c>
      <c r="F244" s="238" t="s">
        <v>329</v>
      </c>
      <c r="G244" s="236"/>
      <c r="H244" s="239">
        <v>-4.4649999999999999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202</v>
      </c>
      <c r="AU244" s="245" t="s">
        <v>213</v>
      </c>
      <c r="AV244" s="14" t="s">
        <v>86</v>
      </c>
      <c r="AW244" s="14" t="s">
        <v>32</v>
      </c>
      <c r="AX244" s="14" t="s">
        <v>77</v>
      </c>
      <c r="AY244" s="245" t="s">
        <v>191</v>
      </c>
    </row>
    <row r="245" spans="2:51" s="13" customFormat="1">
      <c r="B245" s="225"/>
      <c r="C245" s="226"/>
      <c r="D245" s="221" t="s">
        <v>202</v>
      </c>
      <c r="E245" s="227" t="s">
        <v>1</v>
      </c>
      <c r="F245" s="228" t="s">
        <v>333</v>
      </c>
      <c r="G245" s="226"/>
      <c r="H245" s="227" t="s">
        <v>1</v>
      </c>
      <c r="I245" s="229"/>
      <c r="J245" s="226"/>
      <c r="K245" s="226"/>
      <c r="L245" s="230"/>
      <c r="M245" s="231"/>
      <c r="N245" s="232"/>
      <c r="O245" s="232"/>
      <c r="P245" s="232"/>
      <c r="Q245" s="232"/>
      <c r="R245" s="232"/>
      <c r="S245" s="232"/>
      <c r="T245" s="233"/>
      <c r="AT245" s="234" t="s">
        <v>202</v>
      </c>
      <c r="AU245" s="234" t="s">
        <v>213</v>
      </c>
      <c r="AV245" s="13" t="s">
        <v>84</v>
      </c>
      <c r="AW245" s="13" t="s">
        <v>32</v>
      </c>
      <c r="AX245" s="13" t="s">
        <v>77</v>
      </c>
      <c r="AY245" s="234" t="s">
        <v>191</v>
      </c>
    </row>
    <row r="246" spans="2:51" s="13" customFormat="1">
      <c r="B246" s="225"/>
      <c r="C246" s="226"/>
      <c r="D246" s="221" t="s">
        <v>202</v>
      </c>
      <c r="E246" s="227" t="s">
        <v>1</v>
      </c>
      <c r="F246" s="228" t="s">
        <v>327</v>
      </c>
      <c r="G246" s="226"/>
      <c r="H246" s="227" t="s">
        <v>1</v>
      </c>
      <c r="I246" s="229"/>
      <c r="J246" s="226"/>
      <c r="K246" s="226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202</v>
      </c>
      <c r="AU246" s="234" t="s">
        <v>213</v>
      </c>
      <c r="AV246" s="13" t="s">
        <v>84</v>
      </c>
      <c r="AW246" s="13" t="s">
        <v>32</v>
      </c>
      <c r="AX246" s="13" t="s">
        <v>77</v>
      </c>
      <c r="AY246" s="234" t="s">
        <v>191</v>
      </c>
    </row>
    <row r="247" spans="2:51" s="14" customFormat="1" ht="33.75">
      <c r="B247" s="235"/>
      <c r="C247" s="236"/>
      <c r="D247" s="221" t="s">
        <v>202</v>
      </c>
      <c r="E247" s="237" t="s">
        <v>1</v>
      </c>
      <c r="F247" s="238" t="s">
        <v>334</v>
      </c>
      <c r="G247" s="236"/>
      <c r="H247" s="239">
        <v>24.495999999999999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202</v>
      </c>
      <c r="AU247" s="245" t="s">
        <v>213</v>
      </c>
      <c r="AV247" s="14" t="s">
        <v>86</v>
      </c>
      <c r="AW247" s="14" t="s">
        <v>32</v>
      </c>
      <c r="AX247" s="14" t="s">
        <v>77</v>
      </c>
      <c r="AY247" s="245" t="s">
        <v>191</v>
      </c>
    </row>
    <row r="248" spans="2:51" s="13" customFormat="1">
      <c r="B248" s="225"/>
      <c r="C248" s="226"/>
      <c r="D248" s="221" t="s">
        <v>202</v>
      </c>
      <c r="E248" s="227" t="s">
        <v>1</v>
      </c>
      <c r="F248" s="228" t="s">
        <v>335</v>
      </c>
      <c r="G248" s="226"/>
      <c r="H248" s="227" t="s">
        <v>1</v>
      </c>
      <c r="I248" s="229"/>
      <c r="J248" s="226"/>
      <c r="K248" s="226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202</v>
      </c>
      <c r="AU248" s="234" t="s">
        <v>213</v>
      </c>
      <c r="AV248" s="13" t="s">
        <v>84</v>
      </c>
      <c r="AW248" s="13" t="s">
        <v>32</v>
      </c>
      <c r="AX248" s="13" t="s">
        <v>77</v>
      </c>
      <c r="AY248" s="234" t="s">
        <v>191</v>
      </c>
    </row>
    <row r="249" spans="2:51" s="14" customFormat="1">
      <c r="B249" s="235"/>
      <c r="C249" s="236"/>
      <c r="D249" s="221" t="s">
        <v>202</v>
      </c>
      <c r="E249" s="237" t="s">
        <v>1</v>
      </c>
      <c r="F249" s="238" t="s">
        <v>336</v>
      </c>
      <c r="G249" s="236"/>
      <c r="H249" s="239">
        <v>0.63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202</v>
      </c>
      <c r="AU249" s="245" t="s">
        <v>213</v>
      </c>
      <c r="AV249" s="14" t="s">
        <v>86</v>
      </c>
      <c r="AW249" s="14" t="s">
        <v>32</v>
      </c>
      <c r="AX249" s="14" t="s">
        <v>77</v>
      </c>
      <c r="AY249" s="245" t="s">
        <v>191</v>
      </c>
    </row>
    <row r="250" spans="2:51" s="14" customFormat="1">
      <c r="B250" s="235"/>
      <c r="C250" s="236"/>
      <c r="D250" s="221" t="s">
        <v>202</v>
      </c>
      <c r="E250" s="237" t="s">
        <v>1</v>
      </c>
      <c r="F250" s="238" t="s">
        <v>337</v>
      </c>
      <c r="G250" s="236"/>
      <c r="H250" s="239">
        <v>-1.2330000000000001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202</v>
      </c>
      <c r="AU250" s="245" t="s">
        <v>213</v>
      </c>
      <c r="AV250" s="14" t="s">
        <v>86</v>
      </c>
      <c r="AW250" s="14" t="s">
        <v>32</v>
      </c>
      <c r="AX250" s="14" t="s">
        <v>77</v>
      </c>
      <c r="AY250" s="245" t="s">
        <v>191</v>
      </c>
    </row>
    <row r="251" spans="2:51" s="13" customFormat="1">
      <c r="B251" s="225"/>
      <c r="C251" s="226"/>
      <c r="D251" s="221" t="s">
        <v>202</v>
      </c>
      <c r="E251" s="227" t="s">
        <v>1</v>
      </c>
      <c r="F251" s="228" t="s">
        <v>288</v>
      </c>
      <c r="G251" s="226"/>
      <c r="H251" s="227" t="s">
        <v>1</v>
      </c>
      <c r="I251" s="229"/>
      <c r="J251" s="226"/>
      <c r="K251" s="226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202</v>
      </c>
      <c r="AU251" s="234" t="s">
        <v>213</v>
      </c>
      <c r="AV251" s="13" t="s">
        <v>84</v>
      </c>
      <c r="AW251" s="13" t="s">
        <v>32</v>
      </c>
      <c r="AX251" s="13" t="s">
        <v>77</v>
      </c>
      <c r="AY251" s="234" t="s">
        <v>191</v>
      </c>
    </row>
    <row r="252" spans="2:51" s="14" customFormat="1" ht="33.75">
      <c r="B252" s="235"/>
      <c r="C252" s="236"/>
      <c r="D252" s="221" t="s">
        <v>202</v>
      </c>
      <c r="E252" s="237" t="s">
        <v>1</v>
      </c>
      <c r="F252" s="238" t="s">
        <v>338</v>
      </c>
      <c r="G252" s="236"/>
      <c r="H252" s="239">
        <v>22.731999999999999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202</v>
      </c>
      <c r="AU252" s="245" t="s">
        <v>213</v>
      </c>
      <c r="AV252" s="14" t="s">
        <v>86</v>
      </c>
      <c r="AW252" s="14" t="s">
        <v>32</v>
      </c>
      <c r="AX252" s="14" t="s">
        <v>77</v>
      </c>
      <c r="AY252" s="245" t="s">
        <v>191</v>
      </c>
    </row>
    <row r="253" spans="2:51" s="13" customFormat="1">
      <c r="B253" s="225"/>
      <c r="C253" s="226"/>
      <c r="D253" s="221" t="s">
        <v>202</v>
      </c>
      <c r="E253" s="227" t="s">
        <v>1</v>
      </c>
      <c r="F253" s="228" t="s">
        <v>335</v>
      </c>
      <c r="G253" s="226"/>
      <c r="H253" s="227" t="s">
        <v>1</v>
      </c>
      <c r="I253" s="229"/>
      <c r="J253" s="226"/>
      <c r="K253" s="226"/>
      <c r="L253" s="230"/>
      <c r="M253" s="231"/>
      <c r="N253" s="232"/>
      <c r="O253" s="232"/>
      <c r="P253" s="232"/>
      <c r="Q253" s="232"/>
      <c r="R253" s="232"/>
      <c r="S253" s="232"/>
      <c r="T253" s="233"/>
      <c r="AT253" s="234" t="s">
        <v>202</v>
      </c>
      <c r="AU253" s="234" t="s">
        <v>213</v>
      </c>
      <c r="AV253" s="13" t="s">
        <v>84</v>
      </c>
      <c r="AW253" s="13" t="s">
        <v>32</v>
      </c>
      <c r="AX253" s="13" t="s">
        <v>77</v>
      </c>
      <c r="AY253" s="234" t="s">
        <v>191</v>
      </c>
    </row>
    <row r="254" spans="2:51" s="14" customFormat="1">
      <c r="B254" s="235"/>
      <c r="C254" s="236"/>
      <c r="D254" s="221" t="s">
        <v>202</v>
      </c>
      <c r="E254" s="237" t="s">
        <v>1</v>
      </c>
      <c r="F254" s="238" t="s">
        <v>336</v>
      </c>
      <c r="G254" s="236"/>
      <c r="H254" s="239">
        <v>0.63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AT254" s="245" t="s">
        <v>202</v>
      </c>
      <c r="AU254" s="245" t="s">
        <v>213</v>
      </c>
      <c r="AV254" s="14" t="s">
        <v>86</v>
      </c>
      <c r="AW254" s="14" t="s">
        <v>32</v>
      </c>
      <c r="AX254" s="14" t="s">
        <v>77</v>
      </c>
      <c r="AY254" s="245" t="s">
        <v>191</v>
      </c>
    </row>
    <row r="255" spans="2:51" s="14" customFormat="1">
      <c r="B255" s="235"/>
      <c r="C255" s="236"/>
      <c r="D255" s="221" t="s">
        <v>202</v>
      </c>
      <c r="E255" s="237" t="s">
        <v>1</v>
      </c>
      <c r="F255" s="238" t="s">
        <v>337</v>
      </c>
      <c r="G255" s="236"/>
      <c r="H255" s="239">
        <v>-1.2330000000000001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202</v>
      </c>
      <c r="AU255" s="245" t="s">
        <v>213</v>
      </c>
      <c r="AV255" s="14" t="s">
        <v>86</v>
      </c>
      <c r="AW255" s="14" t="s">
        <v>32</v>
      </c>
      <c r="AX255" s="14" t="s">
        <v>77</v>
      </c>
      <c r="AY255" s="245" t="s">
        <v>191</v>
      </c>
    </row>
    <row r="256" spans="2:51" s="13" customFormat="1">
      <c r="B256" s="225"/>
      <c r="C256" s="226"/>
      <c r="D256" s="221" t="s">
        <v>202</v>
      </c>
      <c r="E256" s="227" t="s">
        <v>1</v>
      </c>
      <c r="F256" s="228" t="s">
        <v>331</v>
      </c>
      <c r="G256" s="226"/>
      <c r="H256" s="227" t="s">
        <v>1</v>
      </c>
      <c r="I256" s="229"/>
      <c r="J256" s="226"/>
      <c r="K256" s="226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202</v>
      </c>
      <c r="AU256" s="234" t="s">
        <v>213</v>
      </c>
      <c r="AV256" s="13" t="s">
        <v>84</v>
      </c>
      <c r="AW256" s="13" t="s">
        <v>32</v>
      </c>
      <c r="AX256" s="13" t="s">
        <v>77</v>
      </c>
      <c r="AY256" s="234" t="s">
        <v>191</v>
      </c>
    </row>
    <row r="257" spans="1:65" s="14" customFormat="1" ht="33.75">
      <c r="B257" s="235"/>
      <c r="C257" s="236"/>
      <c r="D257" s="221" t="s">
        <v>202</v>
      </c>
      <c r="E257" s="237" t="s">
        <v>1</v>
      </c>
      <c r="F257" s="238" t="s">
        <v>339</v>
      </c>
      <c r="G257" s="236"/>
      <c r="H257" s="239">
        <v>22.097000000000001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202</v>
      </c>
      <c r="AU257" s="245" t="s">
        <v>213</v>
      </c>
      <c r="AV257" s="14" t="s">
        <v>86</v>
      </c>
      <c r="AW257" s="14" t="s">
        <v>32</v>
      </c>
      <c r="AX257" s="14" t="s">
        <v>77</v>
      </c>
      <c r="AY257" s="245" t="s">
        <v>191</v>
      </c>
    </row>
    <row r="258" spans="1:65" s="13" customFormat="1">
      <c r="B258" s="225"/>
      <c r="C258" s="226"/>
      <c r="D258" s="221" t="s">
        <v>202</v>
      </c>
      <c r="E258" s="227" t="s">
        <v>1</v>
      </c>
      <c r="F258" s="228" t="s">
        <v>335</v>
      </c>
      <c r="G258" s="226"/>
      <c r="H258" s="227" t="s">
        <v>1</v>
      </c>
      <c r="I258" s="229"/>
      <c r="J258" s="226"/>
      <c r="K258" s="226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202</v>
      </c>
      <c r="AU258" s="234" t="s">
        <v>213</v>
      </c>
      <c r="AV258" s="13" t="s">
        <v>84</v>
      </c>
      <c r="AW258" s="13" t="s">
        <v>32</v>
      </c>
      <c r="AX258" s="13" t="s">
        <v>77</v>
      </c>
      <c r="AY258" s="234" t="s">
        <v>191</v>
      </c>
    </row>
    <row r="259" spans="1:65" s="14" customFormat="1">
      <c r="B259" s="235"/>
      <c r="C259" s="236"/>
      <c r="D259" s="221" t="s">
        <v>202</v>
      </c>
      <c r="E259" s="237" t="s">
        <v>1</v>
      </c>
      <c r="F259" s="238" t="s">
        <v>336</v>
      </c>
      <c r="G259" s="236"/>
      <c r="H259" s="239">
        <v>0.63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202</v>
      </c>
      <c r="AU259" s="245" t="s">
        <v>213</v>
      </c>
      <c r="AV259" s="14" t="s">
        <v>86</v>
      </c>
      <c r="AW259" s="14" t="s">
        <v>32</v>
      </c>
      <c r="AX259" s="14" t="s">
        <v>77</v>
      </c>
      <c r="AY259" s="245" t="s">
        <v>191</v>
      </c>
    </row>
    <row r="260" spans="1:65" s="14" customFormat="1">
      <c r="B260" s="235"/>
      <c r="C260" s="236"/>
      <c r="D260" s="221" t="s">
        <v>202</v>
      </c>
      <c r="E260" s="237" t="s">
        <v>1</v>
      </c>
      <c r="F260" s="238" t="s">
        <v>337</v>
      </c>
      <c r="G260" s="236"/>
      <c r="H260" s="239">
        <v>-1.2330000000000001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202</v>
      </c>
      <c r="AU260" s="245" t="s">
        <v>213</v>
      </c>
      <c r="AV260" s="14" t="s">
        <v>86</v>
      </c>
      <c r="AW260" s="14" t="s">
        <v>32</v>
      </c>
      <c r="AX260" s="14" t="s">
        <v>77</v>
      </c>
      <c r="AY260" s="245" t="s">
        <v>191</v>
      </c>
    </row>
    <row r="261" spans="1:65" s="13" customFormat="1">
      <c r="B261" s="225"/>
      <c r="C261" s="226"/>
      <c r="D261" s="221" t="s">
        <v>202</v>
      </c>
      <c r="E261" s="227" t="s">
        <v>1</v>
      </c>
      <c r="F261" s="228" t="s">
        <v>253</v>
      </c>
      <c r="G261" s="226"/>
      <c r="H261" s="227" t="s">
        <v>1</v>
      </c>
      <c r="I261" s="229"/>
      <c r="J261" s="226"/>
      <c r="K261" s="226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202</v>
      </c>
      <c r="AU261" s="234" t="s">
        <v>213</v>
      </c>
      <c r="AV261" s="13" t="s">
        <v>84</v>
      </c>
      <c r="AW261" s="13" t="s">
        <v>32</v>
      </c>
      <c r="AX261" s="13" t="s">
        <v>77</v>
      </c>
      <c r="AY261" s="234" t="s">
        <v>191</v>
      </c>
    </row>
    <row r="262" spans="1:65" s="14" customFormat="1" ht="22.5">
      <c r="B262" s="235"/>
      <c r="C262" s="236"/>
      <c r="D262" s="221" t="s">
        <v>202</v>
      </c>
      <c r="E262" s="237" t="s">
        <v>1</v>
      </c>
      <c r="F262" s="238" t="s">
        <v>340</v>
      </c>
      <c r="G262" s="236"/>
      <c r="H262" s="239">
        <v>56.253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202</v>
      </c>
      <c r="AU262" s="245" t="s">
        <v>213</v>
      </c>
      <c r="AV262" s="14" t="s">
        <v>86</v>
      </c>
      <c r="AW262" s="14" t="s">
        <v>32</v>
      </c>
      <c r="AX262" s="14" t="s">
        <v>77</v>
      </c>
      <c r="AY262" s="245" t="s">
        <v>191</v>
      </c>
    </row>
    <row r="263" spans="1:65" s="13" customFormat="1">
      <c r="B263" s="225"/>
      <c r="C263" s="226"/>
      <c r="D263" s="221" t="s">
        <v>202</v>
      </c>
      <c r="E263" s="227" t="s">
        <v>1</v>
      </c>
      <c r="F263" s="228" t="s">
        <v>335</v>
      </c>
      <c r="G263" s="226"/>
      <c r="H263" s="227" t="s">
        <v>1</v>
      </c>
      <c r="I263" s="229"/>
      <c r="J263" s="226"/>
      <c r="K263" s="226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202</v>
      </c>
      <c r="AU263" s="234" t="s">
        <v>213</v>
      </c>
      <c r="AV263" s="13" t="s">
        <v>84</v>
      </c>
      <c r="AW263" s="13" t="s">
        <v>32</v>
      </c>
      <c r="AX263" s="13" t="s">
        <v>77</v>
      </c>
      <c r="AY263" s="234" t="s">
        <v>191</v>
      </c>
    </row>
    <row r="264" spans="1:65" s="14" customFormat="1">
      <c r="B264" s="235"/>
      <c r="C264" s="236"/>
      <c r="D264" s="221" t="s">
        <v>202</v>
      </c>
      <c r="E264" s="237" t="s">
        <v>1</v>
      </c>
      <c r="F264" s="238" t="s">
        <v>341</v>
      </c>
      <c r="G264" s="236"/>
      <c r="H264" s="239">
        <v>3.863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202</v>
      </c>
      <c r="AU264" s="245" t="s">
        <v>213</v>
      </c>
      <c r="AV264" s="14" t="s">
        <v>86</v>
      </c>
      <c r="AW264" s="14" t="s">
        <v>32</v>
      </c>
      <c r="AX264" s="14" t="s">
        <v>77</v>
      </c>
      <c r="AY264" s="245" t="s">
        <v>191</v>
      </c>
    </row>
    <row r="265" spans="1:65" s="2" customFormat="1" ht="21.6" customHeight="1">
      <c r="A265" s="34"/>
      <c r="B265" s="35"/>
      <c r="C265" s="208" t="s">
        <v>342</v>
      </c>
      <c r="D265" s="208" t="s">
        <v>193</v>
      </c>
      <c r="E265" s="209" t="s">
        <v>343</v>
      </c>
      <c r="F265" s="210" t="s">
        <v>344</v>
      </c>
      <c r="G265" s="211" t="s">
        <v>223</v>
      </c>
      <c r="H265" s="212">
        <v>50.189</v>
      </c>
      <c r="I265" s="213"/>
      <c r="J265" s="214">
        <f>ROUND(I265*H265,2)</f>
        <v>0</v>
      </c>
      <c r="K265" s="210" t="s">
        <v>197</v>
      </c>
      <c r="L265" s="39"/>
      <c r="M265" s="215" t="s">
        <v>1</v>
      </c>
      <c r="N265" s="216" t="s">
        <v>42</v>
      </c>
      <c r="O265" s="71"/>
      <c r="P265" s="217">
        <f>O265*H265</f>
        <v>0</v>
      </c>
      <c r="Q265" s="217">
        <v>4.3800000000000002E-3</v>
      </c>
      <c r="R265" s="217">
        <f>Q265*H265</f>
        <v>0.21982782000000001</v>
      </c>
      <c r="S265" s="217">
        <v>0</v>
      </c>
      <c r="T265" s="21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9" t="s">
        <v>198</v>
      </c>
      <c r="AT265" s="219" t="s">
        <v>193</v>
      </c>
      <c r="AU265" s="219" t="s">
        <v>213</v>
      </c>
      <c r="AY265" s="17" t="s">
        <v>191</v>
      </c>
      <c r="BE265" s="220">
        <f>IF(N265="základní",J265,0)</f>
        <v>0</v>
      </c>
      <c r="BF265" s="220">
        <f>IF(N265="snížená",J265,0)</f>
        <v>0</v>
      </c>
      <c r="BG265" s="220">
        <f>IF(N265="zákl. přenesená",J265,0)</f>
        <v>0</v>
      </c>
      <c r="BH265" s="220">
        <f>IF(N265="sníž. přenesená",J265,0)</f>
        <v>0</v>
      </c>
      <c r="BI265" s="220">
        <f>IF(N265="nulová",J265,0)</f>
        <v>0</v>
      </c>
      <c r="BJ265" s="17" t="s">
        <v>84</v>
      </c>
      <c r="BK265" s="220">
        <f>ROUND(I265*H265,2)</f>
        <v>0</v>
      </c>
      <c r="BL265" s="17" t="s">
        <v>198</v>
      </c>
      <c r="BM265" s="219" t="s">
        <v>345</v>
      </c>
    </row>
    <row r="266" spans="1:65" s="2" customFormat="1" ht="19.5">
      <c r="A266" s="34"/>
      <c r="B266" s="35"/>
      <c r="C266" s="36"/>
      <c r="D266" s="221" t="s">
        <v>200</v>
      </c>
      <c r="E266" s="36"/>
      <c r="F266" s="222" t="s">
        <v>346</v>
      </c>
      <c r="G266" s="36"/>
      <c r="H266" s="36"/>
      <c r="I266" s="122"/>
      <c r="J266" s="36"/>
      <c r="K266" s="36"/>
      <c r="L266" s="39"/>
      <c r="M266" s="223"/>
      <c r="N266" s="224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200</v>
      </c>
      <c r="AU266" s="17" t="s">
        <v>213</v>
      </c>
    </row>
    <row r="267" spans="1:65" s="13" customFormat="1">
      <c r="B267" s="225"/>
      <c r="C267" s="226"/>
      <c r="D267" s="221" t="s">
        <v>202</v>
      </c>
      <c r="E267" s="227" t="s">
        <v>1</v>
      </c>
      <c r="F267" s="228" t="s">
        <v>347</v>
      </c>
      <c r="G267" s="226"/>
      <c r="H267" s="227" t="s">
        <v>1</v>
      </c>
      <c r="I267" s="229"/>
      <c r="J267" s="226"/>
      <c r="K267" s="226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 t="s">
        <v>202</v>
      </c>
      <c r="AU267" s="234" t="s">
        <v>213</v>
      </c>
      <c r="AV267" s="13" t="s">
        <v>84</v>
      </c>
      <c r="AW267" s="13" t="s">
        <v>32</v>
      </c>
      <c r="AX267" s="13" t="s">
        <v>77</v>
      </c>
      <c r="AY267" s="234" t="s">
        <v>191</v>
      </c>
    </row>
    <row r="268" spans="1:65" s="13" customFormat="1">
      <c r="B268" s="225"/>
      <c r="C268" s="226"/>
      <c r="D268" s="221" t="s">
        <v>202</v>
      </c>
      <c r="E268" s="227" t="s">
        <v>1</v>
      </c>
      <c r="F268" s="228" t="s">
        <v>285</v>
      </c>
      <c r="G268" s="226"/>
      <c r="H268" s="227" t="s">
        <v>1</v>
      </c>
      <c r="I268" s="229"/>
      <c r="J268" s="226"/>
      <c r="K268" s="226"/>
      <c r="L268" s="230"/>
      <c r="M268" s="231"/>
      <c r="N268" s="232"/>
      <c r="O268" s="232"/>
      <c r="P268" s="232"/>
      <c r="Q268" s="232"/>
      <c r="R268" s="232"/>
      <c r="S268" s="232"/>
      <c r="T268" s="233"/>
      <c r="AT268" s="234" t="s">
        <v>202</v>
      </c>
      <c r="AU268" s="234" t="s">
        <v>213</v>
      </c>
      <c r="AV268" s="13" t="s">
        <v>84</v>
      </c>
      <c r="AW268" s="13" t="s">
        <v>32</v>
      </c>
      <c r="AX268" s="13" t="s">
        <v>77</v>
      </c>
      <c r="AY268" s="234" t="s">
        <v>191</v>
      </c>
    </row>
    <row r="269" spans="1:65" s="14" customFormat="1">
      <c r="B269" s="235"/>
      <c r="C269" s="236"/>
      <c r="D269" s="221" t="s">
        <v>202</v>
      </c>
      <c r="E269" s="237" t="s">
        <v>1</v>
      </c>
      <c r="F269" s="238" t="s">
        <v>348</v>
      </c>
      <c r="G269" s="236"/>
      <c r="H269" s="239">
        <v>9.452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202</v>
      </c>
      <c r="AU269" s="245" t="s">
        <v>213</v>
      </c>
      <c r="AV269" s="14" t="s">
        <v>86</v>
      </c>
      <c r="AW269" s="14" t="s">
        <v>32</v>
      </c>
      <c r="AX269" s="14" t="s">
        <v>77</v>
      </c>
      <c r="AY269" s="245" t="s">
        <v>191</v>
      </c>
    </row>
    <row r="270" spans="1:65" s="14" customFormat="1">
      <c r="B270" s="235"/>
      <c r="C270" s="236"/>
      <c r="D270" s="221" t="s">
        <v>202</v>
      </c>
      <c r="E270" s="237" t="s">
        <v>1</v>
      </c>
      <c r="F270" s="238" t="s">
        <v>287</v>
      </c>
      <c r="G270" s="236"/>
      <c r="H270" s="239">
        <v>4.1639999999999997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AT270" s="245" t="s">
        <v>202</v>
      </c>
      <c r="AU270" s="245" t="s">
        <v>213</v>
      </c>
      <c r="AV270" s="14" t="s">
        <v>86</v>
      </c>
      <c r="AW270" s="14" t="s">
        <v>32</v>
      </c>
      <c r="AX270" s="14" t="s">
        <v>77</v>
      </c>
      <c r="AY270" s="245" t="s">
        <v>191</v>
      </c>
    </row>
    <row r="271" spans="1:65" s="13" customFormat="1">
      <c r="B271" s="225"/>
      <c r="C271" s="226"/>
      <c r="D271" s="221" t="s">
        <v>202</v>
      </c>
      <c r="E271" s="227" t="s">
        <v>1</v>
      </c>
      <c r="F271" s="228" t="s">
        <v>288</v>
      </c>
      <c r="G271" s="226"/>
      <c r="H271" s="227" t="s">
        <v>1</v>
      </c>
      <c r="I271" s="229"/>
      <c r="J271" s="226"/>
      <c r="K271" s="226"/>
      <c r="L271" s="230"/>
      <c r="M271" s="231"/>
      <c r="N271" s="232"/>
      <c r="O271" s="232"/>
      <c r="P271" s="232"/>
      <c r="Q271" s="232"/>
      <c r="R271" s="232"/>
      <c r="S271" s="232"/>
      <c r="T271" s="233"/>
      <c r="AT271" s="234" t="s">
        <v>202</v>
      </c>
      <c r="AU271" s="234" t="s">
        <v>213</v>
      </c>
      <c r="AV271" s="13" t="s">
        <v>84</v>
      </c>
      <c r="AW271" s="13" t="s">
        <v>32</v>
      </c>
      <c r="AX271" s="13" t="s">
        <v>77</v>
      </c>
      <c r="AY271" s="234" t="s">
        <v>191</v>
      </c>
    </row>
    <row r="272" spans="1:65" s="14" customFormat="1">
      <c r="B272" s="235"/>
      <c r="C272" s="236"/>
      <c r="D272" s="221" t="s">
        <v>202</v>
      </c>
      <c r="E272" s="237" t="s">
        <v>1</v>
      </c>
      <c r="F272" s="238" t="s">
        <v>349</v>
      </c>
      <c r="G272" s="236"/>
      <c r="H272" s="239">
        <v>9.5670000000000002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202</v>
      </c>
      <c r="AU272" s="245" t="s">
        <v>213</v>
      </c>
      <c r="AV272" s="14" t="s">
        <v>86</v>
      </c>
      <c r="AW272" s="14" t="s">
        <v>32</v>
      </c>
      <c r="AX272" s="14" t="s">
        <v>77</v>
      </c>
      <c r="AY272" s="245" t="s">
        <v>191</v>
      </c>
    </row>
    <row r="273" spans="1:65" s="14" customFormat="1">
      <c r="B273" s="235"/>
      <c r="C273" s="236"/>
      <c r="D273" s="221" t="s">
        <v>202</v>
      </c>
      <c r="E273" s="237" t="s">
        <v>1</v>
      </c>
      <c r="F273" s="238" t="s">
        <v>290</v>
      </c>
      <c r="G273" s="236"/>
      <c r="H273" s="239">
        <v>4.117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202</v>
      </c>
      <c r="AU273" s="245" t="s">
        <v>213</v>
      </c>
      <c r="AV273" s="14" t="s">
        <v>86</v>
      </c>
      <c r="AW273" s="14" t="s">
        <v>32</v>
      </c>
      <c r="AX273" s="14" t="s">
        <v>77</v>
      </c>
      <c r="AY273" s="245" t="s">
        <v>191</v>
      </c>
    </row>
    <row r="274" spans="1:65" s="13" customFormat="1">
      <c r="B274" s="225"/>
      <c r="C274" s="226"/>
      <c r="D274" s="221" t="s">
        <v>202</v>
      </c>
      <c r="E274" s="227" t="s">
        <v>1</v>
      </c>
      <c r="F274" s="228" t="s">
        <v>291</v>
      </c>
      <c r="G274" s="226"/>
      <c r="H274" s="227" t="s">
        <v>1</v>
      </c>
      <c r="I274" s="229"/>
      <c r="J274" s="226"/>
      <c r="K274" s="226"/>
      <c r="L274" s="230"/>
      <c r="M274" s="231"/>
      <c r="N274" s="232"/>
      <c r="O274" s="232"/>
      <c r="P274" s="232"/>
      <c r="Q274" s="232"/>
      <c r="R274" s="232"/>
      <c r="S274" s="232"/>
      <c r="T274" s="233"/>
      <c r="AT274" s="234" t="s">
        <v>202</v>
      </c>
      <c r="AU274" s="234" t="s">
        <v>213</v>
      </c>
      <c r="AV274" s="13" t="s">
        <v>84</v>
      </c>
      <c r="AW274" s="13" t="s">
        <v>32</v>
      </c>
      <c r="AX274" s="13" t="s">
        <v>77</v>
      </c>
      <c r="AY274" s="234" t="s">
        <v>191</v>
      </c>
    </row>
    <row r="275" spans="1:65" s="14" customFormat="1">
      <c r="B275" s="235"/>
      <c r="C275" s="236"/>
      <c r="D275" s="221" t="s">
        <v>202</v>
      </c>
      <c r="E275" s="237" t="s">
        <v>1</v>
      </c>
      <c r="F275" s="238" t="s">
        <v>350</v>
      </c>
      <c r="G275" s="236"/>
      <c r="H275" s="239">
        <v>8.891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AT275" s="245" t="s">
        <v>202</v>
      </c>
      <c r="AU275" s="245" t="s">
        <v>213</v>
      </c>
      <c r="AV275" s="14" t="s">
        <v>86</v>
      </c>
      <c r="AW275" s="14" t="s">
        <v>32</v>
      </c>
      <c r="AX275" s="14" t="s">
        <v>77</v>
      </c>
      <c r="AY275" s="245" t="s">
        <v>191</v>
      </c>
    </row>
    <row r="276" spans="1:65" s="14" customFormat="1">
      <c r="B276" s="235"/>
      <c r="C276" s="236"/>
      <c r="D276" s="221" t="s">
        <v>202</v>
      </c>
      <c r="E276" s="237" t="s">
        <v>1</v>
      </c>
      <c r="F276" s="238" t="s">
        <v>351</v>
      </c>
      <c r="G276" s="236"/>
      <c r="H276" s="239">
        <v>9.8000000000000007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202</v>
      </c>
      <c r="AU276" s="245" t="s">
        <v>213</v>
      </c>
      <c r="AV276" s="14" t="s">
        <v>86</v>
      </c>
      <c r="AW276" s="14" t="s">
        <v>32</v>
      </c>
      <c r="AX276" s="14" t="s">
        <v>77</v>
      </c>
      <c r="AY276" s="245" t="s">
        <v>191</v>
      </c>
    </row>
    <row r="277" spans="1:65" s="13" customFormat="1">
      <c r="B277" s="225"/>
      <c r="C277" s="226"/>
      <c r="D277" s="221" t="s">
        <v>202</v>
      </c>
      <c r="E277" s="227" t="s">
        <v>1</v>
      </c>
      <c r="F277" s="228" t="s">
        <v>316</v>
      </c>
      <c r="G277" s="226"/>
      <c r="H277" s="227" t="s">
        <v>1</v>
      </c>
      <c r="I277" s="229"/>
      <c r="J277" s="226"/>
      <c r="K277" s="226"/>
      <c r="L277" s="230"/>
      <c r="M277" s="231"/>
      <c r="N277" s="232"/>
      <c r="O277" s="232"/>
      <c r="P277" s="232"/>
      <c r="Q277" s="232"/>
      <c r="R277" s="232"/>
      <c r="S277" s="232"/>
      <c r="T277" s="233"/>
      <c r="AT277" s="234" t="s">
        <v>202</v>
      </c>
      <c r="AU277" s="234" t="s">
        <v>213</v>
      </c>
      <c r="AV277" s="13" t="s">
        <v>84</v>
      </c>
      <c r="AW277" s="13" t="s">
        <v>32</v>
      </c>
      <c r="AX277" s="13" t="s">
        <v>77</v>
      </c>
      <c r="AY277" s="234" t="s">
        <v>191</v>
      </c>
    </row>
    <row r="278" spans="1:65" s="14" customFormat="1">
      <c r="B278" s="235"/>
      <c r="C278" s="236"/>
      <c r="D278" s="221" t="s">
        <v>202</v>
      </c>
      <c r="E278" s="237" t="s">
        <v>1</v>
      </c>
      <c r="F278" s="238" t="s">
        <v>352</v>
      </c>
      <c r="G278" s="236"/>
      <c r="H278" s="239">
        <v>1.3839999999999999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AT278" s="245" t="s">
        <v>202</v>
      </c>
      <c r="AU278" s="245" t="s">
        <v>213</v>
      </c>
      <c r="AV278" s="14" t="s">
        <v>86</v>
      </c>
      <c r="AW278" s="14" t="s">
        <v>32</v>
      </c>
      <c r="AX278" s="14" t="s">
        <v>77</v>
      </c>
      <c r="AY278" s="245" t="s">
        <v>191</v>
      </c>
    </row>
    <row r="279" spans="1:65" s="13" customFormat="1">
      <c r="B279" s="225"/>
      <c r="C279" s="226"/>
      <c r="D279" s="221" t="s">
        <v>202</v>
      </c>
      <c r="E279" s="227" t="s">
        <v>1</v>
      </c>
      <c r="F279" s="228" t="s">
        <v>353</v>
      </c>
      <c r="G279" s="226"/>
      <c r="H279" s="227" t="s">
        <v>1</v>
      </c>
      <c r="I279" s="229"/>
      <c r="J279" s="226"/>
      <c r="K279" s="226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202</v>
      </c>
      <c r="AU279" s="234" t="s">
        <v>213</v>
      </c>
      <c r="AV279" s="13" t="s">
        <v>84</v>
      </c>
      <c r="AW279" s="13" t="s">
        <v>32</v>
      </c>
      <c r="AX279" s="13" t="s">
        <v>77</v>
      </c>
      <c r="AY279" s="234" t="s">
        <v>191</v>
      </c>
    </row>
    <row r="280" spans="1:65" s="14" customFormat="1">
      <c r="B280" s="235"/>
      <c r="C280" s="236"/>
      <c r="D280" s="221" t="s">
        <v>202</v>
      </c>
      <c r="E280" s="237" t="s">
        <v>1</v>
      </c>
      <c r="F280" s="238" t="s">
        <v>309</v>
      </c>
      <c r="G280" s="236"/>
      <c r="H280" s="239">
        <v>0.93799999999999994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202</v>
      </c>
      <c r="AU280" s="245" t="s">
        <v>213</v>
      </c>
      <c r="AV280" s="14" t="s">
        <v>86</v>
      </c>
      <c r="AW280" s="14" t="s">
        <v>32</v>
      </c>
      <c r="AX280" s="14" t="s">
        <v>77</v>
      </c>
      <c r="AY280" s="245" t="s">
        <v>191</v>
      </c>
    </row>
    <row r="281" spans="1:65" s="14" customFormat="1">
      <c r="B281" s="235"/>
      <c r="C281" s="236"/>
      <c r="D281" s="221" t="s">
        <v>202</v>
      </c>
      <c r="E281" s="237" t="s">
        <v>1</v>
      </c>
      <c r="F281" s="238" t="s">
        <v>310</v>
      </c>
      <c r="G281" s="236"/>
      <c r="H281" s="239">
        <v>0.93799999999999994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AT281" s="245" t="s">
        <v>202</v>
      </c>
      <c r="AU281" s="245" t="s">
        <v>213</v>
      </c>
      <c r="AV281" s="14" t="s">
        <v>86</v>
      </c>
      <c r="AW281" s="14" t="s">
        <v>32</v>
      </c>
      <c r="AX281" s="14" t="s">
        <v>77</v>
      </c>
      <c r="AY281" s="245" t="s">
        <v>191</v>
      </c>
    </row>
    <row r="282" spans="1:65" s="14" customFormat="1">
      <c r="B282" s="235"/>
      <c r="C282" s="236"/>
      <c r="D282" s="221" t="s">
        <v>202</v>
      </c>
      <c r="E282" s="237" t="s">
        <v>1</v>
      </c>
      <c r="F282" s="238" t="s">
        <v>311</v>
      </c>
      <c r="G282" s="236"/>
      <c r="H282" s="239">
        <v>0.93799999999999994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202</v>
      </c>
      <c r="AU282" s="245" t="s">
        <v>213</v>
      </c>
      <c r="AV282" s="14" t="s">
        <v>86</v>
      </c>
      <c r="AW282" s="14" t="s">
        <v>32</v>
      </c>
      <c r="AX282" s="14" t="s">
        <v>77</v>
      </c>
      <c r="AY282" s="245" t="s">
        <v>191</v>
      </c>
    </row>
    <row r="283" spans="1:65" s="2" customFormat="1" ht="14.45" customHeight="1">
      <c r="A283" s="34"/>
      <c r="B283" s="35"/>
      <c r="C283" s="208" t="s">
        <v>354</v>
      </c>
      <c r="D283" s="208" t="s">
        <v>193</v>
      </c>
      <c r="E283" s="209" t="s">
        <v>355</v>
      </c>
      <c r="F283" s="210" t="s">
        <v>356</v>
      </c>
      <c r="G283" s="211" t="s">
        <v>223</v>
      </c>
      <c r="H283" s="212">
        <v>10.134</v>
      </c>
      <c r="I283" s="213"/>
      <c r="J283" s="214">
        <f>ROUND(I283*H283,2)</f>
        <v>0</v>
      </c>
      <c r="K283" s="210" t="s">
        <v>197</v>
      </c>
      <c r="L283" s="39"/>
      <c r="M283" s="215" t="s">
        <v>1</v>
      </c>
      <c r="N283" s="216" t="s">
        <v>42</v>
      </c>
      <c r="O283" s="71"/>
      <c r="P283" s="217">
        <f>O283*H283</f>
        <v>0</v>
      </c>
      <c r="Q283" s="217">
        <v>3.9100000000000003E-3</v>
      </c>
      <c r="R283" s="217">
        <f>Q283*H283</f>
        <v>3.9623940000000003E-2</v>
      </c>
      <c r="S283" s="217">
        <v>0</v>
      </c>
      <c r="T283" s="21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9" t="s">
        <v>198</v>
      </c>
      <c r="AT283" s="219" t="s">
        <v>193</v>
      </c>
      <c r="AU283" s="219" t="s">
        <v>213</v>
      </c>
      <c r="AY283" s="17" t="s">
        <v>191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7" t="s">
        <v>84</v>
      </c>
      <c r="BK283" s="220">
        <f>ROUND(I283*H283,2)</f>
        <v>0</v>
      </c>
      <c r="BL283" s="17" t="s">
        <v>198</v>
      </c>
      <c r="BM283" s="219" t="s">
        <v>357</v>
      </c>
    </row>
    <row r="284" spans="1:65" s="2" customFormat="1" ht="29.25">
      <c r="A284" s="34"/>
      <c r="B284" s="35"/>
      <c r="C284" s="36"/>
      <c r="D284" s="221" t="s">
        <v>200</v>
      </c>
      <c r="E284" s="36"/>
      <c r="F284" s="222" t="s">
        <v>358</v>
      </c>
      <c r="G284" s="36"/>
      <c r="H284" s="36"/>
      <c r="I284" s="122"/>
      <c r="J284" s="36"/>
      <c r="K284" s="36"/>
      <c r="L284" s="39"/>
      <c r="M284" s="223"/>
      <c r="N284" s="224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200</v>
      </c>
      <c r="AU284" s="17" t="s">
        <v>213</v>
      </c>
    </row>
    <row r="285" spans="1:65" s="13" customFormat="1">
      <c r="B285" s="225"/>
      <c r="C285" s="226"/>
      <c r="D285" s="221" t="s">
        <v>202</v>
      </c>
      <c r="E285" s="227" t="s">
        <v>1</v>
      </c>
      <c r="F285" s="228" t="s">
        <v>347</v>
      </c>
      <c r="G285" s="226"/>
      <c r="H285" s="227" t="s">
        <v>1</v>
      </c>
      <c r="I285" s="229"/>
      <c r="J285" s="226"/>
      <c r="K285" s="226"/>
      <c r="L285" s="230"/>
      <c r="M285" s="231"/>
      <c r="N285" s="232"/>
      <c r="O285" s="232"/>
      <c r="P285" s="232"/>
      <c r="Q285" s="232"/>
      <c r="R285" s="232"/>
      <c r="S285" s="232"/>
      <c r="T285" s="233"/>
      <c r="AT285" s="234" t="s">
        <v>202</v>
      </c>
      <c r="AU285" s="234" t="s">
        <v>213</v>
      </c>
      <c r="AV285" s="13" t="s">
        <v>84</v>
      </c>
      <c r="AW285" s="13" t="s">
        <v>32</v>
      </c>
      <c r="AX285" s="13" t="s">
        <v>77</v>
      </c>
      <c r="AY285" s="234" t="s">
        <v>191</v>
      </c>
    </row>
    <row r="286" spans="1:65" s="13" customFormat="1">
      <c r="B286" s="225"/>
      <c r="C286" s="226"/>
      <c r="D286" s="221" t="s">
        <v>202</v>
      </c>
      <c r="E286" s="227" t="s">
        <v>1</v>
      </c>
      <c r="F286" s="228" t="s">
        <v>285</v>
      </c>
      <c r="G286" s="226"/>
      <c r="H286" s="227" t="s">
        <v>1</v>
      </c>
      <c r="I286" s="229"/>
      <c r="J286" s="226"/>
      <c r="K286" s="226"/>
      <c r="L286" s="230"/>
      <c r="M286" s="231"/>
      <c r="N286" s="232"/>
      <c r="O286" s="232"/>
      <c r="P286" s="232"/>
      <c r="Q286" s="232"/>
      <c r="R286" s="232"/>
      <c r="S286" s="232"/>
      <c r="T286" s="233"/>
      <c r="AT286" s="234" t="s">
        <v>202</v>
      </c>
      <c r="AU286" s="234" t="s">
        <v>213</v>
      </c>
      <c r="AV286" s="13" t="s">
        <v>84</v>
      </c>
      <c r="AW286" s="13" t="s">
        <v>32</v>
      </c>
      <c r="AX286" s="13" t="s">
        <v>77</v>
      </c>
      <c r="AY286" s="234" t="s">
        <v>191</v>
      </c>
    </row>
    <row r="287" spans="1:65" s="14" customFormat="1">
      <c r="B287" s="235"/>
      <c r="C287" s="236"/>
      <c r="D287" s="221" t="s">
        <v>202</v>
      </c>
      <c r="E287" s="237" t="s">
        <v>1</v>
      </c>
      <c r="F287" s="238" t="s">
        <v>359</v>
      </c>
      <c r="G287" s="236"/>
      <c r="H287" s="239">
        <v>2.7839999999999998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AT287" s="245" t="s">
        <v>202</v>
      </c>
      <c r="AU287" s="245" t="s">
        <v>213</v>
      </c>
      <c r="AV287" s="14" t="s">
        <v>86</v>
      </c>
      <c r="AW287" s="14" t="s">
        <v>32</v>
      </c>
      <c r="AX287" s="14" t="s">
        <v>77</v>
      </c>
      <c r="AY287" s="245" t="s">
        <v>191</v>
      </c>
    </row>
    <row r="288" spans="1:65" s="13" customFormat="1">
      <c r="B288" s="225"/>
      <c r="C288" s="226"/>
      <c r="D288" s="221" t="s">
        <v>202</v>
      </c>
      <c r="E288" s="227" t="s">
        <v>1</v>
      </c>
      <c r="F288" s="228" t="s">
        <v>288</v>
      </c>
      <c r="G288" s="226"/>
      <c r="H288" s="227" t="s">
        <v>1</v>
      </c>
      <c r="I288" s="229"/>
      <c r="J288" s="226"/>
      <c r="K288" s="226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202</v>
      </c>
      <c r="AU288" s="234" t="s">
        <v>213</v>
      </c>
      <c r="AV288" s="13" t="s">
        <v>84</v>
      </c>
      <c r="AW288" s="13" t="s">
        <v>32</v>
      </c>
      <c r="AX288" s="13" t="s">
        <v>77</v>
      </c>
      <c r="AY288" s="234" t="s">
        <v>191</v>
      </c>
    </row>
    <row r="289" spans="1:65" s="14" customFormat="1">
      <c r="B289" s="235"/>
      <c r="C289" s="236"/>
      <c r="D289" s="221" t="s">
        <v>202</v>
      </c>
      <c r="E289" s="237" t="s">
        <v>1</v>
      </c>
      <c r="F289" s="238" t="s">
        <v>360</v>
      </c>
      <c r="G289" s="236"/>
      <c r="H289" s="239">
        <v>1.38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202</v>
      </c>
      <c r="AU289" s="245" t="s">
        <v>213</v>
      </c>
      <c r="AV289" s="14" t="s">
        <v>86</v>
      </c>
      <c r="AW289" s="14" t="s">
        <v>32</v>
      </c>
      <c r="AX289" s="14" t="s">
        <v>77</v>
      </c>
      <c r="AY289" s="245" t="s">
        <v>191</v>
      </c>
    </row>
    <row r="290" spans="1:65" s="13" customFormat="1">
      <c r="B290" s="225"/>
      <c r="C290" s="226"/>
      <c r="D290" s="221" t="s">
        <v>202</v>
      </c>
      <c r="E290" s="227" t="s">
        <v>1</v>
      </c>
      <c r="F290" s="228" t="s">
        <v>291</v>
      </c>
      <c r="G290" s="226"/>
      <c r="H290" s="227" t="s">
        <v>1</v>
      </c>
      <c r="I290" s="229"/>
      <c r="J290" s="226"/>
      <c r="K290" s="226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202</v>
      </c>
      <c r="AU290" s="234" t="s">
        <v>213</v>
      </c>
      <c r="AV290" s="13" t="s">
        <v>84</v>
      </c>
      <c r="AW290" s="13" t="s">
        <v>32</v>
      </c>
      <c r="AX290" s="13" t="s">
        <v>77</v>
      </c>
      <c r="AY290" s="234" t="s">
        <v>191</v>
      </c>
    </row>
    <row r="291" spans="1:65" s="14" customFormat="1">
      <c r="B291" s="235"/>
      <c r="C291" s="236"/>
      <c r="D291" s="221" t="s">
        <v>202</v>
      </c>
      <c r="E291" s="237" t="s">
        <v>1</v>
      </c>
      <c r="F291" s="238" t="s">
        <v>361</v>
      </c>
      <c r="G291" s="236"/>
      <c r="H291" s="239">
        <v>5.97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202</v>
      </c>
      <c r="AU291" s="245" t="s">
        <v>213</v>
      </c>
      <c r="AV291" s="14" t="s">
        <v>86</v>
      </c>
      <c r="AW291" s="14" t="s">
        <v>32</v>
      </c>
      <c r="AX291" s="14" t="s">
        <v>77</v>
      </c>
      <c r="AY291" s="245" t="s">
        <v>191</v>
      </c>
    </row>
    <row r="292" spans="1:65" s="2" customFormat="1" ht="21.6" customHeight="1">
      <c r="A292" s="34"/>
      <c r="B292" s="35"/>
      <c r="C292" s="208" t="s">
        <v>362</v>
      </c>
      <c r="D292" s="208" t="s">
        <v>193</v>
      </c>
      <c r="E292" s="209" t="s">
        <v>363</v>
      </c>
      <c r="F292" s="210" t="s">
        <v>364</v>
      </c>
      <c r="G292" s="211" t="s">
        <v>223</v>
      </c>
      <c r="H292" s="212">
        <v>41.259</v>
      </c>
      <c r="I292" s="213"/>
      <c r="J292" s="214">
        <f>ROUND(I292*H292,2)</f>
        <v>0</v>
      </c>
      <c r="K292" s="210" t="s">
        <v>197</v>
      </c>
      <c r="L292" s="39"/>
      <c r="M292" s="215" t="s">
        <v>1</v>
      </c>
      <c r="N292" s="216" t="s">
        <v>42</v>
      </c>
      <c r="O292" s="71"/>
      <c r="P292" s="217">
        <f>O292*H292</f>
        <v>0</v>
      </c>
      <c r="Q292" s="217">
        <v>3.0000000000000001E-3</v>
      </c>
      <c r="R292" s="217">
        <f>Q292*H292</f>
        <v>0.123777</v>
      </c>
      <c r="S292" s="217">
        <v>0</v>
      </c>
      <c r="T292" s="21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9" t="s">
        <v>198</v>
      </c>
      <c r="AT292" s="219" t="s">
        <v>193</v>
      </c>
      <c r="AU292" s="219" t="s">
        <v>213</v>
      </c>
      <c r="AY292" s="17" t="s">
        <v>191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17" t="s">
        <v>84</v>
      </c>
      <c r="BK292" s="220">
        <f>ROUND(I292*H292,2)</f>
        <v>0</v>
      </c>
      <c r="BL292" s="17" t="s">
        <v>198</v>
      </c>
      <c r="BM292" s="219" t="s">
        <v>365</v>
      </c>
    </row>
    <row r="293" spans="1:65" s="2" customFormat="1" ht="19.5">
      <c r="A293" s="34"/>
      <c r="B293" s="35"/>
      <c r="C293" s="36"/>
      <c r="D293" s="221" t="s">
        <v>200</v>
      </c>
      <c r="E293" s="36"/>
      <c r="F293" s="222" t="s">
        <v>366</v>
      </c>
      <c r="G293" s="36"/>
      <c r="H293" s="36"/>
      <c r="I293" s="122"/>
      <c r="J293" s="36"/>
      <c r="K293" s="36"/>
      <c r="L293" s="39"/>
      <c r="M293" s="223"/>
      <c r="N293" s="224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200</v>
      </c>
      <c r="AU293" s="17" t="s">
        <v>213</v>
      </c>
    </row>
    <row r="294" spans="1:65" s="13" customFormat="1">
      <c r="B294" s="225"/>
      <c r="C294" s="226"/>
      <c r="D294" s="221" t="s">
        <v>202</v>
      </c>
      <c r="E294" s="227" t="s">
        <v>1</v>
      </c>
      <c r="F294" s="228" t="s">
        <v>367</v>
      </c>
      <c r="G294" s="226"/>
      <c r="H294" s="227" t="s">
        <v>1</v>
      </c>
      <c r="I294" s="229"/>
      <c r="J294" s="226"/>
      <c r="K294" s="226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202</v>
      </c>
      <c r="AU294" s="234" t="s">
        <v>213</v>
      </c>
      <c r="AV294" s="13" t="s">
        <v>84</v>
      </c>
      <c r="AW294" s="13" t="s">
        <v>32</v>
      </c>
      <c r="AX294" s="13" t="s">
        <v>77</v>
      </c>
      <c r="AY294" s="234" t="s">
        <v>191</v>
      </c>
    </row>
    <row r="295" spans="1:65" s="14" customFormat="1" ht="22.5">
      <c r="B295" s="235"/>
      <c r="C295" s="236"/>
      <c r="D295" s="221" t="s">
        <v>202</v>
      </c>
      <c r="E295" s="237" t="s">
        <v>1</v>
      </c>
      <c r="F295" s="238" t="s">
        <v>340</v>
      </c>
      <c r="G295" s="236"/>
      <c r="H295" s="239">
        <v>56.253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202</v>
      </c>
      <c r="AU295" s="245" t="s">
        <v>213</v>
      </c>
      <c r="AV295" s="14" t="s">
        <v>86</v>
      </c>
      <c r="AW295" s="14" t="s">
        <v>32</v>
      </c>
      <c r="AX295" s="14" t="s">
        <v>77</v>
      </c>
      <c r="AY295" s="245" t="s">
        <v>191</v>
      </c>
    </row>
    <row r="296" spans="1:65" s="14" customFormat="1">
      <c r="B296" s="235"/>
      <c r="C296" s="236"/>
      <c r="D296" s="221" t="s">
        <v>202</v>
      </c>
      <c r="E296" s="237" t="s">
        <v>1</v>
      </c>
      <c r="F296" s="238" t="s">
        <v>368</v>
      </c>
      <c r="G296" s="236"/>
      <c r="H296" s="239">
        <v>-19.265999999999998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AT296" s="245" t="s">
        <v>202</v>
      </c>
      <c r="AU296" s="245" t="s">
        <v>213</v>
      </c>
      <c r="AV296" s="14" t="s">
        <v>86</v>
      </c>
      <c r="AW296" s="14" t="s">
        <v>32</v>
      </c>
      <c r="AX296" s="14" t="s">
        <v>77</v>
      </c>
      <c r="AY296" s="245" t="s">
        <v>191</v>
      </c>
    </row>
    <row r="297" spans="1:65" s="14" customFormat="1">
      <c r="B297" s="235"/>
      <c r="C297" s="236"/>
      <c r="D297" s="221" t="s">
        <v>202</v>
      </c>
      <c r="E297" s="237" t="s">
        <v>1</v>
      </c>
      <c r="F297" s="238" t="s">
        <v>369</v>
      </c>
      <c r="G297" s="236"/>
      <c r="H297" s="239">
        <v>-0.97499999999999998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AT297" s="245" t="s">
        <v>202</v>
      </c>
      <c r="AU297" s="245" t="s">
        <v>213</v>
      </c>
      <c r="AV297" s="14" t="s">
        <v>86</v>
      </c>
      <c r="AW297" s="14" t="s">
        <v>32</v>
      </c>
      <c r="AX297" s="14" t="s">
        <v>77</v>
      </c>
      <c r="AY297" s="245" t="s">
        <v>191</v>
      </c>
    </row>
    <row r="298" spans="1:65" s="13" customFormat="1">
      <c r="B298" s="225"/>
      <c r="C298" s="226"/>
      <c r="D298" s="221" t="s">
        <v>202</v>
      </c>
      <c r="E298" s="227" t="s">
        <v>1</v>
      </c>
      <c r="F298" s="228" t="s">
        <v>335</v>
      </c>
      <c r="G298" s="226"/>
      <c r="H298" s="227" t="s">
        <v>1</v>
      </c>
      <c r="I298" s="229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202</v>
      </c>
      <c r="AU298" s="234" t="s">
        <v>213</v>
      </c>
      <c r="AV298" s="13" t="s">
        <v>84</v>
      </c>
      <c r="AW298" s="13" t="s">
        <v>32</v>
      </c>
      <c r="AX298" s="13" t="s">
        <v>77</v>
      </c>
      <c r="AY298" s="234" t="s">
        <v>191</v>
      </c>
    </row>
    <row r="299" spans="1:65" s="14" customFormat="1">
      <c r="B299" s="235"/>
      <c r="C299" s="236"/>
      <c r="D299" s="221" t="s">
        <v>202</v>
      </c>
      <c r="E299" s="237" t="s">
        <v>1</v>
      </c>
      <c r="F299" s="238" t="s">
        <v>341</v>
      </c>
      <c r="G299" s="236"/>
      <c r="H299" s="239">
        <v>3.863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202</v>
      </c>
      <c r="AU299" s="245" t="s">
        <v>213</v>
      </c>
      <c r="AV299" s="14" t="s">
        <v>86</v>
      </c>
      <c r="AW299" s="14" t="s">
        <v>32</v>
      </c>
      <c r="AX299" s="14" t="s">
        <v>77</v>
      </c>
      <c r="AY299" s="245" t="s">
        <v>191</v>
      </c>
    </row>
    <row r="300" spans="1:65" s="13" customFormat="1">
      <c r="B300" s="225"/>
      <c r="C300" s="226"/>
      <c r="D300" s="221" t="s">
        <v>202</v>
      </c>
      <c r="E300" s="227" t="s">
        <v>1</v>
      </c>
      <c r="F300" s="228" t="s">
        <v>316</v>
      </c>
      <c r="G300" s="226"/>
      <c r="H300" s="227" t="s">
        <v>1</v>
      </c>
      <c r="I300" s="229"/>
      <c r="J300" s="226"/>
      <c r="K300" s="226"/>
      <c r="L300" s="230"/>
      <c r="M300" s="231"/>
      <c r="N300" s="232"/>
      <c r="O300" s="232"/>
      <c r="P300" s="232"/>
      <c r="Q300" s="232"/>
      <c r="R300" s="232"/>
      <c r="S300" s="232"/>
      <c r="T300" s="233"/>
      <c r="AT300" s="234" t="s">
        <v>202</v>
      </c>
      <c r="AU300" s="234" t="s">
        <v>213</v>
      </c>
      <c r="AV300" s="13" t="s">
        <v>84</v>
      </c>
      <c r="AW300" s="13" t="s">
        <v>32</v>
      </c>
      <c r="AX300" s="13" t="s">
        <v>77</v>
      </c>
      <c r="AY300" s="234" t="s">
        <v>191</v>
      </c>
    </row>
    <row r="301" spans="1:65" s="14" customFormat="1">
      <c r="B301" s="235"/>
      <c r="C301" s="236"/>
      <c r="D301" s="221" t="s">
        <v>202</v>
      </c>
      <c r="E301" s="237" t="s">
        <v>1</v>
      </c>
      <c r="F301" s="238" t="s">
        <v>352</v>
      </c>
      <c r="G301" s="236"/>
      <c r="H301" s="239">
        <v>1.3839999999999999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202</v>
      </c>
      <c r="AU301" s="245" t="s">
        <v>213</v>
      </c>
      <c r="AV301" s="14" t="s">
        <v>86</v>
      </c>
      <c r="AW301" s="14" t="s">
        <v>32</v>
      </c>
      <c r="AX301" s="14" t="s">
        <v>77</v>
      </c>
      <c r="AY301" s="245" t="s">
        <v>191</v>
      </c>
    </row>
    <row r="302" spans="1:65" s="2" customFormat="1" ht="21.6" customHeight="1">
      <c r="A302" s="34"/>
      <c r="B302" s="35"/>
      <c r="C302" s="208" t="s">
        <v>370</v>
      </c>
      <c r="D302" s="208" t="s">
        <v>193</v>
      </c>
      <c r="E302" s="209" t="s">
        <v>371</v>
      </c>
      <c r="F302" s="210" t="s">
        <v>372</v>
      </c>
      <c r="G302" s="211" t="s">
        <v>223</v>
      </c>
      <c r="H302" s="212">
        <v>60.116</v>
      </c>
      <c r="I302" s="213"/>
      <c r="J302" s="214">
        <f>ROUND(I302*H302,2)</f>
        <v>0</v>
      </c>
      <c r="K302" s="210" t="s">
        <v>197</v>
      </c>
      <c r="L302" s="39"/>
      <c r="M302" s="215" t="s">
        <v>1</v>
      </c>
      <c r="N302" s="216" t="s">
        <v>42</v>
      </c>
      <c r="O302" s="71"/>
      <c r="P302" s="217">
        <f>O302*H302</f>
        <v>0</v>
      </c>
      <c r="Q302" s="217">
        <v>1.54E-2</v>
      </c>
      <c r="R302" s="217">
        <f>Q302*H302</f>
        <v>0.92578640000000001</v>
      </c>
      <c r="S302" s="217">
        <v>0</v>
      </c>
      <c r="T302" s="21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9" t="s">
        <v>198</v>
      </c>
      <c r="AT302" s="219" t="s">
        <v>193</v>
      </c>
      <c r="AU302" s="219" t="s">
        <v>213</v>
      </c>
      <c r="AY302" s="17" t="s">
        <v>191</v>
      </c>
      <c r="BE302" s="220">
        <f>IF(N302="základní",J302,0)</f>
        <v>0</v>
      </c>
      <c r="BF302" s="220">
        <f>IF(N302="snížená",J302,0)</f>
        <v>0</v>
      </c>
      <c r="BG302" s="220">
        <f>IF(N302="zákl. přenesená",J302,0)</f>
        <v>0</v>
      </c>
      <c r="BH302" s="220">
        <f>IF(N302="sníž. přenesená",J302,0)</f>
        <v>0</v>
      </c>
      <c r="BI302" s="220">
        <f>IF(N302="nulová",J302,0)</f>
        <v>0</v>
      </c>
      <c r="BJ302" s="17" t="s">
        <v>84</v>
      </c>
      <c r="BK302" s="220">
        <f>ROUND(I302*H302,2)</f>
        <v>0</v>
      </c>
      <c r="BL302" s="17" t="s">
        <v>198</v>
      </c>
      <c r="BM302" s="219" t="s">
        <v>373</v>
      </c>
    </row>
    <row r="303" spans="1:65" s="2" customFormat="1" ht="29.25">
      <c r="A303" s="34"/>
      <c r="B303" s="35"/>
      <c r="C303" s="36"/>
      <c r="D303" s="221" t="s">
        <v>200</v>
      </c>
      <c r="E303" s="36"/>
      <c r="F303" s="222" t="s">
        <v>374</v>
      </c>
      <c r="G303" s="36"/>
      <c r="H303" s="36"/>
      <c r="I303" s="122"/>
      <c r="J303" s="36"/>
      <c r="K303" s="36"/>
      <c r="L303" s="39"/>
      <c r="M303" s="223"/>
      <c r="N303" s="224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200</v>
      </c>
      <c r="AU303" s="17" t="s">
        <v>213</v>
      </c>
    </row>
    <row r="304" spans="1:65" s="13" customFormat="1">
      <c r="B304" s="225"/>
      <c r="C304" s="226"/>
      <c r="D304" s="221" t="s">
        <v>202</v>
      </c>
      <c r="E304" s="227" t="s">
        <v>1</v>
      </c>
      <c r="F304" s="228" t="s">
        <v>253</v>
      </c>
      <c r="G304" s="226"/>
      <c r="H304" s="227" t="s">
        <v>1</v>
      </c>
      <c r="I304" s="229"/>
      <c r="J304" s="226"/>
      <c r="K304" s="226"/>
      <c r="L304" s="230"/>
      <c r="M304" s="231"/>
      <c r="N304" s="232"/>
      <c r="O304" s="232"/>
      <c r="P304" s="232"/>
      <c r="Q304" s="232"/>
      <c r="R304" s="232"/>
      <c r="S304" s="232"/>
      <c r="T304" s="233"/>
      <c r="AT304" s="234" t="s">
        <v>202</v>
      </c>
      <c r="AU304" s="234" t="s">
        <v>213</v>
      </c>
      <c r="AV304" s="13" t="s">
        <v>84</v>
      </c>
      <c r="AW304" s="13" t="s">
        <v>32</v>
      </c>
      <c r="AX304" s="13" t="s">
        <v>77</v>
      </c>
      <c r="AY304" s="234" t="s">
        <v>191</v>
      </c>
    </row>
    <row r="305" spans="1:65" s="14" customFormat="1" ht="22.5">
      <c r="B305" s="235"/>
      <c r="C305" s="236"/>
      <c r="D305" s="221" t="s">
        <v>202</v>
      </c>
      <c r="E305" s="237" t="s">
        <v>1</v>
      </c>
      <c r="F305" s="238" t="s">
        <v>340</v>
      </c>
      <c r="G305" s="236"/>
      <c r="H305" s="239">
        <v>56.253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202</v>
      </c>
      <c r="AU305" s="245" t="s">
        <v>213</v>
      </c>
      <c r="AV305" s="14" t="s">
        <v>86</v>
      </c>
      <c r="AW305" s="14" t="s">
        <v>32</v>
      </c>
      <c r="AX305" s="14" t="s">
        <v>77</v>
      </c>
      <c r="AY305" s="245" t="s">
        <v>191</v>
      </c>
    </row>
    <row r="306" spans="1:65" s="13" customFormat="1">
      <c r="B306" s="225"/>
      <c r="C306" s="226"/>
      <c r="D306" s="221" t="s">
        <v>202</v>
      </c>
      <c r="E306" s="227" t="s">
        <v>1</v>
      </c>
      <c r="F306" s="228" t="s">
        <v>335</v>
      </c>
      <c r="G306" s="226"/>
      <c r="H306" s="227" t="s">
        <v>1</v>
      </c>
      <c r="I306" s="229"/>
      <c r="J306" s="226"/>
      <c r="K306" s="226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202</v>
      </c>
      <c r="AU306" s="234" t="s">
        <v>213</v>
      </c>
      <c r="AV306" s="13" t="s">
        <v>84</v>
      </c>
      <c r="AW306" s="13" t="s">
        <v>32</v>
      </c>
      <c r="AX306" s="13" t="s">
        <v>77</v>
      </c>
      <c r="AY306" s="234" t="s">
        <v>191</v>
      </c>
    </row>
    <row r="307" spans="1:65" s="14" customFormat="1">
      <c r="B307" s="235"/>
      <c r="C307" s="236"/>
      <c r="D307" s="221" t="s">
        <v>202</v>
      </c>
      <c r="E307" s="237" t="s">
        <v>1</v>
      </c>
      <c r="F307" s="238" t="s">
        <v>341</v>
      </c>
      <c r="G307" s="236"/>
      <c r="H307" s="239">
        <v>3.863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202</v>
      </c>
      <c r="AU307" s="245" t="s">
        <v>213</v>
      </c>
      <c r="AV307" s="14" t="s">
        <v>86</v>
      </c>
      <c r="AW307" s="14" t="s">
        <v>32</v>
      </c>
      <c r="AX307" s="14" t="s">
        <v>77</v>
      </c>
      <c r="AY307" s="245" t="s">
        <v>191</v>
      </c>
    </row>
    <row r="308" spans="1:65" s="2" customFormat="1" ht="21.6" customHeight="1">
      <c r="A308" s="34"/>
      <c r="B308" s="35"/>
      <c r="C308" s="208" t="s">
        <v>7</v>
      </c>
      <c r="D308" s="208" t="s">
        <v>193</v>
      </c>
      <c r="E308" s="209" t="s">
        <v>375</v>
      </c>
      <c r="F308" s="210" t="s">
        <v>376</v>
      </c>
      <c r="G308" s="211" t="s">
        <v>196</v>
      </c>
      <c r="H308" s="212">
        <v>3</v>
      </c>
      <c r="I308" s="213"/>
      <c r="J308" s="214">
        <f>ROUND(I308*H308,2)</f>
        <v>0</v>
      </c>
      <c r="K308" s="210" t="s">
        <v>197</v>
      </c>
      <c r="L308" s="39"/>
      <c r="M308" s="215" t="s">
        <v>1</v>
      </c>
      <c r="N308" s="216" t="s">
        <v>42</v>
      </c>
      <c r="O308" s="71"/>
      <c r="P308" s="217">
        <f>O308*H308</f>
        <v>0</v>
      </c>
      <c r="Q308" s="217">
        <v>0.1575</v>
      </c>
      <c r="R308" s="217">
        <f>Q308*H308</f>
        <v>0.47250000000000003</v>
      </c>
      <c r="S308" s="217">
        <v>0</v>
      </c>
      <c r="T308" s="21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9" t="s">
        <v>198</v>
      </c>
      <c r="AT308" s="219" t="s">
        <v>193</v>
      </c>
      <c r="AU308" s="219" t="s">
        <v>213</v>
      </c>
      <c r="AY308" s="17" t="s">
        <v>191</v>
      </c>
      <c r="BE308" s="220">
        <f>IF(N308="základní",J308,0)</f>
        <v>0</v>
      </c>
      <c r="BF308" s="220">
        <f>IF(N308="snížená",J308,0)</f>
        <v>0</v>
      </c>
      <c r="BG308" s="220">
        <f>IF(N308="zákl. přenesená",J308,0)</f>
        <v>0</v>
      </c>
      <c r="BH308" s="220">
        <f>IF(N308="sníž. přenesená",J308,0)</f>
        <v>0</v>
      </c>
      <c r="BI308" s="220">
        <f>IF(N308="nulová",J308,0)</f>
        <v>0</v>
      </c>
      <c r="BJ308" s="17" t="s">
        <v>84</v>
      </c>
      <c r="BK308" s="220">
        <f>ROUND(I308*H308,2)</f>
        <v>0</v>
      </c>
      <c r="BL308" s="17" t="s">
        <v>198</v>
      </c>
      <c r="BM308" s="219" t="s">
        <v>377</v>
      </c>
    </row>
    <row r="309" spans="1:65" s="2" customFormat="1" ht="29.25">
      <c r="A309" s="34"/>
      <c r="B309" s="35"/>
      <c r="C309" s="36"/>
      <c r="D309" s="221" t="s">
        <v>200</v>
      </c>
      <c r="E309" s="36"/>
      <c r="F309" s="222" t="s">
        <v>378</v>
      </c>
      <c r="G309" s="36"/>
      <c r="H309" s="36"/>
      <c r="I309" s="122"/>
      <c r="J309" s="36"/>
      <c r="K309" s="36"/>
      <c r="L309" s="39"/>
      <c r="M309" s="223"/>
      <c r="N309" s="224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200</v>
      </c>
      <c r="AU309" s="17" t="s">
        <v>213</v>
      </c>
    </row>
    <row r="310" spans="1:65" s="2" customFormat="1" ht="19.5">
      <c r="A310" s="34"/>
      <c r="B310" s="35"/>
      <c r="C310" s="36"/>
      <c r="D310" s="221" t="s">
        <v>218</v>
      </c>
      <c r="E310" s="36"/>
      <c r="F310" s="246" t="s">
        <v>379</v>
      </c>
      <c r="G310" s="36"/>
      <c r="H310" s="36"/>
      <c r="I310" s="122"/>
      <c r="J310" s="36"/>
      <c r="K310" s="36"/>
      <c r="L310" s="39"/>
      <c r="M310" s="223"/>
      <c r="N310" s="224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218</v>
      </c>
      <c r="AU310" s="17" t="s">
        <v>213</v>
      </c>
    </row>
    <row r="311" spans="1:65" s="2" customFormat="1" ht="21.6" customHeight="1">
      <c r="A311" s="34"/>
      <c r="B311" s="35"/>
      <c r="C311" s="208" t="s">
        <v>380</v>
      </c>
      <c r="D311" s="208" t="s">
        <v>193</v>
      </c>
      <c r="E311" s="209" t="s">
        <v>381</v>
      </c>
      <c r="F311" s="210" t="s">
        <v>382</v>
      </c>
      <c r="G311" s="211" t="s">
        <v>223</v>
      </c>
      <c r="H311" s="212">
        <v>18.614999999999998</v>
      </c>
      <c r="I311" s="213"/>
      <c r="J311" s="214">
        <f>ROUND(I311*H311,2)</f>
        <v>0</v>
      </c>
      <c r="K311" s="210" t="s">
        <v>197</v>
      </c>
      <c r="L311" s="39"/>
      <c r="M311" s="215" t="s">
        <v>1</v>
      </c>
      <c r="N311" s="216" t="s">
        <v>42</v>
      </c>
      <c r="O311" s="71"/>
      <c r="P311" s="217">
        <f>O311*H311</f>
        <v>0</v>
      </c>
      <c r="Q311" s="217">
        <v>0</v>
      </c>
      <c r="R311" s="217">
        <f>Q311*H311</f>
        <v>0</v>
      </c>
      <c r="S311" s="217">
        <v>0</v>
      </c>
      <c r="T311" s="21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9" t="s">
        <v>198</v>
      </c>
      <c r="AT311" s="219" t="s">
        <v>193</v>
      </c>
      <c r="AU311" s="219" t="s">
        <v>213</v>
      </c>
      <c r="AY311" s="17" t="s">
        <v>191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17" t="s">
        <v>84</v>
      </c>
      <c r="BK311" s="220">
        <f>ROUND(I311*H311,2)</f>
        <v>0</v>
      </c>
      <c r="BL311" s="17" t="s">
        <v>198</v>
      </c>
      <c r="BM311" s="219" t="s">
        <v>383</v>
      </c>
    </row>
    <row r="312" spans="1:65" s="2" customFormat="1" ht="29.25">
      <c r="A312" s="34"/>
      <c r="B312" s="35"/>
      <c r="C312" s="36"/>
      <c r="D312" s="221" t="s">
        <v>200</v>
      </c>
      <c r="E312" s="36"/>
      <c r="F312" s="222" t="s">
        <v>384</v>
      </c>
      <c r="G312" s="36"/>
      <c r="H312" s="36"/>
      <c r="I312" s="122"/>
      <c r="J312" s="36"/>
      <c r="K312" s="36"/>
      <c r="L312" s="39"/>
      <c r="M312" s="223"/>
      <c r="N312" s="224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200</v>
      </c>
      <c r="AU312" s="17" t="s">
        <v>213</v>
      </c>
    </row>
    <row r="313" spans="1:65" s="2" customFormat="1" ht="19.5">
      <c r="A313" s="34"/>
      <c r="B313" s="35"/>
      <c r="C313" s="36"/>
      <c r="D313" s="221" t="s">
        <v>218</v>
      </c>
      <c r="E313" s="36"/>
      <c r="F313" s="246" t="s">
        <v>385</v>
      </c>
      <c r="G313" s="36"/>
      <c r="H313" s="36"/>
      <c r="I313" s="122"/>
      <c r="J313" s="36"/>
      <c r="K313" s="36"/>
      <c r="L313" s="39"/>
      <c r="M313" s="223"/>
      <c r="N313" s="224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218</v>
      </c>
      <c r="AU313" s="17" t="s">
        <v>213</v>
      </c>
    </row>
    <row r="314" spans="1:65" s="14" customFormat="1">
      <c r="B314" s="235"/>
      <c r="C314" s="236"/>
      <c r="D314" s="221" t="s">
        <v>202</v>
      </c>
      <c r="E314" s="237" t="s">
        <v>1</v>
      </c>
      <c r="F314" s="238" t="s">
        <v>386</v>
      </c>
      <c r="G314" s="236"/>
      <c r="H314" s="239">
        <v>18.614999999999998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AT314" s="245" t="s">
        <v>202</v>
      </c>
      <c r="AU314" s="245" t="s">
        <v>213</v>
      </c>
      <c r="AV314" s="14" t="s">
        <v>86</v>
      </c>
      <c r="AW314" s="14" t="s">
        <v>32</v>
      </c>
      <c r="AX314" s="14" t="s">
        <v>77</v>
      </c>
      <c r="AY314" s="245" t="s">
        <v>191</v>
      </c>
    </row>
    <row r="315" spans="1:65" s="12" customFormat="1" ht="20.85" customHeight="1">
      <c r="B315" s="192"/>
      <c r="C315" s="193"/>
      <c r="D315" s="194" t="s">
        <v>76</v>
      </c>
      <c r="E315" s="206" t="s">
        <v>387</v>
      </c>
      <c r="F315" s="206" t="s">
        <v>388</v>
      </c>
      <c r="G315" s="193"/>
      <c r="H315" s="193"/>
      <c r="I315" s="196"/>
      <c r="J315" s="207">
        <f>BK315</f>
        <v>0</v>
      </c>
      <c r="K315" s="193"/>
      <c r="L315" s="198"/>
      <c r="M315" s="199"/>
      <c r="N315" s="200"/>
      <c r="O315" s="200"/>
      <c r="P315" s="201">
        <f>SUM(P316:P333)</f>
        <v>0</v>
      </c>
      <c r="Q315" s="200"/>
      <c r="R315" s="201">
        <f>SUM(R316:R333)</f>
        <v>0.71422569999999996</v>
      </c>
      <c r="S315" s="200"/>
      <c r="T315" s="202">
        <f>SUM(T316:T333)</f>
        <v>0</v>
      </c>
      <c r="AR315" s="203" t="s">
        <v>84</v>
      </c>
      <c r="AT315" s="204" t="s">
        <v>76</v>
      </c>
      <c r="AU315" s="204" t="s">
        <v>86</v>
      </c>
      <c r="AY315" s="203" t="s">
        <v>191</v>
      </c>
      <c r="BK315" s="205">
        <f>SUM(BK316:BK333)</f>
        <v>0</v>
      </c>
    </row>
    <row r="316" spans="1:65" s="2" customFormat="1" ht="21.6" customHeight="1">
      <c r="A316" s="34"/>
      <c r="B316" s="35"/>
      <c r="C316" s="208" t="s">
        <v>389</v>
      </c>
      <c r="D316" s="208" t="s">
        <v>193</v>
      </c>
      <c r="E316" s="209" t="s">
        <v>390</v>
      </c>
      <c r="F316" s="210" t="s">
        <v>391</v>
      </c>
      <c r="G316" s="211" t="s">
        <v>208</v>
      </c>
      <c r="H316" s="212">
        <v>0.28999999999999998</v>
      </c>
      <c r="I316" s="213"/>
      <c r="J316" s="214">
        <f>ROUND(I316*H316,2)</f>
        <v>0</v>
      </c>
      <c r="K316" s="210" t="s">
        <v>197</v>
      </c>
      <c r="L316" s="39"/>
      <c r="M316" s="215" t="s">
        <v>1</v>
      </c>
      <c r="N316" s="216" t="s">
        <v>42</v>
      </c>
      <c r="O316" s="71"/>
      <c r="P316" s="217">
        <f>O316*H316</f>
        <v>0</v>
      </c>
      <c r="Q316" s="217">
        <v>2.45329</v>
      </c>
      <c r="R316" s="217">
        <f>Q316*H316</f>
        <v>0.71145409999999998</v>
      </c>
      <c r="S316" s="217">
        <v>0</v>
      </c>
      <c r="T316" s="21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9" t="s">
        <v>198</v>
      </c>
      <c r="AT316" s="219" t="s">
        <v>193</v>
      </c>
      <c r="AU316" s="219" t="s">
        <v>213</v>
      </c>
      <c r="AY316" s="17" t="s">
        <v>191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7" t="s">
        <v>84</v>
      </c>
      <c r="BK316" s="220">
        <f>ROUND(I316*H316,2)</f>
        <v>0</v>
      </c>
      <c r="BL316" s="17" t="s">
        <v>198</v>
      </c>
      <c r="BM316" s="219" t="s">
        <v>392</v>
      </c>
    </row>
    <row r="317" spans="1:65" s="2" customFormat="1" ht="19.5">
      <c r="A317" s="34"/>
      <c r="B317" s="35"/>
      <c r="C317" s="36"/>
      <c r="D317" s="221" t="s">
        <v>200</v>
      </c>
      <c r="E317" s="36"/>
      <c r="F317" s="222" t="s">
        <v>393</v>
      </c>
      <c r="G317" s="36"/>
      <c r="H317" s="36"/>
      <c r="I317" s="122"/>
      <c r="J317" s="36"/>
      <c r="K317" s="36"/>
      <c r="L317" s="39"/>
      <c r="M317" s="223"/>
      <c r="N317" s="224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200</v>
      </c>
      <c r="AU317" s="17" t="s">
        <v>213</v>
      </c>
    </row>
    <row r="318" spans="1:65" s="13" customFormat="1">
      <c r="B318" s="225"/>
      <c r="C318" s="226"/>
      <c r="D318" s="221" t="s">
        <v>202</v>
      </c>
      <c r="E318" s="227" t="s">
        <v>1</v>
      </c>
      <c r="F318" s="228" t="s">
        <v>394</v>
      </c>
      <c r="G318" s="226"/>
      <c r="H318" s="227" t="s">
        <v>1</v>
      </c>
      <c r="I318" s="229"/>
      <c r="J318" s="226"/>
      <c r="K318" s="226"/>
      <c r="L318" s="230"/>
      <c r="M318" s="231"/>
      <c r="N318" s="232"/>
      <c r="O318" s="232"/>
      <c r="P318" s="232"/>
      <c r="Q318" s="232"/>
      <c r="R318" s="232"/>
      <c r="S318" s="232"/>
      <c r="T318" s="233"/>
      <c r="AT318" s="234" t="s">
        <v>202</v>
      </c>
      <c r="AU318" s="234" t="s">
        <v>213</v>
      </c>
      <c r="AV318" s="13" t="s">
        <v>84</v>
      </c>
      <c r="AW318" s="13" t="s">
        <v>32</v>
      </c>
      <c r="AX318" s="13" t="s">
        <v>77</v>
      </c>
      <c r="AY318" s="234" t="s">
        <v>191</v>
      </c>
    </row>
    <row r="319" spans="1:65" s="14" customFormat="1">
      <c r="B319" s="235"/>
      <c r="C319" s="236"/>
      <c r="D319" s="221" t="s">
        <v>202</v>
      </c>
      <c r="E319" s="237" t="s">
        <v>1</v>
      </c>
      <c r="F319" s="238" t="s">
        <v>395</v>
      </c>
      <c r="G319" s="236"/>
      <c r="H319" s="239">
        <v>0.28999999999999998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202</v>
      </c>
      <c r="AU319" s="245" t="s">
        <v>213</v>
      </c>
      <c r="AV319" s="14" t="s">
        <v>86</v>
      </c>
      <c r="AW319" s="14" t="s">
        <v>32</v>
      </c>
      <c r="AX319" s="14" t="s">
        <v>77</v>
      </c>
      <c r="AY319" s="245" t="s">
        <v>191</v>
      </c>
    </row>
    <row r="320" spans="1:65" s="2" customFormat="1" ht="21.6" customHeight="1">
      <c r="A320" s="34"/>
      <c r="B320" s="35"/>
      <c r="C320" s="208" t="s">
        <v>396</v>
      </c>
      <c r="D320" s="208" t="s">
        <v>193</v>
      </c>
      <c r="E320" s="209" t="s">
        <v>397</v>
      </c>
      <c r="F320" s="210" t="s">
        <v>398</v>
      </c>
      <c r="G320" s="211" t="s">
        <v>208</v>
      </c>
      <c r="H320" s="212">
        <v>0.28999999999999998</v>
      </c>
      <c r="I320" s="213"/>
      <c r="J320" s="214">
        <f>ROUND(I320*H320,2)</f>
        <v>0</v>
      </c>
      <c r="K320" s="210" t="s">
        <v>197</v>
      </c>
      <c r="L320" s="39"/>
      <c r="M320" s="215" t="s">
        <v>1</v>
      </c>
      <c r="N320" s="216" t="s">
        <v>42</v>
      </c>
      <c r="O320" s="71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9" t="s">
        <v>198</v>
      </c>
      <c r="AT320" s="219" t="s">
        <v>193</v>
      </c>
      <c r="AU320" s="219" t="s">
        <v>213</v>
      </c>
      <c r="AY320" s="17" t="s">
        <v>191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17" t="s">
        <v>84</v>
      </c>
      <c r="BK320" s="220">
        <f>ROUND(I320*H320,2)</f>
        <v>0</v>
      </c>
      <c r="BL320" s="17" t="s">
        <v>198</v>
      </c>
      <c r="BM320" s="219" t="s">
        <v>399</v>
      </c>
    </row>
    <row r="321" spans="1:65" s="2" customFormat="1" ht="19.5">
      <c r="A321" s="34"/>
      <c r="B321" s="35"/>
      <c r="C321" s="36"/>
      <c r="D321" s="221" t="s">
        <v>200</v>
      </c>
      <c r="E321" s="36"/>
      <c r="F321" s="222" t="s">
        <v>400</v>
      </c>
      <c r="G321" s="36"/>
      <c r="H321" s="36"/>
      <c r="I321" s="122"/>
      <c r="J321" s="36"/>
      <c r="K321" s="36"/>
      <c r="L321" s="39"/>
      <c r="M321" s="223"/>
      <c r="N321" s="224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200</v>
      </c>
      <c r="AU321" s="17" t="s">
        <v>213</v>
      </c>
    </row>
    <row r="322" spans="1:65" s="13" customFormat="1">
      <c r="B322" s="225"/>
      <c r="C322" s="226"/>
      <c r="D322" s="221" t="s">
        <v>202</v>
      </c>
      <c r="E322" s="227" t="s">
        <v>1</v>
      </c>
      <c r="F322" s="228" t="s">
        <v>394</v>
      </c>
      <c r="G322" s="226"/>
      <c r="H322" s="227" t="s">
        <v>1</v>
      </c>
      <c r="I322" s="229"/>
      <c r="J322" s="226"/>
      <c r="K322" s="226"/>
      <c r="L322" s="230"/>
      <c r="M322" s="231"/>
      <c r="N322" s="232"/>
      <c r="O322" s="232"/>
      <c r="P322" s="232"/>
      <c r="Q322" s="232"/>
      <c r="R322" s="232"/>
      <c r="S322" s="232"/>
      <c r="T322" s="233"/>
      <c r="AT322" s="234" t="s">
        <v>202</v>
      </c>
      <c r="AU322" s="234" t="s">
        <v>213</v>
      </c>
      <c r="AV322" s="13" t="s">
        <v>84</v>
      </c>
      <c r="AW322" s="13" t="s">
        <v>32</v>
      </c>
      <c r="AX322" s="13" t="s">
        <v>77</v>
      </c>
      <c r="AY322" s="234" t="s">
        <v>191</v>
      </c>
    </row>
    <row r="323" spans="1:65" s="14" customFormat="1">
      <c r="B323" s="235"/>
      <c r="C323" s="236"/>
      <c r="D323" s="221" t="s">
        <v>202</v>
      </c>
      <c r="E323" s="237" t="s">
        <v>1</v>
      </c>
      <c r="F323" s="238" t="s">
        <v>395</v>
      </c>
      <c r="G323" s="236"/>
      <c r="H323" s="239">
        <v>0.28999999999999998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202</v>
      </c>
      <c r="AU323" s="245" t="s">
        <v>213</v>
      </c>
      <c r="AV323" s="14" t="s">
        <v>86</v>
      </c>
      <c r="AW323" s="14" t="s">
        <v>32</v>
      </c>
      <c r="AX323" s="14" t="s">
        <v>77</v>
      </c>
      <c r="AY323" s="245" t="s">
        <v>191</v>
      </c>
    </row>
    <row r="324" spans="1:65" s="2" customFormat="1" ht="21.6" customHeight="1">
      <c r="A324" s="34"/>
      <c r="B324" s="35"/>
      <c r="C324" s="208" t="s">
        <v>401</v>
      </c>
      <c r="D324" s="208" t="s">
        <v>193</v>
      </c>
      <c r="E324" s="209" t="s">
        <v>402</v>
      </c>
      <c r="F324" s="210" t="s">
        <v>403</v>
      </c>
      <c r="G324" s="211" t="s">
        <v>208</v>
      </c>
      <c r="H324" s="212">
        <v>0.28999999999999998</v>
      </c>
      <c r="I324" s="213"/>
      <c r="J324" s="214">
        <f>ROUND(I324*H324,2)</f>
        <v>0</v>
      </c>
      <c r="K324" s="210" t="s">
        <v>197</v>
      </c>
      <c r="L324" s="39"/>
      <c r="M324" s="215" t="s">
        <v>1</v>
      </c>
      <c r="N324" s="216" t="s">
        <v>42</v>
      </c>
      <c r="O324" s="71"/>
      <c r="P324" s="217">
        <f>O324*H324</f>
        <v>0</v>
      </c>
      <c r="Q324" s="217">
        <v>0</v>
      </c>
      <c r="R324" s="217">
        <f>Q324*H324</f>
        <v>0</v>
      </c>
      <c r="S324" s="217">
        <v>0</v>
      </c>
      <c r="T324" s="21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9" t="s">
        <v>198</v>
      </c>
      <c r="AT324" s="219" t="s">
        <v>193</v>
      </c>
      <c r="AU324" s="219" t="s">
        <v>213</v>
      </c>
      <c r="AY324" s="17" t="s">
        <v>191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7" t="s">
        <v>84</v>
      </c>
      <c r="BK324" s="220">
        <f>ROUND(I324*H324,2)</f>
        <v>0</v>
      </c>
      <c r="BL324" s="17" t="s">
        <v>198</v>
      </c>
      <c r="BM324" s="219" t="s">
        <v>404</v>
      </c>
    </row>
    <row r="325" spans="1:65" s="2" customFormat="1" ht="19.5">
      <c r="A325" s="34"/>
      <c r="B325" s="35"/>
      <c r="C325" s="36"/>
      <c r="D325" s="221" t="s">
        <v>200</v>
      </c>
      <c r="E325" s="36"/>
      <c r="F325" s="222" t="s">
        <v>405</v>
      </c>
      <c r="G325" s="36"/>
      <c r="H325" s="36"/>
      <c r="I325" s="122"/>
      <c r="J325" s="36"/>
      <c r="K325" s="36"/>
      <c r="L325" s="39"/>
      <c r="M325" s="223"/>
      <c r="N325" s="224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200</v>
      </c>
      <c r="AU325" s="17" t="s">
        <v>213</v>
      </c>
    </row>
    <row r="326" spans="1:65" s="13" customFormat="1">
      <c r="B326" s="225"/>
      <c r="C326" s="226"/>
      <c r="D326" s="221" t="s">
        <v>202</v>
      </c>
      <c r="E326" s="227" t="s">
        <v>1</v>
      </c>
      <c r="F326" s="228" t="s">
        <v>394</v>
      </c>
      <c r="G326" s="226"/>
      <c r="H326" s="227" t="s">
        <v>1</v>
      </c>
      <c r="I326" s="229"/>
      <c r="J326" s="226"/>
      <c r="K326" s="226"/>
      <c r="L326" s="230"/>
      <c r="M326" s="231"/>
      <c r="N326" s="232"/>
      <c r="O326" s="232"/>
      <c r="P326" s="232"/>
      <c r="Q326" s="232"/>
      <c r="R326" s="232"/>
      <c r="S326" s="232"/>
      <c r="T326" s="233"/>
      <c r="AT326" s="234" t="s">
        <v>202</v>
      </c>
      <c r="AU326" s="234" t="s">
        <v>213</v>
      </c>
      <c r="AV326" s="13" t="s">
        <v>84</v>
      </c>
      <c r="AW326" s="13" t="s">
        <v>32</v>
      </c>
      <c r="AX326" s="13" t="s">
        <v>77</v>
      </c>
      <c r="AY326" s="234" t="s">
        <v>191</v>
      </c>
    </row>
    <row r="327" spans="1:65" s="14" customFormat="1">
      <c r="B327" s="235"/>
      <c r="C327" s="236"/>
      <c r="D327" s="221" t="s">
        <v>202</v>
      </c>
      <c r="E327" s="237" t="s">
        <v>1</v>
      </c>
      <c r="F327" s="238" t="s">
        <v>395</v>
      </c>
      <c r="G327" s="236"/>
      <c r="H327" s="239">
        <v>0.28999999999999998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AT327" s="245" t="s">
        <v>202</v>
      </c>
      <c r="AU327" s="245" t="s">
        <v>213</v>
      </c>
      <c r="AV327" s="14" t="s">
        <v>86</v>
      </c>
      <c r="AW327" s="14" t="s">
        <v>32</v>
      </c>
      <c r="AX327" s="14" t="s">
        <v>77</v>
      </c>
      <c r="AY327" s="245" t="s">
        <v>191</v>
      </c>
    </row>
    <row r="328" spans="1:65" s="2" customFormat="1" ht="14.45" customHeight="1">
      <c r="A328" s="34"/>
      <c r="B328" s="35"/>
      <c r="C328" s="208" t="s">
        <v>406</v>
      </c>
      <c r="D328" s="208" t="s">
        <v>193</v>
      </c>
      <c r="E328" s="209" t="s">
        <v>407</v>
      </c>
      <c r="F328" s="210" t="s">
        <v>408</v>
      </c>
      <c r="G328" s="211" t="s">
        <v>223</v>
      </c>
      <c r="H328" s="212">
        <v>0.20499999999999999</v>
      </c>
      <c r="I328" s="213"/>
      <c r="J328" s="214">
        <f>ROUND(I328*H328,2)</f>
        <v>0</v>
      </c>
      <c r="K328" s="210" t="s">
        <v>197</v>
      </c>
      <c r="L328" s="39"/>
      <c r="M328" s="215" t="s">
        <v>1</v>
      </c>
      <c r="N328" s="216" t="s">
        <v>42</v>
      </c>
      <c r="O328" s="71"/>
      <c r="P328" s="217">
        <f>O328*H328</f>
        <v>0</v>
      </c>
      <c r="Q328" s="217">
        <v>1.3520000000000001E-2</v>
      </c>
      <c r="R328" s="217">
        <f>Q328*H328</f>
        <v>2.7715999999999999E-3</v>
      </c>
      <c r="S328" s="217">
        <v>0</v>
      </c>
      <c r="T328" s="21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9" t="s">
        <v>198</v>
      </c>
      <c r="AT328" s="219" t="s">
        <v>193</v>
      </c>
      <c r="AU328" s="219" t="s">
        <v>213</v>
      </c>
      <c r="AY328" s="17" t="s">
        <v>191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17" t="s">
        <v>84</v>
      </c>
      <c r="BK328" s="220">
        <f>ROUND(I328*H328,2)</f>
        <v>0</v>
      </c>
      <c r="BL328" s="17" t="s">
        <v>198</v>
      </c>
      <c r="BM328" s="219" t="s">
        <v>409</v>
      </c>
    </row>
    <row r="329" spans="1:65" s="2" customFormat="1">
      <c r="A329" s="34"/>
      <c r="B329" s="35"/>
      <c r="C329" s="36"/>
      <c r="D329" s="221" t="s">
        <v>200</v>
      </c>
      <c r="E329" s="36"/>
      <c r="F329" s="222" t="s">
        <v>410</v>
      </c>
      <c r="G329" s="36"/>
      <c r="H329" s="36"/>
      <c r="I329" s="122"/>
      <c r="J329" s="36"/>
      <c r="K329" s="36"/>
      <c r="L329" s="39"/>
      <c r="M329" s="223"/>
      <c r="N329" s="224"/>
      <c r="O329" s="71"/>
      <c r="P329" s="71"/>
      <c r="Q329" s="71"/>
      <c r="R329" s="71"/>
      <c r="S329" s="71"/>
      <c r="T329" s="72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200</v>
      </c>
      <c r="AU329" s="17" t="s">
        <v>213</v>
      </c>
    </row>
    <row r="330" spans="1:65" s="13" customFormat="1">
      <c r="B330" s="225"/>
      <c r="C330" s="226"/>
      <c r="D330" s="221" t="s">
        <v>202</v>
      </c>
      <c r="E330" s="227" t="s">
        <v>1</v>
      </c>
      <c r="F330" s="228" t="s">
        <v>394</v>
      </c>
      <c r="G330" s="226"/>
      <c r="H330" s="227" t="s">
        <v>1</v>
      </c>
      <c r="I330" s="229"/>
      <c r="J330" s="226"/>
      <c r="K330" s="226"/>
      <c r="L330" s="230"/>
      <c r="M330" s="231"/>
      <c r="N330" s="232"/>
      <c r="O330" s="232"/>
      <c r="P330" s="232"/>
      <c r="Q330" s="232"/>
      <c r="R330" s="232"/>
      <c r="S330" s="232"/>
      <c r="T330" s="233"/>
      <c r="AT330" s="234" t="s">
        <v>202</v>
      </c>
      <c r="AU330" s="234" t="s">
        <v>213</v>
      </c>
      <c r="AV330" s="13" t="s">
        <v>84</v>
      </c>
      <c r="AW330" s="13" t="s">
        <v>32</v>
      </c>
      <c r="AX330" s="13" t="s">
        <v>77</v>
      </c>
      <c r="AY330" s="234" t="s">
        <v>191</v>
      </c>
    </row>
    <row r="331" spans="1:65" s="14" customFormat="1">
      <c r="B331" s="235"/>
      <c r="C331" s="236"/>
      <c r="D331" s="221" t="s">
        <v>202</v>
      </c>
      <c r="E331" s="237" t="s">
        <v>1</v>
      </c>
      <c r="F331" s="238" t="s">
        <v>411</v>
      </c>
      <c r="G331" s="236"/>
      <c r="H331" s="239">
        <v>0.20499999999999999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202</v>
      </c>
      <c r="AU331" s="245" t="s">
        <v>213</v>
      </c>
      <c r="AV331" s="14" t="s">
        <v>86</v>
      </c>
      <c r="AW331" s="14" t="s">
        <v>32</v>
      </c>
      <c r="AX331" s="14" t="s">
        <v>77</v>
      </c>
      <c r="AY331" s="245" t="s">
        <v>191</v>
      </c>
    </row>
    <row r="332" spans="1:65" s="2" customFormat="1" ht="14.45" customHeight="1">
      <c r="A332" s="34"/>
      <c r="B332" s="35"/>
      <c r="C332" s="208" t="s">
        <v>412</v>
      </c>
      <c r="D332" s="208" t="s">
        <v>193</v>
      </c>
      <c r="E332" s="209" t="s">
        <v>413</v>
      </c>
      <c r="F332" s="210" t="s">
        <v>414</v>
      </c>
      <c r="G332" s="211" t="s">
        <v>223</v>
      </c>
      <c r="H332" s="212">
        <v>0.20499999999999999</v>
      </c>
      <c r="I332" s="213"/>
      <c r="J332" s="214">
        <f>ROUND(I332*H332,2)</f>
        <v>0</v>
      </c>
      <c r="K332" s="210" t="s">
        <v>197</v>
      </c>
      <c r="L332" s="39"/>
      <c r="M332" s="215" t="s">
        <v>1</v>
      </c>
      <c r="N332" s="216" t="s">
        <v>42</v>
      </c>
      <c r="O332" s="71"/>
      <c r="P332" s="217">
        <f>O332*H332</f>
        <v>0</v>
      </c>
      <c r="Q332" s="217">
        <v>0</v>
      </c>
      <c r="R332" s="217">
        <f>Q332*H332</f>
        <v>0</v>
      </c>
      <c r="S332" s="217">
        <v>0</v>
      </c>
      <c r="T332" s="21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9" t="s">
        <v>198</v>
      </c>
      <c r="AT332" s="219" t="s">
        <v>193</v>
      </c>
      <c r="AU332" s="219" t="s">
        <v>213</v>
      </c>
      <c r="AY332" s="17" t="s">
        <v>191</v>
      </c>
      <c r="BE332" s="220">
        <f>IF(N332="základní",J332,0)</f>
        <v>0</v>
      </c>
      <c r="BF332" s="220">
        <f>IF(N332="snížená",J332,0)</f>
        <v>0</v>
      </c>
      <c r="BG332" s="220">
        <f>IF(N332="zákl. přenesená",J332,0)</f>
        <v>0</v>
      </c>
      <c r="BH332" s="220">
        <f>IF(N332="sníž. přenesená",J332,0)</f>
        <v>0</v>
      </c>
      <c r="BI332" s="220">
        <f>IF(N332="nulová",J332,0)</f>
        <v>0</v>
      </c>
      <c r="BJ332" s="17" t="s">
        <v>84</v>
      </c>
      <c r="BK332" s="220">
        <f>ROUND(I332*H332,2)</f>
        <v>0</v>
      </c>
      <c r="BL332" s="17" t="s">
        <v>198</v>
      </c>
      <c r="BM332" s="219" t="s">
        <v>415</v>
      </c>
    </row>
    <row r="333" spans="1:65" s="2" customFormat="1">
      <c r="A333" s="34"/>
      <c r="B333" s="35"/>
      <c r="C333" s="36"/>
      <c r="D333" s="221" t="s">
        <v>200</v>
      </c>
      <c r="E333" s="36"/>
      <c r="F333" s="222" t="s">
        <v>416</v>
      </c>
      <c r="G333" s="36"/>
      <c r="H333" s="36"/>
      <c r="I333" s="122"/>
      <c r="J333" s="36"/>
      <c r="K333" s="36"/>
      <c r="L333" s="39"/>
      <c r="M333" s="223"/>
      <c r="N333" s="224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200</v>
      </c>
      <c r="AU333" s="17" t="s">
        <v>213</v>
      </c>
    </row>
    <row r="334" spans="1:65" s="12" customFormat="1" ht="20.85" customHeight="1">
      <c r="B334" s="192"/>
      <c r="C334" s="193"/>
      <c r="D334" s="194" t="s">
        <v>76</v>
      </c>
      <c r="E334" s="206" t="s">
        <v>417</v>
      </c>
      <c r="F334" s="206" t="s">
        <v>418</v>
      </c>
      <c r="G334" s="193"/>
      <c r="H334" s="193"/>
      <c r="I334" s="196"/>
      <c r="J334" s="207">
        <f>BK334</f>
        <v>0</v>
      </c>
      <c r="K334" s="193"/>
      <c r="L334" s="198"/>
      <c r="M334" s="199"/>
      <c r="N334" s="200"/>
      <c r="O334" s="200"/>
      <c r="P334" s="201">
        <f>SUM(P335:P342)</f>
        <v>0</v>
      </c>
      <c r="Q334" s="200"/>
      <c r="R334" s="201">
        <f>SUM(R335:R342)</f>
        <v>0.12104000000000001</v>
      </c>
      <c r="S334" s="200"/>
      <c r="T334" s="202">
        <f>SUM(T335:T342)</f>
        <v>0</v>
      </c>
      <c r="AR334" s="203" t="s">
        <v>84</v>
      </c>
      <c r="AT334" s="204" t="s">
        <v>76</v>
      </c>
      <c r="AU334" s="204" t="s">
        <v>86</v>
      </c>
      <c r="AY334" s="203" t="s">
        <v>191</v>
      </c>
      <c r="BK334" s="205">
        <f>SUM(BK335:BK342)</f>
        <v>0</v>
      </c>
    </row>
    <row r="335" spans="1:65" s="2" customFormat="1" ht="21.6" customHeight="1">
      <c r="A335" s="34"/>
      <c r="B335" s="35"/>
      <c r="C335" s="208" t="s">
        <v>419</v>
      </c>
      <c r="D335" s="208" t="s">
        <v>193</v>
      </c>
      <c r="E335" s="209" t="s">
        <v>420</v>
      </c>
      <c r="F335" s="210" t="s">
        <v>421</v>
      </c>
      <c r="G335" s="211" t="s">
        <v>196</v>
      </c>
      <c r="H335" s="212">
        <v>4</v>
      </c>
      <c r="I335" s="213"/>
      <c r="J335" s="214">
        <f>ROUND(I335*H335,2)</f>
        <v>0</v>
      </c>
      <c r="K335" s="210" t="s">
        <v>197</v>
      </c>
      <c r="L335" s="39"/>
      <c r="M335" s="215" t="s">
        <v>1</v>
      </c>
      <c r="N335" s="216" t="s">
        <v>42</v>
      </c>
      <c r="O335" s="71"/>
      <c r="P335" s="217">
        <f>O335*H335</f>
        <v>0</v>
      </c>
      <c r="Q335" s="217">
        <v>1.7770000000000001E-2</v>
      </c>
      <c r="R335" s="217">
        <f>Q335*H335</f>
        <v>7.1080000000000004E-2</v>
      </c>
      <c r="S335" s="217">
        <v>0</v>
      </c>
      <c r="T335" s="21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9" t="s">
        <v>198</v>
      </c>
      <c r="AT335" s="219" t="s">
        <v>193</v>
      </c>
      <c r="AU335" s="219" t="s">
        <v>213</v>
      </c>
      <c r="AY335" s="17" t="s">
        <v>191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7" t="s">
        <v>84</v>
      </c>
      <c r="BK335" s="220">
        <f>ROUND(I335*H335,2)</f>
        <v>0</v>
      </c>
      <c r="BL335" s="17" t="s">
        <v>198</v>
      </c>
      <c r="BM335" s="219" t="s">
        <v>422</v>
      </c>
    </row>
    <row r="336" spans="1:65" s="2" customFormat="1" ht="29.25">
      <c r="A336" s="34"/>
      <c r="B336" s="35"/>
      <c r="C336" s="36"/>
      <c r="D336" s="221" t="s">
        <v>200</v>
      </c>
      <c r="E336" s="36"/>
      <c r="F336" s="222" t="s">
        <v>423</v>
      </c>
      <c r="G336" s="36"/>
      <c r="H336" s="36"/>
      <c r="I336" s="122"/>
      <c r="J336" s="36"/>
      <c r="K336" s="36"/>
      <c r="L336" s="39"/>
      <c r="M336" s="223"/>
      <c r="N336" s="224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200</v>
      </c>
      <c r="AU336" s="17" t="s">
        <v>213</v>
      </c>
    </row>
    <row r="337" spans="1:65" s="14" customFormat="1">
      <c r="B337" s="235"/>
      <c r="C337" s="236"/>
      <c r="D337" s="221" t="s">
        <v>202</v>
      </c>
      <c r="E337" s="237" t="s">
        <v>1</v>
      </c>
      <c r="F337" s="238" t="s">
        <v>271</v>
      </c>
      <c r="G337" s="236"/>
      <c r="H337" s="239">
        <v>1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202</v>
      </c>
      <c r="AU337" s="245" t="s">
        <v>213</v>
      </c>
      <c r="AV337" s="14" t="s">
        <v>86</v>
      </c>
      <c r="AW337" s="14" t="s">
        <v>32</v>
      </c>
      <c r="AX337" s="14" t="s">
        <v>77</v>
      </c>
      <c r="AY337" s="245" t="s">
        <v>191</v>
      </c>
    </row>
    <row r="338" spans="1:65" s="14" customFormat="1">
      <c r="B338" s="235"/>
      <c r="C338" s="236"/>
      <c r="D338" s="221" t="s">
        <v>202</v>
      </c>
      <c r="E338" s="237" t="s">
        <v>1</v>
      </c>
      <c r="F338" s="238" t="s">
        <v>272</v>
      </c>
      <c r="G338" s="236"/>
      <c r="H338" s="239">
        <v>1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AT338" s="245" t="s">
        <v>202</v>
      </c>
      <c r="AU338" s="245" t="s">
        <v>213</v>
      </c>
      <c r="AV338" s="14" t="s">
        <v>86</v>
      </c>
      <c r="AW338" s="14" t="s">
        <v>32</v>
      </c>
      <c r="AX338" s="14" t="s">
        <v>77</v>
      </c>
      <c r="AY338" s="245" t="s">
        <v>191</v>
      </c>
    </row>
    <row r="339" spans="1:65" s="14" customFormat="1">
      <c r="B339" s="235"/>
      <c r="C339" s="236"/>
      <c r="D339" s="221" t="s">
        <v>202</v>
      </c>
      <c r="E339" s="237" t="s">
        <v>1</v>
      </c>
      <c r="F339" s="238" t="s">
        <v>273</v>
      </c>
      <c r="G339" s="236"/>
      <c r="H339" s="239">
        <v>1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AT339" s="245" t="s">
        <v>202</v>
      </c>
      <c r="AU339" s="245" t="s">
        <v>213</v>
      </c>
      <c r="AV339" s="14" t="s">
        <v>86</v>
      </c>
      <c r="AW339" s="14" t="s">
        <v>32</v>
      </c>
      <c r="AX339" s="14" t="s">
        <v>77</v>
      </c>
      <c r="AY339" s="245" t="s">
        <v>191</v>
      </c>
    </row>
    <row r="340" spans="1:65" s="14" customFormat="1">
      <c r="B340" s="235"/>
      <c r="C340" s="236"/>
      <c r="D340" s="221" t="s">
        <v>202</v>
      </c>
      <c r="E340" s="237" t="s">
        <v>1</v>
      </c>
      <c r="F340" s="238" t="s">
        <v>424</v>
      </c>
      <c r="G340" s="236"/>
      <c r="H340" s="239">
        <v>1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202</v>
      </c>
      <c r="AU340" s="245" t="s">
        <v>213</v>
      </c>
      <c r="AV340" s="14" t="s">
        <v>86</v>
      </c>
      <c r="AW340" s="14" t="s">
        <v>32</v>
      </c>
      <c r="AX340" s="14" t="s">
        <v>77</v>
      </c>
      <c r="AY340" s="245" t="s">
        <v>191</v>
      </c>
    </row>
    <row r="341" spans="1:65" s="2" customFormat="1" ht="21.6" customHeight="1">
      <c r="A341" s="34"/>
      <c r="B341" s="35"/>
      <c r="C341" s="247" t="s">
        <v>425</v>
      </c>
      <c r="D341" s="247" t="s">
        <v>275</v>
      </c>
      <c r="E341" s="248" t="s">
        <v>426</v>
      </c>
      <c r="F341" s="249" t="s">
        <v>427</v>
      </c>
      <c r="G341" s="250" t="s">
        <v>196</v>
      </c>
      <c r="H341" s="251">
        <v>4</v>
      </c>
      <c r="I341" s="252"/>
      <c r="J341" s="253">
        <f>ROUND(I341*H341,2)</f>
        <v>0</v>
      </c>
      <c r="K341" s="249" t="s">
        <v>197</v>
      </c>
      <c r="L341" s="254"/>
      <c r="M341" s="255" t="s">
        <v>1</v>
      </c>
      <c r="N341" s="256" t="s">
        <v>42</v>
      </c>
      <c r="O341" s="71"/>
      <c r="P341" s="217">
        <f>O341*H341</f>
        <v>0</v>
      </c>
      <c r="Q341" s="217">
        <v>1.2489999999999999E-2</v>
      </c>
      <c r="R341" s="217">
        <f>Q341*H341</f>
        <v>4.9959999999999997E-2</v>
      </c>
      <c r="S341" s="217">
        <v>0</v>
      </c>
      <c r="T341" s="21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9" t="s">
        <v>248</v>
      </c>
      <c r="AT341" s="219" t="s">
        <v>275</v>
      </c>
      <c r="AU341" s="219" t="s">
        <v>213</v>
      </c>
      <c r="AY341" s="17" t="s">
        <v>191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7" t="s">
        <v>84</v>
      </c>
      <c r="BK341" s="220">
        <f>ROUND(I341*H341,2)</f>
        <v>0</v>
      </c>
      <c r="BL341" s="17" t="s">
        <v>198</v>
      </c>
      <c r="BM341" s="219" t="s">
        <v>428</v>
      </c>
    </row>
    <row r="342" spans="1:65" s="2" customFormat="1">
      <c r="A342" s="34"/>
      <c r="B342" s="35"/>
      <c r="C342" s="36"/>
      <c r="D342" s="221" t="s">
        <v>200</v>
      </c>
      <c r="E342" s="36"/>
      <c r="F342" s="222" t="s">
        <v>429</v>
      </c>
      <c r="G342" s="36"/>
      <c r="H342" s="36"/>
      <c r="I342" s="122"/>
      <c r="J342" s="36"/>
      <c r="K342" s="36"/>
      <c r="L342" s="39"/>
      <c r="M342" s="223"/>
      <c r="N342" s="224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200</v>
      </c>
      <c r="AU342" s="17" t="s">
        <v>213</v>
      </c>
    </row>
    <row r="343" spans="1:65" s="12" customFormat="1" ht="22.9" customHeight="1">
      <c r="B343" s="192"/>
      <c r="C343" s="193"/>
      <c r="D343" s="194" t="s">
        <v>76</v>
      </c>
      <c r="E343" s="206" t="s">
        <v>255</v>
      </c>
      <c r="F343" s="206" t="s">
        <v>430</v>
      </c>
      <c r="G343" s="193"/>
      <c r="H343" s="193"/>
      <c r="I343" s="196"/>
      <c r="J343" s="207">
        <f>BK343</f>
        <v>0</v>
      </c>
      <c r="K343" s="193"/>
      <c r="L343" s="198"/>
      <c r="M343" s="199"/>
      <c r="N343" s="200"/>
      <c r="O343" s="200"/>
      <c r="P343" s="201">
        <f>P344+P352+P395+P438</f>
        <v>0</v>
      </c>
      <c r="Q343" s="200"/>
      <c r="R343" s="201">
        <f>R344+R352+R395+R438</f>
        <v>2.4089348799999999</v>
      </c>
      <c r="S343" s="200"/>
      <c r="T343" s="202">
        <f>T344+T352+T395+T438</f>
        <v>28.347320000000003</v>
      </c>
      <c r="AR343" s="203" t="s">
        <v>84</v>
      </c>
      <c r="AT343" s="204" t="s">
        <v>76</v>
      </c>
      <c r="AU343" s="204" t="s">
        <v>84</v>
      </c>
      <c r="AY343" s="203" t="s">
        <v>191</v>
      </c>
      <c r="BK343" s="205">
        <f>BK344+BK352+BK395+BK438</f>
        <v>0</v>
      </c>
    </row>
    <row r="344" spans="1:65" s="12" customFormat="1" ht="20.85" customHeight="1">
      <c r="B344" s="192"/>
      <c r="C344" s="193"/>
      <c r="D344" s="194" t="s">
        <v>76</v>
      </c>
      <c r="E344" s="206" t="s">
        <v>431</v>
      </c>
      <c r="F344" s="206" t="s">
        <v>432</v>
      </c>
      <c r="G344" s="193"/>
      <c r="H344" s="193"/>
      <c r="I344" s="196"/>
      <c r="J344" s="207">
        <f>BK344</f>
        <v>0</v>
      </c>
      <c r="K344" s="193"/>
      <c r="L344" s="198"/>
      <c r="M344" s="199"/>
      <c r="N344" s="200"/>
      <c r="O344" s="200"/>
      <c r="P344" s="201">
        <f>SUM(P345:P351)</f>
        <v>0</v>
      </c>
      <c r="Q344" s="200"/>
      <c r="R344" s="201">
        <f>SUM(R345:R351)</f>
        <v>1.018992E-2</v>
      </c>
      <c r="S344" s="200"/>
      <c r="T344" s="202">
        <f>SUM(T345:T351)</f>
        <v>0</v>
      </c>
      <c r="AR344" s="203" t="s">
        <v>84</v>
      </c>
      <c r="AT344" s="204" t="s">
        <v>76</v>
      </c>
      <c r="AU344" s="204" t="s">
        <v>86</v>
      </c>
      <c r="AY344" s="203" t="s">
        <v>191</v>
      </c>
      <c r="BK344" s="205">
        <f>SUM(BK345:BK351)</f>
        <v>0</v>
      </c>
    </row>
    <row r="345" spans="1:65" s="2" customFormat="1" ht="32.450000000000003" customHeight="1">
      <c r="A345" s="34"/>
      <c r="B345" s="35"/>
      <c r="C345" s="208" t="s">
        <v>433</v>
      </c>
      <c r="D345" s="208" t="s">
        <v>193</v>
      </c>
      <c r="E345" s="209" t="s">
        <v>434</v>
      </c>
      <c r="F345" s="210" t="s">
        <v>435</v>
      </c>
      <c r="G345" s="211" t="s">
        <v>223</v>
      </c>
      <c r="H345" s="212">
        <v>78.384</v>
      </c>
      <c r="I345" s="213"/>
      <c r="J345" s="214">
        <f>ROUND(I345*H345,2)</f>
        <v>0</v>
      </c>
      <c r="K345" s="210" t="s">
        <v>197</v>
      </c>
      <c r="L345" s="39"/>
      <c r="M345" s="215" t="s">
        <v>1</v>
      </c>
      <c r="N345" s="216" t="s">
        <v>42</v>
      </c>
      <c r="O345" s="71"/>
      <c r="P345" s="217">
        <f>O345*H345</f>
        <v>0</v>
      </c>
      <c r="Q345" s="217">
        <v>1.2999999999999999E-4</v>
      </c>
      <c r="R345" s="217">
        <f>Q345*H345</f>
        <v>1.018992E-2</v>
      </c>
      <c r="S345" s="217">
        <v>0</v>
      </c>
      <c r="T345" s="21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9" t="s">
        <v>198</v>
      </c>
      <c r="AT345" s="219" t="s">
        <v>193</v>
      </c>
      <c r="AU345" s="219" t="s">
        <v>213</v>
      </c>
      <c r="AY345" s="17" t="s">
        <v>191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7" t="s">
        <v>84</v>
      </c>
      <c r="BK345" s="220">
        <f>ROUND(I345*H345,2)</f>
        <v>0</v>
      </c>
      <c r="BL345" s="17" t="s">
        <v>198</v>
      </c>
      <c r="BM345" s="219" t="s">
        <v>436</v>
      </c>
    </row>
    <row r="346" spans="1:65" s="2" customFormat="1" ht="29.25">
      <c r="A346" s="34"/>
      <c r="B346" s="35"/>
      <c r="C346" s="36"/>
      <c r="D346" s="221" t="s">
        <v>200</v>
      </c>
      <c r="E346" s="36"/>
      <c r="F346" s="222" t="s">
        <v>437</v>
      </c>
      <c r="G346" s="36"/>
      <c r="H346" s="36"/>
      <c r="I346" s="122"/>
      <c r="J346" s="36"/>
      <c r="K346" s="36"/>
      <c r="L346" s="39"/>
      <c r="M346" s="223"/>
      <c r="N346" s="224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200</v>
      </c>
      <c r="AU346" s="17" t="s">
        <v>213</v>
      </c>
    </row>
    <row r="347" spans="1:65" s="14" customFormat="1">
      <c r="B347" s="235"/>
      <c r="C347" s="236"/>
      <c r="D347" s="221" t="s">
        <v>202</v>
      </c>
      <c r="E347" s="237" t="s">
        <v>1</v>
      </c>
      <c r="F347" s="238" t="s">
        <v>438</v>
      </c>
      <c r="G347" s="236"/>
      <c r="H347" s="239">
        <v>13.13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AT347" s="245" t="s">
        <v>202</v>
      </c>
      <c r="AU347" s="245" t="s">
        <v>213</v>
      </c>
      <c r="AV347" s="14" t="s">
        <v>86</v>
      </c>
      <c r="AW347" s="14" t="s">
        <v>32</v>
      </c>
      <c r="AX347" s="14" t="s">
        <v>77</v>
      </c>
      <c r="AY347" s="245" t="s">
        <v>191</v>
      </c>
    </row>
    <row r="348" spans="1:65" s="14" customFormat="1">
      <c r="B348" s="235"/>
      <c r="C348" s="236"/>
      <c r="D348" s="221" t="s">
        <v>202</v>
      </c>
      <c r="E348" s="237" t="s">
        <v>1</v>
      </c>
      <c r="F348" s="238" t="s">
        <v>439</v>
      </c>
      <c r="G348" s="236"/>
      <c r="H348" s="239">
        <v>13.01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AT348" s="245" t="s">
        <v>202</v>
      </c>
      <c r="AU348" s="245" t="s">
        <v>213</v>
      </c>
      <c r="AV348" s="14" t="s">
        <v>86</v>
      </c>
      <c r="AW348" s="14" t="s">
        <v>32</v>
      </c>
      <c r="AX348" s="14" t="s">
        <v>77</v>
      </c>
      <c r="AY348" s="245" t="s">
        <v>191</v>
      </c>
    </row>
    <row r="349" spans="1:65" s="14" customFormat="1">
      <c r="B349" s="235"/>
      <c r="C349" s="236"/>
      <c r="D349" s="221" t="s">
        <v>202</v>
      </c>
      <c r="E349" s="237" t="s">
        <v>1</v>
      </c>
      <c r="F349" s="238" t="s">
        <v>440</v>
      </c>
      <c r="G349" s="236"/>
      <c r="H349" s="239">
        <v>13.04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AT349" s="245" t="s">
        <v>202</v>
      </c>
      <c r="AU349" s="245" t="s">
        <v>213</v>
      </c>
      <c r="AV349" s="14" t="s">
        <v>86</v>
      </c>
      <c r="AW349" s="14" t="s">
        <v>32</v>
      </c>
      <c r="AX349" s="14" t="s">
        <v>77</v>
      </c>
      <c r="AY349" s="245" t="s">
        <v>191</v>
      </c>
    </row>
    <row r="350" spans="1:65" s="13" customFormat="1">
      <c r="B350" s="225"/>
      <c r="C350" s="226"/>
      <c r="D350" s="221" t="s">
        <v>202</v>
      </c>
      <c r="E350" s="227" t="s">
        <v>1</v>
      </c>
      <c r="F350" s="228" t="s">
        <v>211</v>
      </c>
      <c r="G350" s="226"/>
      <c r="H350" s="227" t="s">
        <v>1</v>
      </c>
      <c r="I350" s="229"/>
      <c r="J350" s="226"/>
      <c r="K350" s="226"/>
      <c r="L350" s="230"/>
      <c r="M350" s="231"/>
      <c r="N350" s="232"/>
      <c r="O350" s="232"/>
      <c r="P350" s="232"/>
      <c r="Q350" s="232"/>
      <c r="R350" s="232"/>
      <c r="S350" s="232"/>
      <c r="T350" s="233"/>
      <c r="AT350" s="234" t="s">
        <v>202</v>
      </c>
      <c r="AU350" s="234" t="s">
        <v>213</v>
      </c>
      <c r="AV350" s="13" t="s">
        <v>84</v>
      </c>
      <c r="AW350" s="13" t="s">
        <v>32</v>
      </c>
      <c r="AX350" s="13" t="s">
        <v>77</v>
      </c>
      <c r="AY350" s="234" t="s">
        <v>191</v>
      </c>
    </row>
    <row r="351" spans="1:65" s="14" customFormat="1">
      <c r="B351" s="235"/>
      <c r="C351" s="236"/>
      <c r="D351" s="221" t="s">
        <v>202</v>
      </c>
      <c r="E351" s="237" t="s">
        <v>1</v>
      </c>
      <c r="F351" s="238" t="s">
        <v>441</v>
      </c>
      <c r="G351" s="236"/>
      <c r="H351" s="239">
        <v>39.204000000000001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202</v>
      </c>
      <c r="AU351" s="245" t="s">
        <v>213</v>
      </c>
      <c r="AV351" s="14" t="s">
        <v>86</v>
      </c>
      <c r="AW351" s="14" t="s">
        <v>32</v>
      </c>
      <c r="AX351" s="14" t="s">
        <v>77</v>
      </c>
      <c r="AY351" s="245" t="s">
        <v>191</v>
      </c>
    </row>
    <row r="352" spans="1:65" s="12" customFormat="1" ht="20.85" customHeight="1">
      <c r="B352" s="192"/>
      <c r="C352" s="193"/>
      <c r="D352" s="194" t="s">
        <v>76</v>
      </c>
      <c r="E352" s="206" t="s">
        <v>442</v>
      </c>
      <c r="F352" s="206" t="s">
        <v>443</v>
      </c>
      <c r="G352" s="193"/>
      <c r="H352" s="193"/>
      <c r="I352" s="196"/>
      <c r="J352" s="207">
        <f>BK352</f>
        <v>0</v>
      </c>
      <c r="K352" s="193"/>
      <c r="L352" s="198"/>
      <c r="M352" s="199"/>
      <c r="N352" s="200"/>
      <c r="O352" s="200"/>
      <c r="P352" s="201">
        <f>SUM(P353:P394)</f>
        <v>0</v>
      </c>
      <c r="Q352" s="200"/>
      <c r="R352" s="201">
        <f>SUM(R353:R394)</f>
        <v>2.3987449599999997</v>
      </c>
      <c r="S352" s="200"/>
      <c r="T352" s="202">
        <f>SUM(T353:T394)</f>
        <v>0</v>
      </c>
      <c r="AR352" s="203" t="s">
        <v>84</v>
      </c>
      <c r="AT352" s="204" t="s">
        <v>76</v>
      </c>
      <c r="AU352" s="204" t="s">
        <v>86</v>
      </c>
      <c r="AY352" s="203" t="s">
        <v>191</v>
      </c>
      <c r="BK352" s="205">
        <f>SUM(BK353:BK394)</f>
        <v>0</v>
      </c>
    </row>
    <row r="353" spans="1:65" s="2" customFormat="1" ht="21.6" customHeight="1">
      <c r="A353" s="34"/>
      <c r="B353" s="35"/>
      <c r="C353" s="208" t="s">
        <v>444</v>
      </c>
      <c r="D353" s="208" t="s">
        <v>193</v>
      </c>
      <c r="E353" s="209" t="s">
        <v>445</v>
      </c>
      <c r="F353" s="210" t="s">
        <v>446</v>
      </c>
      <c r="G353" s="211" t="s">
        <v>196</v>
      </c>
      <c r="H353" s="212">
        <v>18</v>
      </c>
      <c r="I353" s="213"/>
      <c r="J353" s="214">
        <f>ROUND(I353*H353,2)</f>
        <v>0</v>
      </c>
      <c r="K353" s="210" t="s">
        <v>1</v>
      </c>
      <c r="L353" s="39"/>
      <c r="M353" s="215" t="s">
        <v>1</v>
      </c>
      <c r="N353" s="216" t="s">
        <v>42</v>
      </c>
      <c r="O353" s="71"/>
      <c r="P353" s="217">
        <f>O353*H353</f>
        <v>0</v>
      </c>
      <c r="Q353" s="217">
        <v>0.03</v>
      </c>
      <c r="R353" s="217">
        <f>Q353*H353</f>
        <v>0.54</v>
      </c>
      <c r="S353" s="217">
        <v>0</v>
      </c>
      <c r="T353" s="21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19" t="s">
        <v>198</v>
      </c>
      <c r="AT353" s="219" t="s">
        <v>193</v>
      </c>
      <c r="AU353" s="219" t="s">
        <v>213</v>
      </c>
      <c r="AY353" s="17" t="s">
        <v>191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7" t="s">
        <v>84</v>
      </c>
      <c r="BK353" s="220">
        <f>ROUND(I353*H353,2)</f>
        <v>0</v>
      </c>
      <c r="BL353" s="17" t="s">
        <v>198</v>
      </c>
      <c r="BM353" s="219" t="s">
        <v>447</v>
      </c>
    </row>
    <row r="354" spans="1:65" s="2" customFormat="1">
      <c r="A354" s="34"/>
      <c r="B354" s="35"/>
      <c r="C354" s="36"/>
      <c r="D354" s="221" t="s">
        <v>200</v>
      </c>
      <c r="E354" s="36"/>
      <c r="F354" s="222" t="s">
        <v>446</v>
      </c>
      <c r="G354" s="36"/>
      <c r="H354" s="36"/>
      <c r="I354" s="122"/>
      <c r="J354" s="36"/>
      <c r="K354" s="36"/>
      <c r="L354" s="39"/>
      <c r="M354" s="223"/>
      <c r="N354" s="224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200</v>
      </c>
      <c r="AU354" s="17" t="s">
        <v>213</v>
      </c>
    </row>
    <row r="355" spans="1:65" s="2" customFormat="1" ht="68.25">
      <c r="A355" s="34"/>
      <c r="B355" s="35"/>
      <c r="C355" s="36"/>
      <c r="D355" s="221" t="s">
        <v>218</v>
      </c>
      <c r="E355" s="36"/>
      <c r="F355" s="246" t="s">
        <v>448</v>
      </c>
      <c r="G355" s="36"/>
      <c r="H355" s="36"/>
      <c r="I355" s="122"/>
      <c r="J355" s="36"/>
      <c r="K355" s="36"/>
      <c r="L355" s="39"/>
      <c r="M355" s="223"/>
      <c r="N355" s="224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218</v>
      </c>
      <c r="AU355" s="17" t="s">
        <v>213</v>
      </c>
    </row>
    <row r="356" spans="1:65" s="14" customFormat="1">
      <c r="B356" s="235"/>
      <c r="C356" s="236"/>
      <c r="D356" s="221" t="s">
        <v>202</v>
      </c>
      <c r="E356" s="237" t="s">
        <v>1</v>
      </c>
      <c r="F356" s="238" t="s">
        <v>449</v>
      </c>
      <c r="G356" s="236"/>
      <c r="H356" s="239">
        <v>3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AT356" s="245" t="s">
        <v>202</v>
      </c>
      <c r="AU356" s="245" t="s">
        <v>213</v>
      </c>
      <c r="AV356" s="14" t="s">
        <v>86</v>
      </c>
      <c r="AW356" s="14" t="s">
        <v>32</v>
      </c>
      <c r="AX356" s="14" t="s">
        <v>77</v>
      </c>
      <c r="AY356" s="245" t="s">
        <v>191</v>
      </c>
    </row>
    <row r="357" spans="1:65" s="14" customFormat="1">
      <c r="B357" s="235"/>
      <c r="C357" s="236"/>
      <c r="D357" s="221" t="s">
        <v>202</v>
      </c>
      <c r="E357" s="237" t="s">
        <v>1</v>
      </c>
      <c r="F357" s="238" t="s">
        <v>450</v>
      </c>
      <c r="G357" s="236"/>
      <c r="H357" s="239">
        <v>15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202</v>
      </c>
      <c r="AU357" s="245" t="s">
        <v>213</v>
      </c>
      <c r="AV357" s="14" t="s">
        <v>86</v>
      </c>
      <c r="AW357" s="14" t="s">
        <v>32</v>
      </c>
      <c r="AX357" s="14" t="s">
        <v>77</v>
      </c>
      <c r="AY357" s="245" t="s">
        <v>191</v>
      </c>
    </row>
    <row r="358" spans="1:65" s="2" customFormat="1" ht="14.45" customHeight="1">
      <c r="A358" s="34"/>
      <c r="B358" s="35"/>
      <c r="C358" s="208" t="s">
        <v>451</v>
      </c>
      <c r="D358" s="208" t="s">
        <v>193</v>
      </c>
      <c r="E358" s="209" t="s">
        <v>452</v>
      </c>
      <c r="F358" s="210" t="s">
        <v>453</v>
      </c>
      <c r="G358" s="211" t="s">
        <v>196</v>
      </c>
      <c r="H358" s="212">
        <v>27</v>
      </c>
      <c r="I358" s="213"/>
      <c r="J358" s="214">
        <f>ROUND(I358*H358,2)</f>
        <v>0</v>
      </c>
      <c r="K358" s="210" t="s">
        <v>1</v>
      </c>
      <c r="L358" s="39"/>
      <c r="M358" s="215" t="s">
        <v>1</v>
      </c>
      <c r="N358" s="216" t="s">
        <v>42</v>
      </c>
      <c r="O358" s="71"/>
      <c r="P358" s="217">
        <f>O358*H358</f>
        <v>0</v>
      </c>
      <c r="Q358" s="217">
        <v>0.05</v>
      </c>
      <c r="R358" s="217">
        <f>Q358*H358</f>
        <v>1.35</v>
      </c>
      <c r="S358" s="217">
        <v>0</v>
      </c>
      <c r="T358" s="218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9" t="s">
        <v>198</v>
      </c>
      <c r="AT358" s="219" t="s">
        <v>193</v>
      </c>
      <c r="AU358" s="219" t="s">
        <v>213</v>
      </c>
      <c r="AY358" s="17" t="s">
        <v>191</v>
      </c>
      <c r="BE358" s="220">
        <f>IF(N358="základní",J358,0)</f>
        <v>0</v>
      </c>
      <c r="BF358" s="220">
        <f>IF(N358="snížená",J358,0)</f>
        <v>0</v>
      </c>
      <c r="BG358" s="220">
        <f>IF(N358="zákl. přenesená",J358,0)</f>
        <v>0</v>
      </c>
      <c r="BH358" s="220">
        <f>IF(N358="sníž. přenesená",J358,0)</f>
        <v>0</v>
      </c>
      <c r="BI358" s="220">
        <f>IF(N358="nulová",J358,0)</f>
        <v>0</v>
      </c>
      <c r="BJ358" s="17" t="s">
        <v>84</v>
      </c>
      <c r="BK358" s="220">
        <f>ROUND(I358*H358,2)</f>
        <v>0</v>
      </c>
      <c r="BL358" s="17" t="s">
        <v>198</v>
      </c>
      <c r="BM358" s="219" t="s">
        <v>454</v>
      </c>
    </row>
    <row r="359" spans="1:65" s="2" customFormat="1">
      <c r="A359" s="34"/>
      <c r="B359" s="35"/>
      <c r="C359" s="36"/>
      <c r="D359" s="221" t="s">
        <v>200</v>
      </c>
      <c r="E359" s="36"/>
      <c r="F359" s="222" t="s">
        <v>453</v>
      </c>
      <c r="G359" s="36"/>
      <c r="H359" s="36"/>
      <c r="I359" s="122"/>
      <c r="J359" s="36"/>
      <c r="K359" s="36"/>
      <c r="L359" s="39"/>
      <c r="M359" s="223"/>
      <c r="N359" s="224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200</v>
      </c>
      <c r="AU359" s="17" t="s">
        <v>213</v>
      </c>
    </row>
    <row r="360" spans="1:65" s="2" customFormat="1" ht="87.75">
      <c r="A360" s="34"/>
      <c r="B360" s="35"/>
      <c r="C360" s="36"/>
      <c r="D360" s="221" t="s">
        <v>218</v>
      </c>
      <c r="E360" s="36"/>
      <c r="F360" s="246" t="s">
        <v>455</v>
      </c>
      <c r="G360" s="36"/>
      <c r="H360" s="36"/>
      <c r="I360" s="122"/>
      <c r="J360" s="36"/>
      <c r="K360" s="36"/>
      <c r="L360" s="39"/>
      <c r="M360" s="223"/>
      <c r="N360" s="224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218</v>
      </c>
      <c r="AU360" s="17" t="s">
        <v>213</v>
      </c>
    </row>
    <row r="361" spans="1:65" s="2" customFormat="1" ht="14.45" customHeight="1">
      <c r="A361" s="34"/>
      <c r="B361" s="35"/>
      <c r="C361" s="208" t="s">
        <v>456</v>
      </c>
      <c r="D361" s="208" t="s">
        <v>193</v>
      </c>
      <c r="E361" s="209" t="s">
        <v>457</v>
      </c>
      <c r="F361" s="210" t="s">
        <v>458</v>
      </c>
      <c r="G361" s="211" t="s">
        <v>196</v>
      </c>
      <c r="H361" s="212">
        <v>1</v>
      </c>
      <c r="I361" s="213"/>
      <c r="J361" s="214">
        <f>ROUND(I361*H361,2)</f>
        <v>0</v>
      </c>
      <c r="K361" s="210" t="s">
        <v>1</v>
      </c>
      <c r="L361" s="39"/>
      <c r="M361" s="215" t="s">
        <v>1</v>
      </c>
      <c r="N361" s="216" t="s">
        <v>42</v>
      </c>
      <c r="O361" s="71"/>
      <c r="P361" s="217">
        <f>O361*H361</f>
        <v>0</v>
      </c>
      <c r="Q361" s="217">
        <v>0.05</v>
      </c>
      <c r="R361" s="217">
        <f>Q361*H361</f>
        <v>0.05</v>
      </c>
      <c r="S361" s="217">
        <v>0</v>
      </c>
      <c r="T361" s="218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19" t="s">
        <v>198</v>
      </c>
      <c r="AT361" s="219" t="s">
        <v>193</v>
      </c>
      <c r="AU361" s="219" t="s">
        <v>213</v>
      </c>
      <c r="AY361" s="17" t="s">
        <v>191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17" t="s">
        <v>84</v>
      </c>
      <c r="BK361" s="220">
        <f>ROUND(I361*H361,2)</f>
        <v>0</v>
      </c>
      <c r="BL361" s="17" t="s">
        <v>198</v>
      </c>
      <c r="BM361" s="219" t="s">
        <v>459</v>
      </c>
    </row>
    <row r="362" spans="1:65" s="2" customFormat="1">
      <c r="A362" s="34"/>
      <c r="B362" s="35"/>
      <c r="C362" s="36"/>
      <c r="D362" s="221" t="s">
        <v>200</v>
      </c>
      <c r="E362" s="36"/>
      <c r="F362" s="222" t="s">
        <v>458</v>
      </c>
      <c r="G362" s="36"/>
      <c r="H362" s="36"/>
      <c r="I362" s="122"/>
      <c r="J362" s="36"/>
      <c r="K362" s="36"/>
      <c r="L362" s="39"/>
      <c r="M362" s="223"/>
      <c r="N362" s="224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200</v>
      </c>
      <c r="AU362" s="17" t="s">
        <v>213</v>
      </c>
    </row>
    <row r="363" spans="1:65" s="2" customFormat="1" ht="165.75">
      <c r="A363" s="34"/>
      <c r="B363" s="35"/>
      <c r="C363" s="36"/>
      <c r="D363" s="221" t="s">
        <v>218</v>
      </c>
      <c r="E363" s="36"/>
      <c r="F363" s="246" t="s">
        <v>460</v>
      </c>
      <c r="G363" s="36"/>
      <c r="H363" s="36"/>
      <c r="I363" s="122"/>
      <c r="J363" s="36"/>
      <c r="K363" s="36"/>
      <c r="L363" s="39"/>
      <c r="M363" s="223"/>
      <c r="N363" s="224"/>
      <c r="O363" s="71"/>
      <c r="P363" s="71"/>
      <c r="Q363" s="71"/>
      <c r="R363" s="71"/>
      <c r="S363" s="71"/>
      <c r="T363" s="72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218</v>
      </c>
      <c r="AU363" s="17" t="s">
        <v>213</v>
      </c>
    </row>
    <row r="364" spans="1:65" s="2" customFormat="1" ht="14.45" customHeight="1">
      <c r="A364" s="34"/>
      <c r="B364" s="35"/>
      <c r="C364" s="208" t="s">
        <v>461</v>
      </c>
      <c r="D364" s="208" t="s">
        <v>193</v>
      </c>
      <c r="E364" s="209" t="s">
        <v>462</v>
      </c>
      <c r="F364" s="210" t="s">
        <v>463</v>
      </c>
      <c r="G364" s="211" t="s">
        <v>196</v>
      </c>
      <c r="H364" s="212">
        <v>1</v>
      </c>
      <c r="I364" s="213"/>
      <c r="J364" s="214">
        <f>ROUND(I364*H364,2)</f>
        <v>0</v>
      </c>
      <c r="K364" s="210" t="s">
        <v>1</v>
      </c>
      <c r="L364" s="39"/>
      <c r="M364" s="215" t="s">
        <v>1</v>
      </c>
      <c r="N364" s="216" t="s">
        <v>42</v>
      </c>
      <c r="O364" s="71"/>
      <c r="P364" s="217">
        <f>O364*H364</f>
        <v>0</v>
      </c>
      <c r="Q364" s="217">
        <v>0.15</v>
      </c>
      <c r="R364" s="217">
        <f>Q364*H364</f>
        <v>0.15</v>
      </c>
      <c r="S364" s="217">
        <v>0</v>
      </c>
      <c r="T364" s="218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19" t="s">
        <v>198</v>
      </c>
      <c r="AT364" s="219" t="s">
        <v>193</v>
      </c>
      <c r="AU364" s="219" t="s">
        <v>213</v>
      </c>
      <c r="AY364" s="17" t="s">
        <v>191</v>
      </c>
      <c r="BE364" s="220">
        <f>IF(N364="základní",J364,0)</f>
        <v>0</v>
      </c>
      <c r="BF364" s="220">
        <f>IF(N364="snížená",J364,0)</f>
        <v>0</v>
      </c>
      <c r="BG364" s="220">
        <f>IF(N364="zákl. přenesená",J364,0)</f>
        <v>0</v>
      </c>
      <c r="BH364" s="220">
        <f>IF(N364="sníž. přenesená",J364,0)</f>
        <v>0</v>
      </c>
      <c r="BI364" s="220">
        <f>IF(N364="nulová",J364,0)</f>
        <v>0</v>
      </c>
      <c r="BJ364" s="17" t="s">
        <v>84</v>
      </c>
      <c r="BK364" s="220">
        <f>ROUND(I364*H364,2)</f>
        <v>0</v>
      </c>
      <c r="BL364" s="17" t="s">
        <v>198</v>
      </c>
      <c r="BM364" s="219" t="s">
        <v>464</v>
      </c>
    </row>
    <row r="365" spans="1:65" s="2" customFormat="1">
      <c r="A365" s="34"/>
      <c r="B365" s="35"/>
      <c r="C365" s="36"/>
      <c r="D365" s="221" t="s">
        <v>200</v>
      </c>
      <c r="E365" s="36"/>
      <c r="F365" s="222" t="s">
        <v>465</v>
      </c>
      <c r="G365" s="36"/>
      <c r="H365" s="36"/>
      <c r="I365" s="122"/>
      <c r="J365" s="36"/>
      <c r="K365" s="36"/>
      <c r="L365" s="39"/>
      <c r="M365" s="223"/>
      <c r="N365" s="224"/>
      <c r="O365" s="71"/>
      <c r="P365" s="71"/>
      <c r="Q365" s="71"/>
      <c r="R365" s="71"/>
      <c r="S365" s="71"/>
      <c r="T365" s="72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200</v>
      </c>
      <c r="AU365" s="17" t="s">
        <v>213</v>
      </c>
    </row>
    <row r="366" spans="1:65" s="2" customFormat="1" ht="175.5">
      <c r="A366" s="34"/>
      <c r="B366" s="35"/>
      <c r="C366" s="36"/>
      <c r="D366" s="221" t="s">
        <v>218</v>
      </c>
      <c r="E366" s="36"/>
      <c r="F366" s="246" t="s">
        <v>466</v>
      </c>
      <c r="G366" s="36"/>
      <c r="H366" s="36"/>
      <c r="I366" s="122"/>
      <c r="J366" s="36"/>
      <c r="K366" s="36"/>
      <c r="L366" s="39"/>
      <c r="M366" s="223"/>
      <c r="N366" s="224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218</v>
      </c>
      <c r="AU366" s="17" t="s">
        <v>213</v>
      </c>
    </row>
    <row r="367" spans="1:65" s="2" customFormat="1" ht="14.45" customHeight="1">
      <c r="A367" s="34"/>
      <c r="B367" s="35"/>
      <c r="C367" s="208" t="s">
        <v>467</v>
      </c>
      <c r="D367" s="208" t="s">
        <v>193</v>
      </c>
      <c r="E367" s="209" t="s">
        <v>468</v>
      </c>
      <c r="F367" s="210" t="s">
        <v>469</v>
      </c>
      <c r="G367" s="211" t="s">
        <v>196</v>
      </c>
      <c r="H367" s="212">
        <v>1</v>
      </c>
      <c r="I367" s="213"/>
      <c r="J367" s="214">
        <f>ROUND(I367*H367,2)</f>
        <v>0</v>
      </c>
      <c r="K367" s="210" t="s">
        <v>1</v>
      </c>
      <c r="L367" s="39"/>
      <c r="M367" s="215" t="s">
        <v>1</v>
      </c>
      <c r="N367" s="216" t="s">
        <v>42</v>
      </c>
      <c r="O367" s="71"/>
      <c r="P367" s="217">
        <f>O367*H367</f>
        <v>0</v>
      </c>
      <c r="Q367" s="217">
        <v>0.05</v>
      </c>
      <c r="R367" s="217">
        <f>Q367*H367</f>
        <v>0.05</v>
      </c>
      <c r="S367" s="217">
        <v>0</v>
      </c>
      <c r="T367" s="21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19" t="s">
        <v>198</v>
      </c>
      <c r="AT367" s="219" t="s">
        <v>193</v>
      </c>
      <c r="AU367" s="219" t="s">
        <v>213</v>
      </c>
      <c r="AY367" s="17" t="s">
        <v>191</v>
      </c>
      <c r="BE367" s="220">
        <f>IF(N367="základní",J367,0)</f>
        <v>0</v>
      </c>
      <c r="BF367" s="220">
        <f>IF(N367="snížená",J367,0)</f>
        <v>0</v>
      </c>
      <c r="BG367" s="220">
        <f>IF(N367="zákl. přenesená",J367,0)</f>
        <v>0</v>
      </c>
      <c r="BH367" s="220">
        <f>IF(N367="sníž. přenesená",J367,0)</f>
        <v>0</v>
      </c>
      <c r="BI367" s="220">
        <f>IF(N367="nulová",J367,0)</f>
        <v>0</v>
      </c>
      <c r="BJ367" s="17" t="s">
        <v>84</v>
      </c>
      <c r="BK367" s="220">
        <f>ROUND(I367*H367,2)</f>
        <v>0</v>
      </c>
      <c r="BL367" s="17" t="s">
        <v>198</v>
      </c>
      <c r="BM367" s="219" t="s">
        <v>470</v>
      </c>
    </row>
    <row r="368" spans="1:65" s="2" customFormat="1">
      <c r="A368" s="34"/>
      <c r="B368" s="35"/>
      <c r="C368" s="36"/>
      <c r="D368" s="221" t="s">
        <v>200</v>
      </c>
      <c r="E368" s="36"/>
      <c r="F368" s="222" t="s">
        <v>469</v>
      </c>
      <c r="G368" s="36"/>
      <c r="H368" s="36"/>
      <c r="I368" s="122"/>
      <c r="J368" s="36"/>
      <c r="K368" s="36"/>
      <c r="L368" s="39"/>
      <c r="M368" s="223"/>
      <c r="N368" s="224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200</v>
      </c>
      <c r="AU368" s="17" t="s">
        <v>213</v>
      </c>
    </row>
    <row r="369" spans="1:65" s="2" customFormat="1" ht="19.5">
      <c r="A369" s="34"/>
      <c r="B369" s="35"/>
      <c r="C369" s="36"/>
      <c r="D369" s="221" t="s">
        <v>218</v>
      </c>
      <c r="E369" s="36"/>
      <c r="F369" s="246" t="s">
        <v>471</v>
      </c>
      <c r="G369" s="36"/>
      <c r="H369" s="36"/>
      <c r="I369" s="122"/>
      <c r="J369" s="36"/>
      <c r="K369" s="36"/>
      <c r="L369" s="39"/>
      <c r="M369" s="223"/>
      <c r="N369" s="224"/>
      <c r="O369" s="71"/>
      <c r="P369" s="71"/>
      <c r="Q369" s="71"/>
      <c r="R369" s="71"/>
      <c r="S369" s="71"/>
      <c r="T369" s="72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218</v>
      </c>
      <c r="AU369" s="17" t="s">
        <v>213</v>
      </c>
    </row>
    <row r="370" spans="1:65" s="2" customFormat="1" ht="14.45" customHeight="1">
      <c r="A370" s="34"/>
      <c r="B370" s="35"/>
      <c r="C370" s="208" t="s">
        <v>472</v>
      </c>
      <c r="D370" s="208" t="s">
        <v>193</v>
      </c>
      <c r="E370" s="209" t="s">
        <v>473</v>
      </c>
      <c r="F370" s="210" t="s">
        <v>474</v>
      </c>
      <c r="G370" s="211" t="s">
        <v>196</v>
      </c>
      <c r="H370" s="212">
        <v>1</v>
      </c>
      <c r="I370" s="213"/>
      <c r="J370" s="214">
        <f>ROUND(I370*H370,2)</f>
        <v>0</v>
      </c>
      <c r="K370" s="210" t="s">
        <v>1</v>
      </c>
      <c r="L370" s="39"/>
      <c r="M370" s="215" t="s">
        <v>1</v>
      </c>
      <c r="N370" s="216" t="s">
        <v>42</v>
      </c>
      <c r="O370" s="71"/>
      <c r="P370" s="217">
        <f>O370*H370</f>
        <v>0</v>
      </c>
      <c r="Q370" s="217">
        <v>0.05</v>
      </c>
      <c r="R370" s="217">
        <f>Q370*H370</f>
        <v>0.05</v>
      </c>
      <c r="S370" s="217">
        <v>0</v>
      </c>
      <c r="T370" s="21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19" t="s">
        <v>198</v>
      </c>
      <c r="AT370" s="219" t="s">
        <v>193</v>
      </c>
      <c r="AU370" s="219" t="s">
        <v>213</v>
      </c>
      <c r="AY370" s="17" t="s">
        <v>191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17" t="s">
        <v>84</v>
      </c>
      <c r="BK370" s="220">
        <f>ROUND(I370*H370,2)</f>
        <v>0</v>
      </c>
      <c r="BL370" s="17" t="s">
        <v>198</v>
      </c>
      <c r="BM370" s="219" t="s">
        <v>475</v>
      </c>
    </row>
    <row r="371" spans="1:65" s="2" customFormat="1">
      <c r="A371" s="34"/>
      <c r="B371" s="35"/>
      <c r="C371" s="36"/>
      <c r="D371" s="221" t="s">
        <v>200</v>
      </c>
      <c r="E371" s="36"/>
      <c r="F371" s="222" t="s">
        <v>474</v>
      </c>
      <c r="G371" s="36"/>
      <c r="H371" s="36"/>
      <c r="I371" s="122"/>
      <c r="J371" s="36"/>
      <c r="K371" s="36"/>
      <c r="L371" s="39"/>
      <c r="M371" s="223"/>
      <c r="N371" s="224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200</v>
      </c>
      <c r="AU371" s="17" t="s">
        <v>213</v>
      </c>
    </row>
    <row r="372" spans="1:65" s="2" customFormat="1" ht="48.75">
      <c r="A372" s="34"/>
      <c r="B372" s="35"/>
      <c r="C372" s="36"/>
      <c r="D372" s="221" t="s">
        <v>218</v>
      </c>
      <c r="E372" s="36"/>
      <c r="F372" s="246" t="s">
        <v>476</v>
      </c>
      <c r="G372" s="36"/>
      <c r="H372" s="36"/>
      <c r="I372" s="122"/>
      <c r="J372" s="36"/>
      <c r="K372" s="36"/>
      <c r="L372" s="39"/>
      <c r="M372" s="223"/>
      <c r="N372" s="224"/>
      <c r="O372" s="71"/>
      <c r="P372" s="71"/>
      <c r="Q372" s="71"/>
      <c r="R372" s="71"/>
      <c r="S372" s="71"/>
      <c r="T372" s="72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218</v>
      </c>
      <c r="AU372" s="17" t="s">
        <v>213</v>
      </c>
    </row>
    <row r="373" spans="1:65" s="2" customFormat="1" ht="21.6" customHeight="1">
      <c r="A373" s="34"/>
      <c r="B373" s="35"/>
      <c r="C373" s="208" t="s">
        <v>477</v>
      </c>
      <c r="D373" s="208" t="s">
        <v>193</v>
      </c>
      <c r="E373" s="209" t="s">
        <v>478</v>
      </c>
      <c r="F373" s="210" t="s">
        <v>479</v>
      </c>
      <c r="G373" s="211" t="s">
        <v>223</v>
      </c>
      <c r="H373" s="212">
        <v>78.384</v>
      </c>
      <c r="I373" s="213"/>
      <c r="J373" s="214">
        <f>ROUND(I373*H373,2)</f>
        <v>0</v>
      </c>
      <c r="K373" s="210" t="s">
        <v>197</v>
      </c>
      <c r="L373" s="39"/>
      <c r="M373" s="215" t="s">
        <v>1</v>
      </c>
      <c r="N373" s="216" t="s">
        <v>42</v>
      </c>
      <c r="O373" s="71"/>
      <c r="P373" s="217">
        <f>O373*H373</f>
        <v>0</v>
      </c>
      <c r="Q373" s="217">
        <v>4.0000000000000003E-5</v>
      </c>
      <c r="R373" s="217">
        <f>Q373*H373</f>
        <v>3.1353600000000002E-3</v>
      </c>
      <c r="S373" s="217">
        <v>0</v>
      </c>
      <c r="T373" s="218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19" t="s">
        <v>198</v>
      </c>
      <c r="AT373" s="219" t="s">
        <v>193</v>
      </c>
      <c r="AU373" s="219" t="s">
        <v>213</v>
      </c>
      <c r="AY373" s="17" t="s">
        <v>191</v>
      </c>
      <c r="BE373" s="220">
        <f>IF(N373="základní",J373,0)</f>
        <v>0</v>
      </c>
      <c r="BF373" s="220">
        <f>IF(N373="snížená",J373,0)</f>
        <v>0</v>
      </c>
      <c r="BG373" s="220">
        <f>IF(N373="zákl. přenesená",J373,0)</f>
        <v>0</v>
      </c>
      <c r="BH373" s="220">
        <f>IF(N373="sníž. přenesená",J373,0)</f>
        <v>0</v>
      </c>
      <c r="BI373" s="220">
        <f>IF(N373="nulová",J373,0)</f>
        <v>0</v>
      </c>
      <c r="BJ373" s="17" t="s">
        <v>84</v>
      </c>
      <c r="BK373" s="220">
        <f>ROUND(I373*H373,2)</f>
        <v>0</v>
      </c>
      <c r="BL373" s="17" t="s">
        <v>198</v>
      </c>
      <c r="BM373" s="219" t="s">
        <v>480</v>
      </c>
    </row>
    <row r="374" spans="1:65" s="2" customFormat="1" ht="68.25">
      <c r="A374" s="34"/>
      <c r="B374" s="35"/>
      <c r="C374" s="36"/>
      <c r="D374" s="221" t="s">
        <v>200</v>
      </c>
      <c r="E374" s="36"/>
      <c r="F374" s="222" t="s">
        <v>481</v>
      </c>
      <c r="G374" s="36"/>
      <c r="H374" s="36"/>
      <c r="I374" s="122"/>
      <c r="J374" s="36"/>
      <c r="K374" s="36"/>
      <c r="L374" s="39"/>
      <c r="M374" s="223"/>
      <c r="N374" s="224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200</v>
      </c>
      <c r="AU374" s="17" t="s">
        <v>213</v>
      </c>
    </row>
    <row r="375" spans="1:65" s="14" customFormat="1">
      <c r="B375" s="235"/>
      <c r="C375" s="236"/>
      <c r="D375" s="221" t="s">
        <v>202</v>
      </c>
      <c r="E375" s="237" t="s">
        <v>1</v>
      </c>
      <c r="F375" s="238" t="s">
        <v>438</v>
      </c>
      <c r="G375" s="236"/>
      <c r="H375" s="239">
        <v>13.13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AT375" s="245" t="s">
        <v>202</v>
      </c>
      <c r="AU375" s="245" t="s">
        <v>213</v>
      </c>
      <c r="AV375" s="14" t="s">
        <v>86</v>
      </c>
      <c r="AW375" s="14" t="s">
        <v>32</v>
      </c>
      <c r="AX375" s="14" t="s">
        <v>77</v>
      </c>
      <c r="AY375" s="245" t="s">
        <v>191</v>
      </c>
    </row>
    <row r="376" spans="1:65" s="14" customFormat="1">
      <c r="B376" s="235"/>
      <c r="C376" s="236"/>
      <c r="D376" s="221" t="s">
        <v>202</v>
      </c>
      <c r="E376" s="237" t="s">
        <v>1</v>
      </c>
      <c r="F376" s="238" t="s">
        <v>439</v>
      </c>
      <c r="G376" s="236"/>
      <c r="H376" s="239">
        <v>13.01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AT376" s="245" t="s">
        <v>202</v>
      </c>
      <c r="AU376" s="245" t="s">
        <v>213</v>
      </c>
      <c r="AV376" s="14" t="s">
        <v>86</v>
      </c>
      <c r="AW376" s="14" t="s">
        <v>32</v>
      </c>
      <c r="AX376" s="14" t="s">
        <v>77</v>
      </c>
      <c r="AY376" s="245" t="s">
        <v>191</v>
      </c>
    </row>
    <row r="377" spans="1:65" s="14" customFormat="1">
      <c r="B377" s="235"/>
      <c r="C377" s="236"/>
      <c r="D377" s="221" t="s">
        <v>202</v>
      </c>
      <c r="E377" s="237" t="s">
        <v>1</v>
      </c>
      <c r="F377" s="238" t="s">
        <v>440</v>
      </c>
      <c r="G377" s="236"/>
      <c r="H377" s="239">
        <v>13.04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AT377" s="245" t="s">
        <v>202</v>
      </c>
      <c r="AU377" s="245" t="s">
        <v>213</v>
      </c>
      <c r="AV377" s="14" t="s">
        <v>86</v>
      </c>
      <c r="AW377" s="14" t="s">
        <v>32</v>
      </c>
      <c r="AX377" s="14" t="s">
        <v>77</v>
      </c>
      <c r="AY377" s="245" t="s">
        <v>191</v>
      </c>
    </row>
    <row r="378" spans="1:65" s="13" customFormat="1">
      <c r="B378" s="225"/>
      <c r="C378" s="226"/>
      <c r="D378" s="221" t="s">
        <v>202</v>
      </c>
      <c r="E378" s="227" t="s">
        <v>1</v>
      </c>
      <c r="F378" s="228" t="s">
        <v>211</v>
      </c>
      <c r="G378" s="226"/>
      <c r="H378" s="227" t="s">
        <v>1</v>
      </c>
      <c r="I378" s="229"/>
      <c r="J378" s="226"/>
      <c r="K378" s="226"/>
      <c r="L378" s="230"/>
      <c r="M378" s="231"/>
      <c r="N378" s="232"/>
      <c r="O378" s="232"/>
      <c r="P378" s="232"/>
      <c r="Q378" s="232"/>
      <c r="R378" s="232"/>
      <c r="S378" s="232"/>
      <c r="T378" s="233"/>
      <c r="AT378" s="234" t="s">
        <v>202</v>
      </c>
      <c r="AU378" s="234" t="s">
        <v>213</v>
      </c>
      <c r="AV378" s="13" t="s">
        <v>84</v>
      </c>
      <c r="AW378" s="13" t="s">
        <v>32</v>
      </c>
      <c r="AX378" s="13" t="s">
        <v>77</v>
      </c>
      <c r="AY378" s="234" t="s">
        <v>191</v>
      </c>
    </row>
    <row r="379" spans="1:65" s="14" customFormat="1">
      <c r="B379" s="235"/>
      <c r="C379" s="236"/>
      <c r="D379" s="221" t="s">
        <v>202</v>
      </c>
      <c r="E379" s="237" t="s">
        <v>1</v>
      </c>
      <c r="F379" s="238" t="s">
        <v>441</v>
      </c>
      <c r="G379" s="236"/>
      <c r="H379" s="239">
        <v>39.204000000000001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202</v>
      </c>
      <c r="AU379" s="245" t="s">
        <v>213</v>
      </c>
      <c r="AV379" s="14" t="s">
        <v>86</v>
      </c>
      <c r="AW379" s="14" t="s">
        <v>32</v>
      </c>
      <c r="AX379" s="14" t="s">
        <v>77</v>
      </c>
      <c r="AY379" s="245" t="s">
        <v>191</v>
      </c>
    </row>
    <row r="380" spans="1:65" s="2" customFormat="1" ht="32.450000000000003" customHeight="1">
      <c r="A380" s="34"/>
      <c r="B380" s="35"/>
      <c r="C380" s="208" t="s">
        <v>482</v>
      </c>
      <c r="D380" s="208" t="s">
        <v>193</v>
      </c>
      <c r="E380" s="209" t="s">
        <v>483</v>
      </c>
      <c r="F380" s="210" t="s">
        <v>484</v>
      </c>
      <c r="G380" s="211" t="s">
        <v>297</v>
      </c>
      <c r="H380" s="212">
        <v>8.24</v>
      </c>
      <c r="I380" s="213"/>
      <c r="J380" s="214">
        <f>ROUND(I380*H380,2)</f>
        <v>0</v>
      </c>
      <c r="K380" s="210" t="s">
        <v>197</v>
      </c>
      <c r="L380" s="39"/>
      <c r="M380" s="215" t="s">
        <v>1</v>
      </c>
      <c r="N380" s="216" t="s">
        <v>42</v>
      </c>
      <c r="O380" s="71"/>
      <c r="P380" s="217">
        <f>O380*H380</f>
        <v>0</v>
      </c>
      <c r="Q380" s="217">
        <v>2.0400000000000001E-3</v>
      </c>
      <c r="R380" s="217">
        <f>Q380*H380</f>
        <v>1.6809600000000001E-2</v>
      </c>
      <c r="S380" s="217">
        <v>0</v>
      </c>
      <c r="T380" s="218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19" t="s">
        <v>198</v>
      </c>
      <c r="AT380" s="219" t="s">
        <v>193</v>
      </c>
      <c r="AU380" s="219" t="s">
        <v>213</v>
      </c>
      <c r="AY380" s="17" t="s">
        <v>191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7" t="s">
        <v>84</v>
      </c>
      <c r="BK380" s="220">
        <f>ROUND(I380*H380,2)</f>
        <v>0</v>
      </c>
      <c r="BL380" s="17" t="s">
        <v>198</v>
      </c>
      <c r="BM380" s="219" t="s">
        <v>485</v>
      </c>
    </row>
    <row r="381" spans="1:65" s="2" customFormat="1" ht="29.25">
      <c r="A381" s="34"/>
      <c r="B381" s="35"/>
      <c r="C381" s="36"/>
      <c r="D381" s="221" t="s">
        <v>200</v>
      </c>
      <c r="E381" s="36"/>
      <c r="F381" s="222" t="s">
        <v>486</v>
      </c>
      <c r="G381" s="36"/>
      <c r="H381" s="36"/>
      <c r="I381" s="122"/>
      <c r="J381" s="36"/>
      <c r="K381" s="36"/>
      <c r="L381" s="39"/>
      <c r="M381" s="223"/>
      <c r="N381" s="224"/>
      <c r="O381" s="71"/>
      <c r="P381" s="71"/>
      <c r="Q381" s="71"/>
      <c r="R381" s="71"/>
      <c r="S381" s="71"/>
      <c r="T381" s="72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200</v>
      </c>
      <c r="AU381" s="17" t="s">
        <v>213</v>
      </c>
    </row>
    <row r="382" spans="1:65" s="13" customFormat="1">
      <c r="B382" s="225"/>
      <c r="C382" s="226"/>
      <c r="D382" s="221" t="s">
        <v>202</v>
      </c>
      <c r="E382" s="227" t="s">
        <v>1</v>
      </c>
      <c r="F382" s="228" t="s">
        <v>211</v>
      </c>
      <c r="G382" s="226"/>
      <c r="H382" s="227" t="s">
        <v>1</v>
      </c>
      <c r="I382" s="229"/>
      <c r="J382" s="226"/>
      <c r="K382" s="226"/>
      <c r="L382" s="230"/>
      <c r="M382" s="231"/>
      <c r="N382" s="232"/>
      <c r="O382" s="232"/>
      <c r="P382" s="232"/>
      <c r="Q382" s="232"/>
      <c r="R382" s="232"/>
      <c r="S382" s="232"/>
      <c r="T382" s="233"/>
      <c r="AT382" s="234" t="s">
        <v>202</v>
      </c>
      <c r="AU382" s="234" t="s">
        <v>213</v>
      </c>
      <c r="AV382" s="13" t="s">
        <v>84</v>
      </c>
      <c r="AW382" s="13" t="s">
        <v>32</v>
      </c>
      <c r="AX382" s="13" t="s">
        <v>77</v>
      </c>
      <c r="AY382" s="234" t="s">
        <v>191</v>
      </c>
    </row>
    <row r="383" spans="1:65" s="14" customFormat="1">
      <c r="B383" s="235"/>
      <c r="C383" s="236"/>
      <c r="D383" s="221" t="s">
        <v>202</v>
      </c>
      <c r="E383" s="237" t="s">
        <v>1</v>
      </c>
      <c r="F383" s="238" t="s">
        <v>487</v>
      </c>
      <c r="G383" s="236"/>
      <c r="H383" s="239">
        <v>8.24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AT383" s="245" t="s">
        <v>202</v>
      </c>
      <c r="AU383" s="245" t="s">
        <v>213</v>
      </c>
      <c r="AV383" s="14" t="s">
        <v>86</v>
      </c>
      <c r="AW383" s="14" t="s">
        <v>32</v>
      </c>
      <c r="AX383" s="14" t="s">
        <v>77</v>
      </c>
      <c r="AY383" s="245" t="s">
        <v>191</v>
      </c>
    </row>
    <row r="384" spans="1:65" s="2" customFormat="1" ht="21.6" customHeight="1">
      <c r="A384" s="34"/>
      <c r="B384" s="35"/>
      <c r="C384" s="208" t="s">
        <v>488</v>
      </c>
      <c r="D384" s="208" t="s">
        <v>193</v>
      </c>
      <c r="E384" s="209" t="s">
        <v>489</v>
      </c>
      <c r="F384" s="210" t="s">
        <v>490</v>
      </c>
      <c r="G384" s="211" t="s">
        <v>196</v>
      </c>
      <c r="H384" s="212">
        <v>64</v>
      </c>
      <c r="I384" s="213"/>
      <c r="J384" s="214">
        <f>ROUND(I384*H384,2)</f>
        <v>0</v>
      </c>
      <c r="K384" s="210" t="s">
        <v>197</v>
      </c>
      <c r="L384" s="39"/>
      <c r="M384" s="215" t="s">
        <v>1</v>
      </c>
      <c r="N384" s="216" t="s">
        <v>42</v>
      </c>
      <c r="O384" s="71"/>
      <c r="P384" s="217">
        <f>O384*H384</f>
        <v>0</v>
      </c>
      <c r="Q384" s="217">
        <v>2.3400000000000001E-3</v>
      </c>
      <c r="R384" s="217">
        <f>Q384*H384</f>
        <v>0.14976</v>
      </c>
      <c r="S384" s="217">
        <v>0</v>
      </c>
      <c r="T384" s="21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19" t="s">
        <v>198</v>
      </c>
      <c r="AT384" s="219" t="s">
        <v>193</v>
      </c>
      <c r="AU384" s="219" t="s">
        <v>213</v>
      </c>
      <c r="AY384" s="17" t="s">
        <v>191</v>
      </c>
      <c r="BE384" s="220">
        <f>IF(N384="základní",J384,0)</f>
        <v>0</v>
      </c>
      <c r="BF384" s="220">
        <f>IF(N384="snížená",J384,0)</f>
        <v>0</v>
      </c>
      <c r="BG384" s="220">
        <f>IF(N384="zákl. přenesená",J384,0)</f>
        <v>0</v>
      </c>
      <c r="BH384" s="220">
        <f>IF(N384="sníž. přenesená",J384,0)</f>
        <v>0</v>
      </c>
      <c r="BI384" s="220">
        <f>IF(N384="nulová",J384,0)</f>
        <v>0</v>
      </c>
      <c r="BJ384" s="17" t="s">
        <v>84</v>
      </c>
      <c r="BK384" s="220">
        <f>ROUND(I384*H384,2)</f>
        <v>0</v>
      </c>
      <c r="BL384" s="17" t="s">
        <v>198</v>
      </c>
      <c r="BM384" s="219" t="s">
        <v>491</v>
      </c>
    </row>
    <row r="385" spans="1:65" s="2" customFormat="1" ht="39">
      <c r="A385" s="34"/>
      <c r="B385" s="35"/>
      <c r="C385" s="36"/>
      <c r="D385" s="221" t="s">
        <v>200</v>
      </c>
      <c r="E385" s="36"/>
      <c r="F385" s="222" t="s">
        <v>492</v>
      </c>
      <c r="G385" s="36"/>
      <c r="H385" s="36"/>
      <c r="I385" s="122"/>
      <c r="J385" s="36"/>
      <c r="K385" s="36"/>
      <c r="L385" s="39"/>
      <c r="M385" s="223"/>
      <c r="N385" s="224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200</v>
      </c>
      <c r="AU385" s="17" t="s">
        <v>213</v>
      </c>
    </row>
    <row r="386" spans="1:65" s="13" customFormat="1">
      <c r="B386" s="225"/>
      <c r="C386" s="226"/>
      <c r="D386" s="221" t="s">
        <v>202</v>
      </c>
      <c r="E386" s="227" t="s">
        <v>1</v>
      </c>
      <c r="F386" s="228" t="s">
        <v>493</v>
      </c>
      <c r="G386" s="226"/>
      <c r="H386" s="227" t="s">
        <v>1</v>
      </c>
      <c r="I386" s="229"/>
      <c r="J386" s="226"/>
      <c r="K386" s="226"/>
      <c r="L386" s="230"/>
      <c r="M386" s="231"/>
      <c r="N386" s="232"/>
      <c r="O386" s="232"/>
      <c r="P386" s="232"/>
      <c r="Q386" s="232"/>
      <c r="R386" s="232"/>
      <c r="S386" s="232"/>
      <c r="T386" s="233"/>
      <c r="AT386" s="234" t="s">
        <v>202</v>
      </c>
      <c r="AU386" s="234" t="s">
        <v>213</v>
      </c>
      <c r="AV386" s="13" t="s">
        <v>84</v>
      </c>
      <c r="AW386" s="13" t="s">
        <v>32</v>
      </c>
      <c r="AX386" s="13" t="s">
        <v>77</v>
      </c>
      <c r="AY386" s="234" t="s">
        <v>191</v>
      </c>
    </row>
    <row r="387" spans="1:65" s="14" customFormat="1">
      <c r="B387" s="235"/>
      <c r="C387" s="236"/>
      <c r="D387" s="221" t="s">
        <v>202</v>
      </c>
      <c r="E387" s="237" t="s">
        <v>1</v>
      </c>
      <c r="F387" s="238" t="s">
        <v>494</v>
      </c>
      <c r="G387" s="236"/>
      <c r="H387" s="239">
        <v>64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AT387" s="245" t="s">
        <v>202</v>
      </c>
      <c r="AU387" s="245" t="s">
        <v>213</v>
      </c>
      <c r="AV387" s="14" t="s">
        <v>86</v>
      </c>
      <c r="AW387" s="14" t="s">
        <v>32</v>
      </c>
      <c r="AX387" s="14" t="s">
        <v>77</v>
      </c>
      <c r="AY387" s="245" t="s">
        <v>191</v>
      </c>
    </row>
    <row r="388" spans="1:65" s="2" customFormat="1" ht="14.45" customHeight="1">
      <c r="A388" s="34"/>
      <c r="B388" s="35"/>
      <c r="C388" s="247" t="s">
        <v>495</v>
      </c>
      <c r="D388" s="247" t="s">
        <v>275</v>
      </c>
      <c r="E388" s="248" t="s">
        <v>496</v>
      </c>
      <c r="F388" s="249" t="s">
        <v>497</v>
      </c>
      <c r="G388" s="250" t="s">
        <v>196</v>
      </c>
      <c r="H388" s="251">
        <v>64</v>
      </c>
      <c r="I388" s="252"/>
      <c r="J388" s="253">
        <f>ROUND(I388*H388,2)</f>
        <v>0</v>
      </c>
      <c r="K388" s="249" t="s">
        <v>197</v>
      </c>
      <c r="L388" s="254"/>
      <c r="M388" s="255" t="s">
        <v>1</v>
      </c>
      <c r="N388" s="256" t="s">
        <v>42</v>
      </c>
      <c r="O388" s="71"/>
      <c r="P388" s="217">
        <f>O388*H388</f>
        <v>0</v>
      </c>
      <c r="Q388" s="217">
        <v>5.8E-4</v>
      </c>
      <c r="R388" s="217">
        <f>Q388*H388</f>
        <v>3.712E-2</v>
      </c>
      <c r="S388" s="217">
        <v>0</v>
      </c>
      <c r="T388" s="218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19" t="s">
        <v>248</v>
      </c>
      <c r="AT388" s="219" t="s">
        <v>275</v>
      </c>
      <c r="AU388" s="219" t="s">
        <v>213</v>
      </c>
      <c r="AY388" s="17" t="s">
        <v>191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17" t="s">
        <v>84</v>
      </c>
      <c r="BK388" s="220">
        <f>ROUND(I388*H388,2)</f>
        <v>0</v>
      </c>
      <c r="BL388" s="17" t="s">
        <v>198</v>
      </c>
      <c r="BM388" s="219" t="s">
        <v>498</v>
      </c>
    </row>
    <row r="389" spans="1:65" s="2" customFormat="1">
      <c r="A389" s="34"/>
      <c r="B389" s="35"/>
      <c r="C389" s="36"/>
      <c r="D389" s="221" t="s">
        <v>200</v>
      </c>
      <c r="E389" s="36"/>
      <c r="F389" s="222" t="s">
        <v>497</v>
      </c>
      <c r="G389" s="36"/>
      <c r="H389" s="36"/>
      <c r="I389" s="122"/>
      <c r="J389" s="36"/>
      <c r="K389" s="36"/>
      <c r="L389" s="39"/>
      <c r="M389" s="223"/>
      <c r="N389" s="224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200</v>
      </c>
      <c r="AU389" s="17" t="s">
        <v>213</v>
      </c>
    </row>
    <row r="390" spans="1:65" s="2" customFormat="1" ht="21.6" customHeight="1">
      <c r="A390" s="34"/>
      <c r="B390" s="35"/>
      <c r="C390" s="208" t="s">
        <v>499</v>
      </c>
      <c r="D390" s="208" t="s">
        <v>193</v>
      </c>
      <c r="E390" s="209" t="s">
        <v>500</v>
      </c>
      <c r="F390" s="210" t="s">
        <v>501</v>
      </c>
      <c r="G390" s="211" t="s">
        <v>196</v>
      </c>
      <c r="H390" s="212">
        <v>12</v>
      </c>
      <c r="I390" s="213"/>
      <c r="J390" s="214">
        <f>ROUND(I390*H390,2)</f>
        <v>0</v>
      </c>
      <c r="K390" s="210" t="s">
        <v>197</v>
      </c>
      <c r="L390" s="39"/>
      <c r="M390" s="215" t="s">
        <v>1</v>
      </c>
      <c r="N390" s="216" t="s">
        <v>42</v>
      </c>
      <c r="O390" s="71"/>
      <c r="P390" s="217">
        <f>O390*H390</f>
        <v>0</v>
      </c>
      <c r="Q390" s="217">
        <v>1.0000000000000001E-5</v>
      </c>
      <c r="R390" s="217">
        <f>Q390*H390</f>
        <v>1.2000000000000002E-4</v>
      </c>
      <c r="S390" s="217">
        <v>0</v>
      </c>
      <c r="T390" s="21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19" t="s">
        <v>198</v>
      </c>
      <c r="AT390" s="219" t="s">
        <v>193</v>
      </c>
      <c r="AU390" s="219" t="s">
        <v>213</v>
      </c>
      <c r="AY390" s="17" t="s">
        <v>191</v>
      </c>
      <c r="BE390" s="220">
        <f>IF(N390="základní",J390,0)</f>
        <v>0</v>
      </c>
      <c r="BF390" s="220">
        <f>IF(N390="snížená",J390,0)</f>
        <v>0</v>
      </c>
      <c r="BG390" s="220">
        <f>IF(N390="zákl. přenesená",J390,0)</f>
        <v>0</v>
      </c>
      <c r="BH390" s="220">
        <f>IF(N390="sníž. přenesená",J390,0)</f>
        <v>0</v>
      </c>
      <c r="BI390" s="220">
        <f>IF(N390="nulová",J390,0)</f>
        <v>0</v>
      </c>
      <c r="BJ390" s="17" t="s">
        <v>84</v>
      </c>
      <c r="BK390" s="220">
        <f>ROUND(I390*H390,2)</f>
        <v>0</v>
      </c>
      <c r="BL390" s="17" t="s">
        <v>198</v>
      </c>
      <c r="BM390" s="219" t="s">
        <v>502</v>
      </c>
    </row>
    <row r="391" spans="1:65" s="2" customFormat="1" ht="29.25">
      <c r="A391" s="34"/>
      <c r="B391" s="35"/>
      <c r="C391" s="36"/>
      <c r="D391" s="221" t="s">
        <v>200</v>
      </c>
      <c r="E391" s="36"/>
      <c r="F391" s="222" t="s">
        <v>503</v>
      </c>
      <c r="G391" s="36"/>
      <c r="H391" s="36"/>
      <c r="I391" s="122"/>
      <c r="J391" s="36"/>
      <c r="K391" s="36"/>
      <c r="L391" s="39"/>
      <c r="M391" s="223"/>
      <c r="N391" s="224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200</v>
      </c>
      <c r="AU391" s="17" t="s">
        <v>213</v>
      </c>
    </row>
    <row r="392" spans="1:65" s="14" customFormat="1">
      <c r="B392" s="235"/>
      <c r="C392" s="236"/>
      <c r="D392" s="221" t="s">
        <v>202</v>
      </c>
      <c r="E392" s="237" t="s">
        <v>1</v>
      </c>
      <c r="F392" s="238" t="s">
        <v>504</v>
      </c>
      <c r="G392" s="236"/>
      <c r="H392" s="239">
        <v>12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AT392" s="245" t="s">
        <v>202</v>
      </c>
      <c r="AU392" s="245" t="s">
        <v>213</v>
      </c>
      <c r="AV392" s="14" t="s">
        <v>86</v>
      </c>
      <c r="AW392" s="14" t="s">
        <v>32</v>
      </c>
      <c r="AX392" s="14" t="s">
        <v>77</v>
      </c>
      <c r="AY392" s="245" t="s">
        <v>191</v>
      </c>
    </row>
    <row r="393" spans="1:65" s="2" customFormat="1" ht="21.6" customHeight="1">
      <c r="A393" s="34"/>
      <c r="B393" s="35"/>
      <c r="C393" s="208" t="s">
        <v>505</v>
      </c>
      <c r="D393" s="208" t="s">
        <v>193</v>
      </c>
      <c r="E393" s="209" t="s">
        <v>506</v>
      </c>
      <c r="F393" s="210" t="s">
        <v>507</v>
      </c>
      <c r="G393" s="211" t="s">
        <v>196</v>
      </c>
      <c r="H393" s="212">
        <v>12</v>
      </c>
      <c r="I393" s="213"/>
      <c r="J393" s="214">
        <f>ROUND(I393*H393,2)</f>
        <v>0</v>
      </c>
      <c r="K393" s="210" t="s">
        <v>197</v>
      </c>
      <c r="L393" s="39"/>
      <c r="M393" s="215" t="s">
        <v>1</v>
      </c>
      <c r="N393" s="216" t="s">
        <v>42</v>
      </c>
      <c r="O393" s="71"/>
      <c r="P393" s="217">
        <f>O393*H393</f>
        <v>0</v>
      </c>
      <c r="Q393" s="217">
        <v>1.4999999999999999E-4</v>
      </c>
      <c r="R393" s="217">
        <f>Q393*H393</f>
        <v>1.8E-3</v>
      </c>
      <c r="S393" s="217">
        <v>0</v>
      </c>
      <c r="T393" s="21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19" t="s">
        <v>198</v>
      </c>
      <c r="AT393" s="219" t="s">
        <v>193</v>
      </c>
      <c r="AU393" s="219" t="s">
        <v>213</v>
      </c>
      <c r="AY393" s="17" t="s">
        <v>191</v>
      </c>
      <c r="BE393" s="220">
        <f>IF(N393="základní",J393,0)</f>
        <v>0</v>
      </c>
      <c r="BF393" s="220">
        <f>IF(N393="snížená",J393,0)</f>
        <v>0</v>
      </c>
      <c r="BG393" s="220">
        <f>IF(N393="zákl. přenesená",J393,0)</f>
        <v>0</v>
      </c>
      <c r="BH393" s="220">
        <f>IF(N393="sníž. přenesená",J393,0)</f>
        <v>0</v>
      </c>
      <c r="BI393" s="220">
        <f>IF(N393="nulová",J393,0)</f>
        <v>0</v>
      </c>
      <c r="BJ393" s="17" t="s">
        <v>84</v>
      </c>
      <c r="BK393" s="220">
        <f>ROUND(I393*H393,2)</f>
        <v>0</v>
      </c>
      <c r="BL393" s="17" t="s">
        <v>198</v>
      </c>
      <c r="BM393" s="219" t="s">
        <v>508</v>
      </c>
    </row>
    <row r="394" spans="1:65" s="2" customFormat="1" ht="19.5">
      <c r="A394" s="34"/>
      <c r="B394" s="35"/>
      <c r="C394" s="36"/>
      <c r="D394" s="221" t="s">
        <v>200</v>
      </c>
      <c r="E394" s="36"/>
      <c r="F394" s="222" t="s">
        <v>509</v>
      </c>
      <c r="G394" s="36"/>
      <c r="H394" s="36"/>
      <c r="I394" s="122"/>
      <c r="J394" s="36"/>
      <c r="K394" s="36"/>
      <c r="L394" s="39"/>
      <c r="M394" s="223"/>
      <c r="N394" s="224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200</v>
      </c>
      <c r="AU394" s="17" t="s">
        <v>213</v>
      </c>
    </row>
    <row r="395" spans="1:65" s="12" customFormat="1" ht="20.85" customHeight="1">
      <c r="B395" s="192"/>
      <c r="C395" s="193"/>
      <c r="D395" s="194" t="s">
        <v>76</v>
      </c>
      <c r="E395" s="206" t="s">
        <v>510</v>
      </c>
      <c r="F395" s="206" t="s">
        <v>511</v>
      </c>
      <c r="G395" s="193"/>
      <c r="H395" s="193"/>
      <c r="I395" s="196"/>
      <c r="J395" s="207">
        <f>BK395</f>
        <v>0</v>
      </c>
      <c r="K395" s="193"/>
      <c r="L395" s="198"/>
      <c r="M395" s="199"/>
      <c r="N395" s="200"/>
      <c r="O395" s="200"/>
      <c r="P395" s="201">
        <f>SUM(P396:P437)</f>
        <v>0</v>
      </c>
      <c r="Q395" s="200"/>
      <c r="R395" s="201">
        <f>SUM(R396:R437)</f>
        <v>0</v>
      </c>
      <c r="S395" s="200"/>
      <c r="T395" s="202">
        <f>SUM(T396:T437)</f>
        <v>20.745488000000002</v>
      </c>
      <c r="AR395" s="203" t="s">
        <v>84</v>
      </c>
      <c r="AT395" s="204" t="s">
        <v>76</v>
      </c>
      <c r="AU395" s="204" t="s">
        <v>86</v>
      </c>
      <c r="AY395" s="203" t="s">
        <v>191</v>
      </c>
      <c r="BK395" s="205">
        <f>SUM(BK396:BK437)</f>
        <v>0</v>
      </c>
    </row>
    <row r="396" spans="1:65" s="2" customFormat="1" ht="21.6" customHeight="1">
      <c r="A396" s="34"/>
      <c r="B396" s="35"/>
      <c r="C396" s="208" t="s">
        <v>512</v>
      </c>
      <c r="D396" s="208" t="s">
        <v>193</v>
      </c>
      <c r="E396" s="209" t="s">
        <v>513</v>
      </c>
      <c r="F396" s="210" t="s">
        <v>514</v>
      </c>
      <c r="G396" s="211" t="s">
        <v>223</v>
      </c>
      <c r="H396" s="212">
        <v>46.314</v>
      </c>
      <c r="I396" s="213"/>
      <c r="J396" s="214">
        <f>ROUND(I396*H396,2)</f>
        <v>0</v>
      </c>
      <c r="K396" s="210" t="s">
        <v>197</v>
      </c>
      <c r="L396" s="39"/>
      <c r="M396" s="215" t="s">
        <v>1</v>
      </c>
      <c r="N396" s="216" t="s">
        <v>42</v>
      </c>
      <c r="O396" s="71"/>
      <c r="P396" s="217">
        <f>O396*H396</f>
        <v>0</v>
      </c>
      <c r="Q396" s="217">
        <v>0</v>
      </c>
      <c r="R396" s="217">
        <f>Q396*H396</f>
        <v>0</v>
      </c>
      <c r="S396" s="217">
        <v>0.13100000000000001</v>
      </c>
      <c r="T396" s="218">
        <f>S396*H396</f>
        <v>6.0671340000000002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9" t="s">
        <v>198</v>
      </c>
      <c r="AT396" s="219" t="s">
        <v>193</v>
      </c>
      <c r="AU396" s="219" t="s">
        <v>213</v>
      </c>
      <c r="AY396" s="17" t="s">
        <v>191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7" t="s">
        <v>84</v>
      </c>
      <c r="BK396" s="220">
        <f>ROUND(I396*H396,2)</f>
        <v>0</v>
      </c>
      <c r="BL396" s="17" t="s">
        <v>198</v>
      </c>
      <c r="BM396" s="219" t="s">
        <v>515</v>
      </c>
    </row>
    <row r="397" spans="1:65" s="2" customFormat="1" ht="29.25">
      <c r="A397" s="34"/>
      <c r="B397" s="35"/>
      <c r="C397" s="36"/>
      <c r="D397" s="221" t="s">
        <v>200</v>
      </c>
      <c r="E397" s="36"/>
      <c r="F397" s="222" t="s">
        <v>516</v>
      </c>
      <c r="G397" s="36"/>
      <c r="H397" s="36"/>
      <c r="I397" s="122"/>
      <c r="J397" s="36"/>
      <c r="K397" s="36"/>
      <c r="L397" s="39"/>
      <c r="M397" s="223"/>
      <c r="N397" s="224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200</v>
      </c>
      <c r="AU397" s="17" t="s">
        <v>213</v>
      </c>
    </row>
    <row r="398" spans="1:65" s="13" customFormat="1">
      <c r="B398" s="225"/>
      <c r="C398" s="226"/>
      <c r="D398" s="221" t="s">
        <v>202</v>
      </c>
      <c r="E398" s="227" t="s">
        <v>1</v>
      </c>
      <c r="F398" s="228" t="s">
        <v>285</v>
      </c>
      <c r="G398" s="226"/>
      <c r="H398" s="227" t="s">
        <v>1</v>
      </c>
      <c r="I398" s="229"/>
      <c r="J398" s="226"/>
      <c r="K398" s="226"/>
      <c r="L398" s="230"/>
      <c r="M398" s="231"/>
      <c r="N398" s="232"/>
      <c r="O398" s="232"/>
      <c r="P398" s="232"/>
      <c r="Q398" s="232"/>
      <c r="R398" s="232"/>
      <c r="S398" s="232"/>
      <c r="T398" s="233"/>
      <c r="AT398" s="234" t="s">
        <v>202</v>
      </c>
      <c r="AU398" s="234" t="s">
        <v>213</v>
      </c>
      <c r="AV398" s="13" t="s">
        <v>84</v>
      </c>
      <c r="AW398" s="13" t="s">
        <v>32</v>
      </c>
      <c r="AX398" s="13" t="s">
        <v>77</v>
      </c>
      <c r="AY398" s="234" t="s">
        <v>191</v>
      </c>
    </row>
    <row r="399" spans="1:65" s="14" customFormat="1">
      <c r="B399" s="235"/>
      <c r="C399" s="236"/>
      <c r="D399" s="221" t="s">
        <v>202</v>
      </c>
      <c r="E399" s="237" t="s">
        <v>1</v>
      </c>
      <c r="F399" s="238" t="s">
        <v>517</v>
      </c>
      <c r="G399" s="236"/>
      <c r="H399" s="239">
        <v>14.257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AT399" s="245" t="s">
        <v>202</v>
      </c>
      <c r="AU399" s="245" t="s">
        <v>213</v>
      </c>
      <c r="AV399" s="14" t="s">
        <v>86</v>
      </c>
      <c r="AW399" s="14" t="s">
        <v>32</v>
      </c>
      <c r="AX399" s="14" t="s">
        <v>77</v>
      </c>
      <c r="AY399" s="245" t="s">
        <v>191</v>
      </c>
    </row>
    <row r="400" spans="1:65" s="13" customFormat="1">
      <c r="B400" s="225"/>
      <c r="C400" s="226"/>
      <c r="D400" s="221" t="s">
        <v>202</v>
      </c>
      <c r="E400" s="227" t="s">
        <v>1</v>
      </c>
      <c r="F400" s="228" t="s">
        <v>288</v>
      </c>
      <c r="G400" s="226"/>
      <c r="H400" s="227" t="s">
        <v>1</v>
      </c>
      <c r="I400" s="229"/>
      <c r="J400" s="226"/>
      <c r="K400" s="226"/>
      <c r="L400" s="230"/>
      <c r="M400" s="231"/>
      <c r="N400" s="232"/>
      <c r="O400" s="232"/>
      <c r="P400" s="232"/>
      <c r="Q400" s="232"/>
      <c r="R400" s="232"/>
      <c r="S400" s="232"/>
      <c r="T400" s="233"/>
      <c r="AT400" s="234" t="s">
        <v>202</v>
      </c>
      <c r="AU400" s="234" t="s">
        <v>213</v>
      </c>
      <c r="AV400" s="13" t="s">
        <v>84</v>
      </c>
      <c r="AW400" s="13" t="s">
        <v>32</v>
      </c>
      <c r="AX400" s="13" t="s">
        <v>77</v>
      </c>
      <c r="AY400" s="234" t="s">
        <v>191</v>
      </c>
    </row>
    <row r="401" spans="1:65" s="14" customFormat="1">
      <c r="B401" s="235"/>
      <c r="C401" s="236"/>
      <c r="D401" s="221" t="s">
        <v>202</v>
      </c>
      <c r="E401" s="237" t="s">
        <v>1</v>
      </c>
      <c r="F401" s="238" t="s">
        <v>518</v>
      </c>
      <c r="G401" s="236"/>
      <c r="H401" s="239">
        <v>14.331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202</v>
      </c>
      <c r="AU401" s="245" t="s">
        <v>213</v>
      </c>
      <c r="AV401" s="14" t="s">
        <v>86</v>
      </c>
      <c r="AW401" s="14" t="s">
        <v>32</v>
      </c>
      <c r="AX401" s="14" t="s">
        <v>77</v>
      </c>
      <c r="AY401" s="245" t="s">
        <v>191</v>
      </c>
    </row>
    <row r="402" spans="1:65" s="13" customFormat="1">
      <c r="B402" s="225"/>
      <c r="C402" s="226"/>
      <c r="D402" s="221" t="s">
        <v>202</v>
      </c>
      <c r="E402" s="227" t="s">
        <v>1</v>
      </c>
      <c r="F402" s="228" t="s">
        <v>291</v>
      </c>
      <c r="G402" s="226"/>
      <c r="H402" s="227" t="s">
        <v>1</v>
      </c>
      <c r="I402" s="229"/>
      <c r="J402" s="226"/>
      <c r="K402" s="226"/>
      <c r="L402" s="230"/>
      <c r="M402" s="231"/>
      <c r="N402" s="232"/>
      <c r="O402" s="232"/>
      <c r="P402" s="232"/>
      <c r="Q402" s="232"/>
      <c r="R402" s="232"/>
      <c r="S402" s="232"/>
      <c r="T402" s="233"/>
      <c r="AT402" s="234" t="s">
        <v>202</v>
      </c>
      <c r="AU402" s="234" t="s">
        <v>213</v>
      </c>
      <c r="AV402" s="13" t="s">
        <v>84</v>
      </c>
      <c r="AW402" s="13" t="s">
        <v>32</v>
      </c>
      <c r="AX402" s="13" t="s">
        <v>77</v>
      </c>
      <c r="AY402" s="234" t="s">
        <v>191</v>
      </c>
    </row>
    <row r="403" spans="1:65" s="14" customFormat="1" ht="22.5">
      <c r="B403" s="235"/>
      <c r="C403" s="236"/>
      <c r="D403" s="221" t="s">
        <v>202</v>
      </c>
      <c r="E403" s="237" t="s">
        <v>1</v>
      </c>
      <c r="F403" s="238" t="s">
        <v>519</v>
      </c>
      <c r="G403" s="236"/>
      <c r="H403" s="239">
        <v>17.725999999999999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AT403" s="245" t="s">
        <v>202</v>
      </c>
      <c r="AU403" s="245" t="s">
        <v>213</v>
      </c>
      <c r="AV403" s="14" t="s">
        <v>86</v>
      </c>
      <c r="AW403" s="14" t="s">
        <v>32</v>
      </c>
      <c r="AX403" s="14" t="s">
        <v>77</v>
      </c>
      <c r="AY403" s="245" t="s">
        <v>191</v>
      </c>
    </row>
    <row r="404" spans="1:65" s="2" customFormat="1" ht="21.6" customHeight="1">
      <c r="A404" s="34"/>
      <c r="B404" s="35"/>
      <c r="C404" s="208" t="s">
        <v>520</v>
      </c>
      <c r="D404" s="208" t="s">
        <v>193</v>
      </c>
      <c r="E404" s="209" t="s">
        <v>521</v>
      </c>
      <c r="F404" s="210" t="s">
        <v>522</v>
      </c>
      <c r="G404" s="211" t="s">
        <v>223</v>
      </c>
      <c r="H404" s="212">
        <v>8.1110000000000007</v>
      </c>
      <c r="I404" s="213"/>
      <c r="J404" s="214">
        <f>ROUND(I404*H404,2)</f>
        <v>0</v>
      </c>
      <c r="K404" s="210" t="s">
        <v>197</v>
      </c>
      <c r="L404" s="39"/>
      <c r="M404" s="215" t="s">
        <v>1</v>
      </c>
      <c r="N404" s="216" t="s">
        <v>42</v>
      </c>
      <c r="O404" s="71"/>
      <c r="P404" s="217">
        <f>O404*H404</f>
        <v>0</v>
      </c>
      <c r="Q404" s="217">
        <v>0</v>
      </c>
      <c r="R404" s="217">
        <f>Q404*H404</f>
        <v>0</v>
      </c>
      <c r="S404" s="217">
        <v>0.26100000000000001</v>
      </c>
      <c r="T404" s="218">
        <f>S404*H404</f>
        <v>2.1169710000000004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19" t="s">
        <v>198</v>
      </c>
      <c r="AT404" s="219" t="s">
        <v>193</v>
      </c>
      <c r="AU404" s="219" t="s">
        <v>213</v>
      </c>
      <c r="AY404" s="17" t="s">
        <v>191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17" t="s">
        <v>84</v>
      </c>
      <c r="BK404" s="220">
        <f>ROUND(I404*H404,2)</f>
        <v>0</v>
      </c>
      <c r="BL404" s="17" t="s">
        <v>198</v>
      </c>
      <c r="BM404" s="219" t="s">
        <v>523</v>
      </c>
    </row>
    <row r="405" spans="1:65" s="2" customFormat="1" ht="29.25">
      <c r="A405" s="34"/>
      <c r="B405" s="35"/>
      <c r="C405" s="36"/>
      <c r="D405" s="221" t="s">
        <v>200</v>
      </c>
      <c r="E405" s="36"/>
      <c r="F405" s="222" t="s">
        <v>524</v>
      </c>
      <c r="G405" s="36"/>
      <c r="H405" s="36"/>
      <c r="I405" s="122"/>
      <c r="J405" s="36"/>
      <c r="K405" s="36"/>
      <c r="L405" s="39"/>
      <c r="M405" s="223"/>
      <c r="N405" s="224"/>
      <c r="O405" s="71"/>
      <c r="P405" s="71"/>
      <c r="Q405" s="71"/>
      <c r="R405" s="71"/>
      <c r="S405" s="71"/>
      <c r="T405" s="72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200</v>
      </c>
      <c r="AU405" s="17" t="s">
        <v>213</v>
      </c>
    </row>
    <row r="406" spans="1:65" s="14" customFormat="1">
      <c r="B406" s="235"/>
      <c r="C406" s="236"/>
      <c r="D406" s="221" t="s">
        <v>202</v>
      </c>
      <c r="E406" s="237" t="s">
        <v>1</v>
      </c>
      <c r="F406" s="238" t="s">
        <v>525</v>
      </c>
      <c r="G406" s="236"/>
      <c r="H406" s="239">
        <v>5.274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AT406" s="245" t="s">
        <v>202</v>
      </c>
      <c r="AU406" s="245" t="s">
        <v>213</v>
      </c>
      <c r="AV406" s="14" t="s">
        <v>86</v>
      </c>
      <c r="AW406" s="14" t="s">
        <v>32</v>
      </c>
      <c r="AX406" s="14" t="s">
        <v>77</v>
      </c>
      <c r="AY406" s="245" t="s">
        <v>191</v>
      </c>
    </row>
    <row r="407" spans="1:65" s="14" customFormat="1">
      <c r="B407" s="235"/>
      <c r="C407" s="236"/>
      <c r="D407" s="221" t="s">
        <v>202</v>
      </c>
      <c r="E407" s="237" t="s">
        <v>1</v>
      </c>
      <c r="F407" s="238" t="s">
        <v>526</v>
      </c>
      <c r="G407" s="236"/>
      <c r="H407" s="239">
        <v>2.8370000000000002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AT407" s="245" t="s">
        <v>202</v>
      </c>
      <c r="AU407" s="245" t="s">
        <v>213</v>
      </c>
      <c r="AV407" s="14" t="s">
        <v>86</v>
      </c>
      <c r="AW407" s="14" t="s">
        <v>32</v>
      </c>
      <c r="AX407" s="14" t="s">
        <v>77</v>
      </c>
      <c r="AY407" s="245" t="s">
        <v>191</v>
      </c>
    </row>
    <row r="408" spans="1:65" s="2" customFormat="1" ht="21.6" customHeight="1">
      <c r="A408" s="34"/>
      <c r="B408" s="35"/>
      <c r="C408" s="208" t="s">
        <v>527</v>
      </c>
      <c r="D408" s="208" t="s">
        <v>193</v>
      </c>
      <c r="E408" s="209" t="s">
        <v>528</v>
      </c>
      <c r="F408" s="210" t="s">
        <v>529</v>
      </c>
      <c r="G408" s="211" t="s">
        <v>223</v>
      </c>
      <c r="H408" s="212">
        <v>4.6710000000000003</v>
      </c>
      <c r="I408" s="213"/>
      <c r="J408" s="214">
        <f>ROUND(I408*H408,2)</f>
        <v>0</v>
      </c>
      <c r="K408" s="210" t="s">
        <v>197</v>
      </c>
      <c r="L408" s="39"/>
      <c r="M408" s="215" t="s">
        <v>1</v>
      </c>
      <c r="N408" s="216" t="s">
        <v>42</v>
      </c>
      <c r="O408" s="71"/>
      <c r="P408" s="217">
        <f>O408*H408</f>
        <v>0</v>
      </c>
      <c r="Q408" s="217">
        <v>0</v>
      </c>
      <c r="R408" s="217">
        <f>Q408*H408</f>
        <v>0</v>
      </c>
      <c r="S408" s="217">
        <v>8.2000000000000003E-2</v>
      </c>
      <c r="T408" s="218">
        <f>S408*H408</f>
        <v>0.38302200000000003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19" t="s">
        <v>198</v>
      </c>
      <c r="AT408" s="219" t="s">
        <v>193</v>
      </c>
      <c r="AU408" s="219" t="s">
        <v>213</v>
      </c>
      <c r="AY408" s="17" t="s">
        <v>191</v>
      </c>
      <c r="BE408" s="220">
        <f>IF(N408="základní",J408,0)</f>
        <v>0</v>
      </c>
      <c r="BF408" s="220">
        <f>IF(N408="snížená",J408,0)</f>
        <v>0</v>
      </c>
      <c r="BG408" s="220">
        <f>IF(N408="zákl. přenesená",J408,0)</f>
        <v>0</v>
      </c>
      <c r="BH408" s="220">
        <f>IF(N408="sníž. přenesená",J408,0)</f>
        <v>0</v>
      </c>
      <c r="BI408" s="220">
        <f>IF(N408="nulová",J408,0)</f>
        <v>0</v>
      </c>
      <c r="BJ408" s="17" t="s">
        <v>84</v>
      </c>
      <c r="BK408" s="220">
        <f>ROUND(I408*H408,2)</f>
        <v>0</v>
      </c>
      <c r="BL408" s="17" t="s">
        <v>198</v>
      </c>
      <c r="BM408" s="219" t="s">
        <v>530</v>
      </c>
    </row>
    <row r="409" spans="1:65" s="2" customFormat="1" ht="19.5">
      <c r="A409" s="34"/>
      <c r="B409" s="35"/>
      <c r="C409" s="36"/>
      <c r="D409" s="221" t="s">
        <v>200</v>
      </c>
      <c r="E409" s="36"/>
      <c r="F409" s="222" t="s">
        <v>531</v>
      </c>
      <c r="G409" s="36"/>
      <c r="H409" s="36"/>
      <c r="I409" s="122"/>
      <c r="J409" s="36"/>
      <c r="K409" s="36"/>
      <c r="L409" s="39"/>
      <c r="M409" s="223"/>
      <c r="N409" s="224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200</v>
      </c>
      <c r="AU409" s="17" t="s">
        <v>213</v>
      </c>
    </row>
    <row r="410" spans="1:65" s="14" customFormat="1">
      <c r="B410" s="235"/>
      <c r="C410" s="236"/>
      <c r="D410" s="221" t="s">
        <v>202</v>
      </c>
      <c r="E410" s="237" t="s">
        <v>1</v>
      </c>
      <c r="F410" s="238" t="s">
        <v>532</v>
      </c>
      <c r="G410" s="236"/>
      <c r="H410" s="239">
        <v>4.6710000000000003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AT410" s="245" t="s">
        <v>202</v>
      </c>
      <c r="AU410" s="245" t="s">
        <v>213</v>
      </c>
      <c r="AV410" s="14" t="s">
        <v>86</v>
      </c>
      <c r="AW410" s="14" t="s">
        <v>32</v>
      </c>
      <c r="AX410" s="14" t="s">
        <v>77</v>
      </c>
      <c r="AY410" s="245" t="s">
        <v>191</v>
      </c>
    </row>
    <row r="411" spans="1:65" s="2" customFormat="1" ht="21.6" customHeight="1">
      <c r="A411" s="34"/>
      <c r="B411" s="35"/>
      <c r="C411" s="208" t="s">
        <v>533</v>
      </c>
      <c r="D411" s="208" t="s">
        <v>193</v>
      </c>
      <c r="E411" s="209" t="s">
        <v>534</v>
      </c>
      <c r="F411" s="210" t="s">
        <v>535</v>
      </c>
      <c r="G411" s="211" t="s">
        <v>297</v>
      </c>
      <c r="H411" s="212">
        <v>2.2320000000000002</v>
      </c>
      <c r="I411" s="213"/>
      <c r="J411" s="214">
        <f>ROUND(I411*H411,2)</f>
        <v>0</v>
      </c>
      <c r="K411" s="210" t="s">
        <v>197</v>
      </c>
      <c r="L411" s="39"/>
      <c r="M411" s="215" t="s">
        <v>1</v>
      </c>
      <c r="N411" s="216" t="s">
        <v>42</v>
      </c>
      <c r="O411" s="71"/>
      <c r="P411" s="217">
        <f>O411*H411</f>
        <v>0</v>
      </c>
      <c r="Q411" s="217">
        <v>0</v>
      </c>
      <c r="R411" s="217">
        <f>Q411*H411</f>
        <v>0</v>
      </c>
      <c r="S411" s="217">
        <v>0.112</v>
      </c>
      <c r="T411" s="218">
        <f>S411*H411</f>
        <v>0.24998400000000004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19" t="s">
        <v>198</v>
      </c>
      <c r="AT411" s="219" t="s">
        <v>193</v>
      </c>
      <c r="AU411" s="219" t="s">
        <v>213</v>
      </c>
      <c r="AY411" s="17" t="s">
        <v>191</v>
      </c>
      <c r="BE411" s="220">
        <f>IF(N411="základní",J411,0)</f>
        <v>0</v>
      </c>
      <c r="BF411" s="220">
        <f>IF(N411="snížená",J411,0)</f>
        <v>0</v>
      </c>
      <c r="BG411" s="220">
        <f>IF(N411="zákl. přenesená",J411,0)</f>
        <v>0</v>
      </c>
      <c r="BH411" s="220">
        <f>IF(N411="sníž. přenesená",J411,0)</f>
        <v>0</v>
      </c>
      <c r="BI411" s="220">
        <f>IF(N411="nulová",J411,0)</f>
        <v>0</v>
      </c>
      <c r="BJ411" s="17" t="s">
        <v>84</v>
      </c>
      <c r="BK411" s="220">
        <f>ROUND(I411*H411,2)</f>
        <v>0</v>
      </c>
      <c r="BL411" s="17" t="s">
        <v>198</v>
      </c>
      <c r="BM411" s="219" t="s">
        <v>536</v>
      </c>
    </row>
    <row r="412" spans="1:65" s="2" customFormat="1" ht="19.5">
      <c r="A412" s="34"/>
      <c r="B412" s="35"/>
      <c r="C412" s="36"/>
      <c r="D412" s="221" t="s">
        <v>200</v>
      </c>
      <c r="E412" s="36"/>
      <c r="F412" s="222" t="s">
        <v>537</v>
      </c>
      <c r="G412" s="36"/>
      <c r="H412" s="36"/>
      <c r="I412" s="122"/>
      <c r="J412" s="36"/>
      <c r="K412" s="36"/>
      <c r="L412" s="39"/>
      <c r="M412" s="223"/>
      <c r="N412" s="224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200</v>
      </c>
      <c r="AU412" s="17" t="s">
        <v>213</v>
      </c>
    </row>
    <row r="413" spans="1:65" s="14" customFormat="1">
      <c r="B413" s="235"/>
      <c r="C413" s="236"/>
      <c r="D413" s="221" t="s">
        <v>202</v>
      </c>
      <c r="E413" s="237" t="s">
        <v>1</v>
      </c>
      <c r="F413" s="238" t="s">
        <v>538</v>
      </c>
      <c r="G413" s="236"/>
      <c r="H413" s="239">
        <v>2.2320000000000002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202</v>
      </c>
      <c r="AU413" s="245" t="s">
        <v>213</v>
      </c>
      <c r="AV413" s="14" t="s">
        <v>86</v>
      </c>
      <c r="AW413" s="14" t="s">
        <v>32</v>
      </c>
      <c r="AX413" s="14" t="s">
        <v>77</v>
      </c>
      <c r="AY413" s="245" t="s">
        <v>191</v>
      </c>
    </row>
    <row r="414" spans="1:65" s="2" customFormat="1" ht="21.6" customHeight="1">
      <c r="A414" s="34"/>
      <c r="B414" s="35"/>
      <c r="C414" s="208" t="s">
        <v>539</v>
      </c>
      <c r="D414" s="208" t="s">
        <v>193</v>
      </c>
      <c r="E414" s="209" t="s">
        <v>540</v>
      </c>
      <c r="F414" s="210" t="s">
        <v>541</v>
      </c>
      <c r="G414" s="211" t="s">
        <v>208</v>
      </c>
      <c r="H414" s="212">
        <v>1.044</v>
      </c>
      <c r="I414" s="213"/>
      <c r="J414" s="214">
        <f>ROUND(I414*H414,2)</f>
        <v>0</v>
      </c>
      <c r="K414" s="210" t="s">
        <v>197</v>
      </c>
      <c r="L414" s="39"/>
      <c r="M414" s="215" t="s">
        <v>1</v>
      </c>
      <c r="N414" s="216" t="s">
        <v>42</v>
      </c>
      <c r="O414" s="71"/>
      <c r="P414" s="217">
        <f>O414*H414</f>
        <v>0</v>
      </c>
      <c r="Q414" s="217">
        <v>0</v>
      </c>
      <c r="R414" s="217">
        <f>Q414*H414</f>
        <v>0</v>
      </c>
      <c r="S414" s="217">
        <v>2.4</v>
      </c>
      <c r="T414" s="218">
        <f>S414*H414</f>
        <v>2.5055999999999998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19" t="s">
        <v>198</v>
      </c>
      <c r="AT414" s="219" t="s">
        <v>193</v>
      </c>
      <c r="AU414" s="219" t="s">
        <v>213</v>
      </c>
      <c r="AY414" s="17" t="s">
        <v>191</v>
      </c>
      <c r="BE414" s="220">
        <f>IF(N414="základní",J414,0)</f>
        <v>0</v>
      </c>
      <c r="BF414" s="220">
        <f>IF(N414="snížená",J414,0)</f>
        <v>0</v>
      </c>
      <c r="BG414" s="220">
        <f>IF(N414="zákl. přenesená",J414,0)</f>
        <v>0</v>
      </c>
      <c r="BH414" s="220">
        <f>IF(N414="sníž. přenesená",J414,0)</f>
        <v>0</v>
      </c>
      <c r="BI414" s="220">
        <f>IF(N414="nulová",J414,0)</f>
        <v>0</v>
      </c>
      <c r="BJ414" s="17" t="s">
        <v>84</v>
      </c>
      <c r="BK414" s="220">
        <f>ROUND(I414*H414,2)</f>
        <v>0</v>
      </c>
      <c r="BL414" s="17" t="s">
        <v>198</v>
      </c>
      <c r="BM414" s="219" t="s">
        <v>542</v>
      </c>
    </row>
    <row r="415" spans="1:65" s="2" customFormat="1" ht="19.5">
      <c r="A415" s="34"/>
      <c r="B415" s="35"/>
      <c r="C415" s="36"/>
      <c r="D415" s="221" t="s">
        <v>200</v>
      </c>
      <c r="E415" s="36"/>
      <c r="F415" s="222" t="s">
        <v>543</v>
      </c>
      <c r="G415" s="36"/>
      <c r="H415" s="36"/>
      <c r="I415" s="122"/>
      <c r="J415" s="36"/>
      <c r="K415" s="36"/>
      <c r="L415" s="39"/>
      <c r="M415" s="223"/>
      <c r="N415" s="224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200</v>
      </c>
      <c r="AU415" s="17" t="s">
        <v>213</v>
      </c>
    </row>
    <row r="416" spans="1:65" s="13" customFormat="1">
      <c r="B416" s="225"/>
      <c r="C416" s="226"/>
      <c r="D416" s="221" t="s">
        <v>202</v>
      </c>
      <c r="E416" s="227" t="s">
        <v>1</v>
      </c>
      <c r="F416" s="228" t="s">
        <v>544</v>
      </c>
      <c r="G416" s="226"/>
      <c r="H416" s="227" t="s">
        <v>1</v>
      </c>
      <c r="I416" s="229"/>
      <c r="J416" s="226"/>
      <c r="K416" s="226"/>
      <c r="L416" s="230"/>
      <c r="M416" s="231"/>
      <c r="N416" s="232"/>
      <c r="O416" s="232"/>
      <c r="P416" s="232"/>
      <c r="Q416" s="232"/>
      <c r="R416" s="232"/>
      <c r="S416" s="232"/>
      <c r="T416" s="233"/>
      <c r="AT416" s="234" t="s">
        <v>202</v>
      </c>
      <c r="AU416" s="234" t="s">
        <v>213</v>
      </c>
      <c r="AV416" s="13" t="s">
        <v>84</v>
      </c>
      <c r="AW416" s="13" t="s">
        <v>32</v>
      </c>
      <c r="AX416" s="13" t="s">
        <v>77</v>
      </c>
      <c r="AY416" s="234" t="s">
        <v>191</v>
      </c>
    </row>
    <row r="417" spans="1:65" s="14" customFormat="1">
      <c r="B417" s="235"/>
      <c r="C417" s="236"/>
      <c r="D417" s="221" t="s">
        <v>202</v>
      </c>
      <c r="E417" s="237" t="s">
        <v>1</v>
      </c>
      <c r="F417" s="238" t="s">
        <v>545</v>
      </c>
      <c r="G417" s="236"/>
      <c r="H417" s="239">
        <v>1.044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AT417" s="245" t="s">
        <v>202</v>
      </c>
      <c r="AU417" s="245" t="s">
        <v>213</v>
      </c>
      <c r="AV417" s="14" t="s">
        <v>86</v>
      </c>
      <c r="AW417" s="14" t="s">
        <v>32</v>
      </c>
      <c r="AX417" s="14" t="s">
        <v>77</v>
      </c>
      <c r="AY417" s="245" t="s">
        <v>191</v>
      </c>
    </row>
    <row r="418" spans="1:65" s="2" customFormat="1" ht="32.450000000000003" customHeight="1">
      <c r="A418" s="34"/>
      <c r="B418" s="35"/>
      <c r="C418" s="208" t="s">
        <v>546</v>
      </c>
      <c r="D418" s="208" t="s">
        <v>193</v>
      </c>
      <c r="E418" s="209" t="s">
        <v>547</v>
      </c>
      <c r="F418" s="210" t="s">
        <v>548</v>
      </c>
      <c r="G418" s="211" t="s">
        <v>208</v>
      </c>
      <c r="H418" s="212">
        <v>1.2</v>
      </c>
      <c r="I418" s="213"/>
      <c r="J418" s="214">
        <f>ROUND(I418*H418,2)</f>
        <v>0</v>
      </c>
      <c r="K418" s="210" t="s">
        <v>197</v>
      </c>
      <c r="L418" s="39"/>
      <c r="M418" s="215" t="s">
        <v>1</v>
      </c>
      <c r="N418" s="216" t="s">
        <v>42</v>
      </c>
      <c r="O418" s="71"/>
      <c r="P418" s="217">
        <f>O418*H418</f>
        <v>0</v>
      </c>
      <c r="Q418" s="217">
        <v>0</v>
      </c>
      <c r="R418" s="217">
        <f>Q418*H418</f>
        <v>0</v>
      </c>
      <c r="S418" s="217">
        <v>2.2000000000000002</v>
      </c>
      <c r="T418" s="218">
        <f>S418*H418</f>
        <v>2.64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19" t="s">
        <v>198</v>
      </c>
      <c r="AT418" s="219" t="s">
        <v>193</v>
      </c>
      <c r="AU418" s="219" t="s">
        <v>213</v>
      </c>
      <c r="AY418" s="17" t="s">
        <v>191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17" t="s">
        <v>84</v>
      </c>
      <c r="BK418" s="220">
        <f>ROUND(I418*H418,2)</f>
        <v>0</v>
      </c>
      <c r="BL418" s="17" t="s">
        <v>198</v>
      </c>
      <c r="BM418" s="219" t="s">
        <v>549</v>
      </c>
    </row>
    <row r="419" spans="1:65" s="2" customFormat="1" ht="19.5">
      <c r="A419" s="34"/>
      <c r="B419" s="35"/>
      <c r="C419" s="36"/>
      <c r="D419" s="221" t="s">
        <v>200</v>
      </c>
      <c r="E419" s="36"/>
      <c r="F419" s="222" t="s">
        <v>550</v>
      </c>
      <c r="G419" s="36"/>
      <c r="H419" s="36"/>
      <c r="I419" s="122"/>
      <c r="J419" s="36"/>
      <c r="K419" s="36"/>
      <c r="L419" s="39"/>
      <c r="M419" s="223"/>
      <c r="N419" s="224"/>
      <c r="O419" s="71"/>
      <c r="P419" s="71"/>
      <c r="Q419" s="71"/>
      <c r="R419" s="71"/>
      <c r="S419" s="71"/>
      <c r="T419" s="72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7" t="s">
        <v>200</v>
      </c>
      <c r="AU419" s="17" t="s">
        <v>213</v>
      </c>
    </row>
    <row r="420" spans="1:65" s="13" customFormat="1">
      <c r="B420" s="225"/>
      <c r="C420" s="226"/>
      <c r="D420" s="221" t="s">
        <v>202</v>
      </c>
      <c r="E420" s="227" t="s">
        <v>1</v>
      </c>
      <c r="F420" s="228" t="s">
        <v>551</v>
      </c>
      <c r="G420" s="226"/>
      <c r="H420" s="227" t="s">
        <v>1</v>
      </c>
      <c r="I420" s="229"/>
      <c r="J420" s="226"/>
      <c r="K420" s="226"/>
      <c r="L420" s="230"/>
      <c r="M420" s="231"/>
      <c r="N420" s="232"/>
      <c r="O420" s="232"/>
      <c r="P420" s="232"/>
      <c r="Q420" s="232"/>
      <c r="R420" s="232"/>
      <c r="S420" s="232"/>
      <c r="T420" s="233"/>
      <c r="AT420" s="234" t="s">
        <v>202</v>
      </c>
      <c r="AU420" s="234" t="s">
        <v>213</v>
      </c>
      <c r="AV420" s="13" t="s">
        <v>84</v>
      </c>
      <c r="AW420" s="13" t="s">
        <v>32</v>
      </c>
      <c r="AX420" s="13" t="s">
        <v>77</v>
      </c>
      <c r="AY420" s="234" t="s">
        <v>191</v>
      </c>
    </row>
    <row r="421" spans="1:65" s="14" customFormat="1">
      <c r="B421" s="235"/>
      <c r="C421" s="236"/>
      <c r="D421" s="221" t="s">
        <v>202</v>
      </c>
      <c r="E421" s="237" t="s">
        <v>1</v>
      </c>
      <c r="F421" s="238" t="s">
        <v>552</v>
      </c>
      <c r="G421" s="236"/>
      <c r="H421" s="239">
        <v>1.0589999999999999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202</v>
      </c>
      <c r="AU421" s="245" t="s">
        <v>213</v>
      </c>
      <c r="AV421" s="14" t="s">
        <v>86</v>
      </c>
      <c r="AW421" s="14" t="s">
        <v>32</v>
      </c>
      <c r="AX421" s="14" t="s">
        <v>77</v>
      </c>
      <c r="AY421" s="245" t="s">
        <v>191</v>
      </c>
    </row>
    <row r="422" spans="1:65" s="13" customFormat="1">
      <c r="B422" s="225"/>
      <c r="C422" s="226"/>
      <c r="D422" s="221" t="s">
        <v>202</v>
      </c>
      <c r="E422" s="227" t="s">
        <v>1</v>
      </c>
      <c r="F422" s="228" t="s">
        <v>394</v>
      </c>
      <c r="G422" s="226"/>
      <c r="H422" s="227" t="s">
        <v>1</v>
      </c>
      <c r="I422" s="229"/>
      <c r="J422" s="226"/>
      <c r="K422" s="226"/>
      <c r="L422" s="230"/>
      <c r="M422" s="231"/>
      <c r="N422" s="232"/>
      <c r="O422" s="232"/>
      <c r="P422" s="232"/>
      <c r="Q422" s="232"/>
      <c r="R422" s="232"/>
      <c r="S422" s="232"/>
      <c r="T422" s="233"/>
      <c r="AT422" s="234" t="s">
        <v>202</v>
      </c>
      <c r="AU422" s="234" t="s">
        <v>213</v>
      </c>
      <c r="AV422" s="13" t="s">
        <v>84</v>
      </c>
      <c r="AW422" s="13" t="s">
        <v>32</v>
      </c>
      <c r="AX422" s="13" t="s">
        <v>77</v>
      </c>
      <c r="AY422" s="234" t="s">
        <v>191</v>
      </c>
    </row>
    <row r="423" spans="1:65" s="14" customFormat="1">
      <c r="B423" s="235"/>
      <c r="C423" s="236"/>
      <c r="D423" s="221" t="s">
        <v>202</v>
      </c>
      <c r="E423" s="237" t="s">
        <v>1</v>
      </c>
      <c r="F423" s="238" t="s">
        <v>553</v>
      </c>
      <c r="G423" s="236"/>
      <c r="H423" s="239">
        <v>0.14099999999999999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AT423" s="245" t="s">
        <v>202</v>
      </c>
      <c r="AU423" s="245" t="s">
        <v>213</v>
      </c>
      <c r="AV423" s="14" t="s">
        <v>86</v>
      </c>
      <c r="AW423" s="14" t="s">
        <v>32</v>
      </c>
      <c r="AX423" s="14" t="s">
        <v>77</v>
      </c>
      <c r="AY423" s="245" t="s">
        <v>191</v>
      </c>
    </row>
    <row r="424" spans="1:65" s="2" customFormat="1" ht="21.6" customHeight="1">
      <c r="A424" s="34"/>
      <c r="B424" s="35"/>
      <c r="C424" s="208" t="s">
        <v>554</v>
      </c>
      <c r="D424" s="208" t="s">
        <v>193</v>
      </c>
      <c r="E424" s="209" t="s">
        <v>555</v>
      </c>
      <c r="F424" s="210" t="s">
        <v>556</v>
      </c>
      <c r="G424" s="211" t="s">
        <v>208</v>
      </c>
      <c r="H424" s="212">
        <v>4.2359999999999998</v>
      </c>
      <c r="I424" s="213"/>
      <c r="J424" s="214">
        <f>ROUND(I424*H424,2)</f>
        <v>0</v>
      </c>
      <c r="K424" s="210" t="s">
        <v>197</v>
      </c>
      <c r="L424" s="39"/>
      <c r="M424" s="215" t="s">
        <v>1</v>
      </c>
      <c r="N424" s="216" t="s">
        <v>42</v>
      </c>
      <c r="O424" s="71"/>
      <c r="P424" s="217">
        <f>O424*H424</f>
        <v>0</v>
      </c>
      <c r="Q424" s="217">
        <v>0</v>
      </c>
      <c r="R424" s="217">
        <f>Q424*H424</f>
        <v>0</v>
      </c>
      <c r="S424" s="217">
        <v>1.4</v>
      </c>
      <c r="T424" s="218">
        <f>S424*H424</f>
        <v>5.9303999999999997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19" t="s">
        <v>198</v>
      </c>
      <c r="AT424" s="219" t="s">
        <v>193</v>
      </c>
      <c r="AU424" s="219" t="s">
        <v>213</v>
      </c>
      <c r="AY424" s="17" t="s">
        <v>191</v>
      </c>
      <c r="BE424" s="220">
        <f>IF(N424="základní",J424,0)</f>
        <v>0</v>
      </c>
      <c r="BF424" s="220">
        <f>IF(N424="snížená",J424,0)</f>
        <v>0</v>
      </c>
      <c r="BG424" s="220">
        <f>IF(N424="zákl. přenesená",J424,0)</f>
        <v>0</v>
      </c>
      <c r="BH424" s="220">
        <f>IF(N424="sníž. přenesená",J424,0)</f>
        <v>0</v>
      </c>
      <c r="BI424" s="220">
        <f>IF(N424="nulová",J424,0)</f>
        <v>0</v>
      </c>
      <c r="BJ424" s="17" t="s">
        <v>84</v>
      </c>
      <c r="BK424" s="220">
        <f>ROUND(I424*H424,2)</f>
        <v>0</v>
      </c>
      <c r="BL424" s="17" t="s">
        <v>198</v>
      </c>
      <c r="BM424" s="219" t="s">
        <v>557</v>
      </c>
    </row>
    <row r="425" spans="1:65" s="2" customFormat="1" ht="19.5">
      <c r="A425" s="34"/>
      <c r="B425" s="35"/>
      <c r="C425" s="36"/>
      <c r="D425" s="221" t="s">
        <v>200</v>
      </c>
      <c r="E425" s="36"/>
      <c r="F425" s="222" t="s">
        <v>558</v>
      </c>
      <c r="G425" s="36"/>
      <c r="H425" s="36"/>
      <c r="I425" s="122"/>
      <c r="J425" s="36"/>
      <c r="K425" s="36"/>
      <c r="L425" s="39"/>
      <c r="M425" s="223"/>
      <c r="N425" s="224"/>
      <c r="O425" s="71"/>
      <c r="P425" s="71"/>
      <c r="Q425" s="71"/>
      <c r="R425" s="71"/>
      <c r="S425" s="71"/>
      <c r="T425" s="72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T425" s="17" t="s">
        <v>200</v>
      </c>
      <c r="AU425" s="17" t="s">
        <v>213</v>
      </c>
    </row>
    <row r="426" spans="1:65" s="14" customFormat="1">
      <c r="B426" s="235"/>
      <c r="C426" s="236"/>
      <c r="D426" s="221" t="s">
        <v>202</v>
      </c>
      <c r="E426" s="237" t="s">
        <v>1</v>
      </c>
      <c r="F426" s="238" t="s">
        <v>559</v>
      </c>
      <c r="G426" s="236"/>
      <c r="H426" s="239">
        <v>4.2359999999999998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AT426" s="245" t="s">
        <v>202</v>
      </c>
      <c r="AU426" s="245" t="s">
        <v>213</v>
      </c>
      <c r="AV426" s="14" t="s">
        <v>86</v>
      </c>
      <c r="AW426" s="14" t="s">
        <v>32</v>
      </c>
      <c r="AX426" s="14" t="s">
        <v>77</v>
      </c>
      <c r="AY426" s="245" t="s">
        <v>191</v>
      </c>
    </row>
    <row r="427" spans="1:65" s="2" customFormat="1" ht="21.6" customHeight="1">
      <c r="A427" s="34"/>
      <c r="B427" s="35"/>
      <c r="C427" s="208" t="s">
        <v>560</v>
      </c>
      <c r="D427" s="208" t="s">
        <v>193</v>
      </c>
      <c r="E427" s="209" t="s">
        <v>561</v>
      </c>
      <c r="F427" s="210" t="s">
        <v>562</v>
      </c>
      <c r="G427" s="211" t="s">
        <v>223</v>
      </c>
      <c r="H427" s="212">
        <v>7.0919999999999996</v>
      </c>
      <c r="I427" s="213"/>
      <c r="J427" s="214">
        <f>ROUND(I427*H427,2)</f>
        <v>0</v>
      </c>
      <c r="K427" s="210" t="s">
        <v>197</v>
      </c>
      <c r="L427" s="39"/>
      <c r="M427" s="215" t="s">
        <v>1</v>
      </c>
      <c r="N427" s="216" t="s">
        <v>42</v>
      </c>
      <c r="O427" s="71"/>
      <c r="P427" s="217">
        <f>O427*H427</f>
        <v>0</v>
      </c>
      <c r="Q427" s="217">
        <v>0</v>
      </c>
      <c r="R427" s="217">
        <f>Q427*H427</f>
        <v>0</v>
      </c>
      <c r="S427" s="217">
        <v>7.5999999999999998E-2</v>
      </c>
      <c r="T427" s="218">
        <f>S427*H427</f>
        <v>0.53899199999999992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19" t="s">
        <v>198</v>
      </c>
      <c r="AT427" s="219" t="s">
        <v>193</v>
      </c>
      <c r="AU427" s="219" t="s">
        <v>213</v>
      </c>
      <c r="AY427" s="17" t="s">
        <v>191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17" t="s">
        <v>84</v>
      </c>
      <c r="BK427" s="220">
        <f>ROUND(I427*H427,2)</f>
        <v>0</v>
      </c>
      <c r="BL427" s="17" t="s">
        <v>198</v>
      </c>
      <c r="BM427" s="219" t="s">
        <v>563</v>
      </c>
    </row>
    <row r="428" spans="1:65" s="2" customFormat="1" ht="29.25">
      <c r="A428" s="34"/>
      <c r="B428" s="35"/>
      <c r="C428" s="36"/>
      <c r="D428" s="221" t="s">
        <v>200</v>
      </c>
      <c r="E428" s="36"/>
      <c r="F428" s="222" t="s">
        <v>564</v>
      </c>
      <c r="G428" s="36"/>
      <c r="H428" s="36"/>
      <c r="I428" s="122"/>
      <c r="J428" s="36"/>
      <c r="K428" s="36"/>
      <c r="L428" s="39"/>
      <c r="M428" s="223"/>
      <c r="N428" s="224"/>
      <c r="O428" s="71"/>
      <c r="P428" s="71"/>
      <c r="Q428" s="71"/>
      <c r="R428" s="71"/>
      <c r="S428" s="71"/>
      <c r="T428" s="72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200</v>
      </c>
      <c r="AU428" s="17" t="s">
        <v>213</v>
      </c>
    </row>
    <row r="429" spans="1:65" s="14" customFormat="1">
      <c r="B429" s="235"/>
      <c r="C429" s="236"/>
      <c r="D429" s="221" t="s">
        <v>202</v>
      </c>
      <c r="E429" s="237" t="s">
        <v>1</v>
      </c>
      <c r="F429" s="238" t="s">
        <v>565</v>
      </c>
      <c r="G429" s="236"/>
      <c r="H429" s="239">
        <v>2.3639999999999999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AT429" s="245" t="s">
        <v>202</v>
      </c>
      <c r="AU429" s="245" t="s">
        <v>213</v>
      </c>
      <c r="AV429" s="14" t="s">
        <v>86</v>
      </c>
      <c r="AW429" s="14" t="s">
        <v>32</v>
      </c>
      <c r="AX429" s="14" t="s">
        <v>77</v>
      </c>
      <c r="AY429" s="245" t="s">
        <v>191</v>
      </c>
    </row>
    <row r="430" spans="1:65" s="14" customFormat="1">
      <c r="B430" s="235"/>
      <c r="C430" s="236"/>
      <c r="D430" s="221" t="s">
        <v>202</v>
      </c>
      <c r="E430" s="237" t="s">
        <v>1</v>
      </c>
      <c r="F430" s="238" t="s">
        <v>566</v>
      </c>
      <c r="G430" s="236"/>
      <c r="H430" s="239">
        <v>2.3639999999999999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AT430" s="245" t="s">
        <v>202</v>
      </c>
      <c r="AU430" s="245" t="s">
        <v>213</v>
      </c>
      <c r="AV430" s="14" t="s">
        <v>86</v>
      </c>
      <c r="AW430" s="14" t="s">
        <v>32</v>
      </c>
      <c r="AX430" s="14" t="s">
        <v>77</v>
      </c>
      <c r="AY430" s="245" t="s">
        <v>191</v>
      </c>
    </row>
    <row r="431" spans="1:65" s="14" customFormat="1">
      <c r="B431" s="235"/>
      <c r="C431" s="236"/>
      <c r="D431" s="221" t="s">
        <v>202</v>
      </c>
      <c r="E431" s="237" t="s">
        <v>1</v>
      </c>
      <c r="F431" s="238" t="s">
        <v>567</v>
      </c>
      <c r="G431" s="236"/>
      <c r="H431" s="239">
        <v>2.3639999999999999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AT431" s="245" t="s">
        <v>202</v>
      </c>
      <c r="AU431" s="245" t="s">
        <v>213</v>
      </c>
      <c r="AV431" s="14" t="s">
        <v>86</v>
      </c>
      <c r="AW431" s="14" t="s">
        <v>32</v>
      </c>
      <c r="AX431" s="14" t="s">
        <v>77</v>
      </c>
      <c r="AY431" s="245" t="s">
        <v>191</v>
      </c>
    </row>
    <row r="432" spans="1:65" s="2" customFormat="1" ht="21.6" customHeight="1">
      <c r="A432" s="34"/>
      <c r="B432" s="35"/>
      <c r="C432" s="208" t="s">
        <v>568</v>
      </c>
      <c r="D432" s="208" t="s">
        <v>193</v>
      </c>
      <c r="E432" s="209" t="s">
        <v>569</v>
      </c>
      <c r="F432" s="210" t="s">
        <v>570</v>
      </c>
      <c r="G432" s="211" t="s">
        <v>223</v>
      </c>
      <c r="H432" s="212">
        <v>3.57</v>
      </c>
      <c r="I432" s="213"/>
      <c r="J432" s="214">
        <f>ROUND(I432*H432,2)</f>
        <v>0</v>
      </c>
      <c r="K432" s="210" t="s">
        <v>197</v>
      </c>
      <c r="L432" s="39"/>
      <c r="M432" s="215" t="s">
        <v>1</v>
      </c>
      <c r="N432" s="216" t="s">
        <v>42</v>
      </c>
      <c r="O432" s="71"/>
      <c r="P432" s="217">
        <f>O432*H432</f>
        <v>0</v>
      </c>
      <c r="Q432" s="217">
        <v>0</v>
      </c>
      <c r="R432" s="217">
        <f>Q432*H432</f>
        <v>0</v>
      </c>
      <c r="S432" s="217">
        <v>6.3E-2</v>
      </c>
      <c r="T432" s="218">
        <f>S432*H432</f>
        <v>0.22491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19" t="s">
        <v>198</v>
      </c>
      <c r="AT432" s="219" t="s">
        <v>193</v>
      </c>
      <c r="AU432" s="219" t="s">
        <v>213</v>
      </c>
      <c r="AY432" s="17" t="s">
        <v>191</v>
      </c>
      <c r="BE432" s="220">
        <f>IF(N432="základní",J432,0)</f>
        <v>0</v>
      </c>
      <c r="BF432" s="220">
        <f>IF(N432="snížená",J432,0)</f>
        <v>0</v>
      </c>
      <c r="BG432" s="220">
        <f>IF(N432="zákl. přenesená",J432,0)</f>
        <v>0</v>
      </c>
      <c r="BH432" s="220">
        <f>IF(N432="sníž. přenesená",J432,0)</f>
        <v>0</v>
      </c>
      <c r="BI432" s="220">
        <f>IF(N432="nulová",J432,0)</f>
        <v>0</v>
      </c>
      <c r="BJ432" s="17" t="s">
        <v>84</v>
      </c>
      <c r="BK432" s="220">
        <f>ROUND(I432*H432,2)</f>
        <v>0</v>
      </c>
      <c r="BL432" s="17" t="s">
        <v>198</v>
      </c>
      <c r="BM432" s="219" t="s">
        <v>571</v>
      </c>
    </row>
    <row r="433" spans="1:65" s="2" customFormat="1" ht="29.25">
      <c r="A433" s="34"/>
      <c r="B433" s="35"/>
      <c r="C433" s="36"/>
      <c r="D433" s="221" t="s">
        <v>200</v>
      </c>
      <c r="E433" s="36"/>
      <c r="F433" s="222" t="s">
        <v>572</v>
      </c>
      <c r="G433" s="36"/>
      <c r="H433" s="36"/>
      <c r="I433" s="122"/>
      <c r="J433" s="36"/>
      <c r="K433" s="36"/>
      <c r="L433" s="39"/>
      <c r="M433" s="223"/>
      <c r="N433" s="224"/>
      <c r="O433" s="71"/>
      <c r="P433" s="71"/>
      <c r="Q433" s="71"/>
      <c r="R433" s="71"/>
      <c r="S433" s="71"/>
      <c r="T433" s="72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T433" s="17" t="s">
        <v>200</v>
      </c>
      <c r="AU433" s="17" t="s">
        <v>213</v>
      </c>
    </row>
    <row r="434" spans="1:65" s="14" customFormat="1">
      <c r="B434" s="235"/>
      <c r="C434" s="236"/>
      <c r="D434" s="221" t="s">
        <v>202</v>
      </c>
      <c r="E434" s="237" t="s">
        <v>1</v>
      </c>
      <c r="F434" s="238" t="s">
        <v>573</v>
      </c>
      <c r="G434" s="236"/>
      <c r="H434" s="239">
        <v>3.57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AT434" s="245" t="s">
        <v>202</v>
      </c>
      <c r="AU434" s="245" t="s">
        <v>213</v>
      </c>
      <c r="AV434" s="14" t="s">
        <v>86</v>
      </c>
      <c r="AW434" s="14" t="s">
        <v>32</v>
      </c>
      <c r="AX434" s="14" t="s">
        <v>77</v>
      </c>
      <c r="AY434" s="245" t="s">
        <v>191</v>
      </c>
    </row>
    <row r="435" spans="1:65" s="2" customFormat="1" ht="14.45" customHeight="1">
      <c r="A435" s="34"/>
      <c r="B435" s="35"/>
      <c r="C435" s="208" t="s">
        <v>574</v>
      </c>
      <c r="D435" s="208" t="s">
        <v>193</v>
      </c>
      <c r="E435" s="209" t="s">
        <v>575</v>
      </c>
      <c r="F435" s="210" t="s">
        <v>576</v>
      </c>
      <c r="G435" s="211" t="s">
        <v>223</v>
      </c>
      <c r="H435" s="212">
        <v>3.5390000000000001</v>
      </c>
      <c r="I435" s="213"/>
      <c r="J435" s="214">
        <f>ROUND(I435*H435,2)</f>
        <v>0</v>
      </c>
      <c r="K435" s="210" t="s">
        <v>197</v>
      </c>
      <c r="L435" s="39"/>
      <c r="M435" s="215" t="s">
        <v>1</v>
      </c>
      <c r="N435" s="216" t="s">
        <v>42</v>
      </c>
      <c r="O435" s="71"/>
      <c r="P435" s="217">
        <f>O435*H435</f>
        <v>0</v>
      </c>
      <c r="Q435" s="217">
        <v>0</v>
      </c>
      <c r="R435" s="217">
        <f>Q435*H435</f>
        <v>0</v>
      </c>
      <c r="S435" s="217">
        <v>2.5000000000000001E-2</v>
      </c>
      <c r="T435" s="218">
        <f>S435*H435</f>
        <v>8.8475000000000012E-2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219" t="s">
        <v>198</v>
      </c>
      <c r="AT435" s="219" t="s">
        <v>193</v>
      </c>
      <c r="AU435" s="219" t="s">
        <v>213</v>
      </c>
      <c r="AY435" s="17" t="s">
        <v>191</v>
      </c>
      <c r="BE435" s="220">
        <f>IF(N435="základní",J435,0)</f>
        <v>0</v>
      </c>
      <c r="BF435" s="220">
        <f>IF(N435="snížená",J435,0)</f>
        <v>0</v>
      </c>
      <c r="BG435" s="220">
        <f>IF(N435="zákl. přenesená",J435,0)</f>
        <v>0</v>
      </c>
      <c r="BH435" s="220">
        <f>IF(N435="sníž. přenesená",J435,0)</f>
        <v>0</v>
      </c>
      <c r="BI435" s="220">
        <f>IF(N435="nulová",J435,0)</f>
        <v>0</v>
      </c>
      <c r="BJ435" s="17" t="s">
        <v>84</v>
      </c>
      <c r="BK435" s="220">
        <f>ROUND(I435*H435,2)</f>
        <v>0</v>
      </c>
      <c r="BL435" s="17" t="s">
        <v>198</v>
      </c>
      <c r="BM435" s="219" t="s">
        <v>577</v>
      </c>
    </row>
    <row r="436" spans="1:65" s="2" customFormat="1" ht="29.25">
      <c r="A436" s="34"/>
      <c r="B436" s="35"/>
      <c r="C436" s="36"/>
      <c r="D436" s="221" t="s">
        <v>200</v>
      </c>
      <c r="E436" s="36"/>
      <c r="F436" s="222" t="s">
        <v>578</v>
      </c>
      <c r="G436" s="36"/>
      <c r="H436" s="36"/>
      <c r="I436" s="122"/>
      <c r="J436" s="36"/>
      <c r="K436" s="36"/>
      <c r="L436" s="39"/>
      <c r="M436" s="223"/>
      <c r="N436" s="224"/>
      <c r="O436" s="71"/>
      <c r="P436" s="71"/>
      <c r="Q436" s="71"/>
      <c r="R436" s="71"/>
      <c r="S436" s="71"/>
      <c r="T436" s="72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7" t="s">
        <v>200</v>
      </c>
      <c r="AU436" s="17" t="s">
        <v>213</v>
      </c>
    </row>
    <row r="437" spans="1:65" s="14" customFormat="1">
      <c r="B437" s="235"/>
      <c r="C437" s="236"/>
      <c r="D437" s="221" t="s">
        <v>202</v>
      </c>
      <c r="E437" s="237" t="s">
        <v>1</v>
      </c>
      <c r="F437" s="238" t="s">
        <v>579</v>
      </c>
      <c r="G437" s="236"/>
      <c r="H437" s="239">
        <v>3.5390000000000001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202</v>
      </c>
      <c r="AU437" s="245" t="s">
        <v>213</v>
      </c>
      <c r="AV437" s="14" t="s">
        <v>86</v>
      </c>
      <c r="AW437" s="14" t="s">
        <v>32</v>
      </c>
      <c r="AX437" s="14" t="s">
        <v>77</v>
      </c>
      <c r="AY437" s="245" t="s">
        <v>191</v>
      </c>
    </row>
    <row r="438" spans="1:65" s="12" customFormat="1" ht="20.85" customHeight="1">
      <c r="B438" s="192"/>
      <c r="C438" s="193"/>
      <c r="D438" s="194" t="s">
        <v>76</v>
      </c>
      <c r="E438" s="206" t="s">
        <v>580</v>
      </c>
      <c r="F438" s="206" t="s">
        <v>581</v>
      </c>
      <c r="G438" s="193"/>
      <c r="H438" s="193"/>
      <c r="I438" s="196"/>
      <c r="J438" s="207">
        <f>BK438</f>
        <v>0</v>
      </c>
      <c r="K438" s="193"/>
      <c r="L438" s="198"/>
      <c r="M438" s="199"/>
      <c r="N438" s="200"/>
      <c r="O438" s="200"/>
      <c r="P438" s="201">
        <f>SUM(P439:P464)</f>
        <v>0</v>
      </c>
      <c r="Q438" s="200"/>
      <c r="R438" s="201">
        <f>SUM(R439:R464)</f>
        <v>0</v>
      </c>
      <c r="S438" s="200"/>
      <c r="T438" s="202">
        <f>SUM(T439:T464)</f>
        <v>7.6018320000000008</v>
      </c>
      <c r="AR438" s="203" t="s">
        <v>84</v>
      </c>
      <c r="AT438" s="204" t="s">
        <v>76</v>
      </c>
      <c r="AU438" s="204" t="s">
        <v>86</v>
      </c>
      <c r="AY438" s="203" t="s">
        <v>191</v>
      </c>
      <c r="BK438" s="205">
        <f>SUM(BK439:BK464)</f>
        <v>0</v>
      </c>
    </row>
    <row r="439" spans="1:65" s="2" customFormat="1" ht="21.6" customHeight="1">
      <c r="A439" s="34"/>
      <c r="B439" s="35"/>
      <c r="C439" s="208" t="s">
        <v>582</v>
      </c>
      <c r="D439" s="208" t="s">
        <v>193</v>
      </c>
      <c r="E439" s="209" t="s">
        <v>583</v>
      </c>
      <c r="F439" s="210" t="s">
        <v>584</v>
      </c>
      <c r="G439" s="211" t="s">
        <v>196</v>
      </c>
      <c r="H439" s="212">
        <v>1</v>
      </c>
      <c r="I439" s="213"/>
      <c r="J439" s="214">
        <f>ROUND(I439*H439,2)</f>
        <v>0</v>
      </c>
      <c r="K439" s="210" t="s">
        <v>197</v>
      </c>
      <c r="L439" s="39"/>
      <c r="M439" s="215" t="s">
        <v>1</v>
      </c>
      <c r="N439" s="216" t="s">
        <v>42</v>
      </c>
      <c r="O439" s="71"/>
      <c r="P439" s="217">
        <f>O439*H439</f>
        <v>0</v>
      </c>
      <c r="Q439" s="217">
        <v>0</v>
      </c>
      <c r="R439" s="217">
        <f>Q439*H439</f>
        <v>0</v>
      </c>
      <c r="S439" s="217">
        <v>7.3999999999999996E-2</v>
      </c>
      <c r="T439" s="218">
        <f>S439*H439</f>
        <v>7.3999999999999996E-2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219" t="s">
        <v>198</v>
      </c>
      <c r="AT439" s="219" t="s">
        <v>193</v>
      </c>
      <c r="AU439" s="219" t="s">
        <v>213</v>
      </c>
      <c r="AY439" s="17" t="s">
        <v>191</v>
      </c>
      <c r="BE439" s="220">
        <f>IF(N439="základní",J439,0)</f>
        <v>0</v>
      </c>
      <c r="BF439" s="220">
        <f>IF(N439="snížená",J439,0)</f>
        <v>0</v>
      </c>
      <c r="BG439" s="220">
        <f>IF(N439="zákl. přenesená",J439,0)</f>
        <v>0</v>
      </c>
      <c r="BH439" s="220">
        <f>IF(N439="sníž. přenesená",J439,0)</f>
        <v>0</v>
      </c>
      <c r="BI439" s="220">
        <f>IF(N439="nulová",J439,0)</f>
        <v>0</v>
      </c>
      <c r="BJ439" s="17" t="s">
        <v>84</v>
      </c>
      <c r="BK439" s="220">
        <f>ROUND(I439*H439,2)</f>
        <v>0</v>
      </c>
      <c r="BL439" s="17" t="s">
        <v>198</v>
      </c>
      <c r="BM439" s="219" t="s">
        <v>585</v>
      </c>
    </row>
    <row r="440" spans="1:65" s="2" customFormat="1" ht="39">
      <c r="A440" s="34"/>
      <c r="B440" s="35"/>
      <c r="C440" s="36"/>
      <c r="D440" s="221" t="s">
        <v>200</v>
      </c>
      <c r="E440" s="36"/>
      <c r="F440" s="222" t="s">
        <v>586</v>
      </c>
      <c r="G440" s="36"/>
      <c r="H440" s="36"/>
      <c r="I440" s="122"/>
      <c r="J440" s="36"/>
      <c r="K440" s="36"/>
      <c r="L440" s="39"/>
      <c r="M440" s="223"/>
      <c r="N440" s="224"/>
      <c r="O440" s="71"/>
      <c r="P440" s="71"/>
      <c r="Q440" s="71"/>
      <c r="R440" s="71"/>
      <c r="S440" s="71"/>
      <c r="T440" s="72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7" t="s">
        <v>200</v>
      </c>
      <c r="AU440" s="17" t="s">
        <v>213</v>
      </c>
    </row>
    <row r="441" spans="1:65" s="14" customFormat="1">
      <c r="B441" s="235"/>
      <c r="C441" s="236"/>
      <c r="D441" s="221" t="s">
        <v>202</v>
      </c>
      <c r="E441" s="237" t="s">
        <v>1</v>
      </c>
      <c r="F441" s="238" t="s">
        <v>587</v>
      </c>
      <c r="G441" s="236"/>
      <c r="H441" s="239">
        <v>1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AT441" s="245" t="s">
        <v>202</v>
      </c>
      <c r="AU441" s="245" t="s">
        <v>213</v>
      </c>
      <c r="AV441" s="14" t="s">
        <v>86</v>
      </c>
      <c r="AW441" s="14" t="s">
        <v>32</v>
      </c>
      <c r="AX441" s="14" t="s">
        <v>77</v>
      </c>
      <c r="AY441" s="245" t="s">
        <v>191</v>
      </c>
    </row>
    <row r="442" spans="1:65" s="2" customFormat="1" ht="21.6" customHeight="1">
      <c r="A442" s="34"/>
      <c r="B442" s="35"/>
      <c r="C442" s="208" t="s">
        <v>588</v>
      </c>
      <c r="D442" s="208" t="s">
        <v>193</v>
      </c>
      <c r="E442" s="209" t="s">
        <v>589</v>
      </c>
      <c r="F442" s="210" t="s">
        <v>590</v>
      </c>
      <c r="G442" s="211" t="s">
        <v>208</v>
      </c>
      <c r="H442" s="212">
        <v>0.56399999999999995</v>
      </c>
      <c r="I442" s="213"/>
      <c r="J442" s="214">
        <f>ROUND(I442*H442,2)</f>
        <v>0</v>
      </c>
      <c r="K442" s="210" t="s">
        <v>197</v>
      </c>
      <c r="L442" s="39"/>
      <c r="M442" s="215" t="s">
        <v>1</v>
      </c>
      <c r="N442" s="216" t="s">
        <v>42</v>
      </c>
      <c r="O442" s="71"/>
      <c r="P442" s="217">
        <f>O442*H442</f>
        <v>0</v>
      </c>
      <c r="Q442" s="217">
        <v>0</v>
      </c>
      <c r="R442" s="217">
        <f>Q442*H442</f>
        <v>0</v>
      </c>
      <c r="S442" s="217">
        <v>1.8</v>
      </c>
      <c r="T442" s="218">
        <f>S442*H442</f>
        <v>1.0151999999999999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219" t="s">
        <v>198</v>
      </c>
      <c r="AT442" s="219" t="s">
        <v>193</v>
      </c>
      <c r="AU442" s="219" t="s">
        <v>213</v>
      </c>
      <c r="AY442" s="17" t="s">
        <v>191</v>
      </c>
      <c r="BE442" s="220">
        <f>IF(N442="základní",J442,0)</f>
        <v>0</v>
      </c>
      <c r="BF442" s="220">
        <f>IF(N442="snížená",J442,0)</f>
        <v>0</v>
      </c>
      <c r="BG442" s="220">
        <f>IF(N442="zákl. přenesená",J442,0)</f>
        <v>0</v>
      </c>
      <c r="BH442" s="220">
        <f>IF(N442="sníž. přenesená",J442,0)</f>
        <v>0</v>
      </c>
      <c r="BI442" s="220">
        <f>IF(N442="nulová",J442,0)</f>
        <v>0</v>
      </c>
      <c r="BJ442" s="17" t="s">
        <v>84</v>
      </c>
      <c r="BK442" s="220">
        <f>ROUND(I442*H442,2)</f>
        <v>0</v>
      </c>
      <c r="BL442" s="17" t="s">
        <v>198</v>
      </c>
      <c r="BM442" s="219" t="s">
        <v>591</v>
      </c>
    </row>
    <row r="443" spans="1:65" s="2" customFormat="1" ht="29.25">
      <c r="A443" s="34"/>
      <c r="B443" s="35"/>
      <c r="C443" s="36"/>
      <c r="D443" s="221" t="s">
        <v>200</v>
      </c>
      <c r="E443" s="36"/>
      <c r="F443" s="222" t="s">
        <v>592</v>
      </c>
      <c r="G443" s="36"/>
      <c r="H443" s="36"/>
      <c r="I443" s="122"/>
      <c r="J443" s="36"/>
      <c r="K443" s="36"/>
      <c r="L443" s="39"/>
      <c r="M443" s="223"/>
      <c r="N443" s="224"/>
      <c r="O443" s="71"/>
      <c r="P443" s="71"/>
      <c r="Q443" s="71"/>
      <c r="R443" s="71"/>
      <c r="S443" s="71"/>
      <c r="T443" s="72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T443" s="17" t="s">
        <v>200</v>
      </c>
      <c r="AU443" s="17" t="s">
        <v>213</v>
      </c>
    </row>
    <row r="444" spans="1:65" s="13" customFormat="1">
      <c r="B444" s="225"/>
      <c r="C444" s="226"/>
      <c r="D444" s="221" t="s">
        <v>202</v>
      </c>
      <c r="E444" s="227" t="s">
        <v>1</v>
      </c>
      <c r="F444" s="228" t="s">
        <v>308</v>
      </c>
      <c r="G444" s="226"/>
      <c r="H444" s="227" t="s">
        <v>1</v>
      </c>
      <c r="I444" s="229"/>
      <c r="J444" s="226"/>
      <c r="K444" s="226"/>
      <c r="L444" s="230"/>
      <c r="M444" s="231"/>
      <c r="N444" s="232"/>
      <c r="O444" s="232"/>
      <c r="P444" s="232"/>
      <c r="Q444" s="232"/>
      <c r="R444" s="232"/>
      <c r="S444" s="232"/>
      <c r="T444" s="233"/>
      <c r="AT444" s="234" t="s">
        <v>202</v>
      </c>
      <c r="AU444" s="234" t="s">
        <v>213</v>
      </c>
      <c r="AV444" s="13" t="s">
        <v>84</v>
      </c>
      <c r="AW444" s="13" t="s">
        <v>32</v>
      </c>
      <c r="AX444" s="13" t="s">
        <v>77</v>
      </c>
      <c r="AY444" s="234" t="s">
        <v>191</v>
      </c>
    </row>
    <row r="445" spans="1:65" s="14" customFormat="1">
      <c r="B445" s="235"/>
      <c r="C445" s="236"/>
      <c r="D445" s="221" t="s">
        <v>202</v>
      </c>
      <c r="E445" s="237" t="s">
        <v>1</v>
      </c>
      <c r="F445" s="238" t="s">
        <v>593</v>
      </c>
      <c r="G445" s="236"/>
      <c r="H445" s="239">
        <v>0.188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AT445" s="245" t="s">
        <v>202</v>
      </c>
      <c r="AU445" s="245" t="s">
        <v>213</v>
      </c>
      <c r="AV445" s="14" t="s">
        <v>86</v>
      </c>
      <c r="AW445" s="14" t="s">
        <v>32</v>
      </c>
      <c r="AX445" s="14" t="s">
        <v>77</v>
      </c>
      <c r="AY445" s="245" t="s">
        <v>191</v>
      </c>
    </row>
    <row r="446" spans="1:65" s="14" customFormat="1">
      <c r="B446" s="235"/>
      <c r="C446" s="236"/>
      <c r="D446" s="221" t="s">
        <v>202</v>
      </c>
      <c r="E446" s="237" t="s">
        <v>1</v>
      </c>
      <c r="F446" s="238" t="s">
        <v>594</v>
      </c>
      <c r="G446" s="236"/>
      <c r="H446" s="239">
        <v>0.188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AT446" s="245" t="s">
        <v>202</v>
      </c>
      <c r="AU446" s="245" t="s">
        <v>213</v>
      </c>
      <c r="AV446" s="14" t="s">
        <v>86</v>
      </c>
      <c r="AW446" s="14" t="s">
        <v>32</v>
      </c>
      <c r="AX446" s="14" t="s">
        <v>77</v>
      </c>
      <c r="AY446" s="245" t="s">
        <v>191</v>
      </c>
    </row>
    <row r="447" spans="1:65" s="14" customFormat="1">
      <c r="B447" s="235"/>
      <c r="C447" s="236"/>
      <c r="D447" s="221" t="s">
        <v>202</v>
      </c>
      <c r="E447" s="237" t="s">
        <v>1</v>
      </c>
      <c r="F447" s="238" t="s">
        <v>595</v>
      </c>
      <c r="G447" s="236"/>
      <c r="H447" s="239">
        <v>0.188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202</v>
      </c>
      <c r="AU447" s="245" t="s">
        <v>213</v>
      </c>
      <c r="AV447" s="14" t="s">
        <v>86</v>
      </c>
      <c r="AW447" s="14" t="s">
        <v>32</v>
      </c>
      <c r="AX447" s="14" t="s">
        <v>77</v>
      </c>
      <c r="AY447" s="245" t="s">
        <v>191</v>
      </c>
    </row>
    <row r="448" spans="1:65" s="2" customFormat="1" ht="21.6" customHeight="1">
      <c r="A448" s="34"/>
      <c r="B448" s="35"/>
      <c r="C448" s="208" t="s">
        <v>596</v>
      </c>
      <c r="D448" s="208" t="s">
        <v>193</v>
      </c>
      <c r="E448" s="209" t="s">
        <v>597</v>
      </c>
      <c r="F448" s="210" t="s">
        <v>598</v>
      </c>
      <c r="G448" s="211" t="s">
        <v>223</v>
      </c>
      <c r="H448" s="212">
        <v>95.774000000000001</v>
      </c>
      <c r="I448" s="213"/>
      <c r="J448" s="214">
        <f>ROUND(I448*H448,2)</f>
        <v>0</v>
      </c>
      <c r="K448" s="210" t="s">
        <v>197</v>
      </c>
      <c r="L448" s="39"/>
      <c r="M448" s="215" t="s">
        <v>1</v>
      </c>
      <c r="N448" s="216" t="s">
        <v>42</v>
      </c>
      <c r="O448" s="71"/>
      <c r="P448" s="217">
        <f>O448*H448</f>
        <v>0</v>
      </c>
      <c r="Q448" s="217">
        <v>0</v>
      </c>
      <c r="R448" s="217">
        <f>Q448*H448</f>
        <v>0</v>
      </c>
      <c r="S448" s="217">
        <v>6.8000000000000005E-2</v>
      </c>
      <c r="T448" s="218">
        <f>S448*H448</f>
        <v>6.5126320000000009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19" t="s">
        <v>198</v>
      </c>
      <c r="AT448" s="219" t="s">
        <v>193</v>
      </c>
      <c r="AU448" s="219" t="s">
        <v>213</v>
      </c>
      <c r="AY448" s="17" t="s">
        <v>191</v>
      </c>
      <c r="BE448" s="220">
        <f>IF(N448="základní",J448,0)</f>
        <v>0</v>
      </c>
      <c r="BF448" s="220">
        <f>IF(N448="snížená",J448,0)</f>
        <v>0</v>
      </c>
      <c r="BG448" s="220">
        <f>IF(N448="zákl. přenesená",J448,0)</f>
        <v>0</v>
      </c>
      <c r="BH448" s="220">
        <f>IF(N448="sníž. přenesená",J448,0)</f>
        <v>0</v>
      </c>
      <c r="BI448" s="220">
        <f>IF(N448="nulová",J448,0)</f>
        <v>0</v>
      </c>
      <c r="BJ448" s="17" t="s">
        <v>84</v>
      </c>
      <c r="BK448" s="220">
        <f>ROUND(I448*H448,2)</f>
        <v>0</v>
      </c>
      <c r="BL448" s="17" t="s">
        <v>198</v>
      </c>
      <c r="BM448" s="219" t="s">
        <v>599</v>
      </c>
    </row>
    <row r="449" spans="1:51" s="2" customFormat="1" ht="29.25">
      <c r="A449" s="34"/>
      <c r="B449" s="35"/>
      <c r="C449" s="36"/>
      <c r="D449" s="221" t="s">
        <v>200</v>
      </c>
      <c r="E449" s="36"/>
      <c r="F449" s="222" t="s">
        <v>600</v>
      </c>
      <c r="G449" s="36"/>
      <c r="H449" s="36"/>
      <c r="I449" s="122"/>
      <c r="J449" s="36"/>
      <c r="K449" s="36"/>
      <c r="L449" s="39"/>
      <c r="M449" s="223"/>
      <c r="N449" s="224"/>
      <c r="O449" s="71"/>
      <c r="P449" s="71"/>
      <c r="Q449" s="71"/>
      <c r="R449" s="71"/>
      <c r="S449" s="71"/>
      <c r="T449" s="72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200</v>
      </c>
      <c r="AU449" s="17" t="s">
        <v>213</v>
      </c>
    </row>
    <row r="450" spans="1:51" s="13" customFormat="1">
      <c r="B450" s="225"/>
      <c r="C450" s="226"/>
      <c r="D450" s="221" t="s">
        <v>202</v>
      </c>
      <c r="E450" s="227" t="s">
        <v>1</v>
      </c>
      <c r="F450" s="228" t="s">
        <v>327</v>
      </c>
      <c r="G450" s="226"/>
      <c r="H450" s="227" t="s">
        <v>1</v>
      </c>
      <c r="I450" s="229"/>
      <c r="J450" s="226"/>
      <c r="K450" s="226"/>
      <c r="L450" s="230"/>
      <c r="M450" s="231"/>
      <c r="N450" s="232"/>
      <c r="O450" s="232"/>
      <c r="P450" s="232"/>
      <c r="Q450" s="232"/>
      <c r="R450" s="232"/>
      <c r="S450" s="232"/>
      <c r="T450" s="233"/>
      <c r="AT450" s="234" t="s">
        <v>202</v>
      </c>
      <c r="AU450" s="234" t="s">
        <v>213</v>
      </c>
      <c r="AV450" s="13" t="s">
        <v>84</v>
      </c>
      <c r="AW450" s="13" t="s">
        <v>32</v>
      </c>
      <c r="AX450" s="13" t="s">
        <v>77</v>
      </c>
      <c r="AY450" s="234" t="s">
        <v>191</v>
      </c>
    </row>
    <row r="451" spans="1:51" s="14" customFormat="1" ht="22.5">
      <c r="B451" s="235"/>
      <c r="C451" s="236"/>
      <c r="D451" s="221" t="s">
        <v>202</v>
      </c>
      <c r="E451" s="237" t="s">
        <v>1</v>
      </c>
      <c r="F451" s="238" t="s">
        <v>328</v>
      </c>
      <c r="G451" s="236"/>
      <c r="H451" s="239">
        <v>37.548000000000002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AT451" s="245" t="s">
        <v>202</v>
      </c>
      <c r="AU451" s="245" t="s">
        <v>213</v>
      </c>
      <c r="AV451" s="14" t="s">
        <v>86</v>
      </c>
      <c r="AW451" s="14" t="s">
        <v>32</v>
      </c>
      <c r="AX451" s="14" t="s">
        <v>77</v>
      </c>
      <c r="AY451" s="245" t="s">
        <v>191</v>
      </c>
    </row>
    <row r="452" spans="1:51" s="13" customFormat="1">
      <c r="B452" s="225"/>
      <c r="C452" s="226"/>
      <c r="D452" s="221" t="s">
        <v>202</v>
      </c>
      <c r="E452" s="227" t="s">
        <v>1</v>
      </c>
      <c r="F452" s="228" t="s">
        <v>601</v>
      </c>
      <c r="G452" s="226"/>
      <c r="H452" s="227" t="s">
        <v>1</v>
      </c>
      <c r="I452" s="229"/>
      <c r="J452" s="226"/>
      <c r="K452" s="226"/>
      <c r="L452" s="230"/>
      <c r="M452" s="231"/>
      <c r="N452" s="232"/>
      <c r="O452" s="232"/>
      <c r="P452" s="232"/>
      <c r="Q452" s="232"/>
      <c r="R452" s="232"/>
      <c r="S452" s="232"/>
      <c r="T452" s="233"/>
      <c r="AT452" s="234" t="s">
        <v>202</v>
      </c>
      <c r="AU452" s="234" t="s">
        <v>213</v>
      </c>
      <c r="AV452" s="13" t="s">
        <v>84</v>
      </c>
      <c r="AW452" s="13" t="s">
        <v>32</v>
      </c>
      <c r="AX452" s="13" t="s">
        <v>77</v>
      </c>
      <c r="AY452" s="234" t="s">
        <v>191</v>
      </c>
    </row>
    <row r="453" spans="1:51" s="14" customFormat="1">
      <c r="B453" s="235"/>
      <c r="C453" s="236"/>
      <c r="D453" s="221" t="s">
        <v>202</v>
      </c>
      <c r="E453" s="237" t="s">
        <v>1</v>
      </c>
      <c r="F453" s="238" t="s">
        <v>336</v>
      </c>
      <c r="G453" s="236"/>
      <c r="H453" s="239">
        <v>0.63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AT453" s="245" t="s">
        <v>202</v>
      </c>
      <c r="AU453" s="245" t="s">
        <v>213</v>
      </c>
      <c r="AV453" s="14" t="s">
        <v>86</v>
      </c>
      <c r="AW453" s="14" t="s">
        <v>32</v>
      </c>
      <c r="AX453" s="14" t="s">
        <v>77</v>
      </c>
      <c r="AY453" s="245" t="s">
        <v>191</v>
      </c>
    </row>
    <row r="454" spans="1:51" s="14" customFormat="1">
      <c r="B454" s="235"/>
      <c r="C454" s="236"/>
      <c r="D454" s="221" t="s">
        <v>202</v>
      </c>
      <c r="E454" s="237" t="s">
        <v>1</v>
      </c>
      <c r="F454" s="238" t="s">
        <v>329</v>
      </c>
      <c r="G454" s="236"/>
      <c r="H454" s="239">
        <v>-4.4649999999999999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AT454" s="245" t="s">
        <v>202</v>
      </c>
      <c r="AU454" s="245" t="s">
        <v>213</v>
      </c>
      <c r="AV454" s="14" t="s">
        <v>86</v>
      </c>
      <c r="AW454" s="14" t="s">
        <v>32</v>
      </c>
      <c r="AX454" s="14" t="s">
        <v>77</v>
      </c>
      <c r="AY454" s="245" t="s">
        <v>191</v>
      </c>
    </row>
    <row r="455" spans="1:51" s="13" customFormat="1">
      <c r="B455" s="225"/>
      <c r="C455" s="226"/>
      <c r="D455" s="221" t="s">
        <v>202</v>
      </c>
      <c r="E455" s="227" t="s">
        <v>1</v>
      </c>
      <c r="F455" s="228" t="s">
        <v>288</v>
      </c>
      <c r="G455" s="226"/>
      <c r="H455" s="227" t="s">
        <v>1</v>
      </c>
      <c r="I455" s="229"/>
      <c r="J455" s="226"/>
      <c r="K455" s="226"/>
      <c r="L455" s="230"/>
      <c r="M455" s="231"/>
      <c r="N455" s="232"/>
      <c r="O455" s="232"/>
      <c r="P455" s="232"/>
      <c r="Q455" s="232"/>
      <c r="R455" s="232"/>
      <c r="S455" s="232"/>
      <c r="T455" s="233"/>
      <c r="AT455" s="234" t="s">
        <v>202</v>
      </c>
      <c r="AU455" s="234" t="s">
        <v>213</v>
      </c>
      <c r="AV455" s="13" t="s">
        <v>84</v>
      </c>
      <c r="AW455" s="13" t="s">
        <v>32</v>
      </c>
      <c r="AX455" s="13" t="s">
        <v>77</v>
      </c>
      <c r="AY455" s="234" t="s">
        <v>191</v>
      </c>
    </row>
    <row r="456" spans="1:51" s="14" customFormat="1" ht="22.5">
      <c r="B456" s="235"/>
      <c r="C456" s="236"/>
      <c r="D456" s="221" t="s">
        <v>202</v>
      </c>
      <c r="E456" s="237" t="s">
        <v>1</v>
      </c>
      <c r="F456" s="238" t="s">
        <v>330</v>
      </c>
      <c r="G456" s="236"/>
      <c r="H456" s="239">
        <v>35.101999999999997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AT456" s="245" t="s">
        <v>202</v>
      </c>
      <c r="AU456" s="245" t="s">
        <v>213</v>
      </c>
      <c r="AV456" s="14" t="s">
        <v>86</v>
      </c>
      <c r="AW456" s="14" t="s">
        <v>32</v>
      </c>
      <c r="AX456" s="14" t="s">
        <v>77</v>
      </c>
      <c r="AY456" s="245" t="s">
        <v>191</v>
      </c>
    </row>
    <row r="457" spans="1:51" s="13" customFormat="1">
      <c r="B457" s="225"/>
      <c r="C457" s="226"/>
      <c r="D457" s="221" t="s">
        <v>202</v>
      </c>
      <c r="E457" s="227" t="s">
        <v>1</v>
      </c>
      <c r="F457" s="228" t="s">
        <v>601</v>
      </c>
      <c r="G457" s="226"/>
      <c r="H457" s="227" t="s">
        <v>1</v>
      </c>
      <c r="I457" s="229"/>
      <c r="J457" s="226"/>
      <c r="K457" s="226"/>
      <c r="L457" s="230"/>
      <c r="M457" s="231"/>
      <c r="N457" s="232"/>
      <c r="O457" s="232"/>
      <c r="P457" s="232"/>
      <c r="Q457" s="232"/>
      <c r="R457" s="232"/>
      <c r="S457" s="232"/>
      <c r="T457" s="233"/>
      <c r="AT457" s="234" t="s">
        <v>202</v>
      </c>
      <c r="AU457" s="234" t="s">
        <v>213</v>
      </c>
      <c r="AV457" s="13" t="s">
        <v>84</v>
      </c>
      <c r="AW457" s="13" t="s">
        <v>32</v>
      </c>
      <c r="AX457" s="13" t="s">
        <v>77</v>
      </c>
      <c r="AY457" s="234" t="s">
        <v>191</v>
      </c>
    </row>
    <row r="458" spans="1:51" s="14" customFormat="1">
      <c r="B458" s="235"/>
      <c r="C458" s="236"/>
      <c r="D458" s="221" t="s">
        <v>202</v>
      </c>
      <c r="E458" s="237" t="s">
        <v>1</v>
      </c>
      <c r="F458" s="238" t="s">
        <v>336</v>
      </c>
      <c r="G458" s="236"/>
      <c r="H458" s="239">
        <v>0.63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AT458" s="245" t="s">
        <v>202</v>
      </c>
      <c r="AU458" s="245" t="s">
        <v>213</v>
      </c>
      <c r="AV458" s="14" t="s">
        <v>86</v>
      </c>
      <c r="AW458" s="14" t="s">
        <v>32</v>
      </c>
      <c r="AX458" s="14" t="s">
        <v>77</v>
      </c>
      <c r="AY458" s="245" t="s">
        <v>191</v>
      </c>
    </row>
    <row r="459" spans="1:51" s="14" customFormat="1">
      <c r="B459" s="235"/>
      <c r="C459" s="236"/>
      <c r="D459" s="221" t="s">
        <v>202</v>
      </c>
      <c r="E459" s="237" t="s">
        <v>1</v>
      </c>
      <c r="F459" s="238" t="s">
        <v>329</v>
      </c>
      <c r="G459" s="236"/>
      <c r="H459" s="239">
        <v>-4.4649999999999999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AT459" s="245" t="s">
        <v>202</v>
      </c>
      <c r="AU459" s="245" t="s">
        <v>213</v>
      </c>
      <c r="AV459" s="14" t="s">
        <v>86</v>
      </c>
      <c r="AW459" s="14" t="s">
        <v>32</v>
      </c>
      <c r="AX459" s="14" t="s">
        <v>77</v>
      </c>
      <c r="AY459" s="245" t="s">
        <v>191</v>
      </c>
    </row>
    <row r="460" spans="1:51" s="13" customFormat="1">
      <c r="B460" s="225"/>
      <c r="C460" s="226"/>
      <c r="D460" s="221" t="s">
        <v>202</v>
      </c>
      <c r="E460" s="227" t="s">
        <v>1</v>
      </c>
      <c r="F460" s="228" t="s">
        <v>331</v>
      </c>
      <c r="G460" s="226"/>
      <c r="H460" s="227" t="s">
        <v>1</v>
      </c>
      <c r="I460" s="229"/>
      <c r="J460" s="226"/>
      <c r="K460" s="226"/>
      <c r="L460" s="230"/>
      <c r="M460" s="231"/>
      <c r="N460" s="232"/>
      <c r="O460" s="232"/>
      <c r="P460" s="232"/>
      <c r="Q460" s="232"/>
      <c r="R460" s="232"/>
      <c r="S460" s="232"/>
      <c r="T460" s="233"/>
      <c r="AT460" s="234" t="s">
        <v>202</v>
      </c>
      <c r="AU460" s="234" t="s">
        <v>213</v>
      </c>
      <c r="AV460" s="13" t="s">
        <v>84</v>
      </c>
      <c r="AW460" s="13" t="s">
        <v>32</v>
      </c>
      <c r="AX460" s="13" t="s">
        <v>77</v>
      </c>
      <c r="AY460" s="234" t="s">
        <v>191</v>
      </c>
    </row>
    <row r="461" spans="1:51" s="14" customFormat="1" ht="22.5">
      <c r="B461" s="235"/>
      <c r="C461" s="236"/>
      <c r="D461" s="221" t="s">
        <v>202</v>
      </c>
      <c r="E461" s="237" t="s">
        <v>1</v>
      </c>
      <c r="F461" s="238" t="s">
        <v>332</v>
      </c>
      <c r="G461" s="236"/>
      <c r="H461" s="239">
        <v>34.628999999999998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AT461" s="245" t="s">
        <v>202</v>
      </c>
      <c r="AU461" s="245" t="s">
        <v>213</v>
      </c>
      <c r="AV461" s="14" t="s">
        <v>86</v>
      </c>
      <c r="AW461" s="14" t="s">
        <v>32</v>
      </c>
      <c r="AX461" s="14" t="s">
        <v>77</v>
      </c>
      <c r="AY461" s="245" t="s">
        <v>191</v>
      </c>
    </row>
    <row r="462" spans="1:51" s="13" customFormat="1">
      <c r="B462" s="225"/>
      <c r="C462" s="226"/>
      <c r="D462" s="221" t="s">
        <v>202</v>
      </c>
      <c r="E462" s="227" t="s">
        <v>1</v>
      </c>
      <c r="F462" s="228" t="s">
        <v>601</v>
      </c>
      <c r="G462" s="226"/>
      <c r="H462" s="227" t="s">
        <v>1</v>
      </c>
      <c r="I462" s="229"/>
      <c r="J462" s="226"/>
      <c r="K462" s="226"/>
      <c r="L462" s="230"/>
      <c r="M462" s="231"/>
      <c r="N462" s="232"/>
      <c r="O462" s="232"/>
      <c r="P462" s="232"/>
      <c r="Q462" s="232"/>
      <c r="R462" s="232"/>
      <c r="S462" s="232"/>
      <c r="T462" s="233"/>
      <c r="AT462" s="234" t="s">
        <v>202</v>
      </c>
      <c r="AU462" s="234" t="s">
        <v>213</v>
      </c>
      <c r="AV462" s="13" t="s">
        <v>84</v>
      </c>
      <c r="AW462" s="13" t="s">
        <v>32</v>
      </c>
      <c r="AX462" s="13" t="s">
        <v>77</v>
      </c>
      <c r="AY462" s="234" t="s">
        <v>191</v>
      </c>
    </row>
    <row r="463" spans="1:51" s="14" customFormat="1">
      <c r="B463" s="235"/>
      <c r="C463" s="236"/>
      <c r="D463" s="221" t="s">
        <v>202</v>
      </c>
      <c r="E463" s="237" t="s">
        <v>1</v>
      </c>
      <c r="F463" s="238" t="s">
        <v>336</v>
      </c>
      <c r="G463" s="236"/>
      <c r="H463" s="239">
        <v>0.63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AT463" s="245" t="s">
        <v>202</v>
      </c>
      <c r="AU463" s="245" t="s">
        <v>213</v>
      </c>
      <c r="AV463" s="14" t="s">
        <v>86</v>
      </c>
      <c r="AW463" s="14" t="s">
        <v>32</v>
      </c>
      <c r="AX463" s="14" t="s">
        <v>77</v>
      </c>
      <c r="AY463" s="245" t="s">
        <v>191</v>
      </c>
    </row>
    <row r="464" spans="1:51" s="14" customFormat="1">
      <c r="B464" s="235"/>
      <c r="C464" s="236"/>
      <c r="D464" s="221" t="s">
        <v>202</v>
      </c>
      <c r="E464" s="237" t="s">
        <v>1</v>
      </c>
      <c r="F464" s="238" t="s">
        <v>329</v>
      </c>
      <c r="G464" s="236"/>
      <c r="H464" s="239">
        <v>-4.4649999999999999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202</v>
      </c>
      <c r="AU464" s="245" t="s">
        <v>213</v>
      </c>
      <c r="AV464" s="14" t="s">
        <v>86</v>
      </c>
      <c r="AW464" s="14" t="s">
        <v>32</v>
      </c>
      <c r="AX464" s="14" t="s">
        <v>77</v>
      </c>
      <c r="AY464" s="245" t="s">
        <v>191</v>
      </c>
    </row>
    <row r="465" spans="1:65" s="12" customFormat="1" ht="22.9" customHeight="1">
      <c r="B465" s="192"/>
      <c r="C465" s="193"/>
      <c r="D465" s="194" t="s">
        <v>76</v>
      </c>
      <c r="E465" s="206" t="s">
        <v>602</v>
      </c>
      <c r="F465" s="206" t="s">
        <v>603</v>
      </c>
      <c r="G465" s="193"/>
      <c r="H465" s="193"/>
      <c r="I465" s="196"/>
      <c r="J465" s="207">
        <f>BK465</f>
        <v>0</v>
      </c>
      <c r="K465" s="193"/>
      <c r="L465" s="198"/>
      <c r="M465" s="199"/>
      <c r="N465" s="200"/>
      <c r="O465" s="200"/>
      <c r="P465" s="201">
        <f>SUM(P466:P475)</f>
        <v>0</v>
      </c>
      <c r="Q465" s="200"/>
      <c r="R465" s="201">
        <f>SUM(R466:R475)</f>
        <v>0</v>
      </c>
      <c r="S465" s="200"/>
      <c r="T465" s="202">
        <f>SUM(T466:T475)</f>
        <v>0</v>
      </c>
      <c r="AR465" s="203" t="s">
        <v>84</v>
      </c>
      <c r="AT465" s="204" t="s">
        <v>76</v>
      </c>
      <c r="AU465" s="204" t="s">
        <v>84</v>
      </c>
      <c r="AY465" s="203" t="s">
        <v>191</v>
      </c>
      <c r="BK465" s="205">
        <f>SUM(BK466:BK475)</f>
        <v>0</v>
      </c>
    </row>
    <row r="466" spans="1:65" s="2" customFormat="1" ht="21.6" customHeight="1">
      <c r="A466" s="34"/>
      <c r="B466" s="35"/>
      <c r="C466" s="208" t="s">
        <v>604</v>
      </c>
      <c r="D466" s="208" t="s">
        <v>193</v>
      </c>
      <c r="E466" s="209" t="s">
        <v>605</v>
      </c>
      <c r="F466" s="210" t="s">
        <v>606</v>
      </c>
      <c r="G466" s="211" t="s">
        <v>235</v>
      </c>
      <c r="H466" s="212">
        <v>31.792999999999999</v>
      </c>
      <c r="I466" s="213"/>
      <c r="J466" s="214">
        <f>ROUND(I466*H466,2)</f>
        <v>0</v>
      </c>
      <c r="K466" s="210" t="s">
        <v>197</v>
      </c>
      <c r="L466" s="39"/>
      <c r="M466" s="215" t="s">
        <v>1</v>
      </c>
      <c r="N466" s="216" t="s">
        <v>42</v>
      </c>
      <c r="O466" s="71"/>
      <c r="P466" s="217">
        <f>O466*H466</f>
        <v>0</v>
      </c>
      <c r="Q466" s="217">
        <v>0</v>
      </c>
      <c r="R466" s="217">
        <f>Q466*H466</f>
        <v>0</v>
      </c>
      <c r="S466" s="217">
        <v>0</v>
      </c>
      <c r="T466" s="21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19" t="s">
        <v>198</v>
      </c>
      <c r="AT466" s="219" t="s">
        <v>193</v>
      </c>
      <c r="AU466" s="219" t="s">
        <v>86</v>
      </c>
      <c r="AY466" s="17" t="s">
        <v>191</v>
      </c>
      <c r="BE466" s="220">
        <f>IF(N466="základní",J466,0)</f>
        <v>0</v>
      </c>
      <c r="BF466" s="220">
        <f>IF(N466="snížená",J466,0)</f>
        <v>0</v>
      </c>
      <c r="BG466" s="220">
        <f>IF(N466="zákl. přenesená",J466,0)</f>
        <v>0</v>
      </c>
      <c r="BH466" s="220">
        <f>IF(N466="sníž. přenesená",J466,0)</f>
        <v>0</v>
      </c>
      <c r="BI466" s="220">
        <f>IF(N466="nulová",J466,0)</f>
        <v>0</v>
      </c>
      <c r="BJ466" s="17" t="s">
        <v>84</v>
      </c>
      <c r="BK466" s="220">
        <f>ROUND(I466*H466,2)</f>
        <v>0</v>
      </c>
      <c r="BL466" s="17" t="s">
        <v>198</v>
      </c>
      <c r="BM466" s="219" t="s">
        <v>607</v>
      </c>
    </row>
    <row r="467" spans="1:65" s="2" customFormat="1" ht="29.25">
      <c r="A467" s="34"/>
      <c r="B467" s="35"/>
      <c r="C467" s="36"/>
      <c r="D467" s="221" t="s">
        <v>200</v>
      </c>
      <c r="E467" s="36"/>
      <c r="F467" s="222" t="s">
        <v>608</v>
      </c>
      <c r="G467" s="36"/>
      <c r="H467" s="36"/>
      <c r="I467" s="122"/>
      <c r="J467" s="36"/>
      <c r="K467" s="36"/>
      <c r="L467" s="39"/>
      <c r="M467" s="223"/>
      <c r="N467" s="224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200</v>
      </c>
      <c r="AU467" s="17" t="s">
        <v>86</v>
      </c>
    </row>
    <row r="468" spans="1:65" s="2" customFormat="1" ht="21.6" customHeight="1">
      <c r="A468" s="34"/>
      <c r="B468" s="35"/>
      <c r="C468" s="208" t="s">
        <v>609</v>
      </c>
      <c r="D468" s="208" t="s">
        <v>193</v>
      </c>
      <c r="E468" s="209" t="s">
        <v>610</v>
      </c>
      <c r="F468" s="210" t="s">
        <v>611</v>
      </c>
      <c r="G468" s="211" t="s">
        <v>235</v>
      </c>
      <c r="H468" s="212">
        <v>31.792999999999999</v>
      </c>
      <c r="I468" s="213"/>
      <c r="J468" s="214">
        <f>ROUND(I468*H468,2)</f>
        <v>0</v>
      </c>
      <c r="K468" s="210" t="s">
        <v>197</v>
      </c>
      <c r="L468" s="39"/>
      <c r="M468" s="215" t="s">
        <v>1</v>
      </c>
      <c r="N468" s="216" t="s">
        <v>42</v>
      </c>
      <c r="O468" s="71"/>
      <c r="P468" s="217">
        <f>O468*H468</f>
        <v>0</v>
      </c>
      <c r="Q468" s="217">
        <v>0</v>
      </c>
      <c r="R468" s="217">
        <f>Q468*H468</f>
        <v>0</v>
      </c>
      <c r="S468" s="217">
        <v>0</v>
      </c>
      <c r="T468" s="218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19" t="s">
        <v>198</v>
      </c>
      <c r="AT468" s="219" t="s">
        <v>193</v>
      </c>
      <c r="AU468" s="219" t="s">
        <v>86</v>
      </c>
      <c r="AY468" s="17" t="s">
        <v>191</v>
      </c>
      <c r="BE468" s="220">
        <f>IF(N468="základní",J468,0)</f>
        <v>0</v>
      </c>
      <c r="BF468" s="220">
        <f>IF(N468="snížená",J468,0)</f>
        <v>0</v>
      </c>
      <c r="BG468" s="220">
        <f>IF(N468="zákl. přenesená",J468,0)</f>
        <v>0</v>
      </c>
      <c r="BH468" s="220">
        <f>IF(N468="sníž. přenesená",J468,0)</f>
        <v>0</v>
      </c>
      <c r="BI468" s="220">
        <f>IF(N468="nulová",J468,0)</f>
        <v>0</v>
      </c>
      <c r="BJ468" s="17" t="s">
        <v>84</v>
      </c>
      <c r="BK468" s="220">
        <f>ROUND(I468*H468,2)</f>
        <v>0</v>
      </c>
      <c r="BL468" s="17" t="s">
        <v>198</v>
      </c>
      <c r="BM468" s="219" t="s">
        <v>612</v>
      </c>
    </row>
    <row r="469" spans="1:65" s="2" customFormat="1" ht="19.5">
      <c r="A469" s="34"/>
      <c r="B469" s="35"/>
      <c r="C469" s="36"/>
      <c r="D469" s="221" t="s">
        <v>200</v>
      </c>
      <c r="E469" s="36"/>
      <c r="F469" s="222" t="s">
        <v>613</v>
      </c>
      <c r="G469" s="36"/>
      <c r="H469" s="36"/>
      <c r="I469" s="122"/>
      <c r="J469" s="36"/>
      <c r="K469" s="36"/>
      <c r="L469" s="39"/>
      <c r="M469" s="223"/>
      <c r="N469" s="224"/>
      <c r="O469" s="71"/>
      <c r="P469" s="71"/>
      <c r="Q469" s="71"/>
      <c r="R469" s="71"/>
      <c r="S469" s="71"/>
      <c r="T469" s="72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200</v>
      </c>
      <c r="AU469" s="17" t="s">
        <v>86</v>
      </c>
    </row>
    <row r="470" spans="1:65" s="2" customFormat="1" ht="21.6" customHeight="1">
      <c r="A470" s="34"/>
      <c r="B470" s="35"/>
      <c r="C470" s="208" t="s">
        <v>614</v>
      </c>
      <c r="D470" s="208" t="s">
        <v>193</v>
      </c>
      <c r="E470" s="209" t="s">
        <v>615</v>
      </c>
      <c r="F470" s="210" t="s">
        <v>616</v>
      </c>
      <c r="G470" s="211" t="s">
        <v>235</v>
      </c>
      <c r="H470" s="212">
        <v>508.68799999999999</v>
      </c>
      <c r="I470" s="213"/>
      <c r="J470" s="214">
        <f>ROUND(I470*H470,2)</f>
        <v>0</v>
      </c>
      <c r="K470" s="210" t="s">
        <v>197</v>
      </c>
      <c r="L470" s="39"/>
      <c r="M470" s="215" t="s">
        <v>1</v>
      </c>
      <c r="N470" s="216" t="s">
        <v>42</v>
      </c>
      <c r="O470" s="71"/>
      <c r="P470" s="217">
        <f>O470*H470</f>
        <v>0</v>
      </c>
      <c r="Q470" s="217">
        <v>0</v>
      </c>
      <c r="R470" s="217">
        <f>Q470*H470</f>
        <v>0</v>
      </c>
      <c r="S470" s="217">
        <v>0</v>
      </c>
      <c r="T470" s="218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219" t="s">
        <v>198</v>
      </c>
      <c r="AT470" s="219" t="s">
        <v>193</v>
      </c>
      <c r="AU470" s="219" t="s">
        <v>86</v>
      </c>
      <c r="AY470" s="17" t="s">
        <v>191</v>
      </c>
      <c r="BE470" s="220">
        <f>IF(N470="základní",J470,0)</f>
        <v>0</v>
      </c>
      <c r="BF470" s="220">
        <f>IF(N470="snížená",J470,0)</f>
        <v>0</v>
      </c>
      <c r="BG470" s="220">
        <f>IF(N470="zákl. přenesená",J470,0)</f>
        <v>0</v>
      </c>
      <c r="BH470" s="220">
        <f>IF(N470="sníž. přenesená",J470,0)</f>
        <v>0</v>
      </c>
      <c r="BI470" s="220">
        <f>IF(N470="nulová",J470,0)</f>
        <v>0</v>
      </c>
      <c r="BJ470" s="17" t="s">
        <v>84</v>
      </c>
      <c r="BK470" s="220">
        <f>ROUND(I470*H470,2)</f>
        <v>0</v>
      </c>
      <c r="BL470" s="17" t="s">
        <v>198</v>
      </c>
      <c r="BM470" s="219" t="s">
        <v>617</v>
      </c>
    </row>
    <row r="471" spans="1:65" s="2" customFormat="1" ht="29.25">
      <c r="A471" s="34"/>
      <c r="B471" s="35"/>
      <c r="C471" s="36"/>
      <c r="D471" s="221" t="s">
        <v>200</v>
      </c>
      <c r="E471" s="36"/>
      <c r="F471" s="222" t="s">
        <v>618</v>
      </c>
      <c r="G471" s="36"/>
      <c r="H471" s="36"/>
      <c r="I471" s="122"/>
      <c r="J471" s="36"/>
      <c r="K471" s="36"/>
      <c r="L471" s="39"/>
      <c r="M471" s="223"/>
      <c r="N471" s="224"/>
      <c r="O471" s="71"/>
      <c r="P471" s="71"/>
      <c r="Q471" s="71"/>
      <c r="R471" s="71"/>
      <c r="S471" s="71"/>
      <c r="T471" s="72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7" t="s">
        <v>200</v>
      </c>
      <c r="AU471" s="17" t="s">
        <v>86</v>
      </c>
    </row>
    <row r="472" spans="1:65" s="2" customFormat="1" ht="19.5">
      <c r="A472" s="34"/>
      <c r="B472" s="35"/>
      <c r="C472" s="36"/>
      <c r="D472" s="221" t="s">
        <v>218</v>
      </c>
      <c r="E472" s="36"/>
      <c r="F472" s="246" t="s">
        <v>619</v>
      </c>
      <c r="G472" s="36"/>
      <c r="H472" s="36"/>
      <c r="I472" s="122"/>
      <c r="J472" s="36"/>
      <c r="K472" s="36"/>
      <c r="L472" s="39"/>
      <c r="M472" s="223"/>
      <c r="N472" s="224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218</v>
      </c>
      <c r="AU472" s="17" t="s">
        <v>86</v>
      </c>
    </row>
    <row r="473" spans="1:65" s="14" customFormat="1">
      <c r="B473" s="235"/>
      <c r="C473" s="236"/>
      <c r="D473" s="221" t="s">
        <v>202</v>
      </c>
      <c r="E473" s="236"/>
      <c r="F473" s="238" t="s">
        <v>620</v>
      </c>
      <c r="G473" s="236"/>
      <c r="H473" s="239">
        <v>508.68799999999999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AT473" s="245" t="s">
        <v>202</v>
      </c>
      <c r="AU473" s="245" t="s">
        <v>86</v>
      </c>
      <c r="AV473" s="14" t="s">
        <v>86</v>
      </c>
      <c r="AW473" s="14" t="s">
        <v>4</v>
      </c>
      <c r="AX473" s="14" t="s">
        <v>84</v>
      </c>
      <c r="AY473" s="245" t="s">
        <v>191</v>
      </c>
    </row>
    <row r="474" spans="1:65" s="2" customFormat="1" ht="21.6" customHeight="1">
      <c r="A474" s="34"/>
      <c r="B474" s="35"/>
      <c r="C474" s="208" t="s">
        <v>621</v>
      </c>
      <c r="D474" s="208" t="s">
        <v>193</v>
      </c>
      <c r="E474" s="209" t="s">
        <v>622</v>
      </c>
      <c r="F474" s="210" t="s">
        <v>623</v>
      </c>
      <c r="G474" s="211" t="s">
        <v>235</v>
      </c>
      <c r="H474" s="212">
        <v>31.792999999999999</v>
      </c>
      <c r="I474" s="213"/>
      <c r="J474" s="214">
        <f>ROUND(I474*H474,2)</f>
        <v>0</v>
      </c>
      <c r="K474" s="210" t="s">
        <v>197</v>
      </c>
      <c r="L474" s="39"/>
      <c r="M474" s="215" t="s">
        <v>1</v>
      </c>
      <c r="N474" s="216" t="s">
        <v>42</v>
      </c>
      <c r="O474" s="71"/>
      <c r="P474" s="217">
        <f>O474*H474</f>
        <v>0</v>
      </c>
      <c r="Q474" s="217">
        <v>0</v>
      </c>
      <c r="R474" s="217">
        <f>Q474*H474</f>
        <v>0</v>
      </c>
      <c r="S474" s="217">
        <v>0</v>
      </c>
      <c r="T474" s="218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19" t="s">
        <v>198</v>
      </c>
      <c r="AT474" s="219" t="s">
        <v>193</v>
      </c>
      <c r="AU474" s="219" t="s">
        <v>86</v>
      </c>
      <c r="AY474" s="17" t="s">
        <v>191</v>
      </c>
      <c r="BE474" s="220">
        <f>IF(N474="základní",J474,0)</f>
        <v>0</v>
      </c>
      <c r="BF474" s="220">
        <f>IF(N474="snížená",J474,0)</f>
        <v>0</v>
      </c>
      <c r="BG474" s="220">
        <f>IF(N474="zákl. přenesená",J474,0)</f>
        <v>0</v>
      </c>
      <c r="BH474" s="220">
        <f>IF(N474="sníž. přenesená",J474,0)</f>
        <v>0</v>
      </c>
      <c r="BI474" s="220">
        <f>IF(N474="nulová",J474,0)</f>
        <v>0</v>
      </c>
      <c r="BJ474" s="17" t="s">
        <v>84</v>
      </c>
      <c r="BK474" s="220">
        <f>ROUND(I474*H474,2)</f>
        <v>0</v>
      </c>
      <c r="BL474" s="17" t="s">
        <v>198</v>
      </c>
      <c r="BM474" s="219" t="s">
        <v>624</v>
      </c>
    </row>
    <row r="475" spans="1:65" s="2" customFormat="1" ht="19.5">
      <c r="A475" s="34"/>
      <c r="B475" s="35"/>
      <c r="C475" s="36"/>
      <c r="D475" s="221" t="s">
        <v>200</v>
      </c>
      <c r="E475" s="36"/>
      <c r="F475" s="222" t="s">
        <v>625</v>
      </c>
      <c r="G475" s="36"/>
      <c r="H475" s="36"/>
      <c r="I475" s="122"/>
      <c r="J475" s="36"/>
      <c r="K475" s="36"/>
      <c r="L475" s="39"/>
      <c r="M475" s="223"/>
      <c r="N475" s="224"/>
      <c r="O475" s="71"/>
      <c r="P475" s="71"/>
      <c r="Q475" s="71"/>
      <c r="R475" s="71"/>
      <c r="S475" s="71"/>
      <c r="T475" s="72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7" t="s">
        <v>200</v>
      </c>
      <c r="AU475" s="17" t="s">
        <v>86</v>
      </c>
    </row>
    <row r="476" spans="1:65" s="12" customFormat="1" ht="22.9" customHeight="1">
      <c r="B476" s="192"/>
      <c r="C476" s="193"/>
      <c r="D476" s="194" t="s">
        <v>76</v>
      </c>
      <c r="E476" s="206" t="s">
        <v>626</v>
      </c>
      <c r="F476" s="206" t="s">
        <v>627</v>
      </c>
      <c r="G476" s="193"/>
      <c r="H476" s="193"/>
      <c r="I476" s="196"/>
      <c r="J476" s="207">
        <f>BK476</f>
        <v>0</v>
      </c>
      <c r="K476" s="193"/>
      <c r="L476" s="198"/>
      <c r="M476" s="199"/>
      <c r="N476" s="200"/>
      <c r="O476" s="200"/>
      <c r="P476" s="201">
        <f>SUM(P477:P478)</f>
        <v>0</v>
      </c>
      <c r="Q476" s="200"/>
      <c r="R476" s="201">
        <f>SUM(R477:R478)</f>
        <v>0</v>
      </c>
      <c r="S476" s="200"/>
      <c r="T476" s="202">
        <f>SUM(T477:T478)</f>
        <v>0</v>
      </c>
      <c r="AR476" s="203" t="s">
        <v>84</v>
      </c>
      <c r="AT476" s="204" t="s">
        <v>76</v>
      </c>
      <c r="AU476" s="204" t="s">
        <v>84</v>
      </c>
      <c r="AY476" s="203" t="s">
        <v>191</v>
      </c>
      <c r="BK476" s="205">
        <f>SUM(BK477:BK478)</f>
        <v>0</v>
      </c>
    </row>
    <row r="477" spans="1:65" s="2" customFormat="1" ht="14.45" customHeight="1">
      <c r="A477" s="34"/>
      <c r="B477" s="35"/>
      <c r="C477" s="208" t="s">
        <v>628</v>
      </c>
      <c r="D477" s="208" t="s">
        <v>193</v>
      </c>
      <c r="E477" s="209" t="s">
        <v>629</v>
      </c>
      <c r="F477" s="210" t="s">
        <v>630</v>
      </c>
      <c r="G477" s="211" t="s">
        <v>235</v>
      </c>
      <c r="H477" s="212">
        <v>41.290999999999997</v>
      </c>
      <c r="I477" s="213"/>
      <c r="J477" s="214">
        <f>ROUND(I477*H477,2)</f>
        <v>0</v>
      </c>
      <c r="K477" s="210" t="s">
        <v>197</v>
      </c>
      <c r="L477" s="39"/>
      <c r="M477" s="215" t="s">
        <v>1</v>
      </c>
      <c r="N477" s="216" t="s">
        <v>42</v>
      </c>
      <c r="O477" s="71"/>
      <c r="P477" s="217">
        <f>O477*H477</f>
        <v>0</v>
      </c>
      <c r="Q477" s="217">
        <v>0</v>
      </c>
      <c r="R477" s="217">
        <f>Q477*H477</f>
        <v>0</v>
      </c>
      <c r="S477" s="217">
        <v>0</v>
      </c>
      <c r="T477" s="21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19" t="s">
        <v>198</v>
      </c>
      <c r="AT477" s="219" t="s">
        <v>193</v>
      </c>
      <c r="AU477" s="219" t="s">
        <v>86</v>
      </c>
      <c r="AY477" s="17" t="s">
        <v>191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17" t="s">
        <v>84</v>
      </c>
      <c r="BK477" s="220">
        <f>ROUND(I477*H477,2)</f>
        <v>0</v>
      </c>
      <c r="BL477" s="17" t="s">
        <v>198</v>
      </c>
      <c r="BM477" s="219" t="s">
        <v>631</v>
      </c>
    </row>
    <row r="478" spans="1:65" s="2" customFormat="1" ht="39">
      <c r="A478" s="34"/>
      <c r="B478" s="35"/>
      <c r="C478" s="36"/>
      <c r="D478" s="221" t="s">
        <v>200</v>
      </c>
      <c r="E478" s="36"/>
      <c r="F478" s="222" t="s">
        <v>632</v>
      </c>
      <c r="G478" s="36"/>
      <c r="H478" s="36"/>
      <c r="I478" s="122"/>
      <c r="J478" s="36"/>
      <c r="K478" s="36"/>
      <c r="L478" s="39"/>
      <c r="M478" s="223"/>
      <c r="N478" s="224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200</v>
      </c>
      <c r="AU478" s="17" t="s">
        <v>86</v>
      </c>
    </row>
    <row r="479" spans="1:65" s="12" customFormat="1" ht="25.9" customHeight="1">
      <c r="B479" s="192"/>
      <c r="C479" s="193"/>
      <c r="D479" s="194" t="s">
        <v>76</v>
      </c>
      <c r="E479" s="195" t="s">
        <v>633</v>
      </c>
      <c r="F479" s="195" t="s">
        <v>634</v>
      </c>
      <c r="G479" s="193"/>
      <c r="H479" s="193"/>
      <c r="I479" s="196"/>
      <c r="J479" s="197">
        <f>BK479</f>
        <v>0</v>
      </c>
      <c r="K479" s="193"/>
      <c r="L479" s="198"/>
      <c r="M479" s="199"/>
      <c r="N479" s="200"/>
      <c r="O479" s="200"/>
      <c r="P479" s="201">
        <f>P480+P485+P518+P526+P550+P615+P664+P747+P785+P855+P867</f>
        <v>0</v>
      </c>
      <c r="Q479" s="200"/>
      <c r="R479" s="201">
        <f>R480+R485+R518+R526+R550+R615+R664+R747+R785+R855+R867</f>
        <v>10.177469930000003</v>
      </c>
      <c r="S479" s="200"/>
      <c r="T479" s="202">
        <f>T480+T485+T518+T526+T550+T615+T664+T747+T785+T855+T867</f>
        <v>3.4461294600000003</v>
      </c>
      <c r="AR479" s="203" t="s">
        <v>86</v>
      </c>
      <c r="AT479" s="204" t="s">
        <v>76</v>
      </c>
      <c r="AU479" s="204" t="s">
        <v>77</v>
      </c>
      <c r="AY479" s="203" t="s">
        <v>191</v>
      </c>
      <c r="BK479" s="205">
        <f>BK480+BK485+BK518+BK526+BK550+BK615+BK664+BK747+BK785+BK855+BK867</f>
        <v>0</v>
      </c>
    </row>
    <row r="480" spans="1:65" s="12" customFormat="1" ht="22.9" customHeight="1">
      <c r="B480" s="192"/>
      <c r="C480" s="193"/>
      <c r="D480" s="194" t="s">
        <v>76</v>
      </c>
      <c r="E480" s="206" t="s">
        <v>635</v>
      </c>
      <c r="F480" s="206" t="s">
        <v>636</v>
      </c>
      <c r="G480" s="193"/>
      <c r="H480" s="193"/>
      <c r="I480" s="196"/>
      <c r="J480" s="207">
        <f>BK480</f>
        <v>0</v>
      </c>
      <c r="K480" s="193"/>
      <c r="L480" s="198"/>
      <c r="M480" s="199"/>
      <c r="N480" s="200"/>
      <c r="O480" s="200"/>
      <c r="P480" s="201">
        <f>SUM(P481:P484)</f>
        <v>0</v>
      </c>
      <c r="Q480" s="200"/>
      <c r="R480" s="201">
        <f>SUM(R481:R484)</f>
        <v>0</v>
      </c>
      <c r="S480" s="200"/>
      <c r="T480" s="202">
        <f>SUM(T481:T484)</f>
        <v>1.6944000000000001E-2</v>
      </c>
      <c r="AR480" s="203" t="s">
        <v>86</v>
      </c>
      <c r="AT480" s="204" t="s">
        <v>76</v>
      </c>
      <c r="AU480" s="204" t="s">
        <v>84</v>
      </c>
      <c r="AY480" s="203" t="s">
        <v>191</v>
      </c>
      <c r="BK480" s="205">
        <f>SUM(BK481:BK484)</f>
        <v>0</v>
      </c>
    </row>
    <row r="481" spans="1:65" s="2" customFormat="1" ht="21.6" customHeight="1">
      <c r="A481" s="34"/>
      <c r="B481" s="35"/>
      <c r="C481" s="208" t="s">
        <v>319</v>
      </c>
      <c r="D481" s="208" t="s">
        <v>193</v>
      </c>
      <c r="E481" s="209" t="s">
        <v>637</v>
      </c>
      <c r="F481" s="210" t="s">
        <v>638</v>
      </c>
      <c r="G481" s="211" t="s">
        <v>223</v>
      </c>
      <c r="H481" s="212">
        <v>4.2359999999999998</v>
      </c>
      <c r="I481" s="213"/>
      <c r="J481" s="214">
        <f>ROUND(I481*H481,2)</f>
        <v>0</v>
      </c>
      <c r="K481" s="210" t="s">
        <v>197</v>
      </c>
      <c r="L481" s="39"/>
      <c r="M481" s="215" t="s">
        <v>1</v>
      </c>
      <c r="N481" s="216" t="s">
        <v>42</v>
      </c>
      <c r="O481" s="71"/>
      <c r="P481" s="217">
        <f>O481*H481</f>
        <v>0</v>
      </c>
      <c r="Q481" s="217">
        <v>0</v>
      </c>
      <c r="R481" s="217">
        <f>Q481*H481</f>
        <v>0</v>
      </c>
      <c r="S481" s="217">
        <v>4.0000000000000001E-3</v>
      </c>
      <c r="T481" s="218">
        <f>S481*H481</f>
        <v>1.6944000000000001E-2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19" t="s">
        <v>321</v>
      </c>
      <c r="AT481" s="219" t="s">
        <v>193</v>
      </c>
      <c r="AU481" s="219" t="s">
        <v>86</v>
      </c>
      <c r="AY481" s="17" t="s">
        <v>191</v>
      </c>
      <c r="BE481" s="220">
        <f>IF(N481="základní",J481,0)</f>
        <v>0</v>
      </c>
      <c r="BF481" s="220">
        <f>IF(N481="snížená",J481,0)</f>
        <v>0</v>
      </c>
      <c r="BG481" s="220">
        <f>IF(N481="zákl. přenesená",J481,0)</f>
        <v>0</v>
      </c>
      <c r="BH481" s="220">
        <f>IF(N481="sníž. přenesená",J481,0)</f>
        <v>0</v>
      </c>
      <c r="BI481" s="220">
        <f>IF(N481="nulová",J481,0)</f>
        <v>0</v>
      </c>
      <c r="BJ481" s="17" t="s">
        <v>84</v>
      </c>
      <c r="BK481" s="220">
        <f>ROUND(I481*H481,2)</f>
        <v>0</v>
      </c>
      <c r="BL481" s="17" t="s">
        <v>321</v>
      </c>
      <c r="BM481" s="219" t="s">
        <v>639</v>
      </c>
    </row>
    <row r="482" spans="1:65" s="2" customFormat="1" ht="19.5">
      <c r="A482" s="34"/>
      <c r="B482" s="35"/>
      <c r="C482" s="36"/>
      <c r="D482" s="221" t="s">
        <v>200</v>
      </c>
      <c r="E482" s="36"/>
      <c r="F482" s="222" t="s">
        <v>640</v>
      </c>
      <c r="G482" s="36"/>
      <c r="H482" s="36"/>
      <c r="I482" s="122"/>
      <c r="J482" s="36"/>
      <c r="K482" s="36"/>
      <c r="L482" s="39"/>
      <c r="M482" s="223"/>
      <c r="N482" s="224"/>
      <c r="O482" s="71"/>
      <c r="P482" s="71"/>
      <c r="Q482" s="71"/>
      <c r="R482" s="71"/>
      <c r="S482" s="71"/>
      <c r="T482" s="72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200</v>
      </c>
      <c r="AU482" s="17" t="s">
        <v>86</v>
      </c>
    </row>
    <row r="483" spans="1:65" s="13" customFormat="1">
      <c r="B483" s="225"/>
      <c r="C483" s="226"/>
      <c r="D483" s="221" t="s">
        <v>202</v>
      </c>
      <c r="E483" s="227" t="s">
        <v>1</v>
      </c>
      <c r="F483" s="228" t="s">
        <v>551</v>
      </c>
      <c r="G483" s="226"/>
      <c r="H483" s="227" t="s">
        <v>1</v>
      </c>
      <c r="I483" s="229"/>
      <c r="J483" s="226"/>
      <c r="K483" s="226"/>
      <c r="L483" s="230"/>
      <c r="M483" s="231"/>
      <c r="N483" s="232"/>
      <c r="O483" s="232"/>
      <c r="P483" s="232"/>
      <c r="Q483" s="232"/>
      <c r="R483" s="232"/>
      <c r="S483" s="232"/>
      <c r="T483" s="233"/>
      <c r="AT483" s="234" t="s">
        <v>202</v>
      </c>
      <c r="AU483" s="234" t="s">
        <v>86</v>
      </c>
      <c r="AV483" s="13" t="s">
        <v>84</v>
      </c>
      <c r="AW483" s="13" t="s">
        <v>32</v>
      </c>
      <c r="AX483" s="13" t="s">
        <v>77</v>
      </c>
      <c r="AY483" s="234" t="s">
        <v>191</v>
      </c>
    </row>
    <row r="484" spans="1:65" s="14" customFormat="1">
      <c r="B484" s="235"/>
      <c r="C484" s="236"/>
      <c r="D484" s="221" t="s">
        <v>202</v>
      </c>
      <c r="E484" s="237" t="s">
        <v>1</v>
      </c>
      <c r="F484" s="238" t="s">
        <v>641</v>
      </c>
      <c r="G484" s="236"/>
      <c r="H484" s="239">
        <v>4.2359999999999998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AT484" s="245" t="s">
        <v>202</v>
      </c>
      <c r="AU484" s="245" t="s">
        <v>86</v>
      </c>
      <c r="AV484" s="14" t="s">
        <v>86</v>
      </c>
      <c r="AW484" s="14" t="s">
        <v>32</v>
      </c>
      <c r="AX484" s="14" t="s">
        <v>77</v>
      </c>
      <c r="AY484" s="245" t="s">
        <v>191</v>
      </c>
    </row>
    <row r="485" spans="1:65" s="12" customFormat="1" ht="22.9" customHeight="1">
      <c r="B485" s="192"/>
      <c r="C485" s="193"/>
      <c r="D485" s="194" t="s">
        <v>76</v>
      </c>
      <c r="E485" s="206" t="s">
        <v>642</v>
      </c>
      <c r="F485" s="206" t="s">
        <v>643</v>
      </c>
      <c r="G485" s="193"/>
      <c r="H485" s="193"/>
      <c r="I485" s="196"/>
      <c r="J485" s="207">
        <f>BK485</f>
        <v>0</v>
      </c>
      <c r="K485" s="193"/>
      <c r="L485" s="198"/>
      <c r="M485" s="199"/>
      <c r="N485" s="200"/>
      <c r="O485" s="200"/>
      <c r="P485" s="201">
        <f>SUM(P486:P517)</f>
        <v>0</v>
      </c>
      <c r="Q485" s="200"/>
      <c r="R485" s="201">
        <f>SUM(R486:R517)</f>
        <v>0</v>
      </c>
      <c r="S485" s="200"/>
      <c r="T485" s="202">
        <f>SUM(T486:T517)</f>
        <v>0.34334999999999999</v>
      </c>
      <c r="AR485" s="203" t="s">
        <v>86</v>
      </c>
      <c r="AT485" s="204" t="s">
        <v>76</v>
      </c>
      <c r="AU485" s="204" t="s">
        <v>84</v>
      </c>
      <c r="AY485" s="203" t="s">
        <v>191</v>
      </c>
      <c r="BK485" s="205">
        <f>SUM(BK486:BK517)</f>
        <v>0</v>
      </c>
    </row>
    <row r="486" spans="1:65" s="2" customFormat="1" ht="14.45" customHeight="1">
      <c r="A486" s="34"/>
      <c r="B486" s="35"/>
      <c r="C486" s="208" t="s">
        <v>644</v>
      </c>
      <c r="D486" s="208" t="s">
        <v>193</v>
      </c>
      <c r="E486" s="209" t="s">
        <v>645</v>
      </c>
      <c r="F486" s="210" t="s">
        <v>646</v>
      </c>
      <c r="G486" s="211" t="s">
        <v>647</v>
      </c>
      <c r="H486" s="212">
        <v>3</v>
      </c>
      <c r="I486" s="213"/>
      <c r="J486" s="214">
        <f>ROUND(I486*H486,2)</f>
        <v>0</v>
      </c>
      <c r="K486" s="210" t="s">
        <v>197</v>
      </c>
      <c r="L486" s="39"/>
      <c r="M486" s="215" t="s">
        <v>1</v>
      </c>
      <c r="N486" s="216" t="s">
        <v>42</v>
      </c>
      <c r="O486" s="71"/>
      <c r="P486" s="217">
        <f>O486*H486</f>
        <v>0</v>
      </c>
      <c r="Q486" s="217">
        <v>0</v>
      </c>
      <c r="R486" s="217">
        <f>Q486*H486</f>
        <v>0</v>
      </c>
      <c r="S486" s="217">
        <v>1.933E-2</v>
      </c>
      <c r="T486" s="218">
        <f>S486*H486</f>
        <v>5.799E-2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19" t="s">
        <v>321</v>
      </c>
      <c r="AT486" s="219" t="s">
        <v>193</v>
      </c>
      <c r="AU486" s="219" t="s">
        <v>86</v>
      </c>
      <c r="AY486" s="17" t="s">
        <v>191</v>
      </c>
      <c r="BE486" s="220">
        <f>IF(N486="základní",J486,0)</f>
        <v>0</v>
      </c>
      <c r="BF486" s="220">
        <f>IF(N486="snížená",J486,0)</f>
        <v>0</v>
      </c>
      <c r="BG486" s="220">
        <f>IF(N486="zákl. přenesená",J486,0)</f>
        <v>0</v>
      </c>
      <c r="BH486" s="220">
        <f>IF(N486="sníž. přenesená",J486,0)</f>
        <v>0</v>
      </c>
      <c r="BI486" s="220">
        <f>IF(N486="nulová",J486,0)</f>
        <v>0</v>
      </c>
      <c r="BJ486" s="17" t="s">
        <v>84</v>
      </c>
      <c r="BK486" s="220">
        <f>ROUND(I486*H486,2)</f>
        <v>0</v>
      </c>
      <c r="BL486" s="17" t="s">
        <v>321</v>
      </c>
      <c r="BM486" s="219" t="s">
        <v>648</v>
      </c>
    </row>
    <row r="487" spans="1:65" s="2" customFormat="1" ht="19.5">
      <c r="A487" s="34"/>
      <c r="B487" s="35"/>
      <c r="C487" s="36"/>
      <c r="D487" s="221" t="s">
        <v>200</v>
      </c>
      <c r="E487" s="36"/>
      <c r="F487" s="222" t="s">
        <v>649</v>
      </c>
      <c r="G487" s="36"/>
      <c r="H487" s="36"/>
      <c r="I487" s="122"/>
      <c r="J487" s="36"/>
      <c r="K487" s="36"/>
      <c r="L487" s="39"/>
      <c r="M487" s="223"/>
      <c r="N487" s="224"/>
      <c r="O487" s="71"/>
      <c r="P487" s="71"/>
      <c r="Q487" s="71"/>
      <c r="R487" s="71"/>
      <c r="S487" s="71"/>
      <c r="T487" s="72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7" t="s">
        <v>200</v>
      </c>
      <c r="AU487" s="17" t="s">
        <v>86</v>
      </c>
    </row>
    <row r="488" spans="1:65" s="14" customFormat="1">
      <c r="B488" s="235"/>
      <c r="C488" s="236"/>
      <c r="D488" s="221" t="s">
        <v>202</v>
      </c>
      <c r="E488" s="237" t="s">
        <v>1</v>
      </c>
      <c r="F488" s="238" t="s">
        <v>271</v>
      </c>
      <c r="G488" s="236"/>
      <c r="H488" s="239">
        <v>1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AT488" s="245" t="s">
        <v>202</v>
      </c>
      <c r="AU488" s="245" t="s">
        <v>86</v>
      </c>
      <c r="AV488" s="14" t="s">
        <v>86</v>
      </c>
      <c r="AW488" s="14" t="s">
        <v>32</v>
      </c>
      <c r="AX488" s="14" t="s">
        <v>77</v>
      </c>
      <c r="AY488" s="245" t="s">
        <v>191</v>
      </c>
    </row>
    <row r="489" spans="1:65" s="14" customFormat="1">
      <c r="B489" s="235"/>
      <c r="C489" s="236"/>
      <c r="D489" s="221" t="s">
        <v>202</v>
      </c>
      <c r="E489" s="237" t="s">
        <v>1</v>
      </c>
      <c r="F489" s="238" t="s">
        <v>272</v>
      </c>
      <c r="G489" s="236"/>
      <c r="H489" s="239">
        <v>1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AT489" s="245" t="s">
        <v>202</v>
      </c>
      <c r="AU489" s="245" t="s">
        <v>86</v>
      </c>
      <c r="AV489" s="14" t="s">
        <v>86</v>
      </c>
      <c r="AW489" s="14" t="s">
        <v>32</v>
      </c>
      <c r="AX489" s="14" t="s">
        <v>77</v>
      </c>
      <c r="AY489" s="245" t="s">
        <v>191</v>
      </c>
    </row>
    <row r="490" spans="1:65" s="14" customFormat="1">
      <c r="B490" s="235"/>
      <c r="C490" s="236"/>
      <c r="D490" s="221" t="s">
        <v>202</v>
      </c>
      <c r="E490" s="237" t="s">
        <v>1</v>
      </c>
      <c r="F490" s="238" t="s">
        <v>273</v>
      </c>
      <c r="G490" s="236"/>
      <c r="H490" s="239">
        <v>1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AT490" s="245" t="s">
        <v>202</v>
      </c>
      <c r="AU490" s="245" t="s">
        <v>86</v>
      </c>
      <c r="AV490" s="14" t="s">
        <v>86</v>
      </c>
      <c r="AW490" s="14" t="s">
        <v>32</v>
      </c>
      <c r="AX490" s="14" t="s">
        <v>77</v>
      </c>
      <c r="AY490" s="245" t="s">
        <v>191</v>
      </c>
    </row>
    <row r="491" spans="1:65" s="2" customFormat="1" ht="14.45" customHeight="1">
      <c r="A491" s="34"/>
      <c r="B491" s="35"/>
      <c r="C491" s="208" t="s">
        <v>387</v>
      </c>
      <c r="D491" s="208" t="s">
        <v>193</v>
      </c>
      <c r="E491" s="209" t="s">
        <v>650</v>
      </c>
      <c r="F491" s="210" t="s">
        <v>651</v>
      </c>
      <c r="G491" s="211" t="s">
        <v>647</v>
      </c>
      <c r="H491" s="212">
        <v>9</v>
      </c>
      <c r="I491" s="213"/>
      <c r="J491" s="214">
        <f>ROUND(I491*H491,2)</f>
        <v>0</v>
      </c>
      <c r="K491" s="210" t="s">
        <v>197</v>
      </c>
      <c r="L491" s="39"/>
      <c r="M491" s="215" t="s">
        <v>1</v>
      </c>
      <c r="N491" s="216" t="s">
        <v>42</v>
      </c>
      <c r="O491" s="71"/>
      <c r="P491" s="217">
        <f>O491*H491</f>
        <v>0</v>
      </c>
      <c r="Q491" s="217">
        <v>0</v>
      </c>
      <c r="R491" s="217">
        <f>Q491*H491</f>
        <v>0</v>
      </c>
      <c r="S491" s="217">
        <v>1.9460000000000002E-2</v>
      </c>
      <c r="T491" s="218">
        <f>S491*H491</f>
        <v>0.17514000000000002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19" t="s">
        <v>321</v>
      </c>
      <c r="AT491" s="219" t="s">
        <v>193</v>
      </c>
      <c r="AU491" s="219" t="s">
        <v>86</v>
      </c>
      <c r="AY491" s="17" t="s">
        <v>191</v>
      </c>
      <c r="BE491" s="220">
        <f>IF(N491="základní",J491,0)</f>
        <v>0</v>
      </c>
      <c r="BF491" s="220">
        <f>IF(N491="snížená",J491,0)</f>
        <v>0</v>
      </c>
      <c r="BG491" s="220">
        <f>IF(N491="zákl. přenesená",J491,0)</f>
        <v>0</v>
      </c>
      <c r="BH491" s="220">
        <f>IF(N491="sníž. přenesená",J491,0)</f>
        <v>0</v>
      </c>
      <c r="BI491" s="220">
        <f>IF(N491="nulová",J491,0)</f>
        <v>0</v>
      </c>
      <c r="BJ491" s="17" t="s">
        <v>84</v>
      </c>
      <c r="BK491" s="220">
        <f>ROUND(I491*H491,2)</f>
        <v>0</v>
      </c>
      <c r="BL491" s="17" t="s">
        <v>321</v>
      </c>
      <c r="BM491" s="219" t="s">
        <v>652</v>
      </c>
    </row>
    <row r="492" spans="1:65" s="2" customFormat="1">
      <c r="A492" s="34"/>
      <c r="B492" s="35"/>
      <c r="C492" s="36"/>
      <c r="D492" s="221" t="s">
        <v>200</v>
      </c>
      <c r="E492" s="36"/>
      <c r="F492" s="222" t="s">
        <v>653</v>
      </c>
      <c r="G492" s="36"/>
      <c r="H492" s="36"/>
      <c r="I492" s="122"/>
      <c r="J492" s="36"/>
      <c r="K492" s="36"/>
      <c r="L492" s="39"/>
      <c r="M492" s="223"/>
      <c r="N492" s="224"/>
      <c r="O492" s="71"/>
      <c r="P492" s="71"/>
      <c r="Q492" s="71"/>
      <c r="R492" s="71"/>
      <c r="S492" s="71"/>
      <c r="T492" s="72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200</v>
      </c>
      <c r="AU492" s="17" t="s">
        <v>86</v>
      </c>
    </row>
    <row r="493" spans="1:65" s="14" customFormat="1">
      <c r="B493" s="235"/>
      <c r="C493" s="236"/>
      <c r="D493" s="221" t="s">
        <v>202</v>
      </c>
      <c r="E493" s="237" t="s">
        <v>1</v>
      </c>
      <c r="F493" s="238" t="s">
        <v>654</v>
      </c>
      <c r="G493" s="236"/>
      <c r="H493" s="239">
        <v>3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AT493" s="245" t="s">
        <v>202</v>
      </c>
      <c r="AU493" s="245" t="s">
        <v>86</v>
      </c>
      <c r="AV493" s="14" t="s">
        <v>86</v>
      </c>
      <c r="AW493" s="14" t="s">
        <v>32</v>
      </c>
      <c r="AX493" s="14" t="s">
        <v>77</v>
      </c>
      <c r="AY493" s="245" t="s">
        <v>191</v>
      </c>
    </row>
    <row r="494" spans="1:65" s="14" customFormat="1">
      <c r="B494" s="235"/>
      <c r="C494" s="236"/>
      <c r="D494" s="221" t="s">
        <v>202</v>
      </c>
      <c r="E494" s="237" t="s">
        <v>1</v>
      </c>
      <c r="F494" s="238" t="s">
        <v>655</v>
      </c>
      <c r="G494" s="236"/>
      <c r="H494" s="239">
        <v>3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AT494" s="245" t="s">
        <v>202</v>
      </c>
      <c r="AU494" s="245" t="s">
        <v>86</v>
      </c>
      <c r="AV494" s="14" t="s">
        <v>86</v>
      </c>
      <c r="AW494" s="14" t="s">
        <v>32</v>
      </c>
      <c r="AX494" s="14" t="s">
        <v>77</v>
      </c>
      <c r="AY494" s="245" t="s">
        <v>191</v>
      </c>
    </row>
    <row r="495" spans="1:65" s="14" customFormat="1">
      <c r="B495" s="235"/>
      <c r="C495" s="236"/>
      <c r="D495" s="221" t="s">
        <v>202</v>
      </c>
      <c r="E495" s="237" t="s">
        <v>1</v>
      </c>
      <c r="F495" s="238" t="s">
        <v>656</v>
      </c>
      <c r="G495" s="236"/>
      <c r="H495" s="239">
        <v>3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AT495" s="245" t="s">
        <v>202</v>
      </c>
      <c r="AU495" s="245" t="s">
        <v>86</v>
      </c>
      <c r="AV495" s="14" t="s">
        <v>86</v>
      </c>
      <c r="AW495" s="14" t="s">
        <v>32</v>
      </c>
      <c r="AX495" s="14" t="s">
        <v>77</v>
      </c>
      <c r="AY495" s="245" t="s">
        <v>191</v>
      </c>
    </row>
    <row r="496" spans="1:65" s="2" customFormat="1" ht="14.45" customHeight="1">
      <c r="A496" s="34"/>
      <c r="B496" s="35"/>
      <c r="C496" s="208" t="s">
        <v>417</v>
      </c>
      <c r="D496" s="208" t="s">
        <v>193</v>
      </c>
      <c r="E496" s="209" t="s">
        <v>657</v>
      </c>
      <c r="F496" s="210" t="s">
        <v>658</v>
      </c>
      <c r="G496" s="211" t="s">
        <v>647</v>
      </c>
      <c r="H496" s="212">
        <v>3</v>
      </c>
      <c r="I496" s="213"/>
      <c r="J496" s="214">
        <f>ROUND(I496*H496,2)</f>
        <v>0</v>
      </c>
      <c r="K496" s="210" t="s">
        <v>197</v>
      </c>
      <c r="L496" s="39"/>
      <c r="M496" s="215" t="s">
        <v>1</v>
      </c>
      <c r="N496" s="216" t="s">
        <v>42</v>
      </c>
      <c r="O496" s="71"/>
      <c r="P496" s="217">
        <f>O496*H496</f>
        <v>0</v>
      </c>
      <c r="Q496" s="217">
        <v>0</v>
      </c>
      <c r="R496" s="217">
        <f>Q496*H496</f>
        <v>0</v>
      </c>
      <c r="S496" s="217">
        <v>6.6E-3</v>
      </c>
      <c r="T496" s="218">
        <f>S496*H496</f>
        <v>1.9799999999999998E-2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219" t="s">
        <v>321</v>
      </c>
      <c r="AT496" s="219" t="s">
        <v>193</v>
      </c>
      <c r="AU496" s="219" t="s">
        <v>86</v>
      </c>
      <c r="AY496" s="17" t="s">
        <v>191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17" t="s">
        <v>84</v>
      </c>
      <c r="BK496" s="220">
        <f>ROUND(I496*H496,2)</f>
        <v>0</v>
      </c>
      <c r="BL496" s="17" t="s">
        <v>321</v>
      </c>
      <c r="BM496" s="219" t="s">
        <v>659</v>
      </c>
    </row>
    <row r="497" spans="1:65" s="2" customFormat="1">
      <c r="A497" s="34"/>
      <c r="B497" s="35"/>
      <c r="C497" s="36"/>
      <c r="D497" s="221" t="s">
        <v>200</v>
      </c>
      <c r="E497" s="36"/>
      <c r="F497" s="222" t="s">
        <v>660</v>
      </c>
      <c r="G497" s="36"/>
      <c r="H497" s="36"/>
      <c r="I497" s="122"/>
      <c r="J497" s="36"/>
      <c r="K497" s="36"/>
      <c r="L497" s="39"/>
      <c r="M497" s="223"/>
      <c r="N497" s="224"/>
      <c r="O497" s="71"/>
      <c r="P497" s="71"/>
      <c r="Q497" s="71"/>
      <c r="R497" s="71"/>
      <c r="S497" s="71"/>
      <c r="T497" s="72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T497" s="17" t="s">
        <v>200</v>
      </c>
      <c r="AU497" s="17" t="s">
        <v>86</v>
      </c>
    </row>
    <row r="498" spans="1:65" s="14" customFormat="1">
      <c r="B498" s="235"/>
      <c r="C498" s="236"/>
      <c r="D498" s="221" t="s">
        <v>202</v>
      </c>
      <c r="E498" s="237" t="s">
        <v>1</v>
      </c>
      <c r="F498" s="238" t="s">
        <v>271</v>
      </c>
      <c r="G498" s="236"/>
      <c r="H498" s="239">
        <v>1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AT498" s="245" t="s">
        <v>202</v>
      </c>
      <c r="AU498" s="245" t="s">
        <v>86</v>
      </c>
      <c r="AV498" s="14" t="s">
        <v>86</v>
      </c>
      <c r="AW498" s="14" t="s">
        <v>32</v>
      </c>
      <c r="AX498" s="14" t="s">
        <v>77</v>
      </c>
      <c r="AY498" s="245" t="s">
        <v>191</v>
      </c>
    </row>
    <row r="499" spans="1:65" s="14" customFormat="1">
      <c r="B499" s="235"/>
      <c r="C499" s="236"/>
      <c r="D499" s="221" t="s">
        <v>202</v>
      </c>
      <c r="E499" s="237" t="s">
        <v>1</v>
      </c>
      <c r="F499" s="238" t="s">
        <v>272</v>
      </c>
      <c r="G499" s="236"/>
      <c r="H499" s="239">
        <v>1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AT499" s="245" t="s">
        <v>202</v>
      </c>
      <c r="AU499" s="245" t="s">
        <v>86</v>
      </c>
      <c r="AV499" s="14" t="s">
        <v>86</v>
      </c>
      <c r="AW499" s="14" t="s">
        <v>32</v>
      </c>
      <c r="AX499" s="14" t="s">
        <v>77</v>
      </c>
      <c r="AY499" s="245" t="s">
        <v>191</v>
      </c>
    </row>
    <row r="500" spans="1:65" s="14" customFormat="1">
      <c r="B500" s="235"/>
      <c r="C500" s="236"/>
      <c r="D500" s="221" t="s">
        <v>202</v>
      </c>
      <c r="E500" s="237" t="s">
        <v>1</v>
      </c>
      <c r="F500" s="238" t="s">
        <v>273</v>
      </c>
      <c r="G500" s="236"/>
      <c r="H500" s="239">
        <v>1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AT500" s="245" t="s">
        <v>202</v>
      </c>
      <c r="AU500" s="245" t="s">
        <v>86</v>
      </c>
      <c r="AV500" s="14" t="s">
        <v>86</v>
      </c>
      <c r="AW500" s="14" t="s">
        <v>32</v>
      </c>
      <c r="AX500" s="14" t="s">
        <v>77</v>
      </c>
      <c r="AY500" s="245" t="s">
        <v>191</v>
      </c>
    </row>
    <row r="501" spans="1:65" s="2" customFormat="1" ht="14.45" customHeight="1">
      <c r="A501" s="34"/>
      <c r="B501" s="35"/>
      <c r="C501" s="208" t="s">
        <v>661</v>
      </c>
      <c r="D501" s="208" t="s">
        <v>193</v>
      </c>
      <c r="E501" s="209" t="s">
        <v>662</v>
      </c>
      <c r="F501" s="210" t="s">
        <v>663</v>
      </c>
      <c r="G501" s="211" t="s">
        <v>647</v>
      </c>
      <c r="H501" s="212">
        <v>2</v>
      </c>
      <c r="I501" s="213"/>
      <c r="J501" s="214">
        <f>ROUND(I501*H501,2)</f>
        <v>0</v>
      </c>
      <c r="K501" s="210" t="s">
        <v>197</v>
      </c>
      <c r="L501" s="39"/>
      <c r="M501" s="215" t="s">
        <v>1</v>
      </c>
      <c r="N501" s="216" t="s">
        <v>42</v>
      </c>
      <c r="O501" s="71"/>
      <c r="P501" s="217">
        <f>O501*H501</f>
        <v>0</v>
      </c>
      <c r="Q501" s="217">
        <v>0</v>
      </c>
      <c r="R501" s="217">
        <f>Q501*H501</f>
        <v>0</v>
      </c>
      <c r="S501" s="217">
        <v>1.7600000000000001E-2</v>
      </c>
      <c r="T501" s="218">
        <f>S501*H501</f>
        <v>3.5200000000000002E-2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219" t="s">
        <v>321</v>
      </c>
      <c r="AT501" s="219" t="s">
        <v>193</v>
      </c>
      <c r="AU501" s="219" t="s">
        <v>86</v>
      </c>
      <c r="AY501" s="17" t="s">
        <v>191</v>
      </c>
      <c r="BE501" s="220">
        <f>IF(N501="základní",J501,0)</f>
        <v>0</v>
      </c>
      <c r="BF501" s="220">
        <f>IF(N501="snížená",J501,0)</f>
        <v>0</v>
      </c>
      <c r="BG501" s="220">
        <f>IF(N501="zákl. přenesená",J501,0)</f>
        <v>0</v>
      </c>
      <c r="BH501" s="220">
        <f>IF(N501="sníž. přenesená",J501,0)</f>
        <v>0</v>
      </c>
      <c r="BI501" s="220">
        <f>IF(N501="nulová",J501,0)</f>
        <v>0</v>
      </c>
      <c r="BJ501" s="17" t="s">
        <v>84</v>
      </c>
      <c r="BK501" s="220">
        <f>ROUND(I501*H501,2)</f>
        <v>0</v>
      </c>
      <c r="BL501" s="17" t="s">
        <v>321</v>
      </c>
      <c r="BM501" s="219" t="s">
        <v>664</v>
      </c>
    </row>
    <row r="502" spans="1:65" s="2" customFormat="1">
      <c r="A502" s="34"/>
      <c r="B502" s="35"/>
      <c r="C502" s="36"/>
      <c r="D502" s="221" t="s">
        <v>200</v>
      </c>
      <c r="E502" s="36"/>
      <c r="F502" s="222" t="s">
        <v>663</v>
      </c>
      <c r="G502" s="36"/>
      <c r="H502" s="36"/>
      <c r="I502" s="122"/>
      <c r="J502" s="36"/>
      <c r="K502" s="36"/>
      <c r="L502" s="39"/>
      <c r="M502" s="223"/>
      <c r="N502" s="224"/>
      <c r="O502" s="71"/>
      <c r="P502" s="71"/>
      <c r="Q502" s="71"/>
      <c r="R502" s="71"/>
      <c r="S502" s="71"/>
      <c r="T502" s="72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7" t="s">
        <v>200</v>
      </c>
      <c r="AU502" s="17" t="s">
        <v>86</v>
      </c>
    </row>
    <row r="503" spans="1:65" s="14" customFormat="1">
      <c r="B503" s="235"/>
      <c r="C503" s="236"/>
      <c r="D503" s="221" t="s">
        <v>202</v>
      </c>
      <c r="E503" s="237" t="s">
        <v>1</v>
      </c>
      <c r="F503" s="238" t="s">
        <v>272</v>
      </c>
      <c r="G503" s="236"/>
      <c r="H503" s="239">
        <v>1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AT503" s="245" t="s">
        <v>202</v>
      </c>
      <c r="AU503" s="245" t="s">
        <v>86</v>
      </c>
      <c r="AV503" s="14" t="s">
        <v>86</v>
      </c>
      <c r="AW503" s="14" t="s">
        <v>32</v>
      </c>
      <c r="AX503" s="14" t="s">
        <v>77</v>
      </c>
      <c r="AY503" s="245" t="s">
        <v>191</v>
      </c>
    </row>
    <row r="504" spans="1:65" s="14" customFormat="1">
      <c r="B504" s="235"/>
      <c r="C504" s="236"/>
      <c r="D504" s="221" t="s">
        <v>202</v>
      </c>
      <c r="E504" s="237" t="s">
        <v>1</v>
      </c>
      <c r="F504" s="238" t="s">
        <v>273</v>
      </c>
      <c r="G504" s="236"/>
      <c r="H504" s="239">
        <v>1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AT504" s="245" t="s">
        <v>202</v>
      </c>
      <c r="AU504" s="245" t="s">
        <v>86</v>
      </c>
      <c r="AV504" s="14" t="s">
        <v>86</v>
      </c>
      <c r="AW504" s="14" t="s">
        <v>32</v>
      </c>
      <c r="AX504" s="14" t="s">
        <v>77</v>
      </c>
      <c r="AY504" s="245" t="s">
        <v>191</v>
      </c>
    </row>
    <row r="505" spans="1:65" s="2" customFormat="1" ht="14.45" customHeight="1">
      <c r="A505" s="34"/>
      <c r="B505" s="35"/>
      <c r="C505" s="208" t="s">
        <v>665</v>
      </c>
      <c r="D505" s="208" t="s">
        <v>193</v>
      </c>
      <c r="E505" s="209" t="s">
        <v>666</v>
      </c>
      <c r="F505" s="210" t="s">
        <v>667</v>
      </c>
      <c r="G505" s="211" t="s">
        <v>647</v>
      </c>
      <c r="H505" s="212">
        <v>1</v>
      </c>
      <c r="I505" s="213"/>
      <c r="J505" s="214">
        <f>ROUND(I505*H505,2)</f>
        <v>0</v>
      </c>
      <c r="K505" s="210" t="s">
        <v>197</v>
      </c>
      <c r="L505" s="39"/>
      <c r="M505" s="215" t="s">
        <v>1</v>
      </c>
      <c r="N505" s="216" t="s">
        <v>42</v>
      </c>
      <c r="O505" s="71"/>
      <c r="P505" s="217">
        <f>O505*H505</f>
        <v>0</v>
      </c>
      <c r="Q505" s="217">
        <v>0</v>
      </c>
      <c r="R505" s="217">
        <f>Q505*H505</f>
        <v>0</v>
      </c>
      <c r="S505" s="217">
        <v>3.4700000000000002E-2</v>
      </c>
      <c r="T505" s="218">
        <f>S505*H505</f>
        <v>3.4700000000000002E-2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219" t="s">
        <v>321</v>
      </c>
      <c r="AT505" s="219" t="s">
        <v>193</v>
      </c>
      <c r="AU505" s="219" t="s">
        <v>86</v>
      </c>
      <c r="AY505" s="17" t="s">
        <v>191</v>
      </c>
      <c r="BE505" s="220">
        <f>IF(N505="základní",J505,0)</f>
        <v>0</v>
      </c>
      <c r="BF505" s="220">
        <f>IF(N505="snížená",J505,0)</f>
        <v>0</v>
      </c>
      <c r="BG505" s="220">
        <f>IF(N505="zákl. přenesená",J505,0)</f>
        <v>0</v>
      </c>
      <c r="BH505" s="220">
        <f>IF(N505="sníž. přenesená",J505,0)</f>
        <v>0</v>
      </c>
      <c r="BI505" s="220">
        <f>IF(N505="nulová",J505,0)</f>
        <v>0</v>
      </c>
      <c r="BJ505" s="17" t="s">
        <v>84</v>
      </c>
      <c r="BK505" s="220">
        <f>ROUND(I505*H505,2)</f>
        <v>0</v>
      </c>
      <c r="BL505" s="17" t="s">
        <v>321</v>
      </c>
      <c r="BM505" s="219" t="s">
        <v>668</v>
      </c>
    </row>
    <row r="506" spans="1:65" s="2" customFormat="1" ht="19.5">
      <c r="A506" s="34"/>
      <c r="B506" s="35"/>
      <c r="C506" s="36"/>
      <c r="D506" s="221" t="s">
        <v>200</v>
      </c>
      <c r="E506" s="36"/>
      <c r="F506" s="222" t="s">
        <v>669</v>
      </c>
      <c r="G506" s="36"/>
      <c r="H506" s="36"/>
      <c r="I506" s="122"/>
      <c r="J506" s="36"/>
      <c r="K506" s="36"/>
      <c r="L506" s="39"/>
      <c r="M506" s="223"/>
      <c r="N506" s="224"/>
      <c r="O506" s="71"/>
      <c r="P506" s="71"/>
      <c r="Q506" s="71"/>
      <c r="R506" s="71"/>
      <c r="S506" s="71"/>
      <c r="T506" s="72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7" t="s">
        <v>200</v>
      </c>
      <c r="AU506" s="17" t="s">
        <v>86</v>
      </c>
    </row>
    <row r="507" spans="1:65" s="14" customFormat="1">
      <c r="B507" s="235"/>
      <c r="C507" s="236"/>
      <c r="D507" s="221" t="s">
        <v>202</v>
      </c>
      <c r="E507" s="237" t="s">
        <v>1</v>
      </c>
      <c r="F507" s="238" t="s">
        <v>271</v>
      </c>
      <c r="G507" s="236"/>
      <c r="H507" s="239">
        <v>1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AT507" s="245" t="s">
        <v>202</v>
      </c>
      <c r="AU507" s="245" t="s">
        <v>86</v>
      </c>
      <c r="AV507" s="14" t="s">
        <v>86</v>
      </c>
      <c r="AW507" s="14" t="s">
        <v>32</v>
      </c>
      <c r="AX507" s="14" t="s">
        <v>77</v>
      </c>
      <c r="AY507" s="245" t="s">
        <v>191</v>
      </c>
    </row>
    <row r="508" spans="1:65" s="2" customFormat="1" ht="21.6" customHeight="1">
      <c r="A508" s="34"/>
      <c r="B508" s="35"/>
      <c r="C508" s="208" t="s">
        <v>670</v>
      </c>
      <c r="D508" s="208" t="s">
        <v>193</v>
      </c>
      <c r="E508" s="209" t="s">
        <v>671</v>
      </c>
      <c r="F508" s="210" t="s">
        <v>672</v>
      </c>
      <c r="G508" s="211" t="s">
        <v>647</v>
      </c>
      <c r="H508" s="212">
        <v>12</v>
      </c>
      <c r="I508" s="213"/>
      <c r="J508" s="214">
        <f>ROUND(I508*H508,2)</f>
        <v>0</v>
      </c>
      <c r="K508" s="210" t="s">
        <v>197</v>
      </c>
      <c r="L508" s="39"/>
      <c r="M508" s="215" t="s">
        <v>1</v>
      </c>
      <c r="N508" s="216" t="s">
        <v>42</v>
      </c>
      <c r="O508" s="71"/>
      <c r="P508" s="217">
        <f>O508*H508</f>
        <v>0</v>
      </c>
      <c r="Q508" s="217">
        <v>0</v>
      </c>
      <c r="R508" s="217">
        <f>Q508*H508</f>
        <v>0</v>
      </c>
      <c r="S508" s="217">
        <v>8.5999999999999998E-4</v>
      </c>
      <c r="T508" s="218">
        <f>S508*H508</f>
        <v>1.0319999999999999E-2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19" t="s">
        <v>321</v>
      </c>
      <c r="AT508" s="219" t="s">
        <v>193</v>
      </c>
      <c r="AU508" s="219" t="s">
        <v>86</v>
      </c>
      <c r="AY508" s="17" t="s">
        <v>191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7" t="s">
        <v>84</v>
      </c>
      <c r="BK508" s="220">
        <f>ROUND(I508*H508,2)</f>
        <v>0</v>
      </c>
      <c r="BL508" s="17" t="s">
        <v>321</v>
      </c>
      <c r="BM508" s="219" t="s">
        <v>673</v>
      </c>
    </row>
    <row r="509" spans="1:65" s="2" customFormat="1">
      <c r="A509" s="34"/>
      <c r="B509" s="35"/>
      <c r="C509" s="36"/>
      <c r="D509" s="221" t="s">
        <v>200</v>
      </c>
      <c r="E509" s="36"/>
      <c r="F509" s="222" t="s">
        <v>674</v>
      </c>
      <c r="G509" s="36"/>
      <c r="H509" s="36"/>
      <c r="I509" s="122"/>
      <c r="J509" s="36"/>
      <c r="K509" s="36"/>
      <c r="L509" s="39"/>
      <c r="M509" s="223"/>
      <c r="N509" s="224"/>
      <c r="O509" s="71"/>
      <c r="P509" s="71"/>
      <c r="Q509" s="71"/>
      <c r="R509" s="71"/>
      <c r="S509" s="71"/>
      <c r="T509" s="72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200</v>
      </c>
      <c r="AU509" s="17" t="s">
        <v>86</v>
      </c>
    </row>
    <row r="510" spans="1:65" s="14" customFormat="1">
      <c r="B510" s="235"/>
      <c r="C510" s="236"/>
      <c r="D510" s="221" t="s">
        <v>202</v>
      </c>
      <c r="E510" s="237" t="s">
        <v>1</v>
      </c>
      <c r="F510" s="238" t="s">
        <v>675</v>
      </c>
      <c r="G510" s="236"/>
      <c r="H510" s="239">
        <v>4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AT510" s="245" t="s">
        <v>202</v>
      </c>
      <c r="AU510" s="245" t="s">
        <v>86</v>
      </c>
      <c r="AV510" s="14" t="s">
        <v>86</v>
      </c>
      <c r="AW510" s="14" t="s">
        <v>32</v>
      </c>
      <c r="AX510" s="14" t="s">
        <v>77</v>
      </c>
      <c r="AY510" s="245" t="s">
        <v>191</v>
      </c>
    </row>
    <row r="511" spans="1:65" s="14" customFormat="1">
      <c r="B511" s="235"/>
      <c r="C511" s="236"/>
      <c r="D511" s="221" t="s">
        <v>202</v>
      </c>
      <c r="E511" s="237" t="s">
        <v>1</v>
      </c>
      <c r="F511" s="238" t="s">
        <v>676</v>
      </c>
      <c r="G511" s="236"/>
      <c r="H511" s="239">
        <v>4</v>
      </c>
      <c r="I511" s="240"/>
      <c r="J511" s="236"/>
      <c r="K511" s="236"/>
      <c r="L511" s="241"/>
      <c r="M511" s="242"/>
      <c r="N511" s="243"/>
      <c r="O511" s="243"/>
      <c r="P511" s="243"/>
      <c r="Q511" s="243"/>
      <c r="R511" s="243"/>
      <c r="S511" s="243"/>
      <c r="T511" s="244"/>
      <c r="AT511" s="245" t="s">
        <v>202</v>
      </c>
      <c r="AU511" s="245" t="s">
        <v>86</v>
      </c>
      <c r="AV511" s="14" t="s">
        <v>86</v>
      </c>
      <c r="AW511" s="14" t="s">
        <v>32</v>
      </c>
      <c r="AX511" s="14" t="s">
        <v>77</v>
      </c>
      <c r="AY511" s="245" t="s">
        <v>191</v>
      </c>
    </row>
    <row r="512" spans="1:65" s="14" customFormat="1">
      <c r="B512" s="235"/>
      <c r="C512" s="236"/>
      <c r="D512" s="221" t="s">
        <v>202</v>
      </c>
      <c r="E512" s="237" t="s">
        <v>1</v>
      </c>
      <c r="F512" s="238" t="s">
        <v>677</v>
      </c>
      <c r="G512" s="236"/>
      <c r="H512" s="239">
        <v>4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AT512" s="245" t="s">
        <v>202</v>
      </c>
      <c r="AU512" s="245" t="s">
        <v>86</v>
      </c>
      <c r="AV512" s="14" t="s">
        <v>86</v>
      </c>
      <c r="AW512" s="14" t="s">
        <v>32</v>
      </c>
      <c r="AX512" s="14" t="s">
        <v>77</v>
      </c>
      <c r="AY512" s="245" t="s">
        <v>191</v>
      </c>
    </row>
    <row r="513" spans="1:65" s="2" customFormat="1" ht="14.45" customHeight="1">
      <c r="A513" s="34"/>
      <c r="B513" s="35"/>
      <c r="C513" s="208" t="s">
        <v>678</v>
      </c>
      <c r="D513" s="208" t="s">
        <v>193</v>
      </c>
      <c r="E513" s="209" t="s">
        <v>679</v>
      </c>
      <c r="F513" s="210" t="s">
        <v>680</v>
      </c>
      <c r="G513" s="211" t="s">
        <v>196</v>
      </c>
      <c r="H513" s="212">
        <v>12</v>
      </c>
      <c r="I513" s="213"/>
      <c r="J513" s="214">
        <f>ROUND(I513*H513,2)</f>
        <v>0</v>
      </c>
      <c r="K513" s="210" t="s">
        <v>197</v>
      </c>
      <c r="L513" s="39"/>
      <c r="M513" s="215" t="s">
        <v>1</v>
      </c>
      <c r="N513" s="216" t="s">
        <v>42</v>
      </c>
      <c r="O513" s="71"/>
      <c r="P513" s="217">
        <f>O513*H513</f>
        <v>0</v>
      </c>
      <c r="Q513" s="217">
        <v>0</v>
      </c>
      <c r="R513" s="217">
        <f>Q513*H513</f>
        <v>0</v>
      </c>
      <c r="S513" s="217">
        <v>8.4999999999999995E-4</v>
      </c>
      <c r="T513" s="218">
        <f>S513*H513</f>
        <v>1.0199999999999999E-2</v>
      </c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R513" s="219" t="s">
        <v>321</v>
      </c>
      <c r="AT513" s="219" t="s">
        <v>193</v>
      </c>
      <c r="AU513" s="219" t="s">
        <v>86</v>
      </c>
      <c r="AY513" s="17" t="s">
        <v>191</v>
      </c>
      <c r="BE513" s="220">
        <f>IF(N513="základní",J513,0)</f>
        <v>0</v>
      </c>
      <c r="BF513" s="220">
        <f>IF(N513="snížená",J513,0)</f>
        <v>0</v>
      </c>
      <c r="BG513" s="220">
        <f>IF(N513="zákl. přenesená",J513,0)</f>
        <v>0</v>
      </c>
      <c r="BH513" s="220">
        <f>IF(N513="sníž. přenesená",J513,0)</f>
        <v>0</v>
      </c>
      <c r="BI513" s="220">
        <f>IF(N513="nulová",J513,0)</f>
        <v>0</v>
      </c>
      <c r="BJ513" s="17" t="s">
        <v>84</v>
      </c>
      <c r="BK513" s="220">
        <f>ROUND(I513*H513,2)</f>
        <v>0</v>
      </c>
      <c r="BL513" s="17" t="s">
        <v>321</v>
      </c>
      <c r="BM513" s="219" t="s">
        <v>681</v>
      </c>
    </row>
    <row r="514" spans="1:65" s="2" customFormat="1" ht="19.5">
      <c r="A514" s="34"/>
      <c r="B514" s="35"/>
      <c r="C514" s="36"/>
      <c r="D514" s="221" t="s">
        <v>200</v>
      </c>
      <c r="E514" s="36"/>
      <c r="F514" s="222" t="s">
        <v>682</v>
      </c>
      <c r="G514" s="36"/>
      <c r="H514" s="36"/>
      <c r="I514" s="122"/>
      <c r="J514" s="36"/>
      <c r="K514" s="36"/>
      <c r="L514" s="39"/>
      <c r="M514" s="223"/>
      <c r="N514" s="224"/>
      <c r="O514" s="71"/>
      <c r="P514" s="71"/>
      <c r="Q514" s="71"/>
      <c r="R514" s="71"/>
      <c r="S514" s="71"/>
      <c r="T514" s="72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T514" s="17" t="s">
        <v>200</v>
      </c>
      <c r="AU514" s="17" t="s">
        <v>86</v>
      </c>
    </row>
    <row r="515" spans="1:65" s="14" customFormat="1">
      <c r="B515" s="235"/>
      <c r="C515" s="236"/>
      <c r="D515" s="221" t="s">
        <v>202</v>
      </c>
      <c r="E515" s="237" t="s">
        <v>1</v>
      </c>
      <c r="F515" s="238" t="s">
        <v>675</v>
      </c>
      <c r="G515" s="236"/>
      <c r="H515" s="239">
        <v>4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AT515" s="245" t="s">
        <v>202</v>
      </c>
      <c r="AU515" s="245" t="s">
        <v>86</v>
      </c>
      <c r="AV515" s="14" t="s">
        <v>86</v>
      </c>
      <c r="AW515" s="14" t="s">
        <v>32</v>
      </c>
      <c r="AX515" s="14" t="s">
        <v>77</v>
      </c>
      <c r="AY515" s="245" t="s">
        <v>191</v>
      </c>
    </row>
    <row r="516" spans="1:65" s="14" customFormat="1">
      <c r="B516" s="235"/>
      <c r="C516" s="236"/>
      <c r="D516" s="221" t="s">
        <v>202</v>
      </c>
      <c r="E516" s="237" t="s">
        <v>1</v>
      </c>
      <c r="F516" s="238" t="s">
        <v>676</v>
      </c>
      <c r="G516" s="236"/>
      <c r="H516" s="239">
        <v>4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AT516" s="245" t="s">
        <v>202</v>
      </c>
      <c r="AU516" s="245" t="s">
        <v>86</v>
      </c>
      <c r="AV516" s="14" t="s">
        <v>86</v>
      </c>
      <c r="AW516" s="14" t="s">
        <v>32</v>
      </c>
      <c r="AX516" s="14" t="s">
        <v>77</v>
      </c>
      <c r="AY516" s="245" t="s">
        <v>191</v>
      </c>
    </row>
    <row r="517" spans="1:65" s="14" customFormat="1">
      <c r="B517" s="235"/>
      <c r="C517" s="236"/>
      <c r="D517" s="221" t="s">
        <v>202</v>
      </c>
      <c r="E517" s="237" t="s">
        <v>1</v>
      </c>
      <c r="F517" s="238" t="s">
        <v>677</v>
      </c>
      <c r="G517" s="236"/>
      <c r="H517" s="239">
        <v>4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AT517" s="245" t="s">
        <v>202</v>
      </c>
      <c r="AU517" s="245" t="s">
        <v>86</v>
      </c>
      <c r="AV517" s="14" t="s">
        <v>86</v>
      </c>
      <c r="AW517" s="14" t="s">
        <v>32</v>
      </c>
      <c r="AX517" s="14" t="s">
        <v>77</v>
      </c>
      <c r="AY517" s="245" t="s">
        <v>191</v>
      </c>
    </row>
    <row r="518" spans="1:65" s="12" customFormat="1" ht="22.9" customHeight="1">
      <c r="B518" s="192"/>
      <c r="C518" s="193"/>
      <c r="D518" s="194" t="s">
        <v>76</v>
      </c>
      <c r="E518" s="206" t="s">
        <v>683</v>
      </c>
      <c r="F518" s="206" t="s">
        <v>684</v>
      </c>
      <c r="G518" s="193"/>
      <c r="H518" s="193"/>
      <c r="I518" s="196"/>
      <c r="J518" s="207">
        <f>BK518</f>
        <v>0</v>
      </c>
      <c r="K518" s="193"/>
      <c r="L518" s="198"/>
      <c r="M518" s="199"/>
      <c r="N518" s="200"/>
      <c r="O518" s="200"/>
      <c r="P518" s="201">
        <f>SUM(P519:P525)</f>
        <v>0</v>
      </c>
      <c r="Q518" s="200"/>
      <c r="R518" s="201">
        <f>SUM(R519:R525)</f>
        <v>2.5000000000000001E-4</v>
      </c>
      <c r="S518" s="200"/>
      <c r="T518" s="202">
        <f>SUM(T519:T525)</f>
        <v>0</v>
      </c>
      <c r="AR518" s="203" t="s">
        <v>86</v>
      </c>
      <c r="AT518" s="204" t="s">
        <v>76</v>
      </c>
      <c r="AU518" s="204" t="s">
        <v>84</v>
      </c>
      <c r="AY518" s="203" t="s">
        <v>191</v>
      </c>
      <c r="BK518" s="205">
        <f>SUM(BK519:BK525)</f>
        <v>0</v>
      </c>
    </row>
    <row r="519" spans="1:65" s="2" customFormat="1" ht="14.45" customHeight="1">
      <c r="A519" s="34"/>
      <c r="B519" s="35"/>
      <c r="C519" s="208" t="s">
        <v>685</v>
      </c>
      <c r="D519" s="208" t="s">
        <v>193</v>
      </c>
      <c r="E519" s="209" t="s">
        <v>686</v>
      </c>
      <c r="F519" s="210" t="s">
        <v>687</v>
      </c>
      <c r="G519" s="211" t="s">
        <v>196</v>
      </c>
      <c r="H519" s="212">
        <v>1</v>
      </c>
      <c r="I519" s="213"/>
      <c r="J519" s="214">
        <f>ROUND(I519*H519,2)</f>
        <v>0</v>
      </c>
      <c r="K519" s="210" t="s">
        <v>197</v>
      </c>
      <c r="L519" s="39"/>
      <c r="M519" s="215" t="s">
        <v>1</v>
      </c>
      <c r="N519" s="216" t="s">
        <v>42</v>
      </c>
      <c r="O519" s="71"/>
      <c r="P519" s="217">
        <f>O519*H519</f>
        <v>0</v>
      </c>
      <c r="Q519" s="217">
        <v>0</v>
      </c>
      <c r="R519" s="217">
        <f>Q519*H519</f>
        <v>0</v>
      </c>
      <c r="S519" s="217">
        <v>0</v>
      </c>
      <c r="T519" s="218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19" t="s">
        <v>321</v>
      </c>
      <c r="AT519" s="219" t="s">
        <v>193</v>
      </c>
      <c r="AU519" s="219" t="s">
        <v>86</v>
      </c>
      <c r="AY519" s="17" t="s">
        <v>191</v>
      </c>
      <c r="BE519" s="220">
        <f>IF(N519="základní",J519,0)</f>
        <v>0</v>
      </c>
      <c r="BF519" s="220">
        <f>IF(N519="snížená",J519,0)</f>
        <v>0</v>
      </c>
      <c r="BG519" s="220">
        <f>IF(N519="zákl. přenesená",J519,0)</f>
        <v>0</v>
      </c>
      <c r="BH519" s="220">
        <f>IF(N519="sníž. přenesená",J519,0)</f>
        <v>0</v>
      </c>
      <c r="BI519" s="220">
        <f>IF(N519="nulová",J519,0)</f>
        <v>0</v>
      </c>
      <c r="BJ519" s="17" t="s">
        <v>84</v>
      </c>
      <c r="BK519" s="220">
        <f>ROUND(I519*H519,2)</f>
        <v>0</v>
      </c>
      <c r="BL519" s="17" t="s">
        <v>321</v>
      </c>
      <c r="BM519" s="219" t="s">
        <v>688</v>
      </c>
    </row>
    <row r="520" spans="1:65" s="2" customFormat="1" ht="19.5">
      <c r="A520" s="34"/>
      <c r="B520" s="35"/>
      <c r="C520" s="36"/>
      <c r="D520" s="221" t="s">
        <v>200</v>
      </c>
      <c r="E520" s="36"/>
      <c r="F520" s="222" t="s">
        <v>689</v>
      </c>
      <c r="G520" s="36"/>
      <c r="H520" s="36"/>
      <c r="I520" s="122"/>
      <c r="J520" s="36"/>
      <c r="K520" s="36"/>
      <c r="L520" s="39"/>
      <c r="M520" s="223"/>
      <c r="N520" s="224"/>
      <c r="O520" s="71"/>
      <c r="P520" s="71"/>
      <c r="Q520" s="71"/>
      <c r="R520" s="71"/>
      <c r="S520" s="71"/>
      <c r="T520" s="72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7" t="s">
        <v>200</v>
      </c>
      <c r="AU520" s="17" t="s">
        <v>86</v>
      </c>
    </row>
    <row r="521" spans="1:65" s="14" customFormat="1">
      <c r="B521" s="235"/>
      <c r="C521" s="236"/>
      <c r="D521" s="221" t="s">
        <v>202</v>
      </c>
      <c r="E521" s="237" t="s">
        <v>1</v>
      </c>
      <c r="F521" s="238" t="s">
        <v>587</v>
      </c>
      <c r="G521" s="236"/>
      <c r="H521" s="239">
        <v>1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AT521" s="245" t="s">
        <v>202</v>
      </c>
      <c r="AU521" s="245" t="s">
        <v>86</v>
      </c>
      <c r="AV521" s="14" t="s">
        <v>86</v>
      </c>
      <c r="AW521" s="14" t="s">
        <v>32</v>
      </c>
      <c r="AX521" s="14" t="s">
        <v>77</v>
      </c>
      <c r="AY521" s="245" t="s">
        <v>191</v>
      </c>
    </row>
    <row r="522" spans="1:65" s="2" customFormat="1" ht="21.6" customHeight="1">
      <c r="A522" s="34"/>
      <c r="B522" s="35"/>
      <c r="C522" s="247" t="s">
        <v>690</v>
      </c>
      <c r="D522" s="247" t="s">
        <v>275</v>
      </c>
      <c r="E522" s="248" t="s">
        <v>691</v>
      </c>
      <c r="F522" s="249" t="s">
        <v>692</v>
      </c>
      <c r="G522" s="250" t="s">
        <v>196</v>
      </c>
      <c r="H522" s="251">
        <v>1</v>
      </c>
      <c r="I522" s="252"/>
      <c r="J522" s="253">
        <f>ROUND(I522*H522,2)</f>
        <v>0</v>
      </c>
      <c r="K522" s="249" t="s">
        <v>197</v>
      </c>
      <c r="L522" s="254"/>
      <c r="M522" s="255" t="s">
        <v>1</v>
      </c>
      <c r="N522" s="256" t="s">
        <v>42</v>
      </c>
      <c r="O522" s="71"/>
      <c r="P522" s="217">
        <f>O522*H522</f>
        <v>0</v>
      </c>
      <c r="Q522" s="217">
        <v>2.5000000000000001E-4</v>
      </c>
      <c r="R522" s="217">
        <f>Q522*H522</f>
        <v>2.5000000000000001E-4</v>
      </c>
      <c r="S522" s="217">
        <v>0</v>
      </c>
      <c r="T522" s="218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219" t="s">
        <v>451</v>
      </c>
      <c r="AT522" s="219" t="s">
        <v>275</v>
      </c>
      <c r="AU522" s="219" t="s">
        <v>86</v>
      </c>
      <c r="AY522" s="17" t="s">
        <v>191</v>
      </c>
      <c r="BE522" s="220">
        <f>IF(N522="základní",J522,0)</f>
        <v>0</v>
      </c>
      <c r="BF522" s="220">
        <f>IF(N522="snížená",J522,0)</f>
        <v>0</v>
      </c>
      <c r="BG522" s="220">
        <f>IF(N522="zákl. přenesená",J522,0)</f>
        <v>0</v>
      </c>
      <c r="BH522" s="220">
        <f>IF(N522="sníž. přenesená",J522,0)</f>
        <v>0</v>
      </c>
      <c r="BI522" s="220">
        <f>IF(N522="nulová",J522,0)</f>
        <v>0</v>
      </c>
      <c r="BJ522" s="17" t="s">
        <v>84</v>
      </c>
      <c r="BK522" s="220">
        <f>ROUND(I522*H522,2)</f>
        <v>0</v>
      </c>
      <c r="BL522" s="17" t="s">
        <v>321</v>
      </c>
      <c r="BM522" s="219" t="s">
        <v>693</v>
      </c>
    </row>
    <row r="523" spans="1:65" s="2" customFormat="1">
      <c r="A523" s="34"/>
      <c r="B523" s="35"/>
      <c r="C523" s="36"/>
      <c r="D523" s="221" t="s">
        <v>200</v>
      </c>
      <c r="E523" s="36"/>
      <c r="F523" s="222" t="s">
        <v>694</v>
      </c>
      <c r="G523" s="36"/>
      <c r="H523" s="36"/>
      <c r="I523" s="122"/>
      <c r="J523" s="36"/>
      <c r="K523" s="36"/>
      <c r="L523" s="39"/>
      <c r="M523" s="223"/>
      <c r="N523" s="224"/>
      <c r="O523" s="71"/>
      <c r="P523" s="71"/>
      <c r="Q523" s="71"/>
      <c r="R523" s="71"/>
      <c r="S523" s="71"/>
      <c r="T523" s="72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200</v>
      </c>
      <c r="AU523" s="17" t="s">
        <v>86</v>
      </c>
    </row>
    <row r="524" spans="1:65" s="2" customFormat="1" ht="21.6" customHeight="1">
      <c r="A524" s="34"/>
      <c r="B524" s="35"/>
      <c r="C524" s="208" t="s">
        <v>695</v>
      </c>
      <c r="D524" s="208" t="s">
        <v>193</v>
      </c>
      <c r="E524" s="209" t="s">
        <v>696</v>
      </c>
      <c r="F524" s="210" t="s">
        <v>697</v>
      </c>
      <c r="G524" s="211" t="s">
        <v>235</v>
      </c>
      <c r="H524" s="212">
        <v>0</v>
      </c>
      <c r="I524" s="213"/>
      <c r="J524" s="214">
        <f>ROUND(I524*H524,2)</f>
        <v>0</v>
      </c>
      <c r="K524" s="210" t="s">
        <v>197</v>
      </c>
      <c r="L524" s="39"/>
      <c r="M524" s="215" t="s">
        <v>1</v>
      </c>
      <c r="N524" s="216" t="s">
        <v>42</v>
      </c>
      <c r="O524" s="71"/>
      <c r="P524" s="217">
        <f>O524*H524</f>
        <v>0</v>
      </c>
      <c r="Q524" s="217">
        <v>0</v>
      </c>
      <c r="R524" s="217">
        <f>Q524*H524</f>
        <v>0</v>
      </c>
      <c r="S524" s="217">
        <v>0</v>
      </c>
      <c r="T524" s="218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219" t="s">
        <v>198</v>
      </c>
      <c r="AT524" s="219" t="s">
        <v>193</v>
      </c>
      <c r="AU524" s="219" t="s">
        <v>86</v>
      </c>
      <c r="AY524" s="17" t="s">
        <v>191</v>
      </c>
      <c r="BE524" s="220">
        <f>IF(N524="základní",J524,0)</f>
        <v>0</v>
      </c>
      <c r="BF524" s="220">
        <f>IF(N524="snížená",J524,0)</f>
        <v>0</v>
      </c>
      <c r="BG524" s="220">
        <f>IF(N524="zákl. přenesená",J524,0)</f>
        <v>0</v>
      </c>
      <c r="BH524" s="220">
        <f>IF(N524="sníž. přenesená",J524,0)</f>
        <v>0</v>
      </c>
      <c r="BI524" s="220">
        <f>IF(N524="nulová",J524,0)</f>
        <v>0</v>
      </c>
      <c r="BJ524" s="17" t="s">
        <v>84</v>
      </c>
      <c r="BK524" s="220">
        <f>ROUND(I524*H524,2)</f>
        <v>0</v>
      </c>
      <c r="BL524" s="17" t="s">
        <v>198</v>
      </c>
      <c r="BM524" s="219" t="s">
        <v>698</v>
      </c>
    </row>
    <row r="525" spans="1:65" s="2" customFormat="1" ht="29.25">
      <c r="A525" s="34"/>
      <c r="B525" s="35"/>
      <c r="C525" s="36"/>
      <c r="D525" s="221" t="s">
        <v>200</v>
      </c>
      <c r="E525" s="36"/>
      <c r="F525" s="222" t="s">
        <v>699</v>
      </c>
      <c r="G525" s="36"/>
      <c r="H525" s="36"/>
      <c r="I525" s="122"/>
      <c r="J525" s="36"/>
      <c r="K525" s="36"/>
      <c r="L525" s="39"/>
      <c r="M525" s="223"/>
      <c r="N525" s="224"/>
      <c r="O525" s="71"/>
      <c r="P525" s="71"/>
      <c r="Q525" s="71"/>
      <c r="R525" s="71"/>
      <c r="S525" s="71"/>
      <c r="T525" s="72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T525" s="17" t="s">
        <v>200</v>
      </c>
      <c r="AU525" s="17" t="s">
        <v>86</v>
      </c>
    </row>
    <row r="526" spans="1:65" s="12" customFormat="1" ht="22.9" customHeight="1">
      <c r="B526" s="192"/>
      <c r="C526" s="193"/>
      <c r="D526" s="194" t="s">
        <v>76</v>
      </c>
      <c r="E526" s="206" t="s">
        <v>700</v>
      </c>
      <c r="F526" s="206" t="s">
        <v>701</v>
      </c>
      <c r="G526" s="193"/>
      <c r="H526" s="193"/>
      <c r="I526" s="196"/>
      <c r="J526" s="207">
        <f>BK526</f>
        <v>0</v>
      </c>
      <c r="K526" s="193"/>
      <c r="L526" s="198"/>
      <c r="M526" s="199"/>
      <c r="N526" s="200"/>
      <c r="O526" s="200"/>
      <c r="P526" s="201">
        <f>SUM(P527:P549)</f>
        <v>0</v>
      </c>
      <c r="Q526" s="200"/>
      <c r="R526" s="201">
        <f>SUM(R527:R549)</f>
        <v>0.40188069999999998</v>
      </c>
      <c r="S526" s="200"/>
      <c r="T526" s="202">
        <f>SUM(T527:T549)</f>
        <v>8.5910999999999987E-2</v>
      </c>
      <c r="AR526" s="203" t="s">
        <v>86</v>
      </c>
      <c r="AT526" s="204" t="s">
        <v>76</v>
      </c>
      <c r="AU526" s="204" t="s">
        <v>84</v>
      </c>
      <c r="AY526" s="203" t="s">
        <v>191</v>
      </c>
      <c r="BK526" s="205">
        <f>SUM(BK527:BK549)</f>
        <v>0</v>
      </c>
    </row>
    <row r="527" spans="1:65" s="2" customFormat="1" ht="32.450000000000003" customHeight="1">
      <c r="A527" s="34"/>
      <c r="B527" s="35"/>
      <c r="C527" s="208" t="s">
        <v>702</v>
      </c>
      <c r="D527" s="208" t="s">
        <v>193</v>
      </c>
      <c r="E527" s="209" t="s">
        <v>703</v>
      </c>
      <c r="F527" s="210" t="s">
        <v>704</v>
      </c>
      <c r="G527" s="211" t="s">
        <v>223</v>
      </c>
      <c r="H527" s="212">
        <v>40.909999999999997</v>
      </c>
      <c r="I527" s="213"/>
      <c r="J527" s="214">
        <f>ROUND(I527*H527,2)</f>
        <v>0</v>
      </c>
      <c r="K527" s="210" t="s">
        <v>197</v>
      </c>
      <c r="L527" s="39"/>
      <c r="M527" s="215" t="s">
        <v>1</v>
      </c>
      <c r="N527" s="216" t="s">
        <v>42</v>
      </c>
      <c r="O527" s="71"/>
      <c r="P527" s="217">
        <f>O527*H527</f>
        <v>0</v>
      </c>
      <c r="Q527" s="217">
        <v>1.17E-3</v>
      </c>
      <c r="R527" s="217">
        <f>Q527*H527</f>
        <v>4.7864699999999996E-2</v>
      </c>
      <c r="S527" s="217">
        <v>0</v>
      </c>
      <c r="T527" s="218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219" t="s">
        <v>321</v>
      </c>
      <c r="AT527" s="219" t="s">
        <v>193</v>
      </c>
      <c r="AU527" s="219" t="s">
        <v>86</v>
      </c>
      <c r="AY527" s="17" t="s">
        <v>191</v>
      </c>
      <c r="BE527" s="220">
        <f>IF(N527="základní",J527,0)</f>
        <v>0</v>
      </c>
      <c r="BF527" s="220">
        <f>IF(N527="snížená",J527,0)</f>
        <v>0</v>
      </c>
      <c r="BG527" s="220">
        <f>IF(N527="zákl. přenesená",J527,0)</f>
        <v>0</v>
      </c>
      <c r="BH527" s="220">
        <f>IF(N527="sníž. přenesená",J527,0)</f>
        <v>0</v>
      </c>
      <c r="BI527" s="220">
        <f>IF(N527="nulová",J527,0)</f>
        <v>0</v>
      </c>
      <c r="BJ527" s="17" t="s">
        <v>84</v>
      </c>
      <c r="BK527" s="220">
        <f>ROUND(I527*H527,2)</f>
        <v>0</v>
      </c>
      <c r="BL527" s="17" t="s">
        <v>321</v>
      </c>
      <c r="BM527" s="219" t="s">
        <v>705</v>
      </c>
    </row>
    <row r="528" spans="1:65" s="2" customFormat="1" ht="29.25">
      <c r="A528" s="34"/>
      <c r="B528" s="35"/>
      <c r="C528" s="36"/>
      <c r="D528" s="221" t="s">
        <v>200</v>
      </c>
      <c r="E528" s="36"/>
      <c r="F528" s="222" t="s">
        <v>706</v>
      </c>
      <c r="G528" s="36"/>
      <c r="H528" s="36"/>
      <c r="I528" s="122"/>
      <c r="J528" s="36"/>
      <c r="K528" s="36"/>
      <c r="L528" s="39"/>
      <c r="M528" s="223"/>
      <c r="N528" s="224"/>
      <c r="O528" s="71"/>
      <c r="P528" s="71"/>
      <c r="Q528" s="71"/>
      <c r="R528" s="71"/>
      <c r="S528" s="71"/>
      <c r="T528" s="72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T528" s="17" t="s">
        <v>200</v>
      </c>
      <c r="AU528" s="17" t="s">
        <v>86</v>
      </c>
    </row>
    <row r="529" spans="1:65" s="14" customFormat="1">
      <c r="B529" s="235"/>
      <c r="C529" s="236"/>
      <c r="D529" s="221" t="s">
        <v>202</v>
      </c>
      <c r="E529" s="237" t="s">
        <v>1</v>
      </c>
      <c r="F529" s="238" t="s">
        <v>707</v>
      </c>
      <c r="G529" s="236"/>
      <c r="H529" s="239">
        <v>13.72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AT529" s="245" t="s">
        <v>202</v>
      </c>
      <c r="AU529" s="245" t="s">
        <v>86</v>
      </c>
      <c r="AV529" s="14" t="s">
        <v>86</v>
      </c>
      <c r="AW529" s="14" t="s">
        <v>32</v>
      </c>
      <c r="AX529" s="14" t="s">
        <v>77</v>
      </c>
      <c r="AY529" s="245" t="s">
        <v>191</v>
      </c>
    </row>
    <row r="530" spans="1:65" s="14" customFormat="1">
      <c r="B530" s="235"/>
      <c r="C530" s="236"/>
      <c r="D530" s="221" t="s">
        <v>202</v>
      </c>
      <c r="E530" s="237" t="s">
        <v>1</v>
      </c>
      <c r="F530" s="238" t="s">
        <v>708</v>
      </c>
      <c r="G530" s="236"/>
      <c r="H530" s="239">
        <v>13.53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AT530" s="245" t="s">
        <v>202</v>
      </c>
      <c r="AU530" s="245" t="s">
        <v>86</v>
      </c>
      <c r="AV530" s="14" t="s">
        <v>86</v>
      </c>
      <c r="AW530" s="14" t="s">
        <v>32</v>
      </c>
      <c r="AX530" s="14" t="s">
        <v>77</v>
      </c>
      <c r="AY530" s="245" t="s">
        <v>191</v>
      </c>
    </row>
    <row r="531" spans="1:65" s="14" customFormat="1">
      <c r="B531" s="235"/>
      <c r="C531" s="236"/>
      <c r="D531" s="221" t="s">
        <v>202</v>
      </c>
      <c r="E531" s="237" t="s">
        <v>1</v>
      </c>
      <c r="F531" s="238" t="s">
        <v>709</v>
      </c>
      <c r="G531" s="236"/>
      <c r="H531" s="239">
        <v>13.66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AT531" s="245" t="s">
        <v>202</v>
      </c>
      <c r="AU531" s="245" t="s">
        <v>86</v>
      </c>
      <c r="AV531" s="14" t="s">
        <v>86</v>
      </c>
      <c r="AW531" s="14" t="s">
        <v>32</v>
      </c>
      <c r="AX531" s="14" t="s">
        <v>77</v>
      </c>
      <c r="AY531" s="245" t="s">
        <v>191</v>
      </c>
    </row>
    <row r="532" spans="1:65" s="2" customFormat="1" ht="21.6" customHeight="1">
      <c r="A532" s="34"/>
      <c r="B532" s="35"/>
      <c r="C532" s="247" t="s">
        <v>710</v>
      </c>
      <c r="D532" s="247" t="s">
        <v>275</v>
      </c>
      <c r="E532" s="248" t="s">
        <v>711</v>
      </c>
      <c r="F532" s="249" t="s">
        <v>712</v>
      </c>
      <c r="G532" s="250" t="s">
        <v>223</v>
      </c>
      <c r="H532" s="251">
        <v>42.956000000000003</v>
      </c>
      <c r="I532" s="252"/>
      <c r="J532" s="253">
        <f>ROUND(I532*H532,2)</f>
        <v>0</v>
      </c>
      <c r="K532" s="249" t="s">
        <v>197</v>
      </c>
      <c r="L532" s="254"/>
      <c r="M532" s="255" t="s">
        <v>1</v>
      </c>
      <c r="N532" s="256" t="s">
        <v>42</v>
      </c>
      <c r="O532" s="71"/>
      <c r="P532" s="217">
        <f>O532*H532</f>
        <v>0</v>
      </c>
      <c r="Q532" s="217">
        <v>8.0000000000000002E-3</v>
      </c>
      <c r="R532" s="217">
        <f>Q532*H532</f>
        <v>0.34364800000000001</v>
      </c>
      <c r="S532" s="217">
        <v>0</v>
      </c>
      <c r="T532" s="218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219" t="s">
        <v>451</v>
      </c>
      <c r="AT532" s="219" t="s">
        <v>275</v>
      </c>
      <c r="AU532" s="219" t="s">
        <v>86</v>
      </c>
      <c r="AY532" s="17" t="s">
        <v>191</v>
      </c>
      <c r="BE532" s="220">
        <f>IF(N532="základní",J532,0)</f>
        <v>0</v>
      </c>
      <c r="BF532" s="220">
        <f>IF(N532="snížená",J532,0)</f>
        <v>0</v>
      </c>
      <c r="BG532" s="220">
        <f>IF(N532="zákl. přenesená",J532,0)</f>
        <v>0</v>
      </c>
      <c r="BH532" s="220">
        <f>IF(N532="sníž. přenesená",J532,0)</f>
        <v>0</v>
      </c>
      <c r="BI532" s="220">
        <f>IF(N532="nulová",J532,0)</f>
        <v>0</v>
      </c>
      <c r="BJ532" s="17" t="s">
        <v>84</v>
      </c>
      <c r="BK532" s="220">
        <f>ROUND(I532*H532,2)</f>
        <v>0</v>
      </c>
      <c r="BL532" s="17" t="s">
        <v>321</v>
      </c>
      <c r="BM532" s="219" t="s">
        <v>713</v>
      </c>
    </row>
    <row r="533" spans="1:65" s="2" customFormat="1" ht="19.5">
      <c r="A533" s="34"/>
      <c r="B533" s="35"/>
      <c r="C533" s="36"/>
      <c r="D533" s="221" t="s">
        <v>200</v>
      </c>
      <c r="E533" s="36"/>
      <c r="F533" s="222" t="s">
        <v>714</v>
      </c>
      <c r="G533" s="36"/>
      <c r="H533" s="36"/>
      <c r="I533" s="122"/>
      <c r="J533" s="36"/>
      <c r="K533" s="36"/>
      <c r="L533" s="39"/>
      <c r="M533" s="223"/>
      <c r="N533" s="224"/>
      <c r="O533" s="71"/>
      <c r="P533" s="71"/>
      <c r="Q533" s="71"/>
      <c r="R533" s="71"/>
      <c r="S533" s="71"/>
      <c r="T533" s="72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7" t="s">
        <v>200</v>
      </c>
      <c r="AU533" s="17" t="s">
        <v>86</v>
      </c>
    </row>
    <row r="534" spans="1:65" s="14" customFormat="1">
      <c r="B534" s="235"/>
      <c r="C534" s="236"/>
      <c r="D534" s="221" t="s">
        <v>202</v>
      </c>
      <c r="E534" s="236"/>
      <c r="F534" s="238" t="s">
        <v>715</v>
      </c>
      <c r="G534" s="236"/>
      <c r="H534" s="239">
        <v>42.956000000000003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AT534" s="245" t="s">
        <v>202</v>
      </c>
      <c r="AU534" s="245" t="s">
        <v>86</v>
      </c>
      <c r="AV534" s="14" t="s">
        <v>86</v>
      </c>
      <c r="AW534" s="14" t="s">
        <v>4</v>
      </c>
      <c r="AX534" s="14" t="s">
        <v>84</v>
      </c>
      <c r="AY534" s="245" t="s">
        <v>191</v>
      </c>
    </row>
    <row r="535" spans="1:65" s="2" customFormat="1" ht="21.6" customHeight="1">
      <c r="A535" s="34"/>
      <c r="B535" s="35"/>
      <c r="C535" s="208" t="s">
        <v>716</v>
      </c>
      <c r="D535" s="208" t="s">
        <v>193</v>
      </c>
      <c r="E535" s="209" t="s">
        <v>717</v>
      </c>
      <c r="F535" s="210" t="s">
        <v>718</v>
      </c>
      <c r="G535" s="211" t="s">
        <v>297</v>
      </c>
      <c r="H535" s="212">
        <v>51.84</v>
      </c>
      <c r="I535" s="213"/>
      <c r="J535" s="214">
        <f>ROUND(I535*H535,2)</f>
        <v>0</v>
      </c>
      <c r="K535" s="210" t="s">
        <v>197</v>
      </c>
      <c r="L535" s="39"/>
      <c r="M535" s="215" t="s">
        <v>1</v>
      </c>
      <c r="N535" s="216" t="s">
        <v>42</v>
      </c>
      <c r="O535" s="71"/>
      <c r="P535" s="217">
        <f>O535*H535</f>
        <v>0</v>
      </c>
      <c r="Q535" s="217">
        <v>2.0000000000000001E-4</v>
      </c>
      <c r="R535" s="217">
        <f>Q535*H535</f>
        <v>1.0368E-2</v>
      </c>
      <c r="S535" s="217">
        <v>0</v>
      </c>
      <c r="T535" s="218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219" t="s">
        <v>321</v>
      </c>
      <c r="AT535" s="219" t="s">
        <v>193</v>
      </c>
      <c r="AU535" s="219" t="s">
        <v>86</v>
      </c>
      <c r="AY535" s="17" t="s">
        <v>191</v>
      </c>
      <c r="BE535" s="220">
        <f>IF(N535="základní",J535,0)</f>
        <v>0</v>
      </c>
      <c r="BF535" s="220">
        <f>IF(N535="snížená",J535,0)</f>
        <v>0</v>
      </c>
      <c r="BG535" s="220">
        <f>IF(N535="zákl. přenesená",J535,0)</f>
        <v>0</v>
      </c>
      <c r="BH535" s="220">
        <f>IF(N535="sníž. přenesená",J535,0)</f>
        <v>0</v>
      </c>
      <c r="BI535" s="220">
        <f>IF(N535="nulová",J535,0)</f>
        <v>0</v>
      </c>
      <c r="BJ535" s="17" t="s">
        <v>84</v>
      </c>
      <c r="BK535" s="220">
        <f>ROUND(I535*H535,2)</f>
        <v>0</v>
      </c>
      <c r="BL535" s="17" t="s">
        <v>321</v>
      </c>
      <c r="BM535" s="219" t="s">
        <v>719</v>
      </c>
    </row>
    <row r="536" spans="1:65" s="2" customFormat="1" ht="19.5">
      <c r="A536" s="34"/>
      <c r="B536" s="35"/>
      <c r="C536" s="36"/>
      <c r="D536" s="221" t="s">
        <v>200</v>
      </c>
      <c r="E536" s="36"/>
      <c r="F536" s="222" t="s">
        <v>720</v>
      </c>
      <c r="G536" s="36"/>
      <c r="H536" s="36"/>
      <c r="I536" s="122"/>
      <c r="J536" s="36"/>
      <c r="K536" s="36"/>
      <c r="L536" s="39"/>
      <c r="M536" s="223"/>
      <c r="N536" s="224"/>
      <c r="O536" s="71"/>
      <c r="P536" s="71"/>
      <c r="Q536" s="71"/>
      <c r="R536" s="71"/>
      <c r="S536" s="71"/>
      <c r="T536" s="72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T536" s="17" t="s">
        <v>200</v>
      </c>
      <c r="AU536" s="17" t="s">
        <v>86</v>
      </c>
    </row>
    <row r="537" spans="1:65" s="13" customFormat="1">
      <c r="B537" s="225"/>
      <c r="C537" s="226"/>
      <c r="D537" s="221" t="s">
        <v>202</v>
      </c>
      <c r="E537" s="227" t="s">
        <v>1</v>
      </c>
      <c r="F537" s="228" t="s">
        <v>327</v>
      </c>
      <c r="G537" s="226"/>
      <c r="H537" s="227" t="s">
        <v>1</v>
      </c>
      <c r="I537" s="229"/>
      <c r="J537" s="226"/>
      <c r="K537" s="226"/>
      <c r="L537" s="230"/>
      <c r="M537" s="231"/>
      <c r="N537" s="232"/>
      <c r="O537" s="232"/>
      <c r="P537" s="232"/>
      <c r="Q537" s="232"/>
      <c r="R537" s="232"/>
      <c r="S537" s="232"/>
      <c r="T537" s="233"/>
      <c r="AT537" s="234" t="s">
        <v>202</v>
      </c>
      <c r="AU537" s="234" t="s">
        <v>86</v>
      </c>
      <c r="AV537" s="13" t="s">
        <v>84</v>
      </c>
      <c r="AW537" s="13" t="s">
        <v>32</v>
      </c>
      <c r="AX537" s="13" t="s">
        <v>77</v>
      </c>
      <c r="AY537" s="234" t="s">
        <v>191</v>
      </c>
    </row>
    <row r="538" spans="1:65" s="14" customFormat="1">
      <c r="B538" s="235"/>
      <c r="C538" s="236"/>
      <c r="D538" s="221" t="s">
        <v>202</v>
      </c>
      <c r="E538" s="237" t="s">
        <v>1</v>
      </c>
      <c r="F538" s="238" t="s">
        <v>721</v>
      </c>
      <c r="G538" s="236"/>
      <c r="H538" s="239">
        <v>17.100000000000001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AT538" s="245" t="s">
        <v>202</v>
      </c>
      <c r="AU538" s="245" t="s">
        <v>86</v>
      </c>
      <c r="AV538" s="14" t="s">
        <v>86</v>
      </c>
      <c r="AW538" s="14" t="s">
        <v>32</v>
      </c>
      <c r="AX538" s="14" t="s">
        <v>77</v>
      </c>
      <c r="AY538" s="245" t="s">
        <v>191</v>
      </c>
    </row>
    <row r="539" spans="1:65" s="13" customFormat="1">
      <c r="B539" s="225"/>
      <c r="C539" s="226"/>
      <c r="D539" s="221" t="s">
        <v>202</v>
      </c>
      <c r="E539" s="227" t="s">
        <v>1</v>
      </c>
      <c r="F539" s="228" t="s">
        <v>288</v>
      </c>
      <c r="G539" s="226"/>
      <c r="H539" s="227" t="s">
        <v>1</v>
      </c>
      <c r="I539" s="229"/>
      <c r="J539" s="226"/>
      <c r="K539" s="226"/>
      <c r="L539" s="230"/>
      <c r="M539" s="231"/>
      <c r="N539" s="232"/>
      <c r="O539" s="232"/>
      <c r="P539" s="232"/>
      <c r="Q539" s="232"/>
      <c r="R539" s="232"/>
      <c r="S539" s="232"/>
      <c r="T539" s="233"/>
      <c r="AT539" s="234" t="s">
        <v>202</v>
      </c>
      <c r="AU539" s="234" t="s">
        <v>86</v>
      </c>
      <c r="AV539" s="13" t="s">
        <v>84</v>
      </c>
      <c r="AW539" s="13" t="s">
        <v>32</v>
      </c>
      <c r="AX539" s="13" t="s">
        <v>77</v>
      </c>
      <c r="AY539" s="234" t="s">
        <v>191</v>
      </c>
    </row>
    <row r="540" spans="1:65" s="14" customFormat="1">
      <c r="B540" s="235"/>
      <c r="C540" s="236"/>
      <c r="D540" s="221" t="s">
        <v>202</v>
      </c>
      <c r="E540" s="237" t="s">
        <v>1</v>
      </c>
      <c r="F540" s="238" t="s">
        <v>722</v>
      </c>
      <c r="G540" s="236"/>
      <c r="H540" s="239">
        <v>16.93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AT540" s="245" t="s">
        <v>202</v>
      </c>
      <c r="AU540" s="245" t="s">
        <v>86</v>
      </c>
      <c r="AV540" s="14" t="s">
        <v>86</v>
      </c>
      <c r="AW540" s="14" t="s">
        <v>32</v>
      </c>
      <c r="AX540" s="14" t="s">
        <v>77</v>
      </c>
      <c r="AY540" s="245" t="s">
        <v>191</v>
      </c>
    </row>
    <row r="541" spans="1:65" s="13" customFormat="1">
      <c r="B541" s="225"/>
      <c r="C541" s="226"/>
      <c r="D541" s="221" t="s">
        <v>202</v>
      </c>
      <c r="E541" s="227" t="s">
        <v>1</v>
      </c>
      <c r="F541" s="228" t="s">
        <v>291</v>
      </c>
      <c r="G541" s="226"/>
      <c r="H541" s="227" t="s">
        <v>1</v>
      </c>
      <c r="I541" s="229"/>
      <c r="J541" s="226"/>
      <c r="K541" s="226"/>
      <c r="L541" s="230"/>
      <c r="M541" s="231"/>
      <c r="N541" s="232"/>
      <c r="O541" s="232"/>
      <c r="P541" s="232"/>
      <c r="Q541" s="232"/>
      <c r="R541" s="232"/>
      <c r="S541" s="232"/>
      <c r="T541" s="233"/>
      <c r="AT541" s="234" t="s">
        <v>202</v>
      </c>
      <c r="AU541" s="234" t="s">
        <v>86</v>
      </c>
      <c r="AV541" s="13" t="s">
        <v>84</v>
      </c>
      <c r="AW541" s="13" t="s">
        <v>32</v>
      </c>
      <c r="AX541" s="13" t="s">
        <v>77</v>
      </c>
      <c r="AY541" s="234" t="s">
        <v>191</v>
      </c>
    </row>
    <row r="542" spans="1:65" s="14" customFormat="1">
      <c r="B542" s="235"/>
      <c r="C542" s="236"/>
      <c r="D542" s="221" t="s">
        <v>202</v>
      </c>
      <c r="E542" s="237" t="s">
        <v>1</v>
      </c>
      <c r="F542" s="238" t="s">
        <v>723</v>
      </c>
      <c r="G542" s="236"/>
      <c r="H542" s="239">
        <v>17.809999999999999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AT542" s="245" t="s">
        <v>202</v>
      </c>
      <c r="AU542" s="245" t="s">
        <v>86</v>
      </c>
      <c r="AV542" s="14" t="s">
        <v>86</v>
      </c>
      <c r="AW542" s="14" t="s">
        <v>32</v>
      </c>
      <c r="AX542" s="14" t="s">
        <v>77</v>
      </c>
      <c r="AY542" s="245" t="s">
        <v>191</v>
      </c>
    </row>
    <row r="543" spans="1:65" s="2" customFormat="1" ht="21.6" customHeight="1">
      <c r="A543" s="34"/>
      <c r="B543" s="35"/>
      <c r="C543" s="208" t="s">
        <v>724</v>
      </c>
      <c r="D543" s="208" t="s">
        <v>193</v>
      </c>
      <c r="E543" s="209" t="s">
        <v>725</v>
      </c>
      <c r="F543" s="210" t="s">
        <v>726</v>
      </c>
      <c r="G543" s="211" t="s">
        <v>223</v>
      </c>
      <c r="H543" s="212">
        <v>40.909999999999997</v>
      </c>
      <c r="I543" s="213"/>
      <c r="J543" s="214">
        <f>ROUND(I543*H543,2)</f>
        <v>0</v>
      </c>
      <c r="K543" s="210" t="s">
        <v>197</v>
      </c>
      <c r="L543" s="39"/>
      <c r="M543" s="215" t="s">
        <v>1</v>
      </c>
      <c r="N543" s="216" t="s">
        <v>42</v>
      </c>
      <c r="O543" s="71"/>
      <c r="P543" s="217">
        <f>O543*H543</f>
        <v>0</v>
      </c>
      <c r="Q543" s="217">
        <v>0</v>
      </c>
      <c r="R543" s="217">
        <f>Q543*H543</f>
        <v>0</v>
      </c>
      <c r="S543" s="217">
        <v>2.0999999999999999E-3</v>
      </c>
      <c r="T543" s="218">
        <f>S543*H543</f>
        <v>8.5910999999999987E-2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219" t="s">
        <v>321</v>
      </c>
      <c r="AT543" s="219" t="s">
        <v>193</v>
      </c>
      <c r="AU543" s="219" t="s">
        <v>86</v>
      </c>
      <c r="AY543" s="17" t="s">
        <v>191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17" t="s">
        <v>84</v>
      </c>
      <c r="BK543" s="220">
        <f>ROUND(I543*H543,2)</f>
        <v>0</v>
      </c>
      <c r="BL543" s="17" t="s">
        <v>321</v>
      </c>
      <c r="BM543" s="219" t="s">
        <v>727</v>
      </c>
    </row>
    <row r="544" spans="1:65" s="2" customFormat="1" ht="19.5">
      <c r="A544" s="34"/>
      <c r="B544" s="35"/>
      <c r="C544" s="36"/>
      <c r="D544" s="221" t="s">
        <v>200</v>
      </c>
      <c r="E544" s="36"/>
      <c r="F544" s="222" t="s">
        <v>728</v>
      </c>
      <c r="G544" s="36"/>
      <c r="H544" s="36"/>
      <c r="I544" s="122"/>
      <c r="J544" s="36"/>
      <c r="K544" s="36"/>
      <c r="L544" s="39"/>
      <c r="M544" s="223"/>
      <c r="N544" s="224"/>
      <c r="O544" s="71"/>
      <c r="P544" s="71"/>
      <c r="Q544" s="71"/>
      <c r="R544" s="71"/>
      <c r="S544" s="71"/>
      <c r="T544" s="72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T544" s="17" t="s">
        <v>200</v>
      </c>
      <c r="AU544" s="17" t="s">
        <v>86</v>
      </c>
    </row>
    <row r="545" spans="1:65" s="14" customFormat="1">
      <c r="B545" s="235"/>
      <c r="C545" s="236"/>
      <c r="D545" s="221" t="s">
        <v>202</v>
      </c>
      <c r="E545" s="237" t="s">
        <v>1</v>
      </c>
      <c r="F545" s="238" t="s">
        <v>707</v>
      </c>
      <c r="G545" s="236"/>
      <c r="H545" s="239">
        <v>13.72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AT545" s="245" t="s">
        <v>202</v>
      </c>
      <c r="AU545" s="245" t="s">
        <v>86</v>
      </c>
      <c r="AV545" s="14" t="s">
        <v>86</v>
      </c>
      <c r="AW545" s="14" t="s">
        <v>32</v>
      </c>
      <c r="AX545" s="14" t="s">
        <v>77</v>
      </c>
      <c r="AY545" s="245" t="s">
        <v>191</v>
      </c>
    </row>
    <row r="546" spans="1:65" s="14" customFormat="1">
      <c r="B546" s="235"/>
      <c r="C546" s="236"/>
      <c r="D546" s="221" t="s">
        <v>202</v>
      </c>
      <c r="E546" s="237" t="s">
        <v>1</v>
      </c>
      <c r="F546" s="238" t="s">
        <v>708</v>
      </c>
      <c r="G546" s="236"/>
      <c r="H546" s="239">
        <v>13.53</v>
      </c>
      <c r="I546" s="240"/>
      <c r="J546" s="236"/>
      <c r="K546" s="236"/>
      <c r="L546" s="241"/>
      <c r="M546" s="242"/>
      <c r="N546" s="243"/>
      <c r="O546" s="243"/>
      <c r="P546" s="243"/>
      <c r="Q546" s="243"/>
      <c r="R546" s="243"/>
      <c r="S546" s="243"/>
      <c r="T546" s="244"/>
      <c r="AT546" s="245" t="s">
        <v>202</v>
      </c>
      <c r="AU546" s="245" t="s">
        <v>86</v>
      </c>
      <c r="AV546" s="14" t="s">
        <v>86</v>
      </c>
      <c r="AW546" s="14" t="s">
        <v>32</v>
      </c>
      <c r="AX546" s="14" t="s">
        <v>77</v>
      </c>
      <c r="AY546" s="245" t="s">
        <v>191</v>
      </c>
    </row>
    <row r="547" spans="1:65" s="14" customFormat="1">
      <c r="B547" s="235"/>
      <c r="C547" s="236"/>
      <c r="D547" s="221" t="s">
        <v>202</v>
      </c>
      <c r="E547" s="237" t="s">
        <v>1</v>
      </c>
      <c r="F547" s="238" t="s">
        <v>709</v>
      </c>
      <c r="G547" s="236"/>
      <c r="H547" s="239">
        <v>13.66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AT547" s="245" t="s">
        <v>202</v>
      </c>
      <c r="AU547" s="245" t="s">
        <v>86</v>
      </c>
      <c r="AV547" s="14" t="s">
        <v>86</v>
      </c>
      <c r="AW547" s="14" t="s">
        <v>32</v>
      </c>
      <c r="AX547" s="14" t="s">
        <v>77</v>
      </c>
      <c r="AY547" s="245" t="s">
        <v>191</v>
      </c>
    </row>
    <row r="548" spans="1:65" s="2" customFormat="1" ht="21.6" customHeight="1">
      <c r="A548" s="34"/>
      <c r="B548" s="35"/>
      <c r="C548" s="208" t="s">
        <v>729</v>
      </c>
      <c r="D548" s="208" t="s">
        <v>193</v>
      </c>
      <c r="E548" s="209" t="s">
        <v>730</v>
      </c>
      <c r="F548" s="210" t="s">
        <v>731</v>
      </c>
      <c r="G548" s="211" t="s">
        <v>235</v>
      </c>
      <c r="H548" s="212">
        <v>0.40200000000000002</v>
      </c>
      <c r="I548" s="213"/>
      <c r="J548" s="214">
        <f>ROUND(I548*H548,2)</f>
        <v>0</v>
      </c>
      <c r="K548" s="210" t="s">
        <v>197</v>
      </c>
      <c r="L548" s="39"/>
      <c r="M548" s="215" t="s">
        <v>1</v>
      </c>
      <c r="N548" s="216" t="s">
        <v>42</v>
      </c>
      <c r="O548" s="71"/>
      <c r="P548" s="217">
        <f>O548*H548</f>
        <v>0</v>
      </c>
      <c r="Q548" s="217">
        <v>0</v>
      </c>
      <c r="R548" s="217">
        <f>Q548*H548</f>
        <v>0</v>
      </c>
      <c r="S548" s="217">
        <v>0</v>
      </c>
      <c r="T548" s="218">
        <f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219" t="s">
        <v>321</v>
      </c>
      <c r="AT548" s="219" t="s">
        <v>193</v>
      </c>
      <c r="AU548" s="219" t="s">
        <v>86</v>
      </c>
      <c r="AY548" s="17" t="s">
        <v>191</v>
      </c>
      <c r="BE548" s="220">
        <f>IF(N548="základní",J548,0)</f>
        <v>0</v>
      </c>
      <c r="BF548" s="220">
        <f>IF(N548="snížená",J548,0)</f>
        <v>0</v>
      </c>
      <c r="BG548" s="220">
        <f>IF(N548="zákl. přenesená",J548,0)</f>
        <v>0</v>
      </c>
      <c r="BH548" s="220">
        <f>IF(N548="sníž. přenesená",J548,0)</f>
        <v>0</v>
      </c>
      <c r="BI548" s="220">
        <f>IF(N548="nulová",J548,0)</f>
        <v>0</v>
      </c>
      <c r="BJ548" s="17" t="s">
        <v>84</v>
      </c>
      <c r="BK548" s="220">
        <f>ROUND(I548*H548,2)</f>
        <v>0</v>
      </c>
      <c r="BL548" s="17" t="s">
        <v>321</v>
      </c>
      <c r="BM548" s="219" t="s">
        <v>732</v>
      </c>
    </row>
    <row r="549" spans="1:65" s="2" customFormat="1" ht="29.25">
      <c r="A549" s="34"/>
      <c r="B549" s="35"/>
      <c r="C549" s="36"/>
      <c r="D549" s="221" t="s">
        <v>200</v>
      </c>
      <c r="E549" s="36"/>
      <c r="F549" s="222" t="s">
        <v>733</v>
      </c>
      <c r="G549" s="36"/>
      <c r="H549" s="36"/>
      <c r="I549" s="122"/>
      <c r="J549" s="36"/>
      <c r="K549" s="36"/>
      <c r="L549" s="39"/>
      <c r="M549" s="223"/>
      <c r="N549" s="224"/>
      <c r="O549" s="71"/>
      <c r="P549" s="71"/>
      <c r="Q549" s="71"/>
      <c r="R549" s="71"/>
      <c r="S549" s="71"/>
      <c r="T549" s="72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7" t="s">
        <v>200</v>
      </c>
      <c r="AU549" s="17" t="s">
        <v>86</v>
      </c>
    </row>
    <row r="550" spans="1:65" s="12" customFormat="1" ht="22.9" customHeight="1">
      <c r="B550" s="192"/>
      <c r="C550" s="193"/>
      <c r="D550" s="194" t="s">
        <v>76</v>
      </c>
      <c r="E550" s="206" t="s">
        <v>734</v>
      </c>
      <c r="F550" s="206" t="s">
        <v>735</v>
      </c>
      <c r="G550" s="193"/>
      <c r="H550" s="193"/>
      <c r="I550" s="196"/>
      <c r="J550" s="207">
        <f>BK550</f>
        <v>0</v>
      </c>
      <c r="K550" s="193"/>
      <c r="L550" s="198"/>
      <c r="M550" s="199"/>
      <c r="N550" s="200"/>
      <c r="O550" s="200"/>
      <c r="P550" s="201">
        <f>SUM(P551:P614)</f>
        <v>0</v>
      </c>
      <c r="Q550" s="200"/>
      <c r="R550" s="201">
        <f>SUM(R551:R614)</f>
        <v>2.9815156000000007</v>
      </c>
      <c r="S550" s="200"/>
      <c r="T550" s="202">
        <f>SUM(T551:T614)</f>
        <v>0.84173700000000007</v>
      </c>
      <c r="AR550" s="203" t="s">
        <v>86</v>
      </c>
      <c r="AT550" s="204" t="s">
        <v>76</v>
      </c>
      <c r="AU550" s="204" t="s">
        <v>84</v>
      </c>
      <c r="AY550" s="203" t="s">
        <v>191</v>
      </c>
      <c r="BK550" s="205">
        <f>SUM(BK551:BK614)</f>
        <v>0</v>
      </c>
    </row>
    <row r="551" spans="1:65" s="2" customFormat="1" ht="14.45" customHeight="1">
      <c r="A551" s="34"/>
      <c r="B551" s="35"/>
      <c r="C551" s="208" t="s">
        <v>736</v>
      </c>
      <c r="D551" s="208" t="s">
        <v>193</v>
      </c>
      <c r="E551" s="209" t="s">
        <v>737</v>
      </c>
      <c r="F551" s="210" t="s">
        <v>738</v>
      </c>
      <c r="G551" s="211" t="s">
        <v>297</v>
      </c>
      <c r="H551" s="212">
        <v>28.18</v>
      </c>
      <c r="I551" s="213"/>
      <c r="J551" s="214">
        <f>ROUND(I551*H551,2)</f>
        <v>0</v>
      </c>
      <c r="K551" s="210" t="s">
        <v>197</v>
      </c>
      <c r="L551" s="39"/>
      <c r="M551" s="215" t="s">
        <v>1</v>
      </c>
      <c r="N551" s="216" t="s">
        <v>42</v>
      </c>
      <c r="O551" s="71"/>
      <c r="P551" s="217">
        <f>O551*H551</f>
        <v>0</v>
      </c>
      <c r="Q551" s="217">
        <v>0</v>
      </c>
      <c r="R551" s="217">
        <f>Q551*H551</f>
        <v>0</v>
      </c>
      <c r="S551" s="217">
        <v>1.9650000000000001E-2</v>
      </c>
      <c r="T551" s="218">
        <f>S551*H551</f>
        <v>0.55373700000000003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19" t="s">
        <v>321</v>
      </c>
      <c r="AT551" s="219" t="s">
        <v>193</v>
      </c>
      <c r="AU551" s="219" t="s">
        <v>86</v>
      </c>
      <c r="AY551" s="17" t="s">
        <v>191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17" t="s">
        <v>84</v>
      </c>
      <c r="BK551" s="220">
        <f>ROUND(I551*H551,2)</f>
        <v>0</v>
      </c>
      <c r="BL551" s="17" t="s">
        <v>321</v>
      </c>
      <c r="BM551" s="219" t="s">
        <v>739</v>
      </c>
    </row>
    <row r="552" spans="1:65" s="2" customFormat="1">
      <c r="A552" s="34"/>
      <c r="B552" s="35"/>
      <c r="C552" s="36"/>
      <c r="D552" s="221" t="s">
        <v>200</v>
      </c>
      <c r="E552" s="36"/>
      <c r="F552" s="222" t="s">
        <v>740</v>
      </c>
      <c r="G552" s="36"/>
      <c r="H552" s="36"/>
      <c r="I552" s="122"/>
      <c r="J552" s="36"/>
      <c r="K552" s="36"/>
      <c r="L552" s="39"/>
      <c r="M552" s="223"/>
      <c r="N552" s="224"/>
      <c r="O552" s="71"/>
      <c r="P552" s="71"/>
      <c r="Q552" s="71"/>
      <c r="R552" s="71"/>
      <c r="S552" s="71"/>
      <c r="T552" s="72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7" t="s">
        <v>200</v>
      </c>
      <c r="AU552" s="17" t="s">
        <v>86</v>
      </c>
    </row>
    <row r="553" spans="1:65" s="14" customFormat="1">
      <c r="B553" s="235"/>
      <c r="C553" s="236"/>
      <c r="D553" s="221" t="s">
        <v>202</v>
      </c>
      <c r="E553" s="237" t="s">
        <v>1</v>
      </c>
      <c r="F553" s="238" t="s">
        <v>741</v>
      </c>
      <c r="G553" s="236"/>
      <c r="H553" s="239">
        <v>28.18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AT553" s="245" t="s">
        <v>202</v>
      </c>
      <c r="AU553" s="245" t="s">
        <v>86</v>
      </c>
      <c r="AV553" s="14" t="s">
        <v>86</v>
      </c>
      <c r="AW553" s="14" t="s">
        <v>32</v>
      </c>
      <c r="AX553" s="14" t="s">
        <v>77</v>
      </c>
      <c r="AY553" s="245" t="s">
        <v>191</v>
      </c>
    </row>
    <row r="554" spans="1:65" s="2" customFormat="1" ht="32.450000000000003" customHeight="1">
      <c r="A554" s="34"/>
      <c r="B554" s="35"/>
      <c r="C554" s="208" t="s">
        <v>742</v>
      </c>
      <c r="D554" s="208" t="s">
        <v>193</v>
      </c>
      <c r="E554" s="209" t="s">
        <v>743</v>
      </c>
      <c r="F554" s="210" t="s">
        <v>744</v>
      </c>
      <c r="G554" s="211" t="s">
        <v>297</v>
      </c>
      <c r="H554" s="212">
        <v>100.18</v>
      </c>
      <c r="I554" s="213"/>
      <c r="J554" s="214">
        <f>ROUND(I554*H554,2)</f>
        <v>0</v>
      </c>
      <c r="K554" s="210" t="s">
        <v>197</v>
      </c>
      <c r="L554" s="39"/>
      <c r="M554" s="215" t="s">
        <v>1</v>
      </c>
      <c r="N554" s="216" t="s">
        <v>42</v>
      </c>
      <c r="O554" s="71"/>
      <c r="P554" s="217">
        <f>O554*H554</f>
        <v>0</v>
      </c>
      <c r="Q554" s="217">
        <v>0</v>
      </c>
      <c r="R554" s="217">
        <f>Q554*H554</f>
        <v>0</v>
      </c>
      <c r="S554" s="217">
        <v>0</v>
      </c>
      <c r="T554" s="218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19" t="s">
        <v>321</v>
      </c>
      <c r="AT554" s="219" t="s">
        <v>193</v>
      </c>
      <c r="AU554" s="219" t="s">
        <v>86</v>
      </c>
      <c r="AY554" s="17" t="s">
        <v>191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17" t="s">
        <v>84</v>
      </c>
      <c r="BK554" s="220">
        <f>ROUND(I554*H554,2)</f>
        <v>0</v>
      </c>
      <c r="BL554" s="17" t="s">
        <v>321</v>
      </c>
      <c r="BM554" s="219" t="s">
        <v>745</v>
      </c>
    </row>
    <row r="555" spans="1:65" s="2" customFormat="1" ht="19.5">
      <c r="A555" s="34"/>
      <c r="B555" s="35"/>
      <c r="C555" s="36"/>
      <c r="D555" s="221" t="s">
        <v>200</v>
      </c>
      <c r="E555" s="36"/>
      <c r="F555" s="222" t="s">
        <v>746</v>
      </c>
      <c r="G555" s="36"/>
      <c r="H555" s="36"/>
      <c r="I555" s="122"/>
      <c r="J555" s="36"/>
      <c r="K555" s="36"/>
      <c r="L555" s="39"/>
      <c r="M555" s="223"/>
      <c r="N555" s="224"/>
      <c r="O555" s="71"/>
      <c r="P555" s="71"/>
      <c r="Q555" s="71"/>
      <c r="R555" s="71"/>
      <c r="S555" s="71"/>
      <c r="T555" s="72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7" t="s">
        <v>200</v>
      </c>
      <c r="AU555" s="17" t="s">
        <v>86</v>
      </c>
    </row>
    <row r="556" spans="1:65" s="13" customFormat="1">
      <c r="B556" s="225"/>
      <c r="C556" s="226"/>
      <c r="D556" s="221" t="s">
        <v>202</v>
      </c>
      <c r="E556" s="227" t="s">
        <v>1</v>
      </c>
      <c r="F556" s="228" t="s">
        <v>747</v>
      </c>
      <c r="G556" s="226"/>
      <c r="H556" s="227" t="s">
        <v>1</v>
      </c>
      <c r="I556" s="229"/>
      <c r="J556" s="226"/>
      <c r="K556" s="226"/>
      <c r="L556" s="230"/>
      <c r="M556" s="231"/>
      <c r="N556" s="232"/>
      <c r="O556" s="232"/>
      <c r="P556" s="232"/>
      <c r="Q556" s="232"/>
      <c r="R556" s="232"/>
      <c r="S556" s="232"/>
      <c r="T556" s="233"/>
      <c r="AT556" s="234" t="s">
        <v>202</v>
      </c>
      <c r="AU556" s="234" t="s">
        <v>86</v>
      </c>
      <c r="AV556" s="13" t="s">
        <v>84</v>
      </c>
      <c r="AW556" s="13" t="s">
        <v>32</v>
      </c>
      <c r="AX556" s="13" t="s">
        <v>77</v>
      </c>
      <c r="AY556" s="234" t="s">
        <v>191</v>
      </c>
    </row>
    <row r="557" spans="1:65" s="14" customFormat="1">
      <c r="B557" s="235"/>
      <c r="C557" s="236"/>
      <c r="D557" s="221" t="s">
        <v>202</v>
      </c>
      <c r="E557" s="237" t="s">
        <v>1</v>
      </c>
      <c r="F557" s="238" t="s">
        <v>748</v>
      </c>
      <c r="G557" s="236"/>
      <c r="H557" s="239">
        <v>72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AT557" s="245" t="s">
        <v>202</v>
      </c>
      <c r="AU557" s="245" t="s">
        <v>86</v>
      </c>
      <c r="AV557" s="14" t="s">
        <v>86</v>
      </c>
      <c r="AW557" s="14" t="s">
        <v>32</v>
      </c>
      <c r="AX557" s="14" t="s">
        <v>77</v>
      </c>
      <c r="AY557" s="245" t="s">
        <v>191</v>
      </c>
    </row>
    <row r="558" spans="1:65" s="13" customFormat="1">
      <c r="B558" s="225"/>
      <c r="C558" s="226"/>
      <c r="D558" s="221" t="s">
        <v>202</v>
      </c>
      <c r="E558" s="227" t="s">
        <v>1</v>
      </c>
      <c r="F558" s="228" t="s">
        <v>749</v>
      </c>
      <c r="G558" s="226"/>
      <c r="H558" s="227" t="s">
        <v>1</v>
      </c>
      <c r="I558" s="229"/>
      <c r="J558" s="226"/>
      <c r="K558" s="226"/>
      <c r="L558" s="230"/>
      <c r="M558" s="231"/>
      <c r="N558" s="232"/>
      <c r="O558" s="232"/>
      <c r="P558" s="232"/>
      <c r="Q558" s="232"/>
      <c r="R558" s="232"/>
      <c r="S558" s="232"/>
      <c r="T558" s="233"/>
      <c r="AT558" s="234" t="s">
        <v>202</v>
      </c>
      <c r="AU558" s="234" t="s">
        <v>86</v>
      </c>
      <c r="AV558" s="13" t="s">
        <v>84</v>
      </c>
      <c r="AW558" s="13" t="s">
        <v>32</v>
      </c>
      <c r="AX558" s="13" t="s">
        <v>77</v>
      </c>
      <c r="AY558" s="234" t="s">
        <v>191</v>
      </c>
    </row>
    <row r="559" spans="1:65" s="14" customFormat="1">
      <c r="B559" s="235"/>
      <c r="C559" s="236"/>
      <c r="D559" s="221" t="s">
        <v>202</v>
      </c>
      <c r="E559" s="237" t="s">
        <v>1</v>
      </c>
      <c r="F559" s="238" t="s">
        <v>741</v>
      </c>
      <c r="G559" s="236"/>
      <c r="H559" s="239">
        <v>28.18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AT559" s="245" t="s">
        <v>202</v>
      </c>
      <c r="AU559" s="245" t="s">
        <v>86</v>
      </c>
      <c r="AV559" s="14" t="s">
        <v>86</v>
      </c>
      <c r="AW559" s="14" t="s">
        <v>32</v>
      </c>
      <c r="AX559" s="14" t="s">
        <v>77</v>
      </c>
      <c r="AY559" s="245" t="s">
        <v>191</v>
      </c>
    </row>
    <row r="560" spans="1:65" s="2" customFormat="1" ht="14.45" customHeight="1">
      <c r="A560" s="34"/>
      <c r="B560" s="35"/>
      <c r="C560" s="247" t="s">
        <v>750</v>
      </c>
      <c r="D560" s="247" t="s">
        <v>275</v>
      </c>
      <c r="E560" s="248" t="s">
        <v>751</v>
      </c>
      <c r="F560" s="249" t="s">
        <v>752</v>
      </c>
      <c r="G560" s="250" t="s">
        <v>196</v>
      </c>
      <c r="H560" s="251">
        <v>200</v>
      </c>
      <c r="I560" s="252"/>
      <c r="J560" s="253">
        <f>ROUND(I560*H560,2)</f>
        <v>0</v>
      </c>
      <c r="K560" s="249" t="s">
        <v>1</v>
      </c>
      <c r="L560" s="254"/>
      <c r="M560" s="255" t="s">
        <v>1</v>
      </c>
      <c r="N560" s="256" t="s">
        <v>42</v>
      </c>
      <c r="O560" s="71"/>
      <c r="P560" s="217">
        <f>O560*H560</f>
        <v>0</v>
      </c>
      <c r="Q560" s="217">
        <v>1.2930000000000001E-2</v>
      </c>
      <c r="R560" s="217">
        <f>Q560*H560</f>
        <v>2.5860000000000003</v>
      </c>
      <c r="S560" s="217">
        <v>0</v>
      </c>
      <c r="T560" s="218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219" t="s">
        <v>451</v>
      </c>
      <c r="AT560" s="219" t="s">
        <v>275</v>
      </c>
      <c r="AU560" s="219" t="s">
        <v>86</v>
      </c>
      <c r="AY560" s="17" t="s">
        <v>191</v>
      </c>
      <c r="BE560" s="220">
        <f>IF(N560="základní",J560,0)</f>
        <v>0</v>
      </c>
      <c r="BF560" s="220">
        <f>IF(N560="snížená",J560,0)</f>
        <v>0</v>
      </c>
      <c r="BG560" s="220">
        <f>IF(N560="zákl. přenesená",J560,0)</f>
        <v>0</v>
      </c>
      <c r="BH560" s="220">
        <f>IF(N560="sníž. přenesená",J560,0)</f>
        <v>0</v>
      </c>
      <c r="BI560" s="220">
        <f>IF(N560="nulová",J560,0)</f>
        <v>0</v>
      </c>
      <c r="BJ560" s="17" t="s">
        <v>84</v>
      </c>
      <c r="BK560" s="220">
        <f>ROUND(I560*H560,2)</f>
        <v>0</v>
      </c>
      <c r="BL560" s="17" t="s">
        <v>321</v>
      </c>
      <c r="BM560" s="219" t="s">
        <v>753</v>
      </c>
    </row>
    <row r="561" spans="1:65" s="2" customFormat="1">
      <c r="A561" s="34"/>
      <c r="B561" s="35"/>
      <c r="C561" s="36"/>
      <c r="D561" s="221" t="s">
        <v>200</v>
      </c>
      <c r="E561" s="36"/>
      <c r="F561" s="222" t="s">
        <v>752</v>
      </c>
      <c r="G561" s="36"/>
      <c r="H561" s="36"/>
      <c r="I561" s="122"/>
      <c r="J561" s="36"/>
      <c r="K561" s="36"/>
      <c r="L561" s="39"/>
      <c r="M561" s="223"/>
      <c r="N561" s="224"/>
      <c r="O561" s="71"/>
      <c r="P561" s="71"/>
      <c r="Q561" s="71"/>
      <c r="R561" s="71"/>
      <c r="S561" s="71"/>
      <c r="T561" s="72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7" t="s">
        <v>200</v>
      </c>
      <c r="AU561" s="17" t="s">
        <v>86</v>
      </c>
    </row>
    <row r="562" spans="1:65" s="2" customFormat="1" ht="21.6" customHeight="1">
      <c r="A562" s="34"/>
      <c r="B562" s="35"/>
      <c r="C562" s="208" t="s">
        <v>754</v>
      </c>
      <c r="D562" s="208" t="s">
        <v>193</v>
      </c>
      <c r="E562" s="209" t="s">
        <v>755</v>
      </c>
      <c r="F562" s="210" t="s">
        <v>756</v>
      </c>
      <c r="G562" s="211" t="s">
        <v>196</v>
      </c>
      <c r="H562" s="212">
        <v>4</v>
      </c>
      <c r="I562" s="213"/>
      <c r="J562" s="214">
        <f>ROUND(I562*H562,2)</f>
        <v>0</v>
      </c>
      <c r="K562" s="210" t="s">
        <v>197</v>
      </c>
      <c r="L562" s="39"/>
      <c r="M562" s="215" t="s">
        <v>1</v>
      </c>
      <c r="N562" s="216" t="s">
        <v>42</v>
      </c>
      <c r="O562" s="71"/>
      <c r="P562" s="217">
        <f>O562*H562</f>
        <v>0</v>
      </c>
      <c r="Q562" s="217">
        <v>0</v>
      </c>
      <c r="R562" s="217">
        <f>Q562*H562</f>
        <v>0</v>
      </c>
      <c r="S562" s="217">
        <v>0</v>
      </c>
      <c r="T562" s="218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219" t="s">
        <v>321</v>
      </c>
      <c r="AT562" s="219" t="s">
        <v>193</v>
      </c>
      <c r="AU562" s="219" t="s">
        <v>86</v>
      </c>
      <c r="AY562" s="17" t="s">
        <v>191</v>
      </c>
      <c r="BE562" s="220">
        <f>IF(N562="základní",J562,0)</f>
        <v>0</v>
      </c>
      <c r="BF562" s="220">
        <f>IF(N562="snížená",J562,0)</f>
        <v>0</v>
      </c>
      <c r="BG562" s="220">
        <f>IF(N562="zákl. přenesená",J562,0)</f>
        <v>0</v>
      </c>
      <c r="BH562" s="220">
        <f>IF(N562="sníž. přenesená",J562,0)</f>
        <v>0</v>
      </c>
      <c r="BI562" s="220">
        <f>IF(N562="nulová",J562,0)</f>
        <v>0</v>
      </c>
      <c r="BJ562" s="17" t="s">
        <v>84</v>
      </c>
      <c r="BK562" s="220">
        <f>ROUND(I562*H562,2)</f>
        <v>0</v>
      </c>
      <c r="BL562" s="17" t="s">
        <v>321</v>
      </c>
      <c r="BM562" s="219" t="s">
        <v>757</v>
      </c>
    </row>
    <row r="563" spans="1:65" s="2" customFormat="1" ht="29.25">
      <c r="A563" s="34"/>
      <c r="B563" s="35"/>
      <c r="C563" s="36"/>
      <c r="D563" s="221" t="s">
        <v>200</v>
      </c>
      <c r="E563" s="36"/>
      <c r="F563" s="222" t="s">
        <v>758</v>
      </c>
      <c r="G563" s="36"/>
      <c r="H563" s="36"/>
      <c r="I563" s="122"/>
      <c r="J563" s="36"/>
      <c r="K563" s="36"/>
      <c r="L563" s="39"/>
      <c r="M563" s="223"/>
      <c r="N563" s="224"/>
      <c r="O563" s="71"/>
      <c r="P563" s="71"/>
      <c r="Q563" s="71"/>
      <c r="R563" s="71"/>
      <c r="S563" s="71"/>
      <c r="T563" s="72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7" t="s">
        <v>200</v>
      </c>
      <c r="AU563" s="17" t="s">
        <v>86</v>
      </c>
    </row>
    <row r="564" spans="1:65" s="14" customFormat="1">
      <c r="B564" s="235"/>
      <c r="C564" s="236"/>
      <c r="D564" s="221" t="s">
        <v>202</v>
      </c>
      <c r="E564" s="237" t="s">
        <v>1</v>
      </c>
      <c r="F564" s="238" t="s">
        <v>271</v>
      </c>
      <c r="G564" s="236"/>
      <c r="H564" s="239">
        <v>1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AT564" s="245" t="s">
        <v>202</v>
      </c>
      <c r="AU564" s="245" t="s">
        <v>86</v>
      </c>
      <c r="AV564" s="14" t="s">
        <v>86</v>
      </c>
      <c r="AW564" s="14" t="s">
        <v>32</v>
      </c>
      <c r="AX564" s="14" t="s">
        <v>77</v>
      </c>
      <c r="AY564" s="245" t="s">
        <v>191</v>
      </c>
    </row>
    <row r="565" spans="1:65" s="14" customFormat="1">
      <c r="B565" s="235"/>
      <c r="C565" s="236"/>
      <c r="D565" s="221" t="s">
        <v>202</v>
      </c>
      <c r="E565" s="237" t="s">
        <v>1</v>
      </c>
      <c r="F565" s="238" t="s">
        <v>272</v>
      </c>
      <c r="G565" s="236"/>
      <c r="H565" s="239">
        <v>1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AT565" s="245" t="s">
        <v>202</v>
      </c>
      <c r="AU565" s="245" t="s">
        <v>86</v>
      </c>
      <c r="AV565" s="14" t="s">
        <v>86</v>
      </c>
      <c r="AW565" s="14" t="s">
        <v>32</v>
      </c>
      <c r="AX565" s="14" t="s">
        <v>77</v>
      </c>
      <c r="AY565" s="245" t="s">
        <v>191</v>
      </c>
    </row>
    <row r="566" spans="1:65" s="14" customFormat="1">
      <c r="B566" s="235"/>
      <c r="C566" s="236"/>
      <c r="D566" s="221" t="s">
        <v>202</v>
      </c>
      <c r="E566" s="237" t="s">
        <v>1</v>
      </c>
      <c r="F566" s="238" t="s">
        <v>273</v>
      </c>
      <c r="G566" s="236"/>
      <c r="H566" s="239">
        <v>1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AT566" s="245" t="s">
        <v>202</v>
      </c>
      <c r="AU566" s="245" t="s">
        <v>86</v>
      </c>
      <c r="AV566" s="14" t="s">
        <v>86</v>
      </c>
      <c r="AW566" s="14" t="s">
        <v>32</v>
      </c>
      <c r="AX566" s="14" t="s">
        <v>77</v>
      </c>
      <c r="AY566" s="245" t="s">
        <v>191</v>
      </c>
    </row>
    <row r="567" spans="1:65" s="14" customFormat="1">
      <c r="B567" s="235"/>
      <c r="C567" s="236"/>
      <c r="D567" s="221" t="s">
        <v>202</v>
      </c>
      <c r="E567" s="237" t="s">
        <v>1</v>
      </c>
      <c r="F567" s="238" t="s">
        <v>424</v>
      </c>
      <c r="G567" s="236"/>
      <c r="H567" s="239">
        <v>1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AT567" s="245" t="s">
        <v>202</v>
      </c>
      <c r="AU567" s="245" t="s">
        <v>86</v>
      </c>
      <c r="AV567" s="14" t="s">
        <v>86</v>
      </c>
      <c r="AW567" s="14" t="s">
        <v>32</v>
      </c>
      <c r="AX567" s="14" t="s">
        <v>77</v>
      </c>
      <c r="AY567" s="245" t="s">
        <v>191</v>
      </c>
    </row>
    <row r="568" spans="1:65" s="2" customFormat="1" ht="21.6" customHeight="1">
      <c r="A568" s="34"/>
      <c r="B568" s="35"/>
      <c r="C568" s="247" t="s">
        <v>759</v>
      </c>
      <c r="D568" s="247" t="s">
        <v>275</v>
      </c>
      <c r="E568" s="248" t="s">
        <v>760</v>
      </c>
      <c r="F568" s="249" t="s">
        <v>761</v>
      </c>
      <c r="G568" s="250" t="s">
        <v>196</v>
      </c>
      <c r="H568" s="251">
        <v>4</v>
      </c>
      <c r="I568" s="252"/>
      <c r="J568" s="253">
        <f>ROUND(I568*H568,2)</f>
        <v>0</v>
      </c>
      <c r="K568" s="249" t="s">
        <v>197</v>
      </c>
      <c r="L568" s="254"/>
      <c r="M568" s="255" t="s">
        <v>1</v>
      </c>
      <c r="N568" s="256" t="s">
        <v>42</v>
      </c>
      <c r="O568" s="71"/>
      <c r="P568" s="217">
        <f>O568*H568</f>
        <v>0</v>
      </c>
      <c r="Q568" s="217">
        <v>1.6E-2</v>
      </c>
      <c r="R568" s="217">
        <f>Q568*H568</f>
        <v>6.4000000000000001E-2</v>
      </c>
      <c r="S568" s="217">
        <v>0</v>
      </c>
      <c r="T568" s="218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219" t="s">
        <v>451</v>
      </c>
      <c r="AT568" s="219" t="s">
        <v>275</v>
      </c>
      <c r="AU568" s="219" t="s">
        <v>86</v>
      </c>
      <c r="AY568" s="17" t="s">
        <v>191</v>
      </c>
      <c r="BE568" s="220">
        <f>IF(N568="základní",J568,0)</f>
        <v>0</v>
      </c>
      <c r="BF568" s="220">
        <f>IF(N568="snížená",J568,0)</f>
        <v>0</v>
      </c>
      <c r="BG568" s="220">
        <f>IF(N568="zákl. přenesená",J568,0)</f>
        <v>0</v>
      </c>
      <c r="BH568" s="220">
        <f>IF(N568="sníž. přenesená",J568,0)</f>
        <v>0</v>
      </c>
      <c r="BI568" s="220">
        <f>IF(N568="nulová",J568,0)</f>
        <v>0</v>
      </c>
      <c r="BJ568" s="17" t="s">
        <v>84</v>
      </c>
      <c r="BK568" s="220">
        <f>ROUND(I568*H568,2)</f>
        <v>0</v>
      </c>
      <c r="BL568" s="17" t="s">
        <v>321</v>
      </c>
      <c r="BM568" s="219" t="s">
        <v>762</v>
      </c>
    </row>
    <row r="569" spans="1:65" s="2" customFormat="1" ht="19.5">
      <c r="A569" s="34"/>
      <c r="B569" s="35"/>
      <c r="C569" s="36"/>
      <c r="D569" s="221" t="s">
        <v>200</v>
      </c>
      <c r="E569" s="36"/>
      <c r="F569" s="222" t="s">
        <v>763</v>
      </c>
      <c r="G569" s="36"/>
      <c r="H569" s="36"/>
      <c r="I569" s="122"/>
      <c r="J569" s="36"/>
      <c r="K569" s="36"/>
      <c r="L569" s="39"/>
      <c r="M569" s="223"/>
      <c r="N569" s="224"/>
      <c r="O569" s="71"/>
      <c r="P569" s="71"/>
      <c r="Q569" s="71"/>
      <c r="R569" s="71"/>
      <c r="S569" s="71"/>
      <c r="T569" s="72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T569" s="17" t="s">
        <v>200</v>
      </c>
      <c r="AU569" s="17" t="s">
        <v>86</v>
      </c>
    </row>
    <row r="570" spans="1:65" s="2" customFormat="1" ht="21.6" customHeight="1">
      <c r="A570" s="34"/>
      <c r="B570" s="35"/>
      <c r="C570" s="208" t="s">
        <v>764</v>
      </c>
      <c r="D570" s="208" t="s">
        <v>193</v>
      </c>
      <c r="E570" s="209" t="s">
        <v>765</v>
      </c>
      <c r="F570" s="210" t="s">
        <v>766</v>
      </c>
      <c r="G570" s="211" t="s">
        <v>196</v>
      </c>
      <c r="H570" s="212">
        <v>3</v>
      </c>
      <c r="I570" s="213"/>
      <c r="J570" s="214">
        <f>ROUND(I570*H570,2)</f>
        <v>0</v>
      </c>
      <c r="K570" s="210" t="s">
        <v>197</v>
      </c>
      <c r="L570" s="39"/>
      <c r="M570" s="215" t="s">
        <v>1</v>
      </c>
      <c r="N570" s="216" t="s">
        <v>42</v>
      </c>
      <c r="O570" s="71"/>
      <c r="P570" s="217">
        <f>O570*H570</f>
        <v>0</v>
      </c>
      <c r="Q570" s="217">
        <v>0</v>
      </c>
      <c r="R570" s="217">
        <f>Q570*H570</f>
        <v>0</v>
      </c>
      <c r="S570" s="217">
        <v>0</v>
      </c>
      <c r="T570" s="218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219" t="s">
        <v>321</v>
      </c>
      <c r="AT570" s="219" t="s">
        <v>193</v>
      </c>
      <c r="AU570" s="219" t="s">
        <v>86</v>
      </c>
      <c r="AY570" s="17" t="s">
        <v>191</v>
      </c>
      <c r="BE570" s="220">
        <f>IF(N570="základní",J570,0)</f>
        <v>0</v>
      </c>
      <c r="BF570" s="220">
        <f>IF(N570="snížená",J570,0)</f>
        <v>0</v>
      </c>
      <c r="BG570" s="220">
        <f>IF(N570="zákl. přenesená",J570,0)</f>
        <v>0</v>
      </c>
      <c r="BH570" s="220">
        <f>IF(N570="sníž. přenesená",J570,0)</f>
        <v>0</v>
      </c>
      <c r="BI570" s="220">
        <f>IF(N570="nulová",J570,0)</f>
        <v>0</v>
      </c>
      <c r="BJ570" s="17" t="s">
        <v>84</v>
      </c>
      <c r="BK570" s="220">
        <f>ROUND(I570*H570,2)</f>
        <v>0</v>
      </c>
      <c r="BL570" s="17" t="s">
        <v>321</v>
      </c>
      <c r="BM570" s="219" t="s">
        <v>767</v>
      </c>
    </row>
    <row r="571" spans="1:65" s="2" customFormat="1" ht="29.25">
      <c r="A571" s="34"/>
      <c r="B571" s="35"/>
      <c r="C571" s="36"/>
      <c r="D571" s="221" t="s">
        <v>200</v>
      </c>
      <c r="E571" s="36"/>
      <c r="F571" s="222" t="s">
        <v>768</v>
      </c>
      <c r="G571" s="36"/>
      <c r="H571" s="36"/>
      <c r="I571" s="122"/>
      <c r="J571" s="36"/>
      <c r="K571" s="36"/>
      <c r="L571" s="39"/>
      <c r="M571" s="223"/>
      <c r="N571" s="224"/>
      <c r="O571" s="71"/>
      <c r="P571" s="71"/>
      <c r="Q571" s="71"/>
      <c r="R571" s="71"/>
      <c r="S571" s="71"/>
      <c r="T571" s="72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T571" s="17" t="s">
        <v>200</v>
      </c>
      <c r="AU571" s="17" t="s">
        <v>86</v>
      </c>
    </row>
    <row r="572" spans="1:65" s="14" customFormat="1">
      <c r="B572" s="235"/>
      <c r="C572" s="236"/>
      <c r="D572" s="221" t="s">
        <v>202</v>
      </c>
      <c r="E572" s="237" t="s">
        <v>1</v>
      </c>
      <c r="F572" s="238" t="s">
        <v>271</v>
      </c>
      <c r="G572" s="236"/>
      <c r="H572" s="239">
        <v>1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AT572" s="245" t="s">
        <v>202</v>
      </c>
      <c r="AU572" s="245" t="s">
        <v>86</v>
      </c>
      <c r="AV572" s="14" t="s">
        <v>86</v>
      </c>
      <c r="AW572" s="14" t="s">
        <v>32</v>
      </c>
      <c r="AX572" s="14" t="s">
        <v>77</v>
      </c>
      <c r="AY572" s="245" t="s">
        <v>191</v>
      </c>
    </row>
    <row r="573" spans="1:65" s="14" customFormat="1">
      <c r="B573" s="235"/>
      <c r="C573" s="236"/>
      <c r="D573" s="221" t="s">
        <v>202</v>
      </c>
      <c r="E573" s="237" t="s">
        <v>1</v>
      </c>
      <c r="F573" s="238" t="s">
        <v>272</v>
      </c>
      <c r="G573" s="236"/>
      <c r="H573" s="239">
        <v>1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AT573" s="245" t="s">
        <v>202</v>
      </c>
      <c r="AU573" s="245" t="s">
        <v>86</v>
      </c>
      <c r="AV573" s="14" t="s">
        <v>86</v>
      </c>
      <c r="AW573" s="14" t="s">
        <v>32</v>
      </c>
      <c r="AX573" s="14" t="s">
        <v>77</v>
      </c>
      <c r="AY573" s="245" t="s">
        <v>191</v>
      </c>
    </row>
    <row r="574" spans="1:65" s="14" customFormat="1">
      <c r="B574" s="235"/>
      <c r="C574" s="236"/>
      <c r="D574" s="221" t="s">
        <v>202</v>
      </c>
      <c r="E574" s="237" t="s">
        <v>1</v>
      </c>
      <c r="F574" s="238" t="s">
        <v>273</v>
      </c>
      <c r="G574" s="236"/>
      <c r="H574" s="239">
        <v>1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AT574" s="245" t="s">
        <v>202</v>
      </c>
      <c r="AU574" s="245" t="s">
        <v>86</v>
      </c>
      <c r="AV574" s="14" t="s">
        <v>86</v>
      </c>
      <c r="AW574" s="14" t="s">
        <v>32</v>
      </c>
      <c r="AX574" s="14" t="s">
        <v>77</v>
      </c>
      <c r="AY574" s="245" t="s">
        <v>191</v>
      </c>
    </row>
    <row r="575" spans="1:65" s="2" customFormat="1" ht="21.6" customHeight="1">
      <c r="A575" s="34"/>
      <c r="B575" s="35"/>
      <c r="C575" s="247" t="s">
        <v>769</v>
      </c>
      <c r="D575" s="247" t="s">
        <v>275</v>
      </c>
      <c r="E575" s="248" t="s">
        <v>770</v>
      </c>
      <c r="F575" s="249" t="s">
        <v>771</v>
      </c>
      <c r="G575" s="250" t="s">
        <v>196</v>
      </c>
      <c r="H575" s="251">
        <v>3</v>
      </c>
      <c r="I575" s="252"/>
      <c r="J575" s="253">
        <f>ROUND(I575*H575,2)</f>
        <v>0</v>
      </c>
      <c r="K575" s="249" t="s">
        <v>197</v>
      </c>
      <c r="L575" s="254"/>
      <c r="M575" s="255" t="s">
        <v>1</v>
      </c>
      <c r="N575" s="256" t="s">
        <v>42</v>
      </c>
      <c r="O575" s="71"/>
      <c r="P575" s="217">
        <f>O575*H575</f>
        <v>0</v>
      </c>
      <c r="Q575" s="217">
        <v>2.9000000000000001E-2</v>
      </c>
      <c r="R575" s="217">
        <f>Q575*H575</f>
        <v>8.7000000000000008E-2</v>
      </c>
      <c r="S575" s="217">
        <v>0</v>
      </c>
      <c r="T575" s="218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219" t="s">
        <v>451</v>
      </c>
      <c r="AT575" s="219" t="s">
        <v>275</v>
      </c>
      <c r="AU575" s="219" t="s">
        <v>86</v>
      </c>
      <c r="AY575" s="17" t="s">
        <v>191</v>
      </c>
      <c r="BE575" s="220">
        <f>IF(N575="základní",J575,0)</f>
        <v>0</v>
      </c>
      <c r="BF575" s="220">
        <f>IF(N575="snížená",J575,0)</f>
        <v>0</v>
      </c>
      <c r="BG575" s="220">
        <f>IF(N575="zákl. přenesená",J575,0)</f>
        <v>0</v>
      </c>
      <c r="BH575" s="220">
        <f>IF(N575="sníž. přenesená",J575,0)</f>
        <v>0</v>
      </c>
      <c r="BI575" s="220">
        <f>IF(N575="nulová",J575,0)</f>
        <v>0</v>
      </c>
      <c r="BJ575" s="17" t="s">
        <v>84</v>
      </c>
      <c r="BK575" s="220">
        <f>ROUND(I575*H575,2)</f>
        <v>0</v>
      </c>
      <c r="BL575" s="17" t="s">
        <v>321</v>
      </c>
      <c r="BM575" s="219" t="s">
        <v>772</v>
      </c>
    </row>
    <row r="576" spans="1:65" s="2" customFormat="1" ht="19.5">
      <c r="A576" s="34"/>
      <c r="B576" s="35"/>
      <c r="C576" s="36"/>
      <c r="D576" s="221" t="s">
        <v>200</v>
      </c>
      <c r="E576" s="36"/>
      <c r="F576" s="222" t="s">
        <v>771</v>
      </c>
      <c r="G576" s="36"/>
      <c r="H576" s="36"/>
      <c r="I576" s="122"/>
      <c r="J576" s="36"/>
      <c r="K576" s="36"/>
      <c r="L576" s="39"/>
      <c r="M576" s="223"/>
      <c r="N576" s="224"/>
      <c r="O576" s="71"/>
      <c r="P576" s="71"/>
      <c r="Q576" s="71"/>
      <c r="R576" s="71"/>
      <c r="S576" s="71"/>
      <c r="T576" s="72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T576" s="17" t="s">
        <v>200</v>
      </c>
      <c r="AU576" s="17" t="s">
        <v>86</v>
      </c>
    </row>
    <row r="577" spans="1:65" s="2" customFormat="1" ht="19.5">
      <c r="A577" s="34"/>
      <c r="B577" s="35"/>
      <c r="C577" s="36"/>
      <c r="D577" s="221" t="s">
        <v>218</v>
      </c>
      <c r="E577" s="36"/>
      <c r="F577" s="246" t="s">
        <v>773</v>
      </c>
      <c r="G577" s="36"/>
      <c r="H577" s="36"/>
      <c r="I577" s="122"/>
      <c r="J577" s="36"/>
      <c r="K577" s="36"/>
      <c r="L577" s="39"/>
      <c r="M577" s="223"/>
      <c r="N577" s="224"/>
      <c r="O577" s="71"/>
      <c r="P577" s="71"/>
      <c r="Q577" s="71"/>
      <c r="R577" s="71"/>
      <c r="S577" s="71"/>
      <c r="T577" s="72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T577" s="17" t="s">
        <v>218</v>
      </c>
      <c r="AU577" s="17" t="s">
        <v>86</v>
      </c>
    </row>
    <row r="578" spans="1:65" s="2" customFormat="1" ht="21.6" customHeight="1">
      <c r="A578" s="34"/>
      <c r="B578" s="35"/>
      <c r="C578" s="208" t="s">
        <v>774</v>
      </c>
      <c r="D578" s="208" t="s">
        <v>193</v>
      </c>
      <c r="E578" s="209" t="s">
        <v>775</v>
      </c>
      <c r="F578" s="210" t="s">
        <v>776</v>
      </c>
      <c r="G578" s="211" t="s">
        <v>196</v>
      </c>
      <c r="H578" s="212">
        <v>3</v>
      </c>
      <c r="I578" s="213"/>
      <c r="J578" s="214">
        <f>ROUND(I578*H578,2)</f>
        <v>0</v>
      </c>
      <c r="K578" s="210" t="s">
        <v>197</v>
      </c>
      <c r="L578" s="39"/>
      <c r="M578" s="215" t="s">
        <v>1</v>
      </c>
      <c r="N578" s="216" t="s">
        <v>42</v>
      </c>
      <c r="O578" s="71"/>
      <c r="P578" s="217">
        <f>O578*H578</f>
        <v>0</v>
      </c>
      <c r="Q578" s="217">
        <v>4.6999999999999999E-4</v>
      </c>
      <c r="R578" s="217">
        <f>Q578*H578</f>
        <v>1.41E-3</v>
      </c>
      <c r="S578" s="217">
        <v>0</v>
      </c>
      <c r="T578" s="218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19" t="s">
        <v>321</v>
      </c>
      <c r="AT578" s="219" t="s">
        <v>193</v>
      </c>
      <c r="AU578" s="219" t="s">
        <v>86</v>
      </c>
      <c r="AY578" s="17" t="s">
        <v>191</v>
      </c>
      <c r="BE578" s="220">
        <f>IF(N578="základní",J578,0)</f>
        <v>0</v>
      </c>
      <c r="BF578" s="220">
        <f>IF(N578="snížená",J578,0)</f>
        <v>0</v>
      </c>
      <c r="BG578" s="220">
        <f>IF(N578="zákl. přenesená",J578,0)</f>
        <v>0</v>
      </c>
      <c r="BH578" s="220">
        <f>IF(N578="sníž. přenesená",J578,0)</f>
        <v>0</v>
      </c>
      <c r="BI578" s="220">
        <f>IF(N578="nulová",J578,0)</f>
        <v>0</v>
      </c>
      <c r="BJ578" s="17" t="s">
        <v>84</v>
      </c>
      <c r="BK578" s="220">
        <f>ROUND(I578*H578,2)</f>
        <v>0</v>
      </c>
      <c r="BL578" s="17" t="s">
        <v>321</v>
      </c>
      <c r="BM578" s="219" t="s">
        <v>777</v>
      </c>
    </row>
    <row r="579" spans="1:65" s="2" customFormat="1" ht="29.25">
      <c r="A579" s="34"/>
      <c r="B579" s="35"/>
      <c r="C579" s="36"/>
      <c r="D579" s="221" t="s">
        <v>200</v>
      </c>
      <c r="E579" s="36"/>
      <c r="F579" s="222" t="s">
        <v>778</v>
      </c>
      <c r="G579" s="36"/>
      <c r="H579" s="36"/>
      <c r="I579" s="122"/>
      <c r="J579" s="36"/>
      <c r="K579" s="36"/>
      <c r="L579" s="39"/>
      <c r="M579" s="223"/>
      <c r="N579" s="224"/>
      <c r="O579" s="71"/>
      <c r="P579" s="71"/>
      <c r="Q579" s="71"/>
      <c r="R579" s="71"/>
      <c r="S579" s="71"/>
      <c r="T579" s="72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T579" s="17" t="s">
        <v>200</v>
      </c>
      <c r="AU579" s="17" t="s">
        <v>86</v>
      </c>
    </row>
    <row r="580" spans="1:65" s="2" customFormat="1" ht="29.25">
      <c r="A580" s="34"/>
      <c r="B580" s="35"/>
      <c r="C580" s="36"/>
      <c r="D580" s="221" t="s">
        <v>218</v>
      </c>
      <c r="E580" s="36"/>
      <c r="F580" s="246" t="s">
        <v>779</v>
      </c>
      <c r="G580" s="36"/>
      <c r="H580" s="36"/>
      <c r="I580" s="122"/>
      <c r="J580" s="36"/>
      <c r="K580" s="36"/>
      <c r="L580" s="39"/>
      <c r="M580" s="223"/>
      <c r="N580" s="224"/>
      <c r="O580" s="71"/>
      <c r="P580" s="71"/>
      <c r="Q580" s="71"/>
      <c r="R580" s="71"/>
      <c r="S580" s="71"/>
      <c r="T580" s="72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T580" s="17" t="s">
        <v>218</v>
      </c>
      <c r="AU580" s="17" t="s">
        <v>86</v>
      </c>
    </row>
    <row r="581" spans="1:65" s="14" customFormat="1">
      <c r="B581" s="235"/>
      <c r="C581" s="236"/>
      <c r="D581" s="221" t="s">
        <v>202</v>
      </c>
      <c r="E581" s="237" t="s">
        <v>1</v>
      </c>
      <c r="F581" s="238" t="s">
        <v>271</v>
      </c>
      <c r="G581" s="236"/>
      <c r="H581" s="239">
        <v>1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AT581" s="245" t="s">
        <v>202</v>
      </c>
      <c r="AU581" s="245" t="s">
        <v>86</v>
      </c>
      <c r="AV581" s="14" t="s">
        <v>86</v>
      </c>
      <c r="AW581" s="14" t="s">
        <v>32</v>
      </c>
      <c r="AX581" s="14" t="s">
        <v>77</v>
      </c>
      <c r="AY581" s="245" t="s">
        <v>191</v>
      </c>
    </row>
    <row r="582" spans="1:65" s="14" customFormat="1">
      <c r="B582" s="235"/>
      <c r="C582" s="236"/>
      <c r="D582" s="221" t="s">
        <v>202</v>
      </c>
      <c r="E582" s="237" t="s">
        <v>1</v>
      </c>
      <c r="F582" s="238" t="s">
        <v>272</v>
      </c>
      <c r="G582" s="236"/>
      <c r="H582" s="239">
        <v>1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AT582" s="245" t="s">
        <v>202</v>
      </c>
      <c r="AU582" s="245" t="s">
        <v>86</v>
      </c>
      <c r="AV582" s="14" t="s">
        <v>86</v>
      </c>
      <c r="AW582" s="14" t="s">
        <v>32</v>
      </c>
      <c r="AX582" s="14" t="s">
        <v>77</v>
      </c>
      <c r="AY582" s="245" t="s">
        <v>191</v>
      </c>
    </row>
    <row r="583" spans="1:65" s="14" customFormat="1">
      <c r="B583" s="235"/>
      <c r="C583" s="236"/>
      <c r="D583" s="221" t="s">
        <v>202</v>
      </c>
      <c r="E583" s="237" t="s">
        <v>1</v>
      </c>
      <c r="F583" s="238" t="s">
        <v>273</v>
      </c>
      <c r="G583" s="236"/>
      <c r="H583" s="239">
        <v>1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AT583" s="245" t="s">
        <v>202</v>
      </c>
      <c r="AU583" s="245" t="s">
        <v>86</v>
      </c>
      <c r="AV583" s="14" t="s">
        <v>86</v>
      </c>
      <c r="AW583" s="14" t="s">
        <v>32</v>
      </c>
      <c r="AX583" s="14" t="s">
        <v>77</v>
      </c>
      <c r="AY583" s="245" t="s">
        <v>191</v>
      </c>
    </row>
    <row r="584" spans="1:65" s="2" customFormat="1" ht="21.6" customHeight="1">
      <c r="A584" s="34"/>
      <c r="B584" s="35"/>
      <c r="C584" s="247" t="s">
        <v>780</v>
      </c>
      <c r="D584" s="247" t="s">
        <v>275</v>
      </c>
      <c r="E584" s="248" t="s">
        <v>781</v>
      </c>
      <c r="F584" s="249" t="s">
        <v>782</v>
      </c>
      <c r="G584" s="250" t="s">
        <v>196</v>
      </c>
      <c r="H584" s="251">
        <v>2</v>
      </c>
      <c r="I584" s="252"/>
      <c r="J584" s="253">
        <f>ROUND(I584*H584,2)</f>
        <v>0</v>
      </c>
      <c r="K584" s="249" t="s">
        <v>197</v>
      </c>
      <c r="L584" s="254"/>
      <c r="M584" s="255" t="s">
        <v>1</v>
      </c>
      <c r="N584" s="256" t="s">
        <v>42</v>
      </c>
      <c r="O584" s="71"/>
      <c r="P584" s="217">
        <f>O584*H584</f>
        <v>0</v>
      </c>
      <c r="Q584" s="217">
        <v>1.15E-2</v>
      </c>
      <c r="R584" s="217">
        <f>Q584*H584</f>
        <v>2.3E-2</v>
      </c>
      <c r="S584" s="217">
        <v>0</v>
      </c>
      <c r="T584" s="218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219" t="s">
        <v>451</v>
      </c>
      <c r="AT584" s="219" t="s">
        <v>275</v>
      </c>
      <c r="AU584" s="219" t="s">
        <v>86</v>
      </c>
      <c r="AY584" s="17" t="s">
        <v>191</v>
      </c>
      <c r="BE584" s="220">
        <f>IF(N584="základní",J584,0)</f>
        <v>0</v>
      </c>
      <c r="BF584" s="220">
        <f>IF(N584="snížená",J584,0)</f>
        <v>0</v>
      </c>
      <c r="BG584" s="220">
        <f>IF(N584="zákl. přenesená",J584,0)</f>
        <v>0</v>
      </c>
      <c r="BH584" s="220">
        <f>IF(N584="sníž. přenesená",J584,0)</f>
        <v>0</v>
      </c>
      <c r="BI584" s="220">
        <f>IF(N584="nulová",J584,0)</f>
        <v>0</v>
      </c>
      <c r="BJ584" s="17" t="s">
        <v>84</v>
      </c>
      <c r="BK584" s="220">
        <f>ROUND(I584*H584,2)</f>
        <v>0</v>
      </c>
      <c r="BL584" s="17" t="s">
        <v>321</v>
      </c>
      <c r="BM584" s="219" t="s">
        <v>783</v>
      </c>
    </row>
    <row r="585" spans="1:65" s="2" customFormat="1">
      <c r="A585" s="34"/>
      <c r="B585" s="35"/>
      <c r="C585" s="36"/>
      <c r="D585" s="221" t="s">
        <v>200</v>
      </c>
      <c r="E585" s="36"/>
      <c r="F585" s="222" t="s">
        <v>782</v>
      </c>
      <c r="G585" s="36"/>
      <c r="H585" s="36"/>
      <c r="I585" s="122"/>
      <c r="J585" s="36"/>
      <c r="K585" s="36"/>
      <c r="L585" s="39"/>
      <c r="M585" s="223"/>
      <c r="N585" s="224"/>
      <c r="O585" s="71"/>
      <c r="P585" s="71"/>
      <c r="Q585" s="71"/>
      <c r="R585" s="71"/>
      <c r="S585" s="71"/>
      <c r="T585" s="72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T585" s="17" t="s">
        <v>200</v>
      </c>
      <c r="AU585" s="17" t="s">
        <v>86</v>
      </c>
    </row>
    <row r="586" spans="1:65" s="2" customFormat="1" ht="19.5">
      <c r="A586" s="34"/>
      <c r="B586" s="35"/>
      <c r="C586" s="36"/>
      <c r="D586" s="221" t="s">
        <v>218</v>
      </c>
      <c r="E586" s="36"/>
      <c r="F586" s="246" t="s">
        <v>784</v>
      </c>
      <c r="G586" s="36"/>
      <c r="H586" s="36"/>
      <c r="I586" s="122"/>
      <c r="J586" s="36"/>
      <c r="K586" s="36"/>
      <c r="L586" s="39"/>
      <c r="M586" s="223"/>
      <c r="N586" s="224"/>
      <c r="O586" s="71"/>
      <c r="P586" s="71"/>
      <c r="Q586" s="71"/>
      <c r="R586" s="71"/>
      <c r="S586" s="71"/>
      <c r="T586" s="72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T586" s="17" t="s">
        <v>218</v>
      </c>
      <c r="AU586" s="17" t="s">
        <v>86</v>
      </c>
    </row>
    <row r="587" spans="1:65" s="2" customFormat="1" ht="21.6" customHeight="1">
      <c r="A587" s="34"/>
      <c r="B587" s="35"/>
      <c r="C587" s="247" t="s">
        <v>785</v>
      </c>
      <c r="D587" s="247" t="s">
        <v>275</v>
      </c>
      <c r="E587" s="248" t="s">
        <v>786</v>
      </c>
      <c r="F587" s="249" t="s">
        <v>787</v>
      </c>
      <c r="G587" s="250" t="s">
        <v>196</v>
      </c>
      <c r="H587" s="251">
        <v>1</v>
      </c>
      <c r="I587" s="252"/>
      <c r="J587" s="253">
        <f>ROUND(I587*H587,2)</f>
        <v>0</v>
      </c>
      <c r="K587" s="249" t="s">
        <v>197</v>
      </c>
      <c r="L587" s="254"/>
      <c r="M587" s="255" t="s">
        <v>1</v>
      </c>
      <c r="N587" s="256" t="s">
        <v>42</v>
      </c>
      <c r="O587" s="71"/>
      <c r="P587" s="217">
        <f>O587*H587</f>
        <v>0</v>
      </c>
      <c r="Q587" s="217">
        <v>1.0999999999999999E-2</v>
      </c>
      <c r="R587" s="217">
        <f>Q587*H587</f>
        <v>1.0999999999999999E-2</v>
      </c>
      <c r="S587" s="217">
        <v>0</v>
      </c>
      <c r="T587" s="218">
        <f>S587*H587</f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219" t="s">
        <v>451</v>
      </c>
      <c r="AT587" s="219" t="s">
        <v>275</v>
      </c>
      <c r="AU587" s="219" t="s">
        <v>86</v>
      </c>
      <c r="AY587" s="17" t="s">
        <v>191</v>
      </c>
      <c r="BE587" s="220">
        <f>IF(N587="základní",J587,0)</f>
        <v>0</v>
      </c>
      <c r="BF587" s="220">
        <f>IF(N587="snížená",J587,0)</f>
        <v>0</v>
      </c>
      <c r="BG587" s="220">
        <f>IF(N587="zákl. přenesená",J587,0)</f>
        <v>0</v>
      </c>
      <c r="BH587" s="220">
        <f>IF(N587="sníž. přenesená",J587,0)</f>
        <v>0</v>
      </c>
      <c r="BI587" s="220">
        <f>IF(N587="nulová",J587,0)</f>
        <v>0</v>
      </c>
      <c r="BJ587" s="17" t="s">
        <v>84</v>
      </c>
      <c r="BK587" s="220">
        <f>ROUND(I587*H587,2)</f>
        <v>0</v>
      </c>
      <c r="BL587" s="17" t="s">
        <v>321</v>
      </c>
      <c r="BM587" s="219" t="s">
        <v>788</v>
      </c>
    </row>
    <row r="588" spans="1:65" s="2" customFormat="1">
      <c r="A588" s="34"/>
      <c r="B588" s="35"/>
      <c r="C588" s="36"/>
      <c r="D588" s="221" t="s">
        <v>200</v>
      </c>
      <c r="E588" s="36"/>
      <c r="F588" s="222" t="s">
        <v>787</v>
      </c>
      <c r="G588" s="36"/>
      <c r="H588" s="36"/>
      <c r="I588" s="122"/>
      <c r="J588" s="36"/>
      <c r="K588" s="36"/>
      <c r="L588" s="39"/>
      <c r="M588" s="223"/>
      <c r="N588" s="224"/>
      <c r="O588" s="71"/>
      <c r="P588" s="71"/>
      <c r="Q588" s="71"/>
      <c r="R588" s="71"/>
      <c r="S588" s="71"/>
      <c r="T588" s="72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T588" s="17" t="s">
        <v>200</v>
      </c>
      <c r="AU588" s="17" t="s">
        <v>86</v>
      </c>
    </row>
    <row r="589" spans="1:65" s="2" customFormat="1" ht="19.5">
      <c r="A589" s="34"/>
      <c r="B589" s="35"/>
      <c r="C589" s="36"/>
      <c r="D589" s="221" t="s">
        <v>218</v>
      </c>
      <c r="E589" s="36"/>
      <c r="F589" s="246" t="s">
        <v>789</v>
      </c>
      <c r="G589" s="36"/>
      <c r="H589" s="36"/>
      <c r="I589" s="122"/>
      <c r="J589" s="36"/>
      <c r="K589" s="36"/>
      <c r="L589" s="39"/>
      <c r="M589" s="223"/>
      <c r="N589" s="224"/>
      <c r="O589" s="71"/>
      <c r="P589" s="71"/>
      <c r="Q589" s="71"/>
      <c r="R589" s="71"/>
      <c r="S589" s="71"/>
      <c r="T589" s="72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T589" s="17" t="s">
        <v>218</v>
      </c>
      <c r="AU589" s="17" t="s">
        <v>86</v>
      </c>
    </row>
    <row r="590" spans="1:65" s="2" customFormat="1" ht="14.45" customHeight="1">
      <c r="A590" s="34"/>
      <c r="B590" s="35"/>
      <c r="C590" s="208" t="s">
        <v>790</v>
      </c>
      <c r="D590" s="208" t="s">
        <v>193</v>
      </c>
      <c r="E590" s="209" t="s">
        <v>791</v>
      </c>
      <c r="F590" s="210" t="s">
        <v>792</v>
      </c>
      <c r="G590" s="211" t="s">
        <v>196</v>
      </c>
      <c r="H590" s="212">
        <v>7</v>
      </c>
      <c r="I590" s="213"/>
      <c r="J590" s="214">
        <f>ROUND(I590*H590,2)</f>
        <v>0</v>
      </c>
      <c r="K590" s="210" t="s">
        <v>197</v>
      </c>
      <c r="L590" s="39"/>
      <c r="M590" s="215" t="s">
        <v>1</v>
      </c>
      <c r="N590" s="216" t="s">
        <v>42</v>
      </c>
      <c r="O590" s="71"/>
      <c r="P590" s="217">
        <f>O590*H590</f>
        <v>0</v>
      </c>
      <c r="Q590" s="217">
        <v>0</v>
      </c>
      <c r="R590" s="217">
        <f>Q590*H590</f>
        <v>0</v>
      </c>
      <c r="S590" s="217">
        <v>0</v>
      </c>
      <c r="T590" s="218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19" t="s">
        <v>321</v>
      </c>
      <c r="AT590" s="219" t="s">
        <v>193</v>
      </c>
      <c r="AU590" s="219" t="s">
        <v>86</v>
      </c>
      <c r="AY590" s="17" t="s">
        <v>191</v>
      </c>
      <c r="BE590" s="220">
        <f>IF(N590="základní",J590,0)</f>
        <v>0</v>
      </c>
      <c r="BF590" s="220">
        <f>IF(N590="snížená",J590,0)</f>
        <v>0</v>
      </c>
      <c r="BG590" s="220">
        <f>IF(N590="zákl. přenesená",J590,0)</f>
        <v>0</v>
      </c>
      <c r="BH590" s="220">
        <f>IF(N590="sníž. přenesená",J590,0)</f>
        <v>0</v>
      </c>
      <c r="BI590" s="220">
        <f>IF(N590="nulová",J590,0)</f>
        <v>0</v>
      </c>
      <c r="BJ590" s="17" t="s">
        <v>84</v>
      </c>
      <c r="BK590" s="220">
        <f>ROUND(I590*H590,2)</f>
        <v>0</v>
      </c>
      <c r="BL590" s="17" t="s">
        <v>321</v>
      </c>
      <c r="BM590" s="219" t="s">
        <v>793</v>
      </c>
    </row>
    <row r="591" spans="1:65" s="2" customFormat="1" ht="19.5">
      <c r="A591" s="34"/>
      <c r="B591" s="35"/>
      <c r="C591" s="36"/>
      <c r="D591" s="221" t="s">
        <v>200</v>
      </c>
      <c r="E591" s="36"/>
      <c r="F591" s="222" t="s">
        <v>794</v>
      </c>
      <c r="G591" s="36"/>
      <c r="H591" s="36"/>
      <c r="I591" s="122"/>
      <c r="J591" s="36"/>
      <c r="K591" s="36"/>
      <c r="L591" s="39"/>
      <c r="M591" s="223"/>
      <c r="N591" s="224"/>
      <c r="O591" s="71"/>
      <c r="P591" s="71"/>
      <c r="Q591" s="71"/>
      <c r="R591" s="71"/>
      <c r="S591" s="71"/>
      <c r="T591" s="72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7" t="s">
        <v>200</v>
      </c>
      <c r="AU591" s="17" t="s">
        <v>86</v>
      </c>
    </row>
    <row r="592" spans="1:65" s="2" customFormat="1" ht="21.6" customHeight="1">
      <c r="A592" s="34"/>
      <c r="B592" s="35"/>
      <c r="C592" s="247" t="s">
        <v>795</v>
      </c>
      <c r="D592" s="247" t="s">
        <v>275</v>
      </c>
      <c r="E592" s="248" t="s">
        <v>796</v>
      </c>
      <c r="F592" s="249" t="s">
        <v>797</v>
      </c>
      <c r="G592" s="250" t="s">
        <v>196</v>
      </c>
      <c r="H592" s="251">
        <v>3</v>
      </c>
      <c r="I592" s="252"/>
      <c r="J592" s="253">
        <f>ROUND(I592*H592,2)</f>
        <v>0</v>
      </c>
      <c r="K592" s="249" t="s">
        <v>197</v>
      </c>
      <c r="L592" s="254"/>
      <c r="M592" s="255" t="s">
        <v>1</v>
      </c>
      <c r="N592" s="256" t="s">
        <v>42</v>
      </c>
      <c r="O592" s="71"/>
      <c r="P592" s="217">
        <f>O592*H592</f>
        <v>0</v>
      </c>
      <c r="Q592" s="217">
        <v>1.1999999999999999E-3</v>
      </c>
      <c r="R592" s="217">
        <f>Q592*H592</f>
        <v>3.5999999999999999E-3</v>
      </c>
      <c r="S592" s="217">
        <v>0</v>
      </c>
      <c r="T592" s="218">
        <f>S592*H592</f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219" t="s">
        <v>451</v>
      </c>
      <c r="AT592" s="219" t="s">
        <v>275</v>
      </c>
      <c r="AU592" s="219" t="s">
        <v>86</v>
      </c>
      <c r="AY592" s="17" t="s">
        <v>191</v>
      </c>
      <c r="BE592" s="220">
        <f>IF(N592="základní",J592,0)</f>
        <v>0</v>
      </c>
      <c r="BF592" s="220">
        <f>IF(N592="snížená",J592,0)</f>
        <v>0</v>
      </c>
      <c r="BG592" s="220">
        <f>IF(N592="zákl. přenesená",J592,0)</f>
        <v>0</v>
      </c>
      <c r="BH592" s="220">
        <f>IF(N592="sníž. přenesená",J592,0)</f>
        <v>0</v>
      </c>
      <c r="BI592" s="220">
        <f>IF(N592="nulová",J592,0)</f>
        <v>0</v>
      </c>
      <c r="BJ592" s="17" t="s">
        <v>84</v>
      </c>
      <c r="BK592" s="220">
        <f>ROUND(I592*H592,2)</f>
        <v>0</v>
      </c>
      <c r="BL592" s="17" t="s">
        <v>321</v>
      </c>
      <c r="BM592" s="219" t="s">
        <v>798</v>
      </c>
    </row>
    <row r="593" spans="1:65" s="2" customFormat="1" ht="19.5">
      <c r="A593" s="34"/>
      <c r="B593" s="35"/>
      <c r="C593" s="36"/>
      <c r="D593" s="221" t="s">
        <v>200</v>
      </c>
      <c r="E593" s="36"/>
      <c r="F593" s="222" t="s">
        <v>799</v>
      </c>
      <c r="G593" s="36"/>
      <c r="H593" s="36"/>
      <c r="I593" s="122"/>
      <c r="J593" s="36"/>
      <c r="K593" s="36"/>
      <c r="L593" s="39"/>
      <c r="M593" s="223"/>
      <c r="N593" s="224"/>
      <c r="O593" s="71"/>
      <c r="P593" s="71"/>
      <c r="Q593" s="71"/>
      <c r="R593" s="71"/>
      <c r="S593" s="71"/>
      <c r="T593" s="72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T593" s="17" t="s">
        <v>200</v>
      </c>
      <c r="AU593" s="17" t="s">
        <v>86</v>
      </c>
    </row>
    <row r="594" spans="1:65" s="2" customFormat="1" ht="39">
      <c r="A594" s="34"/>
      <c r="B594" s="35"/>
      <c r="C594" s="36"/>
      <c r="D594" s="221" t="s">
        <v>218</v>
      </c>
      <c r="E594" s="36"/>
      <c r="F594" s="246" t="s">
        <v>800</v>
      </c>
      <c r="G594" s="36"/>
      <c r="H594" s="36"/>
      <c r="I594" s="122"/>
      <c r="J594" s="36"/>
      <c r="K594" s="36"/>
      <c r="L594" s="39"/>
      <c r="M594" s="223"/>
      <c r="N594" s="224"/>
      <c r="O594" s="71"/>
      <c r="P594" s="71"/>
      <c r="Q594" s="71"/>
      <c r="R594" s="71"/>
      <c r="S594" s="71"/>
      <c r="T594" s="72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7" t="s">
        <v>218</v>
      </c>
      <c r="AU594" s="17" t="s">
        <v>86</v>
      </c>
    </row>
    <row r="595" spans="1:65" s="2" customFormat="1" ht="21.6" customHeight="1">
      <c r="A595" s="34"/>
      <c r="B595" s="35"/>
      <c r="C595" s="247" t="s">
        <v>801</v>
      </c>
      <c r="D595" s="247" t="s">
        <v>275</v>
      </c>
      <c r="E595" s="248" t="s">
        <v>802</v>
      </c>
      <c r="F595" s="249" t="s">
        <v>803</v>
      </c>
      <c r="G595" s="250" t="s">
        <v>196</v>
      </c>
      <c r="H595" s="251">
        <v>4</v>
      </c>
      <c r="I595" s="252"/>
      <c r="J595" s="253">
        <f>ROUND(I595*H595,2)</f>
        <v>0</v>
      </c>
      <c r="K595" s="249" t="s">
        <v>197</v>
      </c>
      <c r="L595" s="254"/>
      <c r="M595" s="255" t="s">
        <v>1</v>
      </c>
      <c r="N595" s="256" t="s">
        <v>42</v>
      </c>
      <c r="O595" s="71"/>
      <c r="P595" s="217">
        <f>O595*H595</f>
        <v>0</v>
      </c>
      <c r="Q595" s="217">
        <v>1.1999999999999999E-3</v>
      </c>
      <c r="R595" s="217">
        <f>Q595*H595</f>
        <v>4.7999999999999996E-3</v>
      </c>
      <c r="S595" s="217">
        <v>0</v>
      </c>
      <c r="T595" s="218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219" t="s">
        <v>451</v>
      </c>
      <c r="AT595" s="219" t="s">
        <v>275</v>
      </c>
      <c r="AU595" s="219" t="s">
        <v>86</v>
      </c>
      <c r="AY595" s="17" t="s">
        <v>191</v>
      </c>
      <c r="BE595" s="220">
        <f>IF(N595="základní",J595,0)</f>
        <v>0</v>
      </c>
      <c r="BF595" s="220">
        <f>IF(N595="snížená",J595,0)</f>
        <v>0</v>
      </c>
      <c r="BG595" s="220">
        <f>IF(N595="zákl. přenesená",J595,0)</f>
        <v>0</v>
      </c>
      <c r="BH595" s="220">
        <f>IF(N595="sníž. přenesená",J595,0)</f>
        <v>0</v>
      </c>
      <c r="BI595" s="220">
        <f>IF(N595="nulová",J595,0)</f>
        <v>0</v>
      </c>
      <c r="BJ595" s="17" t="s">
        <v>84</v>
      </c>
      <c r="BK595" s="220">
        <f>ROUND(I595*H595,2)</f>
        <v>0</v>
      </c>
      <c r="BL595" s="17" t="s">
        <v>321</v>
      </c>
      <c r="BM595" s="219" t="s">
        <v>804</v>
      </c>
    </row>
    <row r="596" spans="1:65" s="2" customFormat="1" ht="19.5">
      <c r="A596" s="34"/>
      <c r="B596" s="35"/>
      <c r="C596" s="36"/>
      <c r="D596" s="221" t="s">
        <v>200</v>
      </c>
      <c r="E596" s="36"/>
      <c r="F596" s="222" t="s">
        <v>805</v>
      </c>
      <c r="G596" s="36"/>
      <c r="H596" s="36"/>
      <c r="I596" s="122"/>
      <c r="J596" s="36"/>
      <c r="K596" s="36"/>
      <c r="L596" s="39"/>
      <c r="M596" s="223"/>
      <c r="N596" s="224"/>
      <c r="O596" s="71"/>
      <c r="P596" s="71"/>
      <c r="Q596" s="71"/>
      <c r="R596" s="71"/>
      <c r="S596" s="71"/>
      <c r="T596" s="72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T596" s="17" t="s">
        <v>200</v>
      </c>
      <c r="AU596" s="17" t="s">
        <v>86</v>
      </c>
    </row>
    <row r="597" spans="1:65" s="2" customFormat="1" ht="29.25">
      <c r="A597" s="34"/>
      <c r="B597" s="35"/>
      <c r="C597" s="36"/>
      <c r="D597" s="221" t="s">
        <v>218</v>
      </c>
      <c r="E597" s="36"/>
      <c r="F597" s="246" t="s">
        <v>806</v>
      </c>
      <c r="G597" s="36"/>
      <c r="H597" s="36"/>
      <c r="I597" s="122"/>
      <c r="J597" s="36"/>
      <c r="K597" s="36"/>
      <c r="L597" s="39"/>
      <c r="M597" s="223"/>
      <c r="N597" s="224"/>
      <c r="O597" s="71"/>
      <c r="P597" s="71"/>
      <c r="Q597" s="71"/>
      <c r="R597" s="71"/>
      <c r="S597" s="71"/>
      <c r="T597" s="72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T597" s="17" t="s">
        <v>218</v>
      </c>
      <c r="AU597" s="17" t="s">
        <v>86</v>
      </c>
    </row>
    <row r="598" spans="1:65" s="2" customFormat="1" ht="21.6" customHeight="1">
      <c r="A598" s="34"/>
      <c r="B598" s="35"/>
      <c r="C598" s="208" t="s">
        <v>807</v>
      </c>
      <c r="D598" s="208" t="s">
        <v>193</v>
      </c>
      <c r="E598" s="209" t="s">
        <v>808</v>
      </c>
      <c r="F598" s="210" t="s">
        <v>809</v>
      </c>
      <c r="G598" s="211" t="s">
        <v>196</v>
      </c>
      <c r="H598" s="212">
        <v>12</v>
      </c>
      <c r="I598" s="213"/>
      <c r="J598" s="214">
        <f>ROUND(I598*H598,2)</f>
        <v>0</v>
      </c>
      <c r="K598" s="210" t="s">
        <v>197</v>
      </c>
      <c r="L598" s="39"/>
      <c r="M598" s="215" t="s">
        <v>1</v>
      </c>
      <c r="N598" s="216" t="s">
        <v>42</v>
      </c>
      <c r="O598" s="71"/>
      <c r="P598" s="217">
        <f>O598*H598</f>
        <v>0</v>
      </c>
      <c r="Q598" s="217">
        <v>0</v>
      </c>
      <c r="R598" s="217">
        <f>Q598*H598</f>
        <v>0</v>
      </c>
      <c r="S598" s="217">
        <v>2.4E-2</v>
      </c>
      <c r="T598" s="218">
        <f>S598*H598</f>
        <v>0.28800000000000003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219" t="s">
        <v>321</v>
      </c>
      <c r="AT598" s="219" t="s">
        <v>193</v>
      </c>
      <c r="AU598" s="219" t="s">
        <v>86</v>
      </c>
      <c r="AY598" s="17" t="s">
        <v>191</v>
      </c>
      <c r="BE598" s="220">
        <f>IF(N598="základní",J598,0)</f>
        <v>0</v>
      </c>
      <c r="BF598" s="220">
        <f>IF(N598="snížená",J598,0)</f>
        <v>0</v>
      </c>
      <c r="BG598" s="220">
        <f>IF(N598="zákl. přenesená",J598,0)</f>
        <v>0</v>
      </c>
      <c r="BH598" s="220">
        <f>IF(N598="sníž. přenesená",J598,0)</f>
        <v>0</v>
      </c>
      <c r="BI598" s="220">
        <f>IF(N598="nulová",J598,0)</f>
        <v>0</v>
      </c>
      <c r="BJ598" s="17" t="s">
        <v>84</v>
      </c>
      <c r="BK598" s="220">
        <f>ROUND(I598*H598,2)</f>
        <v>0</v>
      </c>
      <c r="BL598" s="17" t="s">
        <v>321</v>
      </c>
      <c r="BM598" s="219" t="s">
        <v>810</v>
      </c>
    </row>
    <row r="599" spans="1:65" s="2" customFormat="1" ht="29.25">
      <c r="A599" s="34"/>
      <c r="B599" s="35"/>
      <c r="C599" s="36"/>
      <c r="D599" s="221" t="s">
        <v>200</v>
      </c>
      <c r="E599" s="36"/>
      <c r="F599" s="222" t="s">
        <v>811</v>
      </c>
      <c r="G599" s="36"/>
      <c r="H599" s="36"/>
      <c r="I599" s="122"/>
      <c r="J599" s="36"/>
      <c r="K599" s="36"/>
      <c r="L599" s="39"/>
      <c r="M599" s="223"/>
      <c r="N599" s="224"/>
      <c r="O599" s="71"/>
      <c r="P599" s="71"/>
      <c r="Q599" s="71"/>
      <c r="R599" s="71"/>
      <c r="S599" s="71"/>
      <c r="T599" s="72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T599" s="17" t="s">
        <v>200</v>
      </c>
      <c r="AU599" s="17" t="s">
        <v>86</v>
      </c>
    </row>
    <row r="600" spans="1:65" s="13" customFormat="1">
      <c r="B600" s="225"/>
      <c r="C600" s="226"/>
      <c r="D600" s="221" t="s">
        <v>202</v>
      </c>
      <c r="E600" s="227" t="s">
        <v>1</v>
      </c>
      <c r="F600" s="228" t="s">
        <v>812</v>
      </c>
      <c r="G600" s="226"/>
      <c r="H600" s="227" t="s">
        <v>1</v>
      </c>
      <c r="I600" s="229"/>
      <c r="J600" s="226"/>
      <c r="K600" s="226"/>
      <c r="L600" s="230"/>
      <c r="M600" s="231"/>
      <c r="N600" s="232"/>
      <c r="O600" s="232"/>
      <c r="P600" s="232"/>
      <c r="Q600" s="232"/>
      <c r="R600" s="232"/>
      <c r="S600" s="232"/>
      <c r="T600" s="233"/>
      <c r="AT600" s="234" t="s">
        <v>202</v>
      </c>
      <c r="AU600" s="234" t="s">
        <v>86</v>
      </c>
      <c r="AV600" s="13" t="s">
        <v>84</v>
      </c>
      <c r="AW600" s="13" t="s">
        <v>32</v>
      </c>
      <c r="AX600" s="13" t="s">
        <v>77</v>
      </c>
      <c r="AY600" s="234" t="s">
        <v>191</v>
      </c>
    </row>
    <row r="601" spans="1:65" s="14" customFormat="1">
      <c r="B601" s="235"/>
      <c r="C601" s="236"/>
      <c r="D601" s="221" t="s">
        <v>202</v>
      </c>
      <c r="E601" s="237" t="s">
        <v>1</v>
      </c>
      <c r="F601" s="238" t="s">
        <v>813</v>
      </c>
      <c r="G601" s="236"/>
      <c r="H601" s="239">
        <v>4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AT601" s="245" t="s">
        <v>202</v>
      </c>
      <c r="AU601" s="245" t="s">
        <v>86</v>
      </c>
      <c r="AV601" s="14" t="s">
        <v>86</v>
      </c>
      <c r="AW601" s="14" t="s">
        <v>32</v>
      </c>
      <c r="AX601" s="14" t="s">
        <v>77</v>
      </c>
      <c r="AY601" s="245" t="s">
        <v>191</v>
      </c>
    </row>
    <row r="602" spans="1:65" s="14" customFormat="1">
      <c r="B602" s="235"/>
      <c r="C602" s="236"/>
      <c r="D602" s="221" t="s">
        <v>202</v>
      </c>
      <c r="E602" s="237" t="s">
        <v>1</v>
      </c>
      <c r="F602" s="238" t="s">
        <v>814</v>
      </c>
      <c r="G602" s="236"/>
      <c r="H602" s="239">
        <v>4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AT602" s="245" t="s">
        <v>202</v>
      </c>
      <c r="AU602" s="245" t="s">
        <v>86</v>
      </c>
      <c r="AV602" s="14" t="s">
        <v>86</v>
      </c>
      <c r="AW602" s="14" t="s">
        <v>32</v>
      </c>
      <c r="AX602" s="14" t="s">
        <v>77</v>
      </c>
      <c r="AY602" s="245" t="s">
        <v>191</v>
      </c>
    </row>
    <row r="603" spans="1:65" s="14" customFormat="1">
      <c r="B603" s="235"/>
      <c r="C603" s="236"/>
      <c r="D603" s="221" t="s">
        <v>202</v>
      </c>
      <c r="E603" s="237" t="s">
        <v>1</v>
      </c>
      <c r="F603" s="238" t="s">
        <v>815</v>
      </c>
      <c r="G603" s="236"/>
      <c r="H603" s="239">
        <v>4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AT603" s="245" t="s">
        <v>202</v>
      </c>
      <c r="AU603" s="245" t="s">
        <v>86</v>
      </c>
      <c r="AV603" s="14" t="s">
        <v>86</v>
      </c>
      <c r="AW603" s="14" t="s">
        <v>32</v>
      </c>
      <c r="AX603" s="14" t="s">
        <v>77</v>
      </c>
      <c r="AY603" s="245" t="s">
        <v>191</v>
      </c>
    </row>
    <row r="604" spans="1:65" s="2" customFormat="1" ht="21.6" customHeight="1">
      <c r="A604" s="34"/>
      <c r="B604" s="35"/>
      <c r="C604" s="208" t="s">
        <v>816</v>
      </c>
      <c r="D604" s="208" t="s">
        <v>193</v>
      </c>
      <c r="E604" s="209" t="s">
        <v>817</v>
      </c>
      <c r="F604" s="210" t="s">
        <v>818</v>
      </c>
      <c r="G604" s="211" t="s">
        <v>196</v>
      </c>
      <c r="H604" s="212">
        <v>4</v>
      </c>
      <c r="I604" s="213"/>
      <c r="J604" s="214">
        <f>ROUND(I604*H604,2)</f>
        <v>0</v>
      </c>
      <c r="K604" s="210" t="s">
        <v>197</v>
      </c>
      <c r="L604" s="39"/>
      <c r="M604" s="215" t="s">
        <v>1</v>
      </c>
      <c r="N604" s="216" t="s">
        <v>42</v>
      </c>
      <c r="O604" s="71"/>
      <c r="P604" s="217">
        <f>O604*H604</f>
        <v>0</v>
      </c>
      <c r="Q604" s="217">
        <v>0</v>
      </c>
      <c r="R604" s="217">
        <f>Q604*H604</f>
        <v>0</v>
      </c>
      <c r="S604" s="217">
        <v>0</v>
      </c>
      <c r="T604" s="218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219" t="s">
        <v>321</v>
      </c>
      <c r="AT604" s="219" t="s">
        <v>193</v>
      </c>
      <c r="AU604" s="219" t="s">
        <v>86</v>
      </c>
      <c r="AY604" s="17" t="s">
        <v>191</v>
      </c>
      <c r="BE604" s="220">
        <f>IF(N604="základní",J604,0)</f>
        <v>0</v>
      </c>
      <c r="BF604" s="220">
        <f>IF(N604="snížená",J604,0)</f>
        <v>0</v>
      </c>
      <c r="BG604" s="220">
        <f>IF(N604="zákl. přenesená",J604,0)</f>
        <v>0</v>
      </c>
      <c r="BH604" s="220">
        <f>IF(N604="sníž. přenesená",J604,0)</f>
        <v>0</v>
      </c>
      <c r="BI604" s="220">
        <f>IF(N604="nulová",J604,0)</f>
        <v>0</v>
      </c>
      <c r="BJ604" s="17" t="s">
        <v>84</v>
      </c>
      <c r="BK604" s="220">
        <f>ROUND(I604*H604,2)</f>
        <v>0</v>
      </c>
      <c r="BL604" s="17" t="s">
        <v>321</v>
      </c>
      <c r="BM604" s="219" t="s">
        <v>819</v>
      </c>
    </row>
    <row r="605" spans="1:65" s="2" customFormat="1" ht="19.5">
      <c r="A605" s="34"/>
      <c r="B605" s="35"/>
      <c r="C605" s="36"/>
      <c r="D605" s="221" t="s">
        <v>200</v>
      </c>
      <c r="E605" s="36"/>
      <c r="F605" s="222" t="s">
        <v>820</v>
      </c>
      <c r="G605" s="36"/>
      <c r="H605" s="36"/>
      <c r="I605" s="122"/>
      <c r="J605" s="36"/>
      <c r="K605" s="36"/>
      <c r="L605" s="39"/>
      <c r="M605" s="223"/>
      <c r="N605" s="224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200</v>
      </c>
      <c r="AU605" s="17" t="s">
        <v>86</v>
      </c>
    </row>
    <row r="606" spans="1:65" s="14" customFormat="1">
      <c r="B606" s="235"/>
      <c r="C606" s="236"/>
      <c r="D606" s="221" t="s">
        <v>202</v>
      </c>
      <c r="E606" s="237" t="s">
        <v>1</v>
      </c>
      <c r="F606" s="238" t="s">
        <v>821</v>
      </c>
      <c r="G606" s="236"/>
      <c r="H606" s="239">
        <v>4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AT606" s="245" t="s">
        <v>202</v>
      </c>
      <c r="AU606" s="245" t="s">
        <v>86</v>
      </c>
      <c r="AV606" s="14" t="s">
        <v>86</v>
      </c>
      <c r="AW606" s="14" t="s">
        <v>32</v>
      </c>
      <c r="AX606" s="14" t="s">
        <v>77</v>
      </c>
      <c r="AY606" s="245" t="s">
        <v>191</v>
      </c>
    </row>
    <row r="607" spans="1:65" s="2" customFormat="1" ht="14.45" customHeight="1">
      <c r="A607" s="34"/>
      <c r="B607" s="35"/>
      <c r="C607" s="247" t="s">
        <v>822</v>
      </c>
      <c r="D607" s="247" t="s">
        <v>275</v>
      </c>
      <c r="E607" s="248" t="s">
        <v>823</v>
      </c>
      <c r="F607" s="249" t="s">
        <v>824</v>
      </c>
      <c r="G607" s="250" t="s">
        <v>297</v>
      </c>
      <c r="H607" s="251">
        <v>3.36</v>
      </c>
      <c r="I607" s="252"/>
      <c r="J607" s="253">
        <f>ROUND(I607*H607,2)</f>
        <v>0</v>
      </c>
      <c r="K607" s="249" t="s">
        <v>197</v>
      </c>
      <c r="L607" s="254"/>
      <c r="M607" s="255" t="s">
        <v>1</v>
      </c>
      <c r="N607" s="256" t="s">
        <v>42</v>
      </c>
      <c r="O607" s="71"/>
      <c r="P607" s="217">
        <f>O607*H607</f>
        <v>0</v>
      </c>
      <c r="Q607" s="217">
        <v>2.1000000000000001E-4</v>
      </c>
      <c r="R607" s="217">
        <f>Q607*H607</f>
        <v>7.0560000000000002E-4</v>
      </c>
      <c r="S607" s="217">
        <v>0</v>
      </c>
      <c r="T607" s="218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219" t="s">
        <v>451</v>
      </c>
      <c r="AT607" s="219" t="s">
        <v>275</v>
      </c>
      <c r="AU607" s="219" t="s">
        <v>86</v>
      </c>
      <c r="AY607" s="17" t="s">
        <v>191</v>
      </c>
      <c r="BE607" s="220">
        <f>IF(N607="základní",J607,0)</f>
        <v>0</v>
      </c>
      <c r="BF607" s="220">
        <f>IF(N607="snížená",J607,0)</f>
        <v>0</v>
      </c>
      <c r="BG607" s="220">
        <f>IF(N607="zákl. přenesená",J607,0)</f>
        <v>0</v>
      </c>
      <c r="BH607" s="220">
        <f>IF(N607="sníž. přenesená",J607,0)</f>
        <v>0</v>
      </c>
      <c r="BI607" s="220">
        <f>IF(N607="nulová",J607,0)</f>
        <v>0</v>
      </c>
      <c r="BJ607" s="17" t="s">
        <v>84</v>
      </c>
      <c r="BK607" s="220">
        <f>ROUND(I607*H607,2)</f>
        <v>0</v>
      </c>
      <c r="BL607" s="17" t="s">
        <v>321</v>
      </c>
      <c r="BM607" s="219" t="s">
        <v>825</v>
      </c>
    </row>
    <row r="608" spans="1:65" s="2" customFormat="1">
      <c r="A608" s="34"/>
      <c r="B608" s="35"/>
      <c r="C608" s="36"/>
      <c r="D608" s="221" t="s">
        <v>200</v>
      </c>
      <c r="E608" s="36"/>
      <c r="F608" s="222" t="s">
        <v>826</v>
      </c>
      <c r="G608" s="36"/>
      <c r="H608" s="36"/>
      <c r="I608" s="122"/>
      <c r="J608" s="36"/>
      <c r="K608" s="36"/>
      <c r="L608" s="39"/>
      <c r="M608" s="223"/>
      <c r="N608" s="224"/>
      <c r="O608" s="71"/>
      <c r="P608" s="71"/>
      <c r="Q608" s="71"/>
      <c r="R608" s="71"/>
      <c r="S608" s="71"/>
      <c r="T608" s="72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T608" s="17" t="s">
        <v>200</v>
      </c>
      <c r="AU608" s="17" t="s">
        <v>86</v>
      </c>
    </row>
    <row r="609" spans="1:65" s="14" customFormat="1">
      <c r="B609" s="235"/>
      <c r="C609" s="236"/>
      <c r="D609" s="221" t="s">
        <v>202</v>
      </c>
      <c r="E609" s="237" t="s">
        <v>1</v>
      </c>
      <c r="F609" s="238" t="s">
        <v>827</v>
      </c>
      <c r="G609" s="236"/>
      <c r="H609" s="239">
        <v>3.2</v>
      </c>
      <c r="I609" s="240"/>
      <c r="J609" s="236"/>
      <c r="K609" s="236"/>
      <c r="L609" s="241"/>
      <c r="M609" s="242"/>
      <c r="N609" s="243"/>
      <c r="O609" s="243"/>
      <c r="P609" s="243"/>
      <c r="Q609" s="243"/>
      <c r="R609" s="243"/>
      <c r="S609" s="243"/>
      <c r="T609" s="244"/>
      <c r="AT609" s="245" t="s">
        <v>202</v>
      </c>
      <c r="AU609" s="245" t="s">
        <v>86</v>
      </c>
      <c r="AV609" s="14" t="s">
        <v>86</v>
      </c>
      <c r="AW609" s="14" t="s">
        <v>32</v>
      </c>
      <c r="AX609" s="14" t="s">
        <v>77</v>
      </c>
      <c r="AY609" s="245" t="s">
        <v>191</v>
      </c>
    </row>
    <row r="610" spans="1:65" s="14" customFormat="1">
      <c r="B610" s="235"/>
      <c r="C610" s="236"/>
      <c r="D610" s="221" t="s">
        <v>202</v>
      </c>
      <c r="E610" s="236"/>
      <c r="F610" s="238" t="s">
        <v>828</v>
      </c>
      <c r="G610" s="236"/>
      <c r="H610" s="239">
        <v>3.36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AT610" s="245" t="s">
        <v>202</v>
      </c>
      <c r="AU610" s="245" t="s">
        <v>86</v>
      </c>
      <c r="AV610" s="14" t="s">
        <v>86</v>
      </c>
      <c r="AW610" s="14" t="s">
        <v>4</v>
      </c>
      <c r="AX610" s="14" t="s">
        <v>84</v>
      </c>
      <c r="AY610" s="245" t="s">
        <v>191</v>
      </c>
    </row>
    <row r="611" spans="1:65" s="2" customFormat="1" ht="14.45" customHeight="1">
      <c r="A611" s="34"/>
      <c r="B611" s="35"/>
      <c r="C611" s="208" t="s">
        <v>829</v>
      </c>
      <c r="D611" s="208" t="s">
        <v>193</v>
      </c>
      <c r="E611" s="209" t="s">
        <v>830</v>
      </c>
      <c r="F611" s="210" t="s">
        <v>831</v>
      </c>
      <c r="G611" s="211" t="s">
        <v>196</v>
      </c>
      <c r="H611" s="212">
        <v>4</v>
      </c>
      <c r="I611" s="213"/>
      <c r="J611" s="214">
        <f>ROUND(I611*H611,2)</f>
        <v>0</v>
      </c>
      <c r="K611" s="210" t="s">
        <v>1</v>
      </c>
      <c r="L611" s="39"/>
      <c r="M611" s="215" t="s">
        <v>1</v>
      </c>
      <c r="N611" s="216" t="s">
        <v>42</v>
      </c>
      <c r="O611" s="71"/>
      <c r="P611" s="217">
        <f>O611*H611</f>
        <v>0</v>
      </c>
      <c r="Q611" s="217">
        <v>0.05</v>
      </c>
      <c r="R611" s="217">
        <f>Q611*H611</f>
        <v>0.2</v>
      </c>
      <c r="S611" s="217">
        <v>0</v>
      </c>
      <c r="T611" s="218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219" t="s">
        <v>321</v>
      </c>
      <c r="AT611" s="219" t="s">
        <v>193</v>
      </c>
      <c r="AU611" s="219" t="s">
        <v>86</v>
      </c>
      <c r="AY611" s="17" t="s">
        <v>191</v>
      </c>
      <c r="BE611" s="220">
        <f>IF(N611="základní",J611,0)</f>
        <v>0</v>
      </c>
      <c r="BF611" s="220">
        <f>IF(N611="snížená",J611,0)</f>
        <v>0</v>
      </c>
      <c r="BG611" s="220">
        <f>IF(N611="zákl. přenesená",J611,0)</f>
        <v>0</v>
      </c>
      <c r="BH611" s="220">
        <f>IF(N611="sníž. přenesená",J611,0)</f>
        <v>0</v>
      </c>
      <c r="BI611" s="220">
        <f>IF(N611="nulová",J611,0)</f>
        <v>0</v>
      </c>
      <c r="BJ611" s="17" t="s">
        <v>84</v>
      </c>
      <c r="BK611" s="220">
        <f>ROUND(I611*H611,2)</f>
        <v>0</v>
      </c>
      <c r="BL611" s="17" t="s">
        <v>321</v>
      </c>
      <c r="BM611" s="219" t="s">
        <v>832</v>
      </c>
    </row>
    <row r="612" spans="1:65" s="2" customFormat="1">
      <c r="A612" s="34"/>
      <c r="B612" s="35"/>
      <c r="C612" s="36"/>
      <c r="D612" s="221" t="s">
        <v>200</v>
      </c>
      <c r="E612" s="36"/>
      <c r="F612" s="222" t="s">
        <v>831</v>
      </c>
      <c r="G612" s="36"/>
      <c r="H612" s="36"/>
      <c r="I612" s="122"/>
      <c r="J612" s="36"/>
      <c r="K612" s="36"/>
      <c r="L612" s="39"/>
      <c r="M612" s="223"/>
      <c r="N612" s="224"/>
      <c r="O612" s="71"/>
      <c r="P612" s="71"/>
      <c r="Q612" s="71"/>
      <c r="R612" s="71"/>
      <c r="S612" s="71"/>
      <c r="T612" s="72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7" t="s">
        <v>200</v>
      </c>
      <c r="AU612" s="17" t="s">
        <v>86</v>
      </c>
    </row>
    <row r="613" spans="1:65" s="2" customFormat="1" ht="21.6" customHeight="1">
      <c r="A613" s="34"/>
      <c r="B613" s="35"/>
      <c r="C613" s="208" t="s">
        <v>431</v>
      </c>
      <c r="D613" s="208" t="s">
        <v>193</v>
      </c>
      <c r="E613" s="209" t="s">
        <v>833</v>
      </c>
      <c r="F613" s="210" t="s">
        <v>834</v>
      </c>
      <c r="G613" s="211" t="s">
        <v>235</v>
      </c>
      <c r="H613" s="212">
        <v>2.9820000000000002</v>
      </c>
      <c r="I613" s="213"/>
      <c r="J613" s="214">
        <f>ROUND(I613*H613,2)</f>
        <v>0</v>
      </c>
      <c r="K613" s="210" t="s">
        <v>197</v>
      </c>
      <c r="L613" s="39"/>
      <c r="M613" s="215" t="s">
        <v>1</v>
      </c>
      <c r="N613" s="216" t="s">
        <v>42</v>
      </c>
      <c r="O613" s="71"/>
      <c r="P613" s="217">
        <f>O613*H613</f>
        <v>0</v>
      </c>
      <c r="Q613" s="217">
        <v>0</v>
      </c>
      <c r="R613" s="217">
        <f>Q613*H613</f>
        <v>0</v>
      </c>
      <c r="S613" s="217">
        <v>0</v>
      </c>
      <c r="T613" s="218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19" t="s">
        <v>321</v>
      </c>
      <c r="AT613" s="219" t="s">
        <v>193</v>
      </c>
      <c r="AU613" s="219" t="s">
        <v>86</v>
      </c>
      <c r="AY613" s="17" t="s">
        <v>191</v>
      </c>
      <c r="BE613" s="220">
        <f>IF(N613="základní",J613,0)</f>
        <v>0</v>
      </c>
      <c r="BF613" s="220">
        <f>IF(N613="snížená",J613,0)</f>
        <v>0</v>
      </c>
      <c r="BG613" s="220">
        <f>IF(N613="zákl. přenesená",J613,0)</f>
        <v>0</v>
      </c>
      <c r="BH613" s="220">
        <f>IF(N613="sníž. přenesená",J613,0)</f>
        <v>0</v>
      </c>
      <c r="BI613" s="220">
        <f>IF(N613="nulová",J613,0)</f>
        <v>0</v>
      </c>
      <c r="BJ613" s="17" t="s">
        <v>84</v>
      </c>
      <c r="BK613" s="220">
        <f>ROUND(I613*H613,2)</f>
        <v>0</v>
      </c>
      <c r="BL613" s="17" t="s">
        <v>321</v>
      </c>
      <c r="BM613" s="219" t="s">
        <v>835</v>
      </c>
    </row>
    <row r="614" spans="1:65" s="2" customFormat="1" ht="29.25">
      <c r="A614" s="34"/>
      <c r="B614" s="35"/>
      <c r="C614" s="36"/>
      <c r="D614" s="221" t="s">
        <v>200</v>
      </c>
      <c r="E614" s="36"/>
      <c r="F614" s="222" t="s">
        <v>836</v>
      </c>
      <c r="G614" s="36"/>
      <c r="H614" s="36"/>
      <c r="I614" s="122"/>
      <c r="J614" s="36"/>
      <c r="K614" s="36"/>
      <c r="L614" s="39"/>
      <c r="M614" s="223"/>
      <c r="N614" s="224"/>
      <c r="O614" s="71"/>
      <c r="P614" s="71"/>
      <c r="Q614" s="71"/>
      <c r="R614" s="71"/>
      <c r="S614" s="71"/>
      <c r="T614" s="72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7" t="s">
        <v>200</v>
      </c>
      <c r="AU614" s="17" t="s">
        <v>86</v>
      </c>
    </row>
    <row r="615" spans="1:65" s="12" customFormat="1" ht="22.9" customHeight="1">
      <c r="B615" s="192"/>
      <c r="C615" s="193"/>
      <c r="D615" s="194" t="s">
        <v>76</v>
      </c>
      <c r="E615" s="206" t="s">
        <v>837</v>
      </c>
      <c r="F615" s="206" t="s">
        <v>838</v>
      </c>
      <c r="G615" s="193"/>
      <c r="H615" s="193"/>
      <c r="I615" s="196"/>
      <c r="J615" s="207">
        <f>BK615</f>
        <v>0</v>
      </c>
      <c r="K615" s="193"/>
      <c r="L615" s="198"/>
      <c r="M615" s="199"/>
      <c r="N615" s="200"/>
      <c r="O615" s="200"/>
      <c r="P615" s="201">
        <f>SUM(P616:P663)</f>
        <v>0</v>
      </c>
      <c r="Q615" s="200"/>
      <c r="R615" s="201">
        <f>SUM(R616:R663)</f>
        <v>1.1807500000000002</v>
      </c>
      <c r="S615" s="200"/>
      <c r="T615" s="202">
        <f>SUM(T616:T663)</f>
        <v>0</v>
      </c>
      <c r="AR615" s="203" t="s">
        <v>86</v>
      </c>
      <c r="AT615" s="204" t="s">
        <v>76</v>
      </c>
      <c r="AU615" s="204" t="s">
        <v>84</v>
      </c>
      <c r="AY615" s="203" t="s">
        <v>191</v>
      </c>
      <c r="BK615" s="205">
        <f>SUM(BK616:BK663)</f>
        <v>0</v>
      </c>
    </row>
    <row r="616" spans="1:65" s="2" customFormat="1" ht="21.6" customHeight="1">
      <c r="A616" s="34"/>
      <c r="B616" s="35"/>
      <c r="C616" s="208" t="s">
        <v>442</v>
      </c>
      <c r="D616" s="208" t="s">
        <v>193</v>
      </c>
      <c r="E616" s="209" t="s">
        <v>839</v>
      </c>
      <c r="F616" s="210" t="s">
        <v>840</v>
      </c>
      <c r="G616" s="211" t="s">
        <v>223</v>
      </c>
      <c r="H616" s="212">
        <v>23.7</v>
      </c>
      <c r="I616" s="213"/>
      <c r="J616" s="214">
        <f>ROUND(I616*H616,2)</f>
        <v>0</v>
      </c>
      <c r="K616" s="210" t="s">
        <v>197</v>
      </c>
      <c r="L616" s="39"/>
      <c r="M616" s="215" t="s">
        <v>1</v>
      </c>
      <c r="N616" s="216" t="s">
        <v>42</v>
      </c>
      <c r="O616" s="71"/>
      <c r="P616" s="217">
        <f>O616*H616</f>
        <v>0</v>
      </c>
      <c r="Q616" s="217">
        <v>6.0000000000000002E-5</v>
      </c>
      <c r="R616" s="217">
        <f>Q616*H616</f>
        <v>1.4220000000000001E-3</v>
      </c>
      <c r="S616" s="217">
        <v>0</v>
      </c>
      <c r="T616" s="218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219" t="s">
        <v>321</v>
      </c>
      <c r="AT616" s="219" t="s">
        <v>193</v>
      </c>
      <c r="AU616" s="219" t="s">
        <v>86</v>
      </c>
      <c r="AY616" s="17" t="s">
        <v>191</v>
      </c>
      <c r="BE616" s="220">
        <f>IF(N616="základní",J616,0)</f>
        <v>0</v>
      </c>
      <c r="BF616" s="220">
        <f>IF(N616="snížená",J616,0)</f>
        <v>0</v>
      </c>
      <c r="BG616" s="220">
        <f>IF(N616="zákl. přenesená",J616,0)</f>
        <v>0</v>
      </c>
      <c r="BH616" s="220">
        <f>IF(N616="sníž. přenesená",J616,0)</f>
        <v>0</v>
      </c>
      <c r="BI616" s="220">
        <f>IF(N616="nulová",J616,0)</f>
        <v>0</v>
      </c>
      <c r="BJ616" s="17" t="s">
        <v>84</v>
      </c>
      <c r="BK616" s="220">
        <f>ROUND(I616*H616,2)</f>
        <v>0</v>
      </c>
      <c r="BL616" s="17" t="s">
        <v>321</v>
      </c>
      <c r="BM616" s="219" t="s">
        <v>841</v>
      </c>
    </row>
    <row r="617" spans="1:65" s="2" customFormat="1" ht="19.5">
      <c r="A617" s="34"/>
      <c r="B617" s="35"/>
      <c r="C617" s="36"/>
      <c r="D617" s="221" t="s">
        <v>200</v>
      </c>
      <c r="E617" s="36"/>
      <c r="F617" s="222" t="s">
        <v>842</v>
      </c>
      <c r="G617" s="36"/>
      <c r="H617" s="36"/>
      <c r="I617" s="122"/>
      <c r="J617" s="36"/>
      <c r="K617" s="36"/>
      <c r="L617" s="39"/>
      <c r="M617" s="223"/>
      <c r="N617" s="224"/>
      <c r="O617" s="71"/>
      <c r="P617" s="71"/>
      <c r="Q617" s="71"/>
      <c r="R617" s="71"/>
      <c r="S617" s="71"/>
      <c r="T617" s="72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T617" s="17" t="s">
        <v>200</v>
      </c>
      <c r="AU617" s="17" t="s">
        <v>86</v>
      </c>
    </row>
    <row r="618" spans="1:65" s="2" customFormat="1" ht="19.5">
      <c r="A618" s="34"/>
      <c r="B618" s="35"/>
      <c r="C618" s="36"/>
      <c r="D618" s="221" t="s">
        <v>218</v>
      </c>
      <c r="E618" s="36"/>
      <c r="F618" s="246" t="s">
        <v>843</v>
      </c>
      <c r="G618" s="36"/>
      <c r="H618" s="36"/>
      <c r="I618" s="122"/>
      <c r="J618" s="36"/>
      <c r="K618" s="36"/>
      <c r="L618" s="39"/>
      <c r="M618" s="223"/>
      <c r="N618" s="224"/>
      <c r="O618" s="71"/>
      <c r="P618" s="71"/>
      <c r="Q618" s="71"/>
      <c r="R618" s="71"/>
      <c r="S618" s="71"/>
      <c r="T618" s="72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T618" s="17" t="s">
        <v>218</v>
      </c>
      <c r="AU618" s="17" t="s">
        <v>86</v>
      </c>
    </row>
    <row r="619" spans="1:65" s="13" customFormat="1">
      <c r="B619" s="225"/>
      <c r="C619" s="226"/>
      <c r="D619" s="221" t="s">
        <v>202</v>
      </c>
      <c r="E619" s="227" t="s">
        <v>1</v>
      </c>
      <c r="F619" s="228" t="s">
        <v>844</v>
      </c>
      <c r="G619" s="226"/>
      <c r="H619" s="227" t="s">
        <v>1</v>
      </c>
      <c r="I619" s="229"/>
      <c r="J619" s="226"/>
      <c r="K619" s="226"/>
      <c r="L619" s="230"/>
      <c r="M619" s="231"/>
      <c r="N619" s="232"/>
      <c r="O619" s="232"/>
      <c r="P619" s="232"/>
      <c r="Q619" s="232"/>
      <c r="R619" s="232"/>
      <c r="S619" s="232"/>
      <c r="T619" s="233"/>
      <c r="AT619" s="234" t="s">
        <v>202</v>
      </c>
      <c r="AU619" s="234" t="s">
        <v>86</v>
      </c>
      <c r="AV619" s="13" t="s">
        <v>84</v>
      </c>
      <c r="AW619" s="13" t="s">
        <v>32</v>
      </c>
      <c r="AX619" s="13" t="s">
        <v>77</v>
      </c>
      <c r="AY619" s="234" t="s">
        <v>191</v>
      </c>
    </row>
    <row r="620" spans="1:65" s="14" customFormat="1">
      <c r="B620" s="235"/>
      <c r="C620" s="236"/>
      <c r="D620" s="221" t="s">
        <v>202</v>
      </c>
      <c r="E620" s="237" t="s">
        <v>1</v>
      </c>
      <c r="F620" s="238" t="s">
        <v>845</v>
      </c>
      <c r="G620" s="236"/>
      <c r="H620" s="239">
        <v>23.7</v>
      </c>
      <c r="I620" s="240"/>
      <c r="J620" s="236"/>
      <c r="K620" s="236"/>
      <c r="L620" s="241"/>
      <c r="M620" s="242"/>
      <c r="N620" s="243"/>
      <c r="O620" s="243"/>
      <c r="P620" s="243"/>
      <c r="Q620" s="243"/>
      <c r="R620" s="243"/>
      <c r="S620" s="243"/>
      <c r="T620" s="244"/>
      <c r="AT620" s="245" t="s">
        <v>202</v>
      </c>
      <c r="AU620" s="245" t="s">
        <v>86</v>
      </c>
      <c r="AV620" s="14" t="s">
        <v>86</v>
      </c>
      <c r="AW620" s="14" t="s">
        <v>32</v>
      </c>
      <c r="AX620" s="14" t="s">
        <v>77</v>
      </c>
      <c r="AY620" s="245" t="s">
        <v>191</v>
      </c>
    </row>
    <row r="621" spans="1:65" s="2" customFormat="1" ht="14.45" customHeight="1">
      <c r="A621" s="34"/>
      <c r="B621" s="35"/>
      <c r="C621" s="247" t="s">
        <v>510</v>
      </c>
      <c r="D621" s="247" t="s">
        <v>275</v>
      </c>
      <c r="E621" s="248" t="s">
        <v>846</v>
      </c>
      <c r="F621" s="249" t="s">
        <v>847</v>
      </c>
      <c r="G621" s="250" t="s">
        <v>848</v>
      </c>
      <c r="H621" s="251">
        <v>355.50200000000001</v>
      </c>
      <c r="I621" s="252"/>
      <c r="J621" s="253">
        <f>ROUND(I621*H621,2)</f>
        <v>0</v>
      </c>
      <c r="K621" s="249" t="s">
        <v>1</v>
      </c>
      <c r="L621" s="254"/>
      <c r="M621" s="255" t="s">
        <v>1</v>
      </c>
      <c r="N621" s="256" t="s">
        <v>42</v>
      </c>
      <c r="O621" s="71"/>
      <c r="P621" s="217">
        <f>O621*H621</f>
        <v>0</v>
      </c>
      <c r="Q621" s="217">
        <v>1E-3</v>
      </c>
      <c r="R621" s="217">
        <f>Q621*H621</f>
        <v>0.35550200000000004</v>
      </c>
      <c r="S621" s="217">
        <v>0</v>
      </c>
      <c r="T621" s="218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219" t="s">
        <v>451</v>
      </c>
      <c r="AT621" s="219" t="s">
        <v>275</v>
      </c>
      <c r="AU621" s="219" t="s">
        <v>86</v>
      </c>
      <c r="AY621" s="17" t="s">
        <v>191</v>
      </c>
      <c r="BE621" s="220">
        <f>IF(N621="základní",J621,0)</f>
        <v>0</v>
      </c>
      <c r="BF621" s="220">
        <f>IF(N621="snížená",J621,0)</f>
        <v>0</v>
      </c>
      <c r="BG621" s="220">
        <f>IF(N621="zákl. přenesená",J621,0)</f>
        <v>0</v>
      </c>
      <c r="BH621" s="220">
        <f>IF(N621="sníž. přenesená",J621,0)</f>
        <v>0</v>
      </c>
      <c r="BI621" s="220">
        <f>IF(N621="nulová",J621,0)</f>
        <v>0</v>
      </c>
      <c r="BJ621" s="17" t="s">
        <v>84</v>
      </c>
      <c r="BK621" s="220">
        <f>ROUND(I621*H621,2)</f>
        <v>0</v>
      </c>
      <c r="BL621" s="17" t="s">
        <v>321</v>
      </c>
      <c r="BM621" s="219" t="s">
        <v>849</v>
      </c>
    </row>
    <row r="622" spans="1:65" s="2" customFormat="1">
      <c r="A622" s="34"/>
      <c r="B622" s="35"/>
      <c r="C622" s="36"/>
      <c r="D622" s="221" t="s">
        <v>200</v>
      </c>
      <c r="E622" s="36"/>
      <c r="F622" s="222" t="s">
        <v>850</v>
      </c>
      <c r="G622" s="36"/>
      <c r="H622" s="36"/>
      <c r="I622" s="122"/>
      <c r="J622" s="36"/>
      <c r="K622" s="36"/>
      <c r="L622" s="39"/>
      <c r="M622" s="223"/>
      <c r="N622" s="224"/>
      <c r="O622" s="71"/>
      <c r="P622" s="71"/>
      <c r="Q622" s="71"/>
      <c r="R622" s="71"/>
      <c r="S622" s="71"/>
      <c r="T622" s="72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T622" s="17" t="s">
        <v>200</v>
      </c>
      <c r="AU622" s="17" t="s">
        <v>86</v>
      </c>
    </row>
    <row r="623" spans="1:65" s="13" customFormat="1">
      <c r="B623" s="225"/>
      <c r="C623" s="226"/>
      <c r="D623" s="221" t="s">
        <v>202</v>
      </c>
      <c r="E623" s="227" t="s">
        <v>1</v>
      </c>
      <c r="F623" s="228" t="s">
        <v>844</v>
      </c>
      <c r="G623" s="226"/>
      <c r="H623" s="227" t="s">
        <v>1</v>
      </c>
      <c r="I623" s="229"/>
      <c r="J623" s="226"/>
      <c r="K623" s="226"/>
      <c r="L623" s="230"/>
      <c r="M623" s="231"/>
      <c r="N623" s="232"/>
      <c r="O623" s="232"/>
      <c r="P623" s="232"/>
      <c r="Q623" s="232"/>
      <c r="R623" s="232"/>
      <c r="S623" s="232"/>
      <c r="T623" s="233"/>
      <c r="AT623" s="234" t="s">
        <v>202</v>
      </c>
      <c r="AU623" s="234" t="s">
        <v>86</v>
      </c>
      <c r="AV623" s="13" t="s">
        <v>84</v>
      </c>
      <c r="AW623" s="13" t="s">
        <v>32</v>
      </c>
      <c r="AX623" s="13" t="s">
        <v>77</v>
      </c>
      <c r="AY623" s="234" t="s">
        <v>191</v>
      </c>
    </row>
    <row r="624" spans="1:65" s="14" customFormat="1">
      <c r="B624" s="235"/>
      <c r="C624" s="236"/>
      <c r="D624" s="221" t="s">
        <v>202</v>
      </c>
      <c r="E624" s="237" t="s">
        <v>1</v>
      </c>
      <c r="F624" s="238" t="s">
        <v>851</v>
      </c>
      <c r="G624" s="236"/>
      <c r="H624" s="239">
        <v>355.50200000000001</v>
      </c>
      <c r="I624" s="240"/>
      <c r="J624" s="236"/>
      <c r="K624" s="236"/>
      <c r="L624" s="241"/>
      <c r="M624" s="242"/>
      <c r="N624" s="243"/>
      <c r="O624" s="243"/>
      <c r="P624" s="243"/>
      <c r="Q624" s="243"/>
      <c r="R624" s="243"/>
      <c r="S624" s="243"/>
      <c r="T624" s="244"/>
      <c r="AT624" s="245" t="s">
        <v>202</v>
      </c>
      <c r="AU624" s="245" t="s">
        <v>86</v>
      </c>
      <c r="AV624" s="14" t="s">
        <v>86</v>
      </c>
      <c r="AW624" s="14" t="s">
        <v>32</v>
      </c>
      <c r="AX624" s="14" t="s">
        <v>77</v>
      </c>
      <c r="AY624" s="245" t="s">
        <v>191</v>
      </c>
    </row>
    <row r="625" spans="1:65" s="2" customFormat="1" ht="21.6" customHeight="1">
      <c r="A625" s="34"/>
      <c r="B625" s="35"/>
      <c r="C625" s="208" t="s">
        <v>580</v>
      </c>
      <c r="D625" s="208" t="s">
        <v>193</v>
      </c>
      <c r="E625" s="209" t="s">
        <v>852</v>
      </c>
      <c r="F625" s="210" t="s">
        <v>853</v>
      </c>
      <c r="G625" s="211" t="s">
        <v>297</v>
      </c>
      <c r="H625" s="212">
        <v>4.5999999999999996</v>
      </c>
      <c r="I625" s="213"/>
      <c r="J625" s="214">
        <f>ROUND(I625*H625,2)</f>
        <v>0</v>
      </c>
      <c r="K625" s="210" t="s">
        <v>197</v>
      </c>
      <c r="L625" s="39"/>
      <c r="M625" s="215" t="s">
        <v>1</v>
      </c>
      <c r="N625" s="216" t="s">
        <v>42</v>
      </c>
      <c r="O625" s="71"/>
      <c r="P625" s="217">
        <f>O625*H625</f>
        <v>0</v>
      </c>
      <c r="Q625" s="217">
        <v>6.0000000000000002E-5</v>
      </c>
      <c r="R625" s="217">
        <f>Q625*H625</f>
        <v>2.7599999999999999E-4</v>
      </c>
      <c r="S625" s="217">
        <v>0</v>
      </c>
      <c r="T625" s="218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219" t="s">
        <v>321</v>
      </c>
      <c r="AT625" s="219" t="s">
        <v>193</v>
      </c>
      <c r="AU625" s="219" t="s">
        <v>86</v>
      </c>
      <c r="AY625" s="17" t="s">
        <v>191</v>
      </c>
      <c r="BE625" s="220">
        <f>IF(N625="základní",J625,0)</f>
        <v>0</v>
      </c>
      <c r="BF625" s="220">
        <f>IF(N625="snížená",J625,0)</f>
        <v>0</v>
      </c>
      <c r="BG625" s="220">
        <f>IF(N625="zákl. přenesená",J625,0)</f>
        <v>0</v>
      </c>
      <c r="BH625" s="220">
        <f>IF(N625="sníž. přenesená",J625,0)</f>
        <v>0</v>
      </c>
      <c r="BI625" s="220">
        <f>IF(N625="nulová",J625,0)</f>
        <v>0</v>
      </c>
      <c r="BJ625" s="17" t="s">
        <v>84</v>
      </c>
      <c r="BK625" s="220">
        <f>ROUND(I625*H625,2)</f>
        <v>0</v>
      </c>
      <c r="BL625" s="17" t="s">
        <v>321</v>
      </c>
      <c r="BM625" s="219" t="s">
        <v>854</v>
      </c>
    </row>
    <row r="626" spans="1:65" s="2" customFormat="1" ht="19.5">
      <c r="A626" s="34"/>
      <c r="B626" s="35"/>
      <c r="C626" s="36"/>
      <c r="D626" s="221" t="s">
        <v>200</v>
      </c>
      <c r="E626" s="36"/>
      <c r="F626" s="222" t="s">
        <v>855</v>
      </c>
      <c r="G626" s="36"/>
      <c r="H626" s="36"/>
      <c r="I626" s="122"/>
      <c r="J626" s="36"/>
      <c r="K626" s="36"/>
      <c r="L626" s="39"/>
      <c r="M626" s="223"/>
      <c r="N626" s="224"/>
      <c r="O626" s="71"/>
      <c r="P626" s="71"/>
      <c r="Q626" s="71"/>
      <c r="R626" s="71"/>
      <c r="S626" s="71"/>
      <c r="T626" s="72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T626" s="17" t="s">
        <v>200</v>
      </c>
      <c r="AU626" s="17" t="s">
        <v>86</v>
      </c>
    </row>
    <row r="627" spans="1:65" s="14" customFormat="1">
      <c r="B627" s="235"/>
      <c r="C627" s="236"/>
      <c r="D627" s="221" t="s">
        <v>202</v>
      </c>
      <c r="E627" s="237" t="s">
        <v>1</v>
      </c>
      <c r="F627" s="238" t="s">
        <v>856</v>
      </c>
      <c r="G627" s="236"/>
      <c r="H627" s="239">
        <v>4.5999999999999996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AT627" s="245" t="s">
        <v>202</v>
      </c>
      <c r="AU627" s="245" t="s">
        <v>86</v>
      </c>
      <c r="AV627" s="14" t="s">
        <v>86</v>
      </c>
      <c r="AW627" s="14" t="s">
        <v>32</v>
      </c>
      <c r="AX627" s="14" t="s">
        <v>77</v>
      </c>
      <c r="AY627" s="245" t="s">
        <v>191</v>
      </c>
    </row>
    <row r="628" spans="1:65" s="2" customFormat="1" ht="14.45" customHeight="1">
      <c r="A628" s="34"/>
      <c r="B628" s="35"/>
      <c r="C628" s="247" t="s">
        <v>857</v>
      </c>
      <c r="D628" s="247" t="s">
        <v>275</v>
      </c>
      <c r="E628" s="248" t="s">
        <v>858</v>
      </c>
      <c r="F628" s="249" t="s">
        <v>859</v>
      </c>
      <c r="G628" s="250" t="s">
        <v>196</v>
      </c>
      <c r="H628" s="251">
        <v>2</v>
      </c>
      <c r="I628" s="252"/>
      <c r="J628" s="253">
        <f>ROUND(I628*H628,2)</f>
        <v>0</v>
      </c>
      <c r="K628" s="249" t="s">
        <v>1</v>
      </c>
      <c r="L628" s="254"/>
      <c r="M628" s="255" t="s">
        <v>1</v>
      </c>
      <c r="N628" s="256" t="s">
        <v>42</v>
      </c>
      <c r="O628" s="71"/>
      <c r="P628" s="217">
        <f>O628*H628</f>
        <v>0</v>
      </c>
      <c r="Q628" s="217">
        <v>1.8929999999999999E-2</v>
      </c>
      <c r="R628" s="217">
        <f>Q628*H628</f>
        <v>3.7859999999999998E-2</v>
      </c>
      <c r="S628" s="217">
        <v>0</v>
      </c>
      <c r="T628" s="218">
        <f>S628*H628</f>
        <v>0</v>
      </c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219" t="s">
        <v>451</v>
      </c>
      <c r="AT628" s="219" t="s">
        <v>275</v>
      </c>
      <c r="AU628" s="219" t="s">
        <v>86</v>
      </c>
      <c r="AY628" s="17" t="s">
        <v>191</v>
      </c>
      <c r="BE628" s="220">
        <f>IF(N628="základní",J628,0)</f>
        <v>0</v>
      </c>
      <c r="BF628" s="220">
        <f>IF(N628="snížená",J628,0)</f>
        <v>0</v>
      </c>
      <c r="BG628" s="220">
        <f>IF(N628="zákl. přenesená",J628,0)</f>
        <v>0</v>
      </c>
      <c r="BH628" s="220">
        <f>IF(N628="sníž. přenesená",J628,0)</f>
        <v>0</v>
      </c>
      <c r="BI628" s="220">
        <f>IF(N628="nulová",J628,0)</f>
        <v>0</v>
      </c>
      <c r="BJ628" s="17" t="s">
        <v>84</v>
      </c>
      <c r="BK628" s="220">
        <f>ROUND(I628*H628,2)</f>
        <v>0</v>
      </c>
      <c r="BL628" s="17" t="s">
        <v>321</v>
      </c>
      <c r="BM628" s="219" t="s">
        <v>860</v>
      </c>
    </row>
    <row r="629" spans="1:65" s="2" customFormat="1">
      <c r="A629" s="34"/>
      <c r="B629" s="35"/>
      <c r="C629" s="36"/>
      <c r="D629" s="221" t="s">
        <v>200</v>
      </c>
      <c r="E629" s="36"/>
      <c r="F629" s="222" t="s">
        <v>859</v>
      </c>
      <c r="G629" s="36"/>
      <c r="H629" s="36"/>
      <c r="I629" s="122"/>
      <c r="J629" s="36"/>
      <c r="K629" s="36"/>
      <c r="L629" s="39"/>
      <c r="M629" s="223"/>
      <c r="N629" s="224"/>
      <c r="O629" s="71"/>
      <c r="P629" s="71"/>
      <c r="Q629" s="71"/>
      <c r="R629" s="71"/>
      <c r="S629" s="71"/>
      <c r="T629" s="72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T629" s="17" t="s">
        <v>200</v>
      </c>
      <c r="AU629" s="17" t="s">
        <v>86</v>
      </c>
    </row>
    <row r="630" spans="1:65" s="2" customFormat="1" ht="32.450000000000003" customHeight="1">
      <c r="A630" s="34"/>
      <c r="B630" s="35"/>
      <c r="C630" s="208" t="s">
        <v>861</v>
      </c>
      <c r="D630" s="208" t="s">
        <v>193</v>
      </c>
      <c r="E630" s="209" t="s">
        <v>862</v>
      </c>
      <c r="F630" s="210" t="s">
        <v>863</v>
      </c>
      <c r="G630" s="211" t="s">
        <v>196</v>
      </c>
      <c r="H630" s="212">
        <v>1</v>
      </c>
      <c r="I630" s="213"/>
      <c r="J630" s="214">
        <f>ROUND(I630*H630,2)</f>
        <v>0</v>
      </c>
      <c r="K630" s="210" t="s">
        <v>197</v>
      </c>
      <c r="L630" s="39"/>
      <c r="M630" s="215" t="s">
        <v>1</v>
      </c>
      <c r="N630" s="216" t="s">
        <v>42</v>
      </c>
      <c r="O630" s="71"/>
      <c r="P630" s="217">
        <f>O630*H630</f>
        <v>0</v>
      </c>
      <c r="Q630" s="217">
        <v>0</v>
      </c>
      <c r="R630" s="217">
        <f>Q630*H630</f>
        <v>0</v>
      </c>
      <c r="S630" s="217">
        <v>0</v>
      </c>
      <c r="T630" s="218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219" t="s">
        <v>321</v>
      </c>
      <c r="AT630" s="219" t="s">
        <v>193</v>
      </c>
      <c r="AU630" s="219" t="s">
        <v>86</v>
      </c>
      <c r="AY630" s="17" t="s">
        <v>191</v>
      </c>
      <c r="BE630" s="220">
        <f>IF(N630="základní",J630,0)</f>
        <v>0</v>
      </c>
      <c r="BF630" s="220">
        <f>IF(N630="snížená",J630,0)</f>
        <v>0</v>
      </c>
      <c r="BG630" s="220">
        <f>IF(N630="zákl. přenesená",J630,0)</f>
        <v>0</v>
      </c>
      <c r="BH630" s="220">
        <f>IF(N630="sníž. přenesená",J630,0)</f>
        <v>0</v>
      </c>
      <c r="BI630" s="220">
        <f>IF(N630="nulová",J630,0)</f>
        <v>0</v>
      </c>
      <c r="BJ630" s="17" t="s">
        <v>84</v>
      </c>
      <c r="BK630" s="220">
        <f>ROUND(I630*H630,2)</f>
        <v>0</v>
      </c>
      <c r="BL630" s="17" t="s">
        <v>321</v>
      </c>
      <c r="BM630" s="219" t="s">
        <v>864</v>
      </c>
    </row>
    <row r="631" spans="1:65" s="2" customFormat="1" ht="19.5">
      <c r="A631" s="34"/>
      <c r="B631" s="35"/>
      <c r="C631" s="36"/>
      <c r="D631" s="221" t="s">
        <v>200</v>
      </c>
      <c r="E631" s="36"/>
      <c r="F631" s="222" t="s">
        <v>865</v>
      </c>
      <c r="G631" s="36"/>
      <c r="H631" s="36"/>
      <c r="I631" s="122"/>
      <c r="J631" s="36"/>
      <c r="K631" s="36"/>
      <c r="L631" s="39"/>
      <c r="M631" s="223"/>
      <c r="N631" s="224"/>
      <c r="O631" s="71"/>
      <c r="P631" s="71"/>
      <c r="Q631" s="71"/>
      <c r="R631" s="71"/>
      <c r="S631" s="71"/>
      <c r="T631" s="72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7" t="s">
        <v>200</v>
      </c>
      <c r="AU631" s="17" t="s">
        <v>86</v>
      </c>
    </row>
    <row r="632" spans="1:65" s="2" customFormat="1" ht="32.450000000000003" customHeight="1">
      <c r="A632" s="34"/>
      <c r="B632" s="35"/>
      <c r="C632" s="247" t="s">
        <v>866</v>
      </c>
      <c r="D632" s="247" t="s">
        <v>275</v>
      </c>
      <c r="E632" s="248" t="s">
        <v>867</v>
      </c>
      <c r="F632" s="249" t="s">
        <v>868</v>
      </c>
      <c r="G632" s="250" t="s">
        <v>196</v>
      </c>
      <c r="H632" s="251">
        <v>1</v>
      </c>
      <c r="I632" s="252"/>
      <c r="J632" s="253">
        <f>ROUND(I632*H632,2)</f>
        <v>0</v>
      </c>
      <c r="K632" s="249" t="s">
        <v>1</v>
      </c>
      <c r="L632" s="254"/>
      <c r="M632" s="255" t="s">
        <v>1</v>
      </c>
      <c r="N632" s="256" t="s">
        <v>42</v>
      </c>
      <c r="O632" s="71"/>
      <c r="P632" s="217">
        <f>O632*H632</f>
        <v>0</v>
      </c>
      <c r="Q632" s="217">
        <v>0.08</v>
      </c>
      <c r="R632" s="217">
        <f>Q632*H632</f>
        <v>0.08</v>
      </c>
      <c r="S632" s="217">
        <v>0</v>
      </c>
      <c r="T632" s="218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219" t="s">
        <v>451</v>
      </c>
      <c r="AT632" s="219" t="s">
        <v>275</v>
      </c>
      <c r="AU632" s="219" t="s">
        <v>86</v>
      </c>
      <c r="AY632" s="17" t="s">
        <v>191</v>
      </c>
      <c r="BE632" s="220">
        <f>IF(N632="základní",J632,0)</f>
        <v>0</v>
      </c>
      <c r="BF632" s="220">
        <f>IF(N632="snížená",J632,0)</f>
        <v>0</v>
      </c>
      <c r="BG632" s="220">
        <f>IF(N632="zákl. přenesená",J632,0)</f>
        <v>0</v>
      </c>
      <c r="BH632" s="220">
        <f>IF(N632="sníž. přenesená",J632,0)</f>
        <v>0</v>
      </c>
      <c r="BI632" s="220">
        <f>IF(N632="nulová",J632,0)</f>
        <v>0</v>
      </c>
      <c r="BJ632" s="17" t="s">
        <v>84</v>
      </c>
      <c r="BK632" s="220">
        <f>ROUND(I632*H632,2)</f>
        <v>0</v>
      </c>
      <c r="BL632" s="17" t="s">
        <v>321</v>
      </c>
      <c r="BM632" s="219" t="s">
        <v>869</v>
      </c>
    </row>
    <row r="633" spans="1:65" s="2" customFormat="1" ht="29.25">
      <c r="A633" s="34"/>
      <c r="B633" s="35"/>
      <c r="C633" s="36"/>
      <c r="D633" s="221" t="s">
        <v>200</v>
      </c>
      <c r="E633" s="36"/>
      <c r="F633" s="222" t="s">
        <v>868</v>
      </c>
      <c r="G633" s="36"/>
      <c r="H633" s="36"/>
      <c r="I633" s="122"/>
      <c r="J633" s="36"/>
      <c r="K633" s="36"/>
      <c r="L633" s="39"/>
      <c r="M633" s="223"/>
      <c r="N633" s="224"/>
      <c r="O633" s="71"/>
      <c r="P633" s="71"/>
      <c r="Q633" s="71"/>
      <c r="R633" s="71"/>
      <c r="S633" s="71"/>
      <c r="T633" s="72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T633" s="17" t="s">
        <v>200</v>
      </c>
      <c r="AU633" s="17" t="s">
        <v>86</v>
      </c>
    </row>
    <row r="634" spans="1:65" s="2" customFormat="1" ht="39">
      <c r="A634" s="34"/>
      <c r="B634" s="35"/>
      <c r="C634" s="36"/>
      <c r="D634" s="221" t="s">
        <v>218</v>
      </c>
      <c r="E634" s="36"/>
      <c r="F634" s="246" t="s">
        <v>870</v>
      </c>
      <c r="G634" s="36"/>
      <c r="H634" s="36"/>
      <c r="I634" s="122"/>
      <c r="J634" s="36"/>
      <c r="K634" s="36"/>
      <c r="L634" s="39"/>
      <c r="M634" s="223"/>
      <c r="N634" s="224"/>
      <c r="O634" s="71"/>
      <c r="P634" s="71"/>
      <c r="Q634" s="71"/>
      <c r="R634" s="71"/>
      <c r="S634" s="71"/>
      <c r="T634" s="72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T634" s="17" t="s">
        <v>218</v>
      </c>
      <c r="AU634" s="17" t="s">
        <v>86</v>
      </c>
    </row>
    <row r="635" spans="1:65" s="2" customFormat="1" ht="14.45" customHeight="1">
      <c r="A635" s="34"/>
      <c r="B635" s="35"/>
      <c r="C635" s="208" t="s">
        <v>871</v>
      </c>
      <c r="D635" s="208" t="s">
        <v>193</v>
      </c>
      <c r="E635" s="209" t="s">
        <v>872</v>
      </c>
      <c r="F635" s="210" t="s">
        <v>873</v>
      </c>
      <c r="G635" s="211" t="s">
        <v>196</v>
      </c>
      <c r="H635" s="212">
        <v>1</v>
      </c>
      <c r="I635" s="213"/>
      <c r="J635" s="214">
        <f>ROUND(I635*H635,2)</f>
        <v>0</v>
      </c>
      <c r="K635" s="210" t="s">
        <v>197</v>
      </c>
      <c r="L635" s="39"/>
      <c r="M635" s="215" t="s">
        <v>1</v>
      </c>
      <c r="N635" s="216" t="s">
        <v>42</v>
      </c>
      <c r="O635" s="71"/>
      <c r="P635" s="217">
        <f>O635*H635</f>
        <v>0</v>
      </c>
      <c r="Q635" s="217">
        <v>0</v>
      </c>
      <c r="R635" s="217">
        <f>Q635*H635</f>
        <v>0</v>
      </c>
      <c r="S635" s="217">
        <v>0</v>
      </c>
      <c r="T635" s="218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219" t="s">
        <v>321</v>
      </c>
      <c r="AT635" s="219" t="s">
        <v>193</v>
      </c>
      <c r="AU635" s="219" t="s">
        <v>86</v>
      </c>
      <c r="AY635" s="17" t="s">
        <v>191</v>
      </c>
      <c r="BE635" s="220">
        <f>IF(N635="základní",J635,0)</f>
        <v>0</v>
      </c>
      <c r="BF635" s="220">
        <f>IF(N635="snížená",J635,0)</f>
        <v>0</v>
      </c>
      <c r="BG635" s="220">
        <f>IF(N635="zákl. přenesená",J635,0)</f>
        <v>0</v>
      </c>
      <c r="BH635" s="220">
        <f>IF(N635="sníž. přenesená",J635,0)</f>
        <v>0</v>
      </c>
      <c r="BI635" s="220">
        <f>IF(N635="nulová",J635,0)</f>
        <v>0</v>
      </c>
      <c r="BJ635" s="17" t="s">
        <v>84</v>
      </c>
      <c r="BK635" s="220">
        <f>ROUND(I635*H635,2)</f>
        <v>0</v>
      </c>
      <c r="BL635" s="17" t="s">
        <v>321</v>
      </c>
      <c r="BM635" s="219" t="s">
        <v>874</v>
      </c>
    </row>
    <row r="636" spans="1:65" s="2" customFormat="1" ht="19.5">
      <c r="A636" s="34"/>
      <c r="B636" s="35"/>
      <c r="C636" s="36"/>
      <c r="D636" s="221" t="s">
        <v>200</v>
      </c>
      <c r="E636" s="36"/>
      <c r="F636" s="222" t="s">
        <v>875</v>
      </c>
      <c r="G636" s="36"/>
      <c r="H636" s="36"/>
      <c r="I636" s="122"/>
      <c r="J636" s="36"/>
      <c r="K636" s="36"/>
      <c r="L636" s="39"/>
      <c r="M636" s="223"/>
      <c r="N636" s="224"/>
      <c r="O636" s="71"/>
      <c r="P636" s="71"/>
      <c r="Q636" s="71"/>
      <c r="R636" s="71"/>
      <c r="S636" s="71"/>
      <c r="T636" s="72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7" t="s">
        <v>200</v>
      </c>
      <c r="AU636" s="17" t="s">
        <v>86</v>
      </c>
    </row>
    <row r="637" spans="1:65" s="2" customFormat="1" ht="19.5">
      <c r="A637" s="34"/>
      <c r="B637" s="35"/>
      <c r="C637" s="36"/>
      <c r="D637" s="221" t="s">
        <v>218</v>
      </c>
      <c r="E637" s="36"/>
      <c r="F637" s="246" t="s">
        <v>876</v>
      </c>
      <c r="G637" s="36"/>
      <c r="H637" s="36"/>
      <c r="I637" s="122"/>
      <c r="J637" s="36"/>
      <c r="K637" s="36"/>
      <c r="L637" s="39"/>
      <c r="M637" s="223"/>
      <c r="N637" s="224"/>
      <c r="O637" s="71"/>
      <c r="P637" s="71"/>
      <c r="Q637" s="71"/>
      <c r="R637" s="71"/>
      <c r="S637" s="71"/>
      <c r="T637" s="72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T637" s="17" t="s">
        <v>218</v>
      </c>
      <c r="AU637" s="17" t="s">
        <v>86</v>
      </c>
    </row>
    <row r="638" spans="1:65" s="2" customFormat="1" ht="21.6" customHeight="1">
      <c r="A638" s="34"/>
      <c r="B638" s="35"/>
      <c r="C638" s="247" t="s">
        <v>877</v>
      </c>
      <c r="D638" s="247" t="s">
        <v>275</v>
      </c>
      <c r="E638" s="248" t="s">
        <v>878</v>
      </c>
      <c r="F638" s="249" t="s">
        <v>879</v>
      </c>
      <c r="G638" s="250" t="s">
        <v>196</v>
      </c>
      <c r="H638" s="251">
        <v>1</v>
      </c>
      <c r="I638" s="252"/>
      <c r="J638" s="253">
        <f>ROUND(I638*H638,2)</f>
        <v>0</v>
      </c>
      <c r="K638" s="249" t="s">
        <v>197</v>
      </c>
      <c r="L638" s="254"/>
      <c r="M638" s="255" t="s">
        <v>1</v>
      </c>
      <c r="N638" s="256" t="s">
        <v>42</v>
      </c>
      <c r="O638" s="71"/>
      <c r="P638" s="217">
        <f>O638*H638</f>
        <v>0</v>
      </c>
      <c r="Q638" s="217">
        <v>3.8E-3</v>
      </c>
      <c r="R638" s="217">
        <f>Q638*H638</f>
        <v>3.8E-3</v>
      </c>
      <c r="S638" s="217">
        <v>0</v>
      </c>
      <c r="T638" s="218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19" t="s">
        <v>451</v>
      </c>
      <c r="AT638" s="219" t="s">
        <v>275</v>
      </c>
      <c r="AU638" s="219" t="s">
        <v>86</v>
      </c>
      <c r="AY638" s="17" t="s">
        <v>191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17" t="s">
        <v>84</v>
      </c>
      <c r="BK638" s="220">
        <f>ROUND(I638*H638,2)</f>
        <v>0</v>
      </c>
      <c r="BL638" s="17" t="s">
        <v>321</v>
      </c>
      <c r="BM638" s="219" t="s">
        <v>880</v>
      </c>
    </row>
    <row r="639" spans="1:65" s="2" customFormat="1">
      <c r="A639" s="34"/>
      <c r="B639" s="35"/>
      <c r="C639" s="36"/>
      <c r="D639" s="221" t="s">
        <v>200</v>
      </c>
      <c r="E639" s="36"/>
      <c r="F639" s="222" t="s">
        <v>879</v>
      </c>
      <c r="G639" s="36"/>
      <c r="H639" s="36"/>
      <c r="I639" s="122"/>
      <c r="J639" s="36"/>
      <c r="K639" s="36"/>
      <c r="L639" s="39"/>
      <c r="M639" s="223"/>
      <c r="N639" s="224"/>
      <c r="O639" s="71"/>
      <c r="P639" s="71"/>
      <c r="Q639" s="71"/>
      <c r="R639" s="71"/>
      <c r="S639" s="71"/>
      <c r="T639" s="72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7" t="s">
        <v>200</v>
      </c>
      <c r="AU639" s="17" t="s">
        <v>86</v>
      </c>
    </row>
    <row r="640" spans="1:65" s="2" customFormat="1" ht="14.45" customHeight="1">
      <c r="A640" s="34"/>
      <c r="B640" s="35"/>
      <c r="C640" s="208" t="s">
        <v>881</v>
      </c>
      <c r="D640" s="208" t="s">
        <v>193</v>
      </c>
      <c r="E640" s="209" t="s">
        <v>882</v>
      </c>
      <c r="F640" s="210" t="s">
        <v>883</v>
      </c>
      <c r="G640" s="211" t="s">
        <v>196</v>
      </c>
      <c r="H640" s="212">
        <v>11</v>
      </c>
      <c r="I640" s="213"/>
      <c r="J640" s="214">
        <f>ROUND(I640*H640,2)</f>
        <v>0</v>
      </c>
      <c r="K640" s="210" t="s">
        <v>197</v>
      </c>
      <c r="L640" s="39"/>
      <c r="M640" s="215" t="s">
        <v>1</v>
      </c>
      <c r="N640" s="216" t="s">
        <v>42</v>
      </c>
      <c r="O640" s="71"/>
      <c r="P640" s="217">
        <f>O640*H640</f>
        <v>0</v>
      </c>
      <c r="Q640" s="217">
        <v>0</v>
      </c>
      <c r="R640" s="217">
        <f>Q640*H640</f>
        <v>0</v>
      </c>
      <c r="S640" s="217">
        <v>0</v>
      </c>
      <c r="T640" s="218">
        <f>S640*H640</f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219" t="s">
        <v>321</v>
      </c>
      <c r="AT640" s="219" t="s">
        <v>193</v>
      </c>
      <c r="AU640" s="219" t="s">
        <v>86</v>
      </c>
      <c r="AY640" s="17" t="s">
        <v>191</v>
      </c>
      <c r="BE640" s="220">
        <f>IF(N640="základní",J640,0)</f>
        <v>0</v>
      </c>
      <c r="BF640" s="220">
        <f>IF(N640="snížená",J640,0)</f>
        <v>0</v>
      </c>
      <c r="BG640" s="220">
        <f>IF(N640="zákl. přenesená",J640,0)</f>
        <v>0</v>
      </c>
      <c r="BH640" s="220">
        <f>IF(N640="sníž. přenesená",J640,0)</f>
        <v>0</v>
      </c>
      <c r="BI640" s="220">
        <f>IF(N640="nulová",J640,0)</f>
        <v>0</v>
      </c>
      <c r="BJ640" s="17" t="s">
        <v>84</v>
      </c>
      <c r="BK640" s="220">
        <f>ROUND(I640*H640,2)</f>
        <v>0</v>
      </c>
      <c r="BL640" s="17" t="s">
        <v>321</v>
      </c>
      <c r="BM640" s="219" t="s">
        <v>884</v>
      </c>
    </row>
    <row r="641" spans="1:65" s="2" customFormat="1">
      <c r="A641" s="34"/>
      <c r="B641" s="35"/>
      <c r="C641" s="36"/>
      <c r="D641" s="221" t="s">
        <v>200</v>
      </c>
      <c r="E641" s="36"/>
      <c r="F641" s="222" t="s">
        <v>885</v>
      </c>
      <c r="G641" s="36"/>
      <c r="H641" s="36"/>
      <c r="I641" s="122"/>
      <c r="J641" s="36"/>
      <c r="K641" s="36"/>
      <c r="L641" s="39"/>
      <c r="M641" s="223"/>
      <c r="N641" s="224"/>
      <c r="O641" s="71"/>
      <c r="P641" s="71"/>
      <c r="Q641" s="71"/>
      <c r="R641" s="71"/>
      <c r="S641" s="71"/>
      <c r="T641" s="72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T641" s="17" t="s">
        <v>200</v>
      </c>
      <c r="AU641" s="17" t="s">
        <v>86</v>
      </c>
    </row>
    <row r="642" spans="1:65" s="13" customFormat="1">
      <c r="B642" s="225"/>
      <c r="C642" s="226"/>
      <c r="D642" s="221" t="s">
        <v>202</v>
      </c>
      <c r="E642" s="227" t="s">
        <v>1</v>
      </c>
      <c r="F642" s="228" t="s">
        <v>886</v>
      </c>
      <c r="G642" s="226"/>
      <c r="H642" s="227" t="s">
        <v>1</v>
      </c>
      <c r="I642" s="229"/>
      <c r="J642" s="226"/>
      <c r="K642" s="226"/>
      <c r="L642" s="230"/>
      <c r="M642" s="231"/>
      <c r="N642" s="232"/>
      <c r="O642" s="232"/>
      <c r="P642" s="232"/>
      <c r="Q642" s="232"/>
      <c r="R642" s="232"/>
      <c r="S642" s="232"/>
      <c r="T642" s="233"/>
      <c r="AT642" s="234" t="s">
        <v>202</v>
      </c>
      <c r="AU642" s="234" t="s">
        <v>86</v>
      </c>
      <c r="AV642" s="13" t="s">
        <v>84</v>
      </c>
      <c r="AW642" s="13" t="s">
        <v>32</v>
      </c>
      <c r="AX642" s="13" t="s">
        <v>77</v>
      </c>
      <c r="AY642" s="234" t="s">
        <v>191</v>
      </c>
    </row>
    <row r="643" spans="1:65" s="14" customFormat="1">
      <c r="B643" s="235"/>
      <c r="C643" s="236"/>
      <c r="D643" s="221" t="s">
        <v>202</v>
      </c>
      <c r="E643" s="237" t="s">
        <v>1</v>
      </c>
      <c r="F643" s="238" t="s">
        <v>887</v>
      </c>
      <c r="G643" s="236"/>
      <c r="H643" s="239">
        <v>4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AT643" s="245" t="s">
        <v>202</v>
      </c>
      <c r="AU643" s="245" t="s">
        <v>86</v>
      </c>
      <c r="AV643" s="14" t="s">
        <v>86</v>
      </c>
      <c r="AW643" s="14" t="s">
        <v>32</v>
      </c>
      <c r="AX643" s="14" t="s">
        <v>77</v>
      </c>
      <c r="AY643" s="245" t="s">
        <v>191</v>
      </c>
    </row>
    <row r="644" spans="1:65" s="14" customFormat="1">
      <c r="B644" s="235"/>
      <c r="C644" s="236"/>
      <c r="D644" s="221" t="s">
        <v>202</v>
      </c>
      <c r="E644" s="237" t="s">
        <v>1</v>
      </c>
      <c r="F644" s="238" t="s">
        <v>888</v>
      </c>
      <c r="G644" s="236"/>
      <c r="H644" s="239">
        <v>2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AT644" s="245" t="s">
        <v>202</v>
      </c>
      <c r="AU644" s="245" t="s">
        <v>86</v>
      </c>
      <c r="AV644" s="14" t="s">
        <v>86</v>
      </c>
      <c r="AW644" s="14" t="s">
        <v>32</v>
      </c>
      <c r="AX644" s="14" t="s">
        <v>77</v>
      </c>
      <c r="AY644" s="245" t="s">
        <v>191</v>
      </c>
    </row>
    <row r="645" spans="1:65" s="14" customFormat="1">
      <c r="B645" s="235"/>
      <c r="C645" s="236"/>
      <c r="D645" s="221" t="s">
        <v>202</v>
      </c>
      <c r="E645" s="237" t="s">
        <v>1</v>
      </c>
      <c r="F645" s="238" t="s">
        <v>889</v>
      </c>
      <c r="G645" s="236"/>
      <c r="H645" s="239">
        <v>4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AT645" s="245" t="s">
        <v>202</v>
      </c>
      <c r="AU645" s="245" t="s">
        <v>86</v>
      </c>
      <c r="AV645" s="14" t="s">
        <v>86</v>
      </c>
      <c r="AW645" s="14" t="s">
        <v>32</v>
      </c>
      <c r="AX645" s="14" t="s">
        <v>77</v>
      </c>
      <c r="AY645" s="245" t="s">
        <v>191</v>
      </c>
    </row>
    <row r="646" spans="1:65" s="14" customFormat="1">
      <c r="B646" s="235"/>
      <c r="C646" s="236"/>
      <c r="D646" s="221" t="s">
        <v>202</v>
      </c>
      <c r="E646" s="237" t="s">
        <v>1</v>
      </c>
      <c r="F646" s="238" t="s">
        <v>890</v>
      </c>
      <c r="G646" s="236"/>
      <c r="H646" s="239">
        <v>1</v>
      </c>
      <c r="I646" s="240"/>
      <c r="J646" s="236"/>
      <c r="K646" s="236"/>
      <c r="L646" s="241"/>
      <c r="M646" s="242"/>
      <c r="N646" s="243"/>
      <c r="O646" s="243"/>
      <c r="P646" s="243"/>
      <c r="Q646" s="243"/>
      <c r="R646" s="243"/>
      <c r="S646" s="243"/>
      <c r="T646" s="244"/>
      <c r="AT646" s="245" t="s">
        <v>202</v>
      </c>
      <c r="AU646" s="245" t="s">
        <v>86</v>
      </c>
      <c r="AV646" s="14" t="s">
        <v>86</v>
      </c>
      <c r="AW646" s="14" t="s">
        <v>32</v>
      </c>
      <c r="AX646" s="14" t="s">
        <v>77</v>
      </c>
      <c r="AY646" s="245" t="s">
        <v>191</v>
      </c>
    </row>
    <row r="647" spans="1:65" s="2" customFormat="1" ht="14.45" customHeight="1">
      <c r="A647" s="34"/>
      <c r="B647" s="35"/>
      <c r="C647" s="247" t="s">
        <v>891</v>
      </c>
      <c r="D647" s="247" t="s">
        <v>275</v>
      </c>
      <c r="E647" s="248" t="s">
        <v>892</v>
      </c>
      <c r="F647" s="249" t="s">
        <v>893</v>
      </c>
      <c r="G647" s="250" t="s">
        <v>196</v>
      </c>
      <c r="H647" s="251">
        <v>10</v>
      </c>
      <c r="I647" s="252"/>
      <c r="J647" s="253">
        <f>ROUND(I647*H647,2)</f>
        <v>0</v>
      </c>
      <c r="K647" s="249" t="s">
        <v>197</v>
      </c>
      <c r="L647" s="254"/>
      <c r="M647" s="255" t="s">
        <v>1</v>
      </c>
      <c r="N647" s="256" t="s">
        <v>42</v>
      </c>
      <c r="O647" s="71"/>
      <c r="P647" s="217">
        <f>O647*H647</f>
        <v>0</v>
      </c>
      <c r="Q647" s="217">
        <v>1.1999999999999999E-3</v>
      </c>
      <c r="R647" s="217">
        <f>Q647*H647</f>
        <v>1.1999999999999999E-2</v>
      </c>
      <c r="S647" s="217">
        <v>0</v>
      </c>
      <c r="T647" s="218">
        <f>S647*H647</f>
        <v>0</v>
      </c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R647" s="219" t="s">
        <v>451</v>
      </c>
      <c r="AT647" s="219" t="s">
        <v>275</v>
      </c>
      <c r="AU647" s="219" t="s">
        <v>86</v>
      </c>
      <c r="AY647" s="17" t="s">
        <v>191</v>
      </c>
      <c r="BE647" s="220">
        <f>IF(N647="základní",J647,0)</f>
        <v>0</v>
      </c>
      <c r="BF647" s="220">
        <f>IF(N647="snížená",J647,0)</f>
        <v>0</v>
      </c>
      <c r="BG647" s="220">
        <f>IF(N647="zákl. přenesená",J647,0)</f>
        <v>0</v>
      </c>
      <c r="BH647" s="220">
        <f>IF(N647="sníž. přenesená",J647,0)</f>
        <v>0</v>
      </c>
      <c r="BI647" s="220">
        <f>IF(N647="nulová",J647,0)</f>
        <v>0</v>
      </c>
      <c r="BJ647" s="17" t="s">
        <v>84</v>
      </c>
      <c r="BK647" s="220">
        <f>ROUND(I647*H647,2)</f>
        <v>0</v>
      </c>
      <c r="BL647" s="17" t="s">
        <v>321</v>
      </c>
      <c r="BM647" s="219" t="s">
        <v>894</v>
      </c>
    </row>
    <row r="648" spans="1:65" s="2" customFormat="1">
      <c r="A648" s="34"/>
      <c r="B648" s="35"/>
      <c r="C648" s="36"/>
      <c r="D648" s="221" t="s">
        <v>200</v>
      </c>
      <c r="E648" s="36"/>
      <c r="F648" s="222" t="s">
        <v>893</v>
      </c>
      <c r="G648" s="36"/>
      <c r="H648" s="36"/>
      <c r="I648" s="122"/>
      <c r="J648" s="36"/>
      <c r="K648" s="36"/>
      <c r="L648" s="39"/>
      <c r="M648" s="223"/>
      <c r="N648" s="224"/>
      <c r="O648" s="71"/>
      <c r="P648" s="71"/>
      <c r="Q648" s="71"/>
      <c r="R648" s="71"/>
      <c r="S648" s="71"/>
      <c r="T648" s="72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T648" s="17" t="s">
        <v>200</v>
      </c>
      <c r="AU648" s="17" t="s">
        <v>86</v>
      </c>
    </row>
    <row r="649" spans="1:65" s="2" customFormat="1" ht="19.5">
      <c r="A649" s="34"/>
      <c r="B649" s="35"/>
      <c r="C649" s="36"/>
      <c r="D649" s="221" t="s">
        <v>218</v>
      </c>
      <c r="E649" s="36"/>
      <c r="F649" s="246" t="s">
        <v>895</v>
      </c>
      <c r="G649" s="36"/>
      <c r="H649" s="36"/>
      <c r="I649" s="122"/>
      <c r="J649" s="36"/>
      <c r="K649" s="36"/>
      <c r="L649" s="39"/>
      <c r="M649" s="223"/>
      <c r="N649" s="224"/>
      <c r="O649" s="71"/>
      <c r="P649" s="71"/>
      <c r="Q649" s="71"/>
      <c r="R649" s="71"/>
      <c r="S649" s="71"/>
      <c r="T649" s="72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T649" s="17" t="s">
        <v>218</v>
      </c>
      <c r="AU649" s="17" t="s">
        <v>86</v>
      </c>
    </row>
    <row r="650" spans="1:65" s="2" customFormat="1" ht="14.45" customHeight="1">
      <c r="A650" s="34"/>
      <c r="B650" s="35"/>
      <c r="C650" s="247" t="s">
        <v>896</v>
      </c>
      <c r="D650" s="247" t="s">
        <v>275</v>
      </c>
      <c r="E650" s="248" t="s">
        <v>897</v>
      </c>
      <c r="F650" s="249" t="s">
        <v>898</v>
      </c>
      <c r="G650" s="250" t="s">
        <v>196</v>
      </c>
      <c r="H650" s="251">
        <v>1</v>
      </c>
      <c r="I650" s="252"/>
      <c r="J650" s="253">
        <f>ROUND(I650*H650,2)</f>
        <v>0</v>
      </c>
      <c r="K650" s="249" t="s">
        <v>197</v>
      </c>
      <c r="L650" s="254"/>
      <c r="M650" s="255" t="s">
        <v>1</v>
      </c>
      <c r="N650" s="256" t="s">
        <v>42</v>
      </c>
      <c r="O650" s="71"/>
      <c r="P650" s="217">
        <f>O650*H650</f>
        <v>0</v>
      </c>
      <c r="Q650" s="217">
        <v>1.2999999999999999E-3</v>
      </c>
      <c r="R650" s="217">
        <f>Q650*H650</f>
        <v>1.2999999999999999E-3</v>
      </c>
      <c r="S650" s="217">
        <v>0</v>
      </c>
      <c r="T650" s="218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219" t="s">
        <v>451</v>
      </c>
      <c r="AT650" s="219" t="s">
        <v>275</v>
      </c>
      <c r="AU650" s="219" t="s">
        <v>86</v>
      </c>
      <c r="AY650" s="17" t="s">
        <v>191</v>
      </c>
      <c r="BE650" s="220">
        <f>IF(N650="základní",J650,0)</f>
        <v>0</v>
      </c>
      <c r="BF650" s="220">
        <f>IF(N650="snížená",J650,0)</f>
        <v>0</v>
      </c>
      <c r="BG650" s="220">
        <f>IF(N650="zákl. přenesená",J650,0)</f>
        <v>0</v>
      </c>
      <c r="BH650" s="220">
        <f>IF(N650="sníž. přenesená",J650,0)</f>
        <v>0</v>
      </c>
      <c r="BI650" s="220">
        <f>IF(N650="nulová",J650,0)</f>
        <v>0</v>
      </c>
      <c r="BJ650" s="17" t="s">
        <v>84</v>
      </c>
      <c r="BK650" s="220">
        <f>ROUND(I650*H650,2)</f>
        <v>0</v>
      </c>
      <c r="BL650" s="17" t="s">
        <v>321</v>
      </c>
      <c r="BM650" s="219" t="s">
        <v>899</v>
      </c>
    </row>
    <row r="651" spans="1:65" s="2" customFormat="1">
      <c r="A651" s="34"/>
      <c r="B651" s="35"/>
      <c r="C651" s="36"/>
      <c r="D651" s="221" t="s">
        <v>200</v>
      </c>
      <c r="E651" s="36"/>
      <c r="F651" s="222" t="s">
        <v>898</v>
      </c>
      <c r="G651" s="36"/>
      <c r="H651" s="36"/>
      <c r="I651" s="122"/>
      <c r="J651" s="36"/>
      <c r="K651" s="36"/>
      <c r="L651" s="39"/>
      <c r="M651" s="223"/>
      <c r="N651" s="224"/>
      <c r="O651" s="71"/>
      <c r="P651" s="71"/>
      <c r="Q651" s="71"/>
      <c r="R651" s="71"/>
      <c r="S651" s="71"/>
      <c r="T651" s="72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7" t="s">
        <v>200</v>
      </c>
      <c r="AU651" s="17" t="s">
        <v>86</v>
      </c>
    </row>
    <row r="652" spans="1:65" s="2" customFormat="1" ht="19.5">
      <c r="A652" s="34"/>
      <c r="B652" s="35"/>
      <c r="C652" s="36"/>
      <c r="D652" s="221" t="s">
        <v>218</v>
      </c>
      <c r="E652" s="36"/>
      <c r="F652" s="246" t="s">
        <v>900</v>
      </c>
      <c r="G652" s="36"/>
      <c r="H652" s="36"/>
      <c r="I652" s="122"/>
      <c r="J652" s="36"/>
      <c r="K652" s="36"/>
      <c r="L652" s="39"/>
      <c r="M652" s="223"/>
      <c r="N652" s="224"/>
      <c r="O652" s="71"/>
      <c r="P652" s="71"/>
      <c r="Q652" s="71"/>
      <c r="R652" s="71"/>
      <c r="S652" s="71"/>
      <c r="T652" s="72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T652" s="17" t="s">
        <v>218</v>
      </c>
      <c r="AU652" s="17" t="s">
        <v>86</v>
      </c>
    </row>
    <row r="653" spans="1:65" s="2" customFormat="1" ht="21.6" customHeight="1">
      <c r="A653" s="34"/>
      <c r="B653" s="35"/>
      <c r="C653" s="208" t="s">
        <v>901</v>
      </c>
      <c r="D653" s="208" t="s">
        <v>193</v>
      </c>
      <c r="E653" s="209" t="s">
        <v>902</v>
      </c>
      <c r="F653" s="210" t="s">
        <v>903</v>
      </c>
      <c r="G653" s="211" t="s">
        <v>848</v>
      </c>
      <c r="H653" s="212">
        <v>655.8</v>
      </c>
      <c r="I653" s="213"/>
      <c r="J653" s="214">
        <f>ROUND(I653*H653,2)</f>
        <v>0</v>
      </c>
      <c r="K653" s="210" t="s">
        <v>197</v>
      </c>
      <c r="L653" s="39"/>
      <c r="M653" s="215" t="s">
        <v>1</v>
      </c>
      <c r="N653" s="216" t="s">
        <v>42</v>
      </c>
      <c r="O653" s="71"/>
      <c r="P653" s="217">
        <f>O653*H653</f>
        <v>0</v>
      </c>
      <c r="Q653" s="217">
        <v>5.0000000000000002E-5</v>
      </c>
      <c r="R653" s="217">
        <f>Q653*H653</f>
        <v>3.279E-2</v>
      </c>
      <c r="S653" s="217">
        <v>0</v>
      </c>
      <c r="T653" s="218">
        <f>S653*H653</f>
        <v>0</v>
      </c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R653" s="219" t="s">
        <v>321</v>
      </c>
      <c r="AT653" s="219" t="s">
        <v>193</v>
      </c>
      <c r="AU653" s="219" t="s">
        <v>86</v>
      </c>
      <c r="AY653" s="17" t="s">
        <v>191</v>
      </c>
      <c r="BE653" s="220">
        <f>IF(N653="základní",J653,0)</f>
        <v>0</v>
      </c>
      <c r="BF653" s="220">
        <f>IF(N653="snížená",J653,0)</f>
        <v>0</v>
      </c>
      <c r="BG653" s="220">
        <f>IF(N653="zákl. přenesená",J653,0)</f>
        <v>0</v>
      </c>
      <c r="BH653" s="220">
        <f>IF(N653="sníž. přenesená",J653,0)</f>
        <v>0</v>
      </c>
      <c r="BI653" s="220">
        <f>IF(N653="nulová",J653,0)</f>
        <v>0</v>
      </c>
      <c r="BJ653" s="17" t="s">
        <v>84</v>
      </c>
      <c r="BK653" s="220">
        <f>ROUND(I653*H653,2)</f>
        <v>0</v>
      </c>
      <c r="BL653" s="17" t="s">
        <v>321</v>
      </c>
      <c r="BM653" s="219" t="s">
        <v>904</v>
      </c>
    </row>
    <row r="654" spans="1:65" s="2" customFormat="1" ht="19.5">
      <c r="A654" s="34"/>
      <c r="B654" s="35"/>
      <c r="C654" s="36"/>
      <c r="D654" s="221" t="s">
        <v>200</v>
      </c>
      <c r="E654" s="36"/>
      <c r="F654" s="222" t="s">
        <v>905</v>
      </c>
      <c r="G654" s="36"/>
      <c r="H654" s="36"/>
      <c r="I654" s="122"/>
      <c r="J654" s="36"/>
      <c r="K654" s="36"/>
      <c r="L654" s="39"/>
      <c r="M654" s="223"/>
      <c r="N654" s="224"/>
      <c r="O654" s="71"/>
      <c r="P654" s="71"/>
      <c r="Q654" s="71"/>
      <c r="R654" s="71"/>
      <c r="S654" s="71"/>
      <c r="T654" s="72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T654" s="17" t="s">
        <v>200</v>
      </c>
      <c r="AU654" s="17" t="s">
        <v>86</v>
      </c>
    </row>
    <row r="655" spans="1:65" s="13" customFormat="1">
      <c r="B655" s="225"/>
      <c r="C655" s="226"/>
      <c r="D655" s="221" t="s">
        <v>202</v>
      </c>
      <c r="E655" s="227" t="s">
        <v>1</v>
      </c>
      <c r="F655" s="228" t="s">
        <v>906</v>
      </c>
      <c r="G655" s="226"/>
      <c r="H655" s="227" t="s">
        <v>1</v>
      </c>
      <c r="I655" s="229"/>
      <c r="J655" s="226"/>
      <c r="K655" s="226"/>
      <c r="L655" s="230"/>
      <c r="M655" s="231"/>
      <c r="N655" s="232"/>
      <c r="O655" s="232"/>
      <c r="P655" s="232"/>
      <c r="Q655" s="232"/>
      <c r="R655" s="232"/>
      <c r="S655" s="232"/>
      <c r="T655" s="233"/>
      <c r="AT655" s="234" t="s">
        <v>202</v>
      </c>
      <c r="AU655" s="234" t="s">
        <v>86</v>
      </c>
      <c r="AV655" s="13" t="s">
        <v>84</v>
      </c>
      <c r="AW655" s="13" t="s">
        <v>32</v>
      </c>
      <c r="AX655" s="13" t="s">
        <v>77</v>
      </c>
      <c r="AY655" s="234" t="s">
        <v>191</v>
      </c>
    </row>
    <row r="656" spans="1:65" s="14" customFormat="1">
      <c r="B656" s="235"/>
      <c r="C656" s="236"/>
      <c r="D656" s="221" t="s">
        <v>202</v>
      </c>
      <c r="E656" s="237" t="s">
        <v>1</v>
      </c>
      <c r="F656" s="238" t="s">
        <v>907</v>
      </c>
      <c r="G656" s="236"/>
      <c r="H656" s="239">
        <v>655.8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AT656" s="245" t="s">
        <v>202</v>
      </c>
      <c r="AU656" s="245" t="s">
        <v>86</v>
      </c>
      <c r="AV656" s="14" t="s">
        <v>86</v>
      </c>
      <c r="AW656" s="14" t="s">
        <v>32</v>
      </c>
      <c r="AX656" s="14" t="s">
        <v>77</v>
      </c>
      <c r="AY656" s="245" t="s">
        <v>191</v>
      </c>
    </row>
    <row r="657" spans="1:65" s="2" customFormat="1" ht="21.6" customHeight="1">
      <c r="A657" s="34"/>
      <c r="B657" s="35"/>
      <c r="C657" s="247" t="s">
        <v>908</v>
      </c>
      <c r="D657" s="247" t="s">
        <v>275</v>
      </c>
      <c r="E657" s="248" t="s">
        <v>909</v>
      </c>
      <c r="F657" s="249" t="s">
        <v>850</v>
      </c>
      <c r="G657" s="250" t="s">
        <v>848</v>
      </c>
      <c r="H657" s="251">
        <v>655.8</v>
      </c>
      <c r="I657" s="252"/>
      <c r="J657" s="253">
        <f>ROUND(I657*H657,2)</f>
        <v>0</v>
      </c>
      <c r="K657" s="249" t="s">
        <v>1</v>
      </c>
      <c r="L657" s="254"/>
      <c r="M657" s="255" t="s">
        <v>1</v>
      </c>
      <c r="N657" s="256" t="s">
        <v>42</v>
      </c>
      <c r="O657" s="71"/>
      <c r="P657" s="217">
        <f>O657*H657</f>
        <v>0</v>
      </c>
      <c r="Q657" s="217">
        <v>1E-3</v>
      </c>
      <c r="R657" s="217">
        <f>Q657*H657</f>
        <v>0.65579999999999994</v>
      </c>
      <c r="S657" s="217">
        <v>0</v>
      </c>
      <c r="T657" s="218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219" t="s">
        <v>451</v>
      </c>
      <c r="AT657" s="219" t="s">
        <v>275</v>
      </c>
      <c r="AU657" s="219" t="s">
        <v>86</v>
      </c>
      <c r="AY657" s="17" t="s">
        <v>191</v>
      </c>
      <c r="BE657" s="220">
        <f>IF(N657="základní",J657,0)</f>
        <v>0</v>
      </c>
      <c r="BF657" s="220">
        <f>IF(N657="snížená",J657,0)</f>
        <v>0</v>
      </c>
      <c r="BG657" s="220">
        <f>IF(N657="zákl. přenesená",J657,0)</f>
        <v>0</v>
      </c>
      <c r="BH657" s="220">
        <f>IF(N657="sníž. přenesená",J657,0)</f>
        <v>0</v>
      </c>
      <c r="BI657" s="220">
        <f>IF(N657="nulová",J657,0)</f>
        <v>0</v>
      </c>
      <c r="BJ657" s="17" t="s">
        <v>84</v>
      </c>
      <c r="BK657" s="220">
        <f>ROUND(I657*H657,2)</f>
        <v>0</v>
      </c>
      <c r="BL657" s="17" t="s">
        <v>321</v>
      </c>
      <c r="BM657" s="219" t="s">
        <v>910</v>
      </c>
    </row>
    <row r="658" spans="1:65" s="2" customFormat="1">
      <c r="A658" s="34"/>
      <c r="B658" s="35"/>
      <c r="C658" s="36"/>
      <c r="D658" s="221" t="s">
        <v>200</v>
      </c>
      <c r="E658" s="36"/>
      <c r="F658" s="222" t="s">
        <v>850</v>
      </c>
      <c r="G658" s="36"/>
      <c r="H658" s="36"/>
      <c r="I658" s="122"/>
      <c r="J658" s="36"/>
      <c r="K658" s="36"/>
      <c r="L658" s="39"/>
      <c r="M658" s="223"/>
      <c r="N658" s="224"/>
      <c r="O658" s="71"/>
      <c r="P658" s="71"/>
      <c r="Q658" s="71"/>
      <c r="R658" s="71"/>
      <c r="S658" s="71"/>
      <c r="T658" s="72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T658" s="17" t="s">
        <v>200</v>
      </c>
      <c r="AU658" s="17" t="s">
        <v>86</v>
      </c>
    </row>
    <row r="659" spans="1:65" s="2" customFormat="1" ht="21.6" customHeight="1">
      <c r="A659" s="34"/>
      <c r="B659" s="35"/>
      <c r="C659" s="208" t="s">
        <v>911</v>
      </c>
      <c r="D659" s="208" t="s">
        <v>193</v>
      </c>
      <c r="E659" s="209" t="s">
        <v>912</v>
      </c>
      <c r="F659" s="210" t="s">
        <v>913</v>
      </c>
      <c r="G659" s="211" t="s">
        <v>196</v>
      </c>
      <c r="H659" s="212">
        <v>2</v>
      </c>
      <c r="I659" s="213"/>
      <c r="J659" s="214">
        <f>ROUND(I659*H659,2)</f>
        <v>0</v>
      </c>
      <c r="K659" s="210" t="s">
        <v>1</v>
      </c>
      <c r="L659" s="39"/>
      <c r="M659" s="215" t="s">
        <v>1</v>
      </c>
      <c r="N659" s="216" t="s">
        <v>42</v>
      </c>
      <c r="O659" s="71"/>
      <c r="P659" s="217">
        <f>O659*H659</f>
        <v>0</v>
      </c>
      <c r="Q659" s="217">
        <v>0</v>
      </c>
      <c r="R659" s="217">
        <f>Q659*H659</f>
        <v>0</v>
      </c>
      <c r="S659" s="217">
        <v>0</v>
      </c>
      <c r="T659" s="218">
        <f>S659*H659</f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219" t="s">
        <v>321</v>
      </c>
      <c r="AT659" s="219" t="s">
        <v>193</v>
      </c>
      <c r="AU659" s="219" t="s">
        <v>86</v>
      </c>
      <c r="AY659" s="17" t="s">
        <v>191</v>
      </c>
      <c r="BE659" s="220">
        <f>IF(N659="základní",J659,0)</f>
        <v>0</v>
      </c>
      <c r="BF659" s="220">
        <f>IF(N659="snížená",J659,0)</f>
        <v>0</v>
      </c>
      <c r="BG659" s="220">
        <f>IF(N659="zákl. přenesená",J659,0)</f>
        <v>0</v>
      </c>
      <c r="BH659" s="220">
        <f>IF(N659="sníž. přenesená",J659,0)</f>
        <v>0</v>
      </c>
      <c r="BI659" s="220">
        <f>IF(N659="nulová",J659,0)</f>
        <v>0</v>
      </c>
      <c r="BJ659" s="17" t="s">
        <v>84</v>
      </c>
      <c r="BK659" s="220">
        <f>ROUND(I659*H659,2)</f>
        <v>0</v>
      </c>
      <c r="BL659" s="17" t="s">
        <v>321</v>
      </c>
      <c r="BM659" s="219" t="s">
        <v>914</v>
      </c>
    </row>
    <row r="660" spans="1:65" s="2" customFormat="1" ht="19.5">
      <c r="A660" s="34"/>
      <c r="B660" s="35"/>
      <c r="C660" s="36"/>
      <c r="D660" s="221" t="s">
        <v>200</v>
      </c>
      <c r="E660" s="36"/>
      <c r="F660" s="222" t="s">
        <v>913</v>
      </c>
      <c r="G660" s="36"/>
      <c r="H660" s="36"/>
      <c r="I660" s="122"/>
      <c r="J660" s="36"/>
      <c r="K660" s="36"/>
      <c r="L660" s="39"/>
      <c r="M660" s="223"/>
      <c r="N660" s="224"/>
      <c r="O660" s="71"/>
      <c r="P660" s="71"/>
      <c r="Q660" s="71"/>
      <c r="R660" s="71"/>
      <c r="S660" s="71"/>
      <c r="T660" s="72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T660" s="17" t="s">
        <v>200</v>
      </c>
      <c r="AU660" s="17" t="s">
        <v>86</v>
      </c>
    </row>
    <row r="661" spans="1:65" s="2" customFormat="1" ht="19.5">
      <c r="A661" s="34"/>
      <c r="B661" s="35"/>
      <c r="C661" s="36"/>
      <c r="D661" s="221" t="s">
        <v>218</v>
      </c>
      <c r="E661" s="36"/>
      <c r="F661" s="246" t="s">
        <v>915</v>
      </c>
      <c r="G661" s="36"/>
      <c r="H661" s="36"/>
      <c r="I661" s="122"/>
      <c r="J661" s="36"/>
      <c r="K661" s="36"/>
      <c r="L661" s="39"/>
      <c r="M661" s="223"/>
      <c r="N661" s="224"/>
      <c r="O661" s="71"/>
      <c r="P661" s="71"/>
      <c r="Q661" s="71"/>
      <c r="R661" s="71"/>
      <c r="S661" s="71"/>
      <c r="T661" s="72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T661" s="17" t="s">
        <v>218</v>
      </c>
      <c r="AU661" s="17" t="s">
        <v>86</v>
      </c>
    </row>
    <row r="662" spans="1:65" s="2" customFormat="1" ht="21.6" customHeight="1">
      <c r="A662" s="34"/>
      <c r="B662" s="35"/>
      <c r="C662" s="208" t="s">
        <v>916</v>
      </c>
      <c r="D662" s="208" t="s">
        <v>193</v>
      </c>
      <c r="E662" s="209" t="s">
        <v>917</v>
      </c>
      <c r="F662" s="210" t="s">
        <v>918</v>
      </c>
      <c r="G662" s="211" t="s">
        <v>235</v>
      </c>
      <c r="H662" s="212">
        <v>1.181</v>
      </c>
      <c r="I662" s="213"/>
      <c r="J662" s="214">
        <f>ROUND(I662*H662,2)</f>
        <v>0</v>
      </c>
      <c r="K662" s="210" t="s">
        <v>197</v>
      </c>
      <c r="L662" s="39"/>
      <c r="M662" s="215" t="s">
        <v>1</v>
      </c>
      <c r="N662" s="216" t="s">
        <v>42</v>
      </c>
      <c r="O662" s="71"/>
      <c r="P662" s="217">
        <f>O662*H662</f>
        <v>0</v>
      </c>
      <c r="Q662" s="217">
        <v>0</v>
      </c>
      <c r="R662" s="217">
        <f>Q662*H662</f>
        <v>0</v>
      </c>
      <c r="S662" s="217">
        <v>0</v>
      </c>
      <c r="T662" s="218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219" t="s">
        <v>321</v>
      </c>
      <c r="AT662" s="219" t="s">
        <v>193</v>
      </c>
      <c r="AU662" s="219" t="s">
        <v>86</v>
      </c>
      <c r="AY662" s="17" t="s">
        <v>191</v>
      </c>
      <c r="BE662" s="220">
        <f>IF(N662="základní",J662,0)</f>
        <v>0</v>
      </c>
      <c r="BF662" s="220">
        <f>IF(N662="snížená",J662,0)</f>
        <v>0</v>
      </c>
      <c r="BG662" s="220">
        <f>IF(N662="zákl. přenesená",J662,0)</f>
        <v>0</v>
      </c>
      <c r="BH662" s="220">
        <f>IF(N662="sníž. přenesená",J662,0)</f>
        <v>0</v>
      </c>
      <c r="BI662" s="220">
        <f>IF(N662="nulová",J662,0)</f>
        <v>0</v>
      </c>
      <c r="BJ662" s="17" t="s">
        <v>84</v>
      </c>
      <c r="BK662" s="220">
        <f>ROUND(I662*H662,2)</f>
        <v>0</v>
      </c>
      <c r="BL662" s="17" t="s">
        <v>321</v>
      </c>
      <c r="BM662" s="219" t="s">
        <v>919</v>
      </c>
    </row>
    <row r="663" spans="1:65" s="2" customFormat="1" ht="29.25">
      <c r="A663" s="34"/>
      <c r="B663" s="35"/>
      <c r="C663" s="36"/>
      <c r="D663" s="221" t="s">
        <v>200</v>
      </c>
      <c r="E663" s="36"/>
      <c r="F663" s="222" t="s">
        <v>920</v>
      </c>
      <c r="G663" s="36"/>
      <c r="H663" s="36"/>
      <c r="I663" s="122"/>
      <c r="J663" s="36"/>
      <c r="K663" s="36"/>
      <c r="L663" s="39"/>
      <c r="M663" s="223"/>
      <c r="N663" s="224"/>
      <c r="O663" s="71"/>
      <c r="P663" s="71"/>
      <c r="Q663" s="71"/>
      <c r="R663" s="71"/>
      <c r="S663" s="71"/>
      <c r="T663" s="72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T663" s="17" t="s">
        <v>200</v>
      </c>
      <c r="AU663" s="17" t="s">
        <v>86</v>
      </c>
    </row>
    <row r="664" spans="1:65" s="12" customFormat="1" ht="22.9" customHeight="1">
      <c r="B664" s="192"/>
      <c r="C664" s="193"/>
      <c r="D664" s="194" t="s">
        <v>76</v>
      </c>
      <c r="E664" s="206" t="s">
        <v>921</v>
      </c>
      <c r="F664" s="206" t="s">
        <v>922</v>
      </c>
      <c r="G664" s="193"/>
      <c r="H664" s="193"/>
      <c r="I664" s="196"/>
      <c r="J664" s="207">
        <f>BK664</f>
        <v>0</v>
      </c>
      <c r="K664" s="193"/>
      <c r="L664" s="198"/>
      <c r="M664" s="199"/>
      <c r="N664" s="200"/>
      <c r="O664" s="200"/>
      <c r="P664" s="201">
        <f>SUM(P665:P746)</f>
        <v>0</v>
      </c>
      <c r="Q664" s="200"/>
      <c r="R664" s="201">
        <f>SUM(R665:R746)</f>
        <v>1.5942303999999998</v>
      </c>
      <c r="S664" s="200"/>
      <c r="T664" s="202">
        <f>SUM(T665:T746)</f>
        <v>1.9603929999999998</v>
      </c>
      <c r="AR664" s="203" t="s">
        <v>86</v>
      </c>
      <c r="AT664" s="204" t="s">
        <v>76</v>
      </c>
      <c r="AU664" s="204" t="s">
        <v>84</v>
      </c>
      <c r="AY664" s="203" t="s">
        <v>191</v>
      </c>
      <c r="BK664" s="205">
        <f>SUM(BK665:BK746)</f>
        <v>0</v>
      </c>
    </row>
    <row r="665" spans="1:65" s="2" customFormat="1" ht="21.6" customHeight="1">
      <c r="A665" s="34"/>
      <c r="B665" s="35"/>
      <c r="C665" s="208" t="s">
        <v>923</v>
      </c>
      <c r="D665" s="208" t="s">
        <v>193</v>
      </c>
      <c r="E665" s="209" t="s">
        <v>924</v>
      </c>
      <c r="F665" s="210" t="s">
        <v>925</v>
      </c>
      <c r="G665" s="211" t="s">
        <v>223</v>
      </c>
      <c r="H665" s="212">
        <v>49.61</v>
      </c>
      <c r="I665" s="213"/>
      <c r="J665" s="214">
        <f>ROUND(I665*H665,2)</f>
        <v>0</v>
      </c>
      <c r="K665" s="210" t="s">
        <v>197</v>
      </c>
      <c r="L665" s="39"/>
      <c r="M665" s="215" t="s">
        <v>1</v>
      </c>
      <c r="N665" s="216" t="s">
        <v>42</v>
      </c>
      <c r="O665" s="71"/>
      <c r="P665" s="217">
        <f>O665*H665</f>
        <v>0</v>
      </c>
      <c r="Q665" s="217">
        <v>0</v>
      </c>
      <c r="R665" s="217">
        <f>Q665*H665</f>
        <v>0</v>
      </c>
      <c r="S665" s="217">
        <v>3.5299999999999998E-2</v>
      </c>
      <c r="T665" s="218">
        <f>S665*H665</f>
        <v>1.7512329999999998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219" t="s">
        <v>321</v>
      </c>
      <c r="AT665" s="219" t="s">
        <v>193</v>
      </c>
      <c r="AU665" s="219" t="s">
        <v>86</v>
      </c>
      <c r="AY665" s="17" t="s">
        <v>191</v>
      </c>
      <c r="BE665" s="220">
        <f>IF(N665="základní",J665,0)</f>
        <v>0</v>
      </c>
      <c r="BF665" s="220">
        <f>IF(N665="snížená",J665,0)</f>
        <v>0</v>
      </c>
      <c r="BG665" s="220">
        <f>IF(N665="zákl. přenesená",J665,0)</f>
        <v>0</v>
      </c>
      <c r="BH665" s="220">
        <f>IF(N665="sníž. přenesená",J665,0)</f>
        <v>0</v>
      </c>
      <c r="BI665" s="220">
        <f>IF(N665="nulová",J665,0)</f>
        <v>0</v>
      </c>
      <c r="BJ665" s="17" t="s">
        <v>84</v>
      </c>
      <c r="BK665" s="220">
        <f>ROUND(I665*H665,2)</f>
        <v>0</v>
      </c>
      <c r="BL665" s="17" t="s">
        <v>321</v>
      </c>
      <c r="BM665" s="219" t="s">
        <v>926</v>
      </c>
    </row>
    <row r="666" spans="1:65" s="2" customFormat="1">
      <c r="A666" s="34"/>
      <c r="B666" s="35"/>
      <c r="C666" s="36"/>
      <c r="D666" s="221" t="s">
        <v>200</v>
      </c>
      <c r="E666" s="36"/>
      <c r="F666" s="222" t="s">
        <v>925</v>
      </c>
      <c r="G666" s="36"/>
      <c r="H666" s="36"/>
      <c r="I666" s="122"/>
      <c r="J666" s="36"/>
      <c r="K666" s="36"/>
      <c r="L666" s="39"/>
      <c r="M666" s="223"/>
      <c r="N666" s="224"/>
      <c r="O666" s="71"/>
      <c r="P666" s="71"/>
      <c r="Q666" s="71"/>
      <c r="R666" s="71"/>
      <c r="S666" s="71"/>
      <c r="T666" s="72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T666" s="17" t="s">
        <v>200</v>
      </c>
      <c r="AU666" s="17" t="s">
        <v>86</v>
      </c>
    </row>
    <row r="667" spans="1:65" s="14" customFormat="1">
      <c r="B667" s="235"/>
      <c r="C667" s="236"/>
      <c r="D667" s="221" t="s">
        <v>202</v>
      </c>
      <c r="E667" s="237" t="s">
        <v>1</v>
      </c>
      <c r="F667" s="238" t="s">
        <v>707</v>
      </c>
      <c r="G667" s="236"/>
      <c r="H667" s="239">
        <v>13.72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AT667" s="245" t="s">
        <v>202</v>
      </c>
      <c r="AU667" s="245" t="s">
        <v>86</v>
      </c>
      <c r="AV667" s="14" t="s">
        <v>86</v>
      </c>
      <c r="AW667" s="14" t="s">
        <v>32</v>
      </c>
      <c r="AX667" s="14" t="s">
        <v>77</v>
      </c>
      <c r="AY667" s="245" t="s">
        <v>191</v>
      </c>
    </row>
    <row r="668" spans="1:65" s="14" customFormat="1">
      <c r="B668" s="235"/>
      <c r="C668" s="236"/>
      <c r="D668" s="221" t="s">
        <v>202</v>
      </c>
      <c r="E668" s="237" t="s">
        <v>1</v>
      </c>
      <c r="F668" s="238" t="s">
        <v>708</v>
      </c>
      <c r="G668" s="236"/>
      <c r="H668" s="239">
        <v>13.53</v>
      </c>
      <c r="I668" s="240"/>
      <c r="J668" s="236"/>
      <c r="K668" s="236"/>
      <c r="L668" s="241"/>
      <c r="M668" s="242"/>
      <c r="N668" s="243"/>
      <c r="O668" s="243"/>
      <c r="P668" s="243"/>
      <c r="Q668" s="243"/>
      <c r="R668" s="243"/>
      <c r="S668" s="243"/>
      <c r="T668" s="244"/>
      <c r="AT668" s="245" t="s">
        <v>202</v>
      </c>
      <c r="AU668" s="245" t="s">
        <v>86</v>
      </c>
      <c r="AV668" s="14" t="s">
        <v>86</v>
      </c>
      <c r="AW668" s="14" t="s">
        <v>32</v>
      </c>
      <c r="AX668" s="14" t="s">
        <v>77</v>
      </c>
      <c r="AY668" s="245" t="s">
        <v>191</v>
      </c>
    </row>
    <row r="669" spans="1:65" s="14" customFormat="1">
      <c r="B669" s="235"/>
      <c r="C669" s="236"/>
      <c r="D669" s="221" t="s">
        <v>202</v>
      </c>
      <c r="E669" s="237" t="s">
        <v>1</v>
      </c>
      <c r="F669" s="238" t="s">
        <v>709</v>
      </c>
      <c r="G669" s="236"/>
      <c r="H669" s="239">
        <v>13.66</v>
      </c>
      <c r="I669" s="240"/>
      <c r="J669" s="236"/>
      <c r="K669" s="236"/>
      <c r="L669" s="241"/>
      <c r="M669" s="242"/>
      <c r="N669" s="243"/>
      <c r="O669" s="243"/>
      <c r="P669" s="243"/>
      <c r="Q669" s="243"/>
      <c r="R669" s="243"/>
      <c r="S669" s="243"/>
      <c r="T669" s="244"/>
      <c r="AT669" s="245" t="s">
        <v>202</v>
      </c>
      <c r="AU669" s="245" t="s">
        <v>86</v>
      </c>
      <c r="AV669" s="14" t="s">
        <v>86</v>
      </c>
      <c r="AW669" s="14" t="s">
        <v>32</v>
      </c>
      <c r="AX669" s="14" t="s">
        <v>77</v>
      </c>
      <c r="AY669" s="245" t="s">
        <v>191</v>
      </c>
    </row>
    <row r="670" spans="1:65" s="14" customFormat="1">
      <c r="B670" s="235"/>
      <c r="C670" s="236"/>
      <c r="D670" s="221" t="s">
        <v>202</v>
      </c>
      <c r="E670" s="237" t="s">
        <v>1</v>
      </c>
      <c r="F670" s="238" t="s">
        <v>927</v>
      </c>
      <c r="G670" s="236"/>
      <c r="H670" s="239">
        <v>4.2359999999999998</v>
      </c>
      <c r="I670" s="240"/>
      <c r="J670" s="236"/>
      <c r="K670" s="236"/>
      <c r="L670" s="241"/>
      <c r="M670" s="242"/>
      <c r="N670" s="243"/>
      <c r="O670" s="243"/>
      <c r="P670" s="243"/>
      <c r="Q670" s="243"/>
      <c r="R670" s="243"/>
      <c r="S670" s="243"/>
      <c r="T670" s="244"/>
      <c r="AT670" s="245" t="s">
        <v>202</v>
      </c>
      <c r="AU670" s="245" t="s">
        <v>86</v>
      </c>
      <c r="AV670" s="14" t="s">
        <v>86</v>
      </c>
      <c r="AW670" s="14" t="s">
        <v>32</v>
      </c>
      <c r="AX670" s="14" t="s">
        <v>77</v>
      </c>
      <c r="AY670" s="245" t="s">
        <v>191</v>
      </c>
    </row>
    <row r="671" spans="1:65" s="14" customFormat="1">
      <c r="B671" s="235"/>
      <c r="C671" s="236"/>
      <c r="D671" s="221" t="s">
        <v>202</v>
      </c>
      <c r="E671" s="237" t="s">
        <v>1</v>
      </c>
      <c r="F671" s="238" t="s">
        <v>928</v>
      </c>
      <c r="G671" s="236"/>
      <c r="H671" s="239">
        <v>4.4640000000000004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AT671" s="245" t="s">
        <v>202</v>
      </c>
      <c r="AU671" s="245" t="s">
        <v>86</v>
      </c>
      <c r="AV671" s="14" t="s">
        <v>86</v>
      </c>
      <c r="AW671" s="14" t="s">
        <v>32</v>
      </c>
      <c r="AX671" s="14" t="s">
        <v>77</v>
      </c>
      <c r="AY671" s="245" t="s">
        <v>191</v>
      </c>
    </row>
    <row r="672" spans="1:65" s="2" customFormat="1" ht="21.6" customHeight="1">
      <c r="A672" s="34"/>
      <c r="B672" s="35"/>
      <c r="C672" s="208" t="s">
        <v>929</v>
      </c>
      <c r="D672" s="208" t="s">
        <v>193</v>
      </c>
      <c r="E672" s="209" t="s">
        <v>930</v>
      </c>
      <c r="F672" s="210" t="s">
        <v>931</v>
      </c>
      <c r="G672" s="211" t="s">
        <v>297</v>
      </c>
      <c r="H672" s="212">
        <v>10.09</v>
      </c>
      <c r="I672" s="213"/>
      <c r="J672" s="214">
        <f>ROUND(I672*H672,2)</f>
        <v>0</v>
      </c>
      <c r="K672" s="210" t="s">
        <v>197</v>
      </c>
      <c r="L672" s="39"/>
      <c r="M672" s="215" t="s">
        <v>1</v>
      </c>
      <c r="N672" s="216" t="s">
        <v>42</v>
      </c>
      <c r="O672" s="71"/>
      <c r="P672" s="217">
        <f>O672*H672</f>
        <v>0</v>
      </c>
      <c r="Q672" s="217">
        <v>4.2999999999999999E-4</v>
      </c>
      <c r="R672" s="217">
        <f>Q672*H672</f>
        <v>4.3387E-3</v>
      </c>
      <c r="S672" s="217">
        <v>0</v>
      </c>
      <c r="T672" s="218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219" t="s">
        <v>321</v>
      </c>
      <c r="AT672" s="219" t="s">
        <v>193</v>
      </c>
      <c r="AU672" s="219" t="s">
        <v>86</v>
      </c>
      <c r="AY672" s="17" t="s">
        <v>191</v>
      </c>
      <c r="BE672" s="220">
        <f>IF(N672="základní",J672,0)</f>
        <v>0</v>
      </c>
      <c r="BF672" s="220">
        <f>IF(N672="snížená",J672,0)</f>
        <v>0</v>
      </c>
      <c r="BG672" s="220">
        <f>IF(N672="zákl. přenesená",J672,0)</f>
        <v>0</v>
      </c>
      <c r="BH672" s="220">
        <f>IF(N672="sníž. přenesená",J672,0)</f>
        <v>0</v>
      </c>
      <c r="BI672" s="220">
        <f>IF(N672="nulová",J672,0)</f>
        <v>0</v>
      </c>
      <c r="BJ672" s="17" t="s">
        <v>84</v>
      </c>
      <c r="BK672" s="220">
        <f>ROUND(I672*H672,2)</f>
        <v>0</v>
      </c>
      <c r="BL672" s="17" t="s">
        <v>321</v>
      </c>
      <c r="BM672" s="219" t="s">
        <v>932</v>
      </c>
    </row>
    <row r="673" spans="1:65" s="2" customFormat="1" ht="19.5">
      <c r="A673" s="34"/>
      <c r="B673" s="35"/>
      <c r="C673" s="36"/>
      <c r="D673" s="221" t="s">
        <v>200</v>
      </c>
      <c r="E673" s="36"/>
      <c r="F673" s="222" t="s">
        <v>933</v>
      </c>
      <c r="G673" s="36"/>
      <c r="H673" s="36"/>
      <c r="I673" s="122"/>
      <c r="J673" s="36"/>
      <c r="K673" s="36"/>
      <c r="L673" s="39"/>
      <c r="M673" s="223"/>
      <c r="N673" s="224"/>
      <c r="O673" s="71"/>
      <c r="P673" s="71"/>
      <c r="Q673" s="71"/>
      <c r="R673" s="71"/>
      <c r="S673" s="71"/>
      <c r="T673" s="72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T673" s="17" t="s">
        <v>200</v>
      </c>
      <c r="AU673" s="17" t="s">
        <v>86</v>
      </c>
    </row>
    <row r="674" spans="1:65" s="13" customFormat="1">
      <c r="B674" s="225"/>
      <c r="C674" s="226"/>
      <c r="D674" s="221" t="s">
        <v>202</v>
      </c>
      <c r="E674" s="227" t="s">
        <v>1</v>
      </c>
      <c r="F674" s="228" t="s">
        <v>551</v>
      </c>
      <c r="G674" s="226"/>
      <c r="H674" s="227" t="s">
        <v>1</v>
      </c>
      <c r="I674" s="229"/>
      <c r="J674" s="226"/>
      <c r="K674" s="226"/>
      <c r="L674" s="230"/>
      <c r="M674" s="231"/>
      <c r="N674" s="232"/>
      <c r="O674" s="232"/>
      <c r="P674" s="232"/>
      <c r="Q674" s="232"/>
      <c r="R674" s="232"/>
      <c r="S674" s="232"/>
      <c r="T674" s="233"/>
      <c r="AT674" s="234" t="s">
        <v>202</v>
      </c>
      <c r="AU674" s="234" t="s">
        <v>86</v>
      </c>
      <c r="AV674" s="13" t="s">
        <v>84</v>
      </c>
      <c r="AW674" s="13" t="s">
        <v>32</v>
      </c>
      <c r="AX674" s="13" t="s">
        <v>77</v>
      </c>
      <c r="AY674" s="234" t="s">
        <v>191</v>
      </c>
    </row>
    <row r="675" spans="1:65" s="14" customFormat="1">
      <c r="B675" s="235"/>
      <c r="C675" s="236"/>
      <c r="D675" s="221" t="s">
        <v>202</v>
      </c>
      <c r="E675" s="237" t="s">
        <v>1</v>
      </c>
      <c r="F675" s="238" t="s">
        <v>934</v>
      </c>
      <c r="G675" s="236"/>
      <c r="H675" s="239">
        <v>6.09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AT675" s="245" t="s">
        <v>202</v>
      </c>
      <c r="AU675" s="245" t="s">
        <v>86</v>
      </c>
      <c r="AV675" s="14" t="s">
        <v>86</v>
      </c>
      <c r="AW675" s="14" t="s">
        <v>32</v>
      </c>
      <c r="AX675" s="14" t="s">
        <v>77</v>
      </c>
      <c r="AY675" s="245" t="s">
        <v>191</v>
      </c>
    </row>
    <row r="676" spans="1:65" s="13" customFormat="1">
      <c r="B676" s="225"/>
      <c r="C676" s="226"/>
      <c r="D676" s="221" t="s">
        <v>202</v>
      </c>
      <c r="E676" s="227" t="s">
        <v>1</v>
      </c>
      <c r="F676" s="228" t="s">
        <v>394</v>
      </c>
      <c r="G676" s="226"/>
      <c r="H676" s="227" t="s">
        <v>1</v>
      </c>
      <c r="I676" s="229"/>
      <c r="J676" s="226"/>
      <c r="K676" s="226"/>
      <c r="L676" s="230"/>
      <c r="M676" s="231"/>
      <c r="N676" s="232"/>
      <c r="O676" s="232"/>
      <c r="P676" s="232"/>
      <c r="Q676" s="232"/>
      <c r="R676" s="232"/>
      <c r="S676" s="232"/>
      <c r="T676" s="233"/>
      <c r="AT676" s="234" t="s">
        <v>202</v>
      </c>
      <c r="AU676" s="234" t="s">
        <v>86</v>
      </c>
      <c r="AV676" s="13" t="s">
        <v>84</v>
      </c>
      <c r="AW676" s="13" t="s">
        <v>32</v>
      </c>
      <c r="AX676" s="13" t="s">
        <v>77</v>
      </c>
      <c r="AY676" s="234" t="s">
        <v>191</v>
      </c>
    </row>
    <row r="677" spans="1:65" s="14" customFormat="1">
      <c r="B677" s="235"/>
      <c r="C677" s="236"/>
      <c r="D677" s="221" t="s">
        <v>202</v>
      </c>
      <c r="E677" s="237" t="s">
        <v>1</v>
      </c>
      <c r="F677" s="238" t="s">
        <v>935</v>
      </c>
      <c r="G677" s="236"/>
      <c r="H677" s="239">
        <v>4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AT677" s="245" t="s">
        <v>202</v>
      </c>
      <c r="AU677" s="245" t="s">
        <v>86</v>
      </c>
      <c r="AV677" s="14" t="s">
        <v>86</v>
      </c>
      <c r="AW677" s="14" t="s">
        <v>32</v>
      </c>
      <c r="AX677" s="14" t="s">
        <v>77</v>
      </c>
      <c r="AY677" s="245" t="s">
        <v>191</v>
      </c>
    </row>
    <row r="678" spans="1:65" s="2" customFormat="1" ht="21.6" customHeight="1">
      <c r="A678" s="34"/>
      <c r="B678" s="35"/>
      <c r="C678" s="208" t="s">
        <v>936</v>
      </c>
      <c r="D678" s="208" t="s">
        <v>193</v>
      </c>
      <c r="E678" s="209" t="s">
        <v>937</v>
      </c>
      <c r="F678" s="210" t="s">
        <v>938</v>
      </c>
      <c r="G678" s="211" t="s">
        <v>196</v>
      </c>
      <c r="H678" s="212">
        <v>63</v>
      </c>
      <c r="I678" s="213"/>
      <c r="J678" s="214">
        <f>ROUND(I678*H678,2)</f>
        <v>0</v>
      </c>
      <c r="K678" s="210" t="s">
        <v>197</v>
      </c>
      <c r="L678" s="39"/>
      <c r="M678" s="215" t="s">
        <v>1</v>
      </c>
      <c r="N678" s="216" t="s">
        <v>42</v>
      </c>
      <c r="O678" s="71"/>
      <c r="P678" s="217">
        <f>O678*H678</f>
        <v>0</v>
      </c>
      <c r="Q678" s="217">
        <v>9.6000000000000002E-4</v>
      </c>
      <c r="R678" s="217">
        <f>Q678*H678</f>
        <v>6.0479999999999999E-2</v>
      </c>
      <c r="S678" s="217">
        <v>3.32E-3</v>
      </c>
      <c r="T678" s="218">
        <f>S678*H678</f>
        <v>0.20916000000000001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219" t="s">
        <v>321</v>
      </c>
      <c r="AT678" s="219" t="s">
        <v>193</v>
      </c>
      <c r="AU678" s="219" t="s">
        <v>86</v>
      </c>
      <c r="AY678" s="17" t="s">
        <v>191</v>
      </c>
      <c r="BE678" s="220">
        <f>IF(N678="základní",J678,0)</f>
        <v>0</v>
      </c>
      <c r="BF678" s="220">
        <f>IF(N678="snížená",J678,0)</f>
        <v>0</v>
      </c>
      <c r="BG678" s="220">
        <f>IF(N678="zákl. přenesená",J678,0)</f>
        <v>0</v>
      </c>
      <c r="BH678" s="220">
        <f>IF(N678="sníž. přenesená",J678,0)</f>
        <v>0</v>
      </c>
      <c r="BI678" s="220">
        <f>IF(N678="nulová",J678,0)</f>
        <v>0</v>
      </c>
      <c r="BJ678" s="17" t="s">
        <v>84</v>
      </c>
      <c r="BK678" s="220">
        <f>ROUND(I678*H678,2)</f>
        <v>0</v>
      </c>
      <c r="BL678" s="17" t="s">
        <v>321</v>
      </c>
      <c r="BM678" s="219" t="s">
        <v>939</v>
      </c>
    </row>
    <row r="679" spans="1:65" s="2" customFormat="1" ht="29.25">
      <c r="A679" s="34"/>
      <c r="B679" s="35"/>
      <c r="C679" s="36"/>
      <c r="D679" s="221" t="s">
        <v>200</v>
      </c>
      <c r="E679" s="36"/>
      <c r="F679" s="222" t="s">
        <v>940</v>
      </c>
      <c r="G679" s="36"/>
      <c r="H679" s="36"/>
      <c r="I679" s="122"/>
      <c r="J679" s="36"/>
      <c r="K679" s="36"/>
      <c r="L679" s="39"/>
      <c r="M679" s="223"/>
      <c r="N679" s="224"/>
      <c r="O679" s="71"/>
      <c r="P679" s="71"/>
      <c r="Q679" s="71"/>
      <c r="R679" s="71"/>
      <c r="S679" s="71"/>
      <c r="T679" s="72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T679" s="17" t="s">
        <v>200</v>
      </c>
      <c r="AU679" s="17" t="s">
        <v>86</v>
      </c>
    </row>
    <row r="680" spans="1:65" s="13" customFormat="1">
      <c r="B680" s="225"/>
      <c r="C680" s="226"/>
      <c r="D680" s="221" t="s">
        <v>202</v>
      </c>
      <c r="E680" s="227" t="s">
        <v>1</v>
      </c>
      <c r="F680" s="228" t="s">
        <v>551</v>
      </c>
      <c r="G680" s="226"/>
      <c r="H680" s="227" t="s">
        <v>1</v>
      </c>
      <c r="I680" s="229"/>
      <c r="J680" s="226"/>
      <c r="K680" s="226"/>
      <c r="L680" s="230"/>
      <c r="M680" s="231"/>
      <c r="N680" s="232"/>
      <c r="O680" s="232"/>
      <c r="P680" s="232"/>
      <c r="Q680" s="232"/>
      <c r="R680" s="232"/>
      <c r="S680" s="232"/>
      <c r="T680" s="233"/>
      <c r="AT680" s="234" t="s">
        <v>202</v>
      </c>
      <c r="AU680" s="234" t="s">
        <v>86</v>
      </c>
      <c r="AV680" s="13" t="s">
        <v>84</v>
      </c>
      <c r="AW680" s="13" t="s">
        <v>32</v>
      </c>
      <c r="AX680" s="13" t="s">
        <v>77</v>
      </c>
      <c r="AY680" s="234" t="s">
        <v>191</v>
      </c>
    </row>
    <row r="681" spans="1:65" s="14" customFormat="1">
      <c r="B681" s="235"/>
      <c r="C681" s="236"/>
      <c r="D681" s="221" t="s">
        <v>202</v>
      </c>
      <c r="E681" s="237" t="s">
        <v>1</v>
      </c>
      <c r="F681" s="238" t="s">
        <v>941</v>
      </c>
      <c r="G681" s="236"/>
      <c r="H681" s="239">
        <v>25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AT681" s="245" t="s">
        <v>202</v>
      </c>
      <c r="AU681" s="245" t="s">
        <v>86</v>
      </c>
      <c r="AV681" s="14" t="s">
        <v>86</v>
      </c>
      <c r="AW681" s="14" t="s">
        <v>32</v>
      </c>
      <c r="AX681" s="14" t="s">
        <v>77</v>
      </c>
      <c r="AY681" s="245" t="s">
        <v>191</v>
      </c>
    </row>
    <row r="682" spans="1:65" s="13" customFormat="1">
      <c r="B682" s="225"/>
      <c r="C682" s="226"/>
      <c r="D682" s="221" t="s">
        <v>202</v>
      </c>
      <c r="E682" s="227" t="s">
        <v>1</v>
      </c>
      <c r="F682" s="228" t="s">
        <v>394</v>
      </c>
      <c r="G682" s="226"/>
      <c r="H682" s="227" t="s">
        <v>1</v>
      </c>
      <c r="I682" s="229"/>
      <c r="J682" s="226"/>
      <c r="K682" s="226"/>
      <c r="L682" s="230"/>
      <c r="M682" s="231"/>
      <c r="N682" s="232"/>
      <c r="O682" s="232"/>
      <c r="P682" s="232"/>
      <c r="Q682" s="232"/>
      <c r="R682" s="232"/>
      <c r="S682" s="232"/>
      <c r="T682" s="233"/>
      <c r="AT682" s="234" t="s">
        <v>202</v>
      </c>
      <c r="AU682" s="234" t="s">
        <v>86</v>
      </c>
      <c r="AV682" s="13" t="s">
        <v>84</v>
      </c>
      <c r="AW682" s="13" t="s">
        <v>32</v>
      </c>
      <c r="AX682" s="13" t="s">
        <v>77</v>
      </c>
      <c r="AY682" s="234" t="s">
        <v>191</v>
      </c>
    </row>
    <row r="683" spans="1:65" s="14" customFormat="1">
      <c r="B683" s="235"/>
      <c r="C683" s="236"/>
      <c r="D683" s="221" t="s">
        <v>202</v>
      </c>
      <c r="E683" s="237" t="s">
        <v>1</v>
      </c>
      <c r="F683" s="238" t="s">
        <v>942</v>
      </c>
      <c r="G683" s="236"/>
      <c r="H683" s="239">
        <v>38</v>
      </c>
      <c r="I683" s="240"/>
      <c r="J683" s="236"/>
      <c r="K683" s="236"/>
      <c r="L683" s="241"/>
      <c r="M683" s="242"/>
      <c r="N683" s="243"/>
      <c r="O683" s="243"/>
      <c r="P683" s="243"/>
      <c r="Q683" s="243"/>
      <c r="R683" s="243"/>
      <c r="S683" s="243"/>
      <c r="T683" s="244"/>
      <c r="AT683" s="245" t="s">
        <v>202</v>
      </c>
      <c r="AU683" s="245" t="s">
        <v>86</v>
      </c>
      <c r="AV683" s="14" t="s">
        <v>86</v>
      </c>
      <c r="AW683" s="14" t="s">
        <v>32</v>
      </c>
      <c r="AX683" s="14" t="s">
        <v>77</v>
      </c>
      <c r="AY683" s="245" t="s">
        <v>191</v>
      </c>
    </row>
    <row r="684" spans="1:65" s="2" customFormat="1" ht="21.6" customHeight="1">
      <c r="A684" s="34"/>
      <c r="B684" s="35"/>
      <c r="C684" s="247" t="s">
        <v>943</v>
      </c>
      <c r="D684" s="247" t="s">
        <v>275</v>
      </c>
      <c r="E684" s="248" t="s">
        <v>944</v>
      </c>
      <c r="F684" s="249" t="s">
        <v>945</v>
      </c>
      <c r="G684" s="250" t="s">
        <v>223</v>
      </c>
      <c r="H684" s="251">
        <v>3.1230000000000002</v>
      </c>
      <c r="I684" s="252"/>
      <c r="J684" s="253">
        <f>ROUND(I684*H684,2)</f>
        <v>0</v>
      </c>
      <c r="K684" s="249" t="s">
        <v>197</v>
      </c>
      <c r="L684" s="254"/>
      <c r="M684" s="255" t="s">
        <v>1</v>
      </c>
      <c r="N684" s="256" t="s">
        <v>42</v>
      </c>
      <c r="O684" s="71"/>
      <c r="P684" s="217">
        <f>O684*H684</f>
        <v>0</v>
      </c>
      <c r="Q684" s="217">
        <v>1.55E-2</v>
      </c>
      <c r="R684" s="217">
        <f>Q684*H684</f>
        <v>4.8406500000000005E-2</v>
      </c>
      <c r="S684" s="217">
        <v>0</v>
      </c>
      <c r="T684" s="218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219" t="s">
        <v>451</v>
      </c>
      <c r="AT684" s="219" t="s">
        <v>275</v>
      </c>
      <c r="AU684" s="219" t="s">
        <v>86</v>
      </c>
      <c r="AY684" s="17" t="s">
        <v>191</v>
      </c>
      <c r="BE684" s="220">
        <f>IF(N684="základní",J684,0)</f>
        <v>0</v>
      </c>
      <c r="BF684" s="220">
        <f>IF(N684="snížená",J684,0)</f>
        <v>0</v>
      </c>
      <c r="BG684" s="220">
        <f>IF(N684="zákl. přenesená",J684,0)</f>
        <v>0</v>
      </c>
      <c r="BH684" s="220">
        <f>IF(N684="sníž. přenesená",J684,0)</f>
        <v>0</v>
      </c>
      <c r="BI684" s="220">
        <f>IF(N684="nulová",J684,0)</f>
        <v>0</v>
      </c>
      <c r="BJ684" s="17" t="s">
        <v>84</v>
      </c>
      <c r="BK684" s="220">
        <f>ROUND(I684*H684,2)</f>
        <v>0</v>
      </c>
      <c r="BL684" s="17" t="s">
        <v>321</v>
      </c>
      <c r="BM684" s="219" t="s">
        <v>946</v>
      </c>
    </row>
    <row r="685" spans="1:65" s="2" customFormat="1" ht="19.5">
      <c r="A685" s="34"/>
      <c r="B685" s="35"/>
      <c r="C685" s="36"/>
      <c r="D685" s="221" t="s">
        <v>200</v>
      </c>
      <c r="E685" s="36"/>
      <c r="F685" s="222" t="s">
        <v>947</v>
      </c>
      <c r="G685" s="36"/>
      <c r="H685" s="36"/>
      <c r="I685" s="122"/>
      <c r="J685" s="36"/>
      <c r="K685" s="36"/>
      <c r="L685" s="39"/>
      <c r="M685" s="223"/>
      <c r="N685" s="224"/>
      <c r="O685" s="71"/>
      <c r="P685" s="71"/>
      <c r="Q685" s="71"/>
      <c r="R685" s="71"/>
      <c r="S685" s="71"/>
      <c r="T685" s="72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T685" s="17" t="s">
        <v>200</v>
      </c>
      <c r="AU685" s="17" t="s">
        <v>86</v>
      </c>
    </row>
    <row r="686" spans="1:65" s="2" customFormat="1" ht="19.5">
      <c r="A686" s="34"/>
      <c r="B686" s="35"/>
      <c r="C686" s="36"/>
      <c r="D686" s="221" t="s">
        <v>218</v>
      </c>
      <c r="E686" s="36"/>
      <c r="F686" s="246" t="s">
        <v>948</v>
      </c>
      <c r="G686" s="36"/>
      <c r="H686" s="36"/>
      <c r="I686" s="122"/>
      <c r="J686" s="36"/>
      <c r="K686" s="36"/>
      <c r="L686" s="39"/>
      <c r="M686" s="223"/>
      <c r="N686" s="224"/>
      <c r="O686" s="71"/>
      <c r="P686" s="71"/>
      <c r="Q686" s="71"/>
      <c r="R686" s="71"/>
      <c r="S686" s="71"/>
      <c r="T686" s="72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T686" s="17" t="s">
        <v>218</v>
      </c>
      <c r="AU686" s="17" t="s">
        <v>86</v>
      </c>
    </row>
    <row r="687" spans="1:65" s="13" customFormat="1">
      <c r="B687" s="225"/>
      <c r="C687" s="226"/>
      <c r="D687" s="221" t="s">
        <v>202</v>
      </c>
      <c r="E687" s="227" t="s">
        <v>1</v>
      </c>
      <c r="F687" s="228" t="s">
        <v>949</v>
      </c>
      <c r="G687" s="226"/>
      <c r="H687" s="227" t="s">
        <v>1</v>
      </c>
      <c r="I687" s="229"/>
      <c r="J687" s="226"/>
      <c r="K687" s="226"/>
      <c r="L687" s="230"/>
      <c r="M687" s="231"/>
      <c r="N687" s="232"/>
      <c r="O687" s="232"/>
      <c r="P687" s="232"/>
      <c r="Q687" s="232"/>
      <c r="R687" s="232"/>
      <c r="S687" s="232"/>
      <c r="T687" s="233"/>
      <c r="AT687" s="234" t="s">
        <v>202</v>
      </c>
      <c r="AU687" s="234" t="s">
        <v>86</v>
      </c>
      <c r="AV687" s="13" t="s">
        <v>84</v>
      </c>
      <c r="AW687" s="13" t="s">
        <v>32</v>
      </c>
      <c r="AX687" s="13" t="s">
        <v>77</v>
      </c>
      <c r="AY687" s="234" t="s">
        <v>191</v>
      </c>
    </row>
    <row r="688" spans="1:65" s="13" customFormat="1">
      <c r="B688" s="225"/>
      <c r="C688" s="226"/>
      <c r="D688" s="221" t="s">
        <v>202</v>
      </c>
      <c r="E688" s="227" t="s">
        <v>1</v>
      </c>
      <c r="F688" s="228" t="s">
        <v>551</v>
      </c>
      <c r="G688" s="226"/>
      <c r="H688" s="227" t="s">
        <v>1</v>
      </c>
      <c r="I688" s="229"/>
      <c r="J688" s="226"/>
      <c r="K688" s="226"/>
      <c r="L688" s="230"/>
      <c r="M688" s="231"/>
      <c r="N688" s="232"/>
      <c r="O688" s="232"/>
      <c r="P688" s="232"/>
      <c r="Q688" s="232"/>
      <c r="R688" s="232"/>
      <c r="S688" s="232"/>
      <c r="T688" s="233"/>
      <c r="AT688" s="234" t="s">
        <v>202</v>
      </c>
      <c r="AU688" s="234" t="s">
        <v>86</v>
      </c>
      <c r="AV688" s="13" t="s">
        <v>84</v>
      </c>
      <c r="AW688" s="13" t="s">
        <v>32</v>
      </c>
      <c r="AX688" s="13" t="s">
        <v>77</v>
      </c>
      <c r="AY688" s="234" t="s">
        <v>191</v>
      </c>
    </row>
    <row r="689" spans="1:65" s="14" customFormat="1">
      <c r="B689" s="235"/>
      <c r="C689" s="236"/>
      <c r="D689" s="221" t="s">
        <v>202</v>
      </c>
      <c r="E689" s="237" t="s">
        <v>1</v>
      </c>
      <c r="F689" s="238" t="s">
        <v>950</v>
      </c>
      <c r="G689" s="236"/>
      <c r="H689" s="239">
        <v>0.90400000000000003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AT689" s="245" t="s">
        <v>202</v>
      </c>
      <c r="AU689" s="245" t="s">
        <v>86</v>
      </c>
      <c r="AV689" s="14" t="s">
        <v>86</v>
      </c>
      <c r="AW689" s="14" t="s">
        <v>32</v>
      </c>
      <c r="AX689" s="14" t="s">
        <v>77</v>
      </c>
      <c r="AY689" s="245" t="s">
        <v>191</v>
      </c>
    </row>
    <row r="690" spans="1:65" s="14" customFormat="1">
      <c r="B690" s="235"/>
      <c r="C690" s="236"/>
      <c r="D690" s="221" t="s">
        <v>202</v>
      </c>
      <c r="E690" s="237" t="s">
        <v>1</v>
      </c>
      <c r="F690" s="238" t="s">
        <v>951</v>
      </c>
      <c r="G690" s="236"/>
      <c r="H690" s="239">
        <v>0.44500000000000001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AT690" s="245" t="s">
        <v>202</v>
      </c>
      <c r="AU690" s="245" t="s">
        <v>86</v>
      </c>
      <c r="AV690" s="14" t="s">
        <v>86</v>
      </c>
      <c r="AW690" s="14" t="s">
        <v>32</v>
      </c>
      <c r="AX690" s="14" t="s">
        <v>77</v>
      </c>
      <c r="AY690" s="245" t="s">
        <v>191</v>
      </c>
    </row>
    <row r="691" spans="1:65" s="13" customFormat="1">
      <c r="B691" s="225"/>
      <c r="C691" s="226"/>
      <c r="D691" s="221" t="s">
        <v>202</v>
      </c>
      <c r="E691" s="227" t="s">
        <v>1</v>
      </c>
      <c r="F691" s="228" t="s">
        <v>394</v>
      </c>
      <c r="G691" s="226"/>
      <c r="H691" s="227" t="s">
        <v>1</v>
      </c>
      <c r="I691" s="229"/>
      <c r="J691" s="226"/>
      <c r="K691" s="226"/>
      <c r="L691" s="230"/>
      <c r="M691" s="231"/>
      <c r="N691" s="232"/>
      <c r="O691" s="232"/>
      <c r="P691" s="232"/>
      <c r="Q691" s="232"/>
      <c r="R691" s="232"/>
      <c r="S691" s="232"/>
      <c r="T691" s="233"/>
      <c r="AT691" s="234" t="s">
        <v>202</v>
      </c>
      <c r="AU691" s="234" t="s">
        <v>86</v>
      </c>
      <c r="AV691" s="13" t="s">
        <v>84</v>
      </c>
      <c r="AW691" s="13" t="s">
        <v>32</v>
      </c>
      <c r="AX691" s="13" t="s">
        <v>77</v>
      </c>
      <c r="AY691" s="234" t="s">
        <v>191</v>
      </c>
    </row>
    <row r="692" spans="1:65" s="14" customFormat="1">
      <c r="B692" s="235"/>
      <c r="C692" s="236"/>
      <c r="D692" s="221" t="s">
        <v>202</v>
      </c>
      <c r="E692" s="237" t="s">
        <v>1</v>
      </c>
      <c r="F692" s="238" t="s">
        <v>952</v>
      </c>
      <c r="G692" s="236"/>
      <c r="H692" s="239">
        <v>1.0069999999999999</v>
      </c>
      <c r="I692" s="240"/>
      <c r="J692" s="236"/>
      <c r="K692" s="236"/>
      <c r="L692" s="241"/>
      <c r="M692" s="242"/>
      <c r="N692" s="243"/>
      <c r="O692" s="243"/>
      <c r="P692" s="243"/>
      <c r="Q692" s="243"/>
      <c r="R692" s="243"/>
      <c r="S692" s="243"/>
      <c r="T692" s="244"/>
      <c r="AT692" s="245" t="s">
        <v>202</v>
      </c>
      <c r="AU692" s="245" t="s">
        <v>86</v>
      </c>
      <c r="AV692" s="14" t="s">
        <v>86</v>
      </c>
      <c r="AW692" s="14" t="s">
        <v>32</v>
      </c>
      <c r="AX692" s="14" t="s">
        <v>77</v>
      </c>
      <c r="AY692" s="245" t="s">
        <v>191</v>
      </c>
    </row>
    <row r="693" spans="1:65" s="14" customFormat="1">
      <c r="B693" s="235"/>
      <c r="C693" s="236"/>
      <c r="D693" s="221" t="s">
        <v>202</v>
      </c>
      <c r="E693" s="237" t="s">
        <v>1</v>
      </c>
      <c r="F693" s="238" t="s">
        <v>953</v>
      </c>
      <c r="G693" s="236"/>
      <c r="H693" s="239">
        <v>0.36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AT693" s="245" t="s">
        <v>202</v>
      </c>
      <c r="AU693" s="245" t="s">
        <v>86</v>
      </c>
      <c r="AV693" s="14" t="s">
        <v>86</v>
      </c>
      <c r="AW693" s="14" t="s">
        <v>32</v>
      </c>
      <c r="AX693" s="14" t="s">
        <v>77</v>
      </c>
      <c r="AY693" s="245" t="s">
        <v>191</v>
      </c>
    </row>
    <row r="694" spans="1:65" s="14" customFormat="1">
      <c r="B694" s="235"/>
      <c r="C694" s="236"/>
      <c r="D694" s="221" t="s">
        <v>202</v>
      </c>
      <c r="E694" s="236"/>
      <c r="F694" s="238" t="s">
        <v>954</v>
      </c>
      <c r="G694" s="236"/>
      <c r="H694" s="239">
        <v>3.1230000000000002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AT694" s="245" t="s">
        <v>202</v>
      </c>
      <c r="AU694" s="245" t="s">
        <v>86</v>
      </c>
      <c r="AV694" s="14" t="s">
        <v>86</v>
      </c>
      <c r="AW694" s="14" t="s">
        <v>4</v>
      </c>
      <c r="AX694" s="14" t="s">
        <v>84</v>
      </c>
      <c r="AY694" s="245" t="s">
        <v>191</v>
      </c>
    </row>
    <row r="695" spans="1:65" s="2" customFormat="1" ht="21.6" customHeight="1">
      <c r="A695" s="34"/>
      <c r="B695" s="35"/>
      <c r="C695" s="208" t="s">
        <v>955</v>
      </c>
      <c r="D695" s="208" t="s">
        <v>193</v>
      </c>
      <c r="E695" s="209" t="s">
        <v>956</v>
      </c>
      <c r="F695" s="210" t="s">
        <v>957</v>
      </c>
      <c r="G695" s="211" t="s">
        <v>223</v>
      </c>
      <c r="H695" s="212">
        <v>43.643999999999998</v>
      </c>
      <c r="I695" s="213"/>
      <c r="J695" s="214">
        <f>ROUND(I695*H695,2)</f>
        <v>0</v>
      </c>
      <c r="K695" s="210" t="s">
        <v>197</v>
      </c>
      <c r="L695" s="39"/>
      <c r="M695" s="215" t="s">
        <v>1</v>
      </c>
      <c r="N695" s="216" t="s">
        <v>42</v>
      </c>
      <c r="O695" s="71"/>
      <c r="P695" s="217">
        <f>O695*H695</f>
        <v>0</v>
      </c>
      <c r="Q695" s="217">
        <v>6.3499999999999997E-3</v>
      </c>
      <c r="R695" s="217">
        <f>Q695*H695</f>
        <v>0.27713939999999998</v>
      </c>
      <c r="S695" s="217">
        <v>0</v>
      </c>
      <c r="T695" s="218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219" t="s">
        <v>321</v>
      </c>
      <c r="AT695" s="219" t="s">
        <v>193</v>
      </c>
      <c r="AU695" s="219" t="s">
        <v>86</v>
      </c>
      <c r="AY695" s="17" t="s">
        <v>191</v>
      </c>
      <c r="BE695" s="220">
        <f>IF(N695="základní",J695,0)</f>
        <v>0</v>
      </c>
      <c r="BF695" s="220">
        <f>IF(N695="snížená",J695,0)</f>
        <v>0</v>
      </c>
      <c r="BG695" s="220">
        <f>IF(N695="zákl. přenesená",J695,0)</f>
        <v>0</v>
      </c>
      <c r="BH695" s="220">
        <f>IF(N695="sníž. přenesená",J695,0)</f>
        <v>0</v>
      </c>
      <c r="BI695" s="220">
        <f>IF(N695="nulová",J695,0)</f>
        <v>0</v>
      </c>
      <c r="BJ695" s="17" t="s">
        <v>84</v>
      </c>
      <c r="BK695" s="220">
        <f>ROUND(I695*H695,2)</f>
        <v>0</v>
      </c>
      <c r="BL695" s="17" t="s">
        <v>321</v>
      </c>
      <c r="BM695" s="219" t="s">
        <v>958</v>
      </c>
    </row>
    <row r="696" spans="1:65" s="2" customFormat="1" ht="29.25">
      <c r="A696" s="34"/>
      <c r="B696" s="35"/>
      <c r="C696" s="36"/>
      <c r="D696" s="221" t="s">
        <v>200</v>
      </c>
      <c r="E696" s="36"/>
      <c r="F696" s="222" t="s">
        <v>959</v>
      </c>
      <c r="G696" s="36"/>
      <c r="H696" s="36"/>
      <c r="I696" s="122"/>
      <c r="J696" s="36"/>
      <c r="K696" s="36"/>
      <c r="L696" s="39"/>
      <c r="M696" s="223"/>
      <c r="N696" s="224"/>
      <c r="O696" s="71"/>
      <c r="P696" s="71"/>
      <c r="Q696" s="71"/>
      <c r="R696" s="71"/>
      <c r="S696" s="71"/>
      <c r="T696" s="72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T696" s="17" t="s">
        <v>200</v>
      </c>
      <c r="AU696" s="17" t="s">
        <v>86</v>
      </c>
    </row>
    <row r="697" spans="1:65" s="14" customFormat="1">
      <c r="B697" s="235"/>
      <c r="C697" s="236"/>
      <c r="D697" s="221" t="s">
        <v>202</v>
      </c>
      <c r="E697" s="237" t="s">
        <v>1</v>
      </c>
      <c r="F697" s="238" t="s">
        <v>438</v>
      </c>
      <c r="G697" s="236"/>
      <c r="H697" s="239">
        <v>13.13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AT697" s="245" t="s">
        <v>202</v>
      </c>
      <c r="AU697" s="245" t="s">
        <v>86</v>
      </c>
      <c r="AV697" s="14" t="s">
        <v>86</v>
      </c>
      <c r="AW697" s="14" t="s">
        <v>32</v>
      </c>
      <c r="AX697" s="14" t="s">
        <v>77</v>
      </c>
      <c r="AY697" s="245" t="s">
        <v>191</v>
      </c>
    </row>
    <row r="698" spans="1:65" s="14" customFormat="1">
      <c r="B698" s="235"/>
      <c r="C698" s="236"/>
      <c r="D698" s="221" t="s">
        <v>202</v>
      </c>
      <c r="E698" s="237" t="s">
        <v>1</v>
      </c>
      <c r="F698" s="238" t="s">
        <v>439</v>
      </c>
      <c r="G698" s="236"/>
      <c r="H698" s="239">
        <v>13.01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AT698" s="245" t="s">
        <v>202</v>
      </c>
      <c r="AU698" s="245" t="s">
        <v>86</v>
      </c>
      <c r="AV698" s="14" t="s">
        <v>86</v>
      </c>
      <c r="AW698" s="14" t="s">
        <v>32</v>
      </c>
      <c r="AX698" s="14" t="s">
        <v>77</v>
      </c>
      <c r="AY698" s="245" t="s">
        <v>191</v>
      </c>
    </row>
    <row r="699" spans="1:65" s="14" customFormat="1">
      <c r="B699" s="235"/>
      <c r="C699" s="236"/>
      <c r="D699" s="221" t="s">
        <v>202</v>
      </c>
      <c r="E699" s="237" t="s">
        <v>1</v>
      </c>
      <c r="F699" s="238" t="s">
        <v>440</v>
      </c>
      <c r="G699" s="236"/>
      <c r="H699" s="239">
        <v>13.04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AT699" s="245" t="s">
        <v>202</v>
      </c>
      <c r="AU699" s="245" t="s">
        <v>86</v>
      </c>
      <c r="AV699" s="14" t="s">
        <v>86</v>
      </c>
      <c r="AW699" s="14" t="s">
        <v>32</v>
      </c>
      <c r="AX699" s="14" t="s">
        <v>77</v>
      </c>
      <c r="AY699" s="245" t="s">
        <v>191</v>
      </c>
    </row>
    <row r="700" spans="1:65" s="14" customFormat="1">
      <c r="B700" s="235"/>
      <c r="C700" s="236"/>
      <c r="D700" s="221" t="s">
        <v>202</v>
      </c>
      <c r="E700" s="237" t="s">
        <v>1</v>
      </c>
      <c r="F700" s="238" t="s">
        <v>928</v>
      </c>
      <c r="G700" s="236"/>
      <c r="H700" s="239">
        <v>4.4640000000000004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AT700" s="245" t="s">
        <v>202</v>
      </c>
      <c r="AU700" s="245" t="s">
        <v>86</v>
      </c>
      <c r="AV700" s="14" t="s">
        <v>86</v>
      </c>
      <c r="AW700" s="14" t="s">
        <v>32</v>
      </c>
      <c r="AX700" s="14" t="s">
        <v>77</v>
      </c>
      <c r="AY700" s="245" t="s">
        <v>191</v>
      </c>
    </row>
    <row r="701" spans="1:65" s="2" customFormat="1" ht="21.6" customHeight="1">
      <c r="A701" s="34"/>
      <c r="B701" s="35"/>
      <c r="C701" s="247" t="s">
        <v>960</v>
      </c>
      <c r="D701" s="247" t="s">
        <v>275</v>
      </c>
      <c r="E701" s="248" t="s">
        <v>961</v>
      </c>
      <c r="F701" s="249" t="s">
        <v>962</v>
      </c>
      <c r="G701" s="250" t="s">
        <v>223</v>
      </c>
      <c r="H701" s="251">
        <v>48.008000000000003</v>
      </c>
      <c r="I701" s="252"/>
      <c r="J701" s="253">
        <f>ROUND(I701*H701,2)</f>
        <v>0</v>
      </c>
      <c r="K701" s="249" t="s">
        <v>197</v>
      </c>
      <c r="L701" s="254"/>
      <c r="M701" s="255" t="s">
        <v>1</v>
      </c>
      <c r="N701" s="256" t="s">
        <v>42</v>
      </c>
      <c r="O701" s="71"/>
      <c r="P701" s="217">
        <f>O701*H701</f>
        <v>0</v>
      </c>
      <c r="Q701" s="217">
        <v>1.7999999999999999E-2</v>
      </c>
      <c r="R701" s="217">
        <f>Q701*H701</f>
        <v>0.86414400000000002</v>
      </c>
      <c r="S701" s="217">
        <v>0</v>
      </c>
      <c r="T701" s="218">
        <f>S701*H701</f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219" t="s">
        <v>451</v>
      </c>
      <c r="AT701" s="219" t="s">
        <v>275</v>
      </c>
      <c r="AU701" s="219" t="s">
        <v>86</v>
      </c>
      <c r="AY701" s="17" t="s">
        <v>191</v>
      </c>
      <c r="BE701" s="220">
        <f>IF(N701="základní",J701,0)</f>
        <v>0</v>
      </c>
      <c r="BF701" s="220">
        <f>IF(N701="snížená",J701,0)</f>
        <v>0</v>
      </c>
      <c r="BG701" s="220">
        <f>IF(N701="zákl. přenesená",J701,0)</f>
        <v>0</v>
      </c>
      <c r="BH701" s="220">
        <f>IF(N701="sníž. přenesená",J701,0)</f>
        <v>0</v>
      </c>
      <c r="BI701" s="220">
        <f>IF(N701="nulová",J701,0)</f>
        <v>0</v>
      </c>
      <c r="BJ701" s="17" t="s">
        <v>84</v>
      </c>
      <c r="BK701" s="220">
        <f>ROUND(I701*H701,2)</f>
        <v>0</v>
      </c>
      <c r="BL701" s="17" t="s">
        <v>321</v>
      </c>
      <c r="BM701" s="219" t="s">
        <v>963</v>
      </c>
    </row>
    <row r="702" spans="1:65" s="2" customFormat="1" ht="19.5">
      <c r="A702" s="34"/>
      <c r="B702" s="35"/>
      <c r="C702" s="36"/>
      <c r="D702" s="221" t="s">
        <v>200</v>
      </c>
      <c r="E702" s="36"/>
      <c r="F702" s="222" t="s">
        <v>964</v>
      </c>
      <c r="G702" s="36"/>
      <c r="H702" s="36"/>
      <c r="I702" s="122"/>
      <c r="J702" s="36"/>
      <c r="K702" s="36"/>
      <c r="L702" s="39"/>
      <c r="M702" s="223"/>
      <c r="N702" s="224"/>
      <c r="O702" s="71"/>
      <c r="P702" s="71"/>
      <c r="Q702" s="71"/>
      <c r="R702" s="71"/>
      <c r="S702" s="71"/>
      <c r="T702" s="72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T702" s="17" t="s">
        <v>200</v>
      </c>
      <c r="AU702" s="17" t="s">
        <v>86</v>
      </c>
    </row>
    <row r="703" spans="1:65" s="2" customFormat="1" ht="19.5">
      <c r="A703" s="34"/>
      <c r="B703" s="35"/>
      <c r="C703" s="36"/>
      <c r="D703" s="221" t="s">
        <v>218</v>
      </c>
      <c r="E703" s="36"/>
      <c r="F703" s="246" t="s">
        <v>948</v>
      </c>
      <c r="G703" s="36"/>
      <c r="H703" s="36"/>
      <c r="I703" s="122"/>
      <c r="J703" s="36"/>
      <c r="K703" s="36"/>
      <c r="L703" s="39"/>
      <c r="M703" s="223"/>
      <c r="N703" s="224"/>
      <c r="O703" s="71"/>
      <c r="P703" s="71"/>
      <c r="Q703" s="71"/>
      <c r="R703" s="71"/>
      <c r="S703" s="71"/>
      <c r="T703" s="72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T703" s="17" t="s">
        <v>218</v>
      </c>
      <c r="AU703" s="17" t="s">
        <v>86</v>
      </c>
    </row>
    <row r="704" spans="1:65" s="14" customFormat="1">
      <c r="B704" s="235"/>
      <c r="C704" s="236"/>
      <c r="D704" s="221" t="s">
        <v>202</v>
      </c>
      <c r="E704" s="237" t="s">
        <v>1</v>
      </c>
      <c r="F704" s="238" t="s">
        <v>438</v>
      </c>
      <c r="G704" s="236"/>
      <c r="H704" s="239">
        <v>13.13</v>
      </c>
      <c r="I704" s="240"/>
      <c r="J704" s="236"/>
      <c r="K704" s="236"/>
      <c r="L704" s="241"/>
      <c r="M704" s="242"/>
      <c r="N704" s="243"/>
      <c r="O704" s="243"/>
      <c r="P704" s="243"/>
      <c r="Q704" s="243"/>
      <c r="R704" s="243"/>
      <c r="S704" s="243"/>
      <c r="T704" s="244"/>
      <c r="AT704" s="245" t="s">
        <v>202</v>
      </c>
      <c r="AU704" s="245" t="s">
        <v>86</v>
      </c>
      <c r="AV704" s="14" t="s">
        <v>86</v>
      </c>
      <c r="AW704" s="14" t="s">
        <v>32</v>
      </c>
      <c r="AX704" s="14" t="s">
        <v>77</v>
      </c>
      <c r="AY704" s="245" t="s">
        <v>191</v>
      </c>
    </row>
    <row r="705" spans="1:65" s="14" customFormat="1">
      <c r="B705" s="235"/>
      <c r="C705" s="236"/>
      <c r="D705" s="221" t="s">
        <v>202</v>
      </c>
      <c r="E705" s="237" t="s">
        <v>1</v>
      </c>
      <c r="F705" s="238" t="s">
        <v>439</v>
      </c>
      <c r="G705" s="236"/>
      <c r="H705" s="239">
        <v>13.01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AT705" s="245" t="s">
        <v>202</v>
      </c>
      <c r="AU705" s="245" t="s">
        <v>86</v>
      </c>
      <c r="AV705" s="14" t="s">
        <v>86</v>
      </c>
      <c r="AW705" s="14" t="s">
        <v>32</v>
      </c>
      <c r="AX705" s="14" t="s">
        <v>77</v>
      </c>
      <c r="AY705" s="245" t="s">
        <v>191</v>
      </c>
    </row>
    <row r="706" spans="1:65" s="14" customFormat="1">
      <c r="B706" s="235"/>
      <c r="C706" s="236"/>
      <c r="D706" s="221" t="s">
        <v>202</v>
      </c>
      <c r="E706" s="237" t="s">
        <v>1</v>
      </c>
      <c r="F706" s="238" t="s">
        <v>440</v>
      </c>
      <c r="G706" s="236"/>
      <c r="H706" s="239">
        <v>13.04</v>
      </c>
      <c r="I706" s="240"/>
      <c r="J706" s="236"/>
      <c r="K706" s="236"/>
      <c r="L706" s="241"/>
      <c r="M706" s="242"/>
      <c r="N706" s="243"/>
      <c r="O706" s="243"/>
      <c r="P706" s="243"/>
      <c r="Q706" s="243"/>
      <c r="R706" s="243"/>
      <c r="S706" s="243"/>
      <c r="T706" s="244"/>
      <c r="AT706" s="245" t="s">
        <v>202</v>
      </c>
      <c r="AU706" s="245" t="s">
        <v>86</v>
      </c>
      <c r="AV706" s="14" t="s">
        <v>86</v>
      </c>
      <c r="AW706" s="14" t="s">
        <v>32</v>
      </c>
      <c r="AX706" s="14" t="s">
        <v>77</v>
      </c>
      <c r="AY706" s="245" t="s">
        <v>191</v>
      </c>
    </row>
    <row r="707" spans="1:65" s="14" customFormat="1">
      <c r="B707" s="235"/>
      <c r="C707" s="236"/>
      <c r="D707" s="221" t="s">
        <v>202</v>
      </c>
      <c r="E707" s="237" t="s">
        <v>1</v>
      </c>
      <c r="F707" s="238" t="s">
        <v>928</v>
      </c>
      <c r="G707" s="236"/>
      <c r="H707" s="239">
        <v>4.4640000000000004</v>
      </c>
      <c r="I707" s="240"/>
      <c r="J707" s="236"/>
      <c r="K707" s="236"/>
      <c r="L707" s="241"/>
      <c r="M707" s="242"/>
      <c r="N707" s="243"/>
      <c r="O707" s="243"/>
      <c r="P707" s="243"/>
      <c r="Q707" s="243"/>
      <c r="R707" s="243"/>
      <c r="S707" s="243"/>
      <c r="T707" s="244"/>
      <c r="AT707" s="245" t="s">
        <v>202</v>
      </c>
      <c r="AU707" s="245" t="s">
        <v>86</v>
      </c>
      <c r="AV707" s="14" t="s">
        <v>86</v>
      </c>
      <c r="AW707" s="14" t="s">
        <v>32</v>
      </c>
      <c r="AX707" s="14" t="s">
        <v>77</v>
      </c>
      <c r="AY707" s="245" t="s">
        <v>191</v>
      </c>
    </row>
    <row r="708" spans="1:65" s="14" customFormat="1">
      <c r="B708" s="235"/>
      <c r="C708" s="236"/>
      <c r="D708" s="221" t="s">
        <v>202</v>
      </c>
      <c r="E708" s="236"/>
      <c r="F708" s="238" t="s">
        <v>965</v>
      </c>
      <c r="G708" s="236"/>
      <c r="H708" s="239">
        <v>48.008000000000003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AT708" s="245" t="s">
        <v>202</v>
      </c>
      <c r="AU708" s="245" t="s">
        <v>86</v>
      </c>
      <c r="AV708" s="14" t="s">
        <v>86</v>
      </c>
      <c r="AW708" s="14" t="s">
        <v>4</v>
      </c>
      <c r="AX708" s="14" t="s">
        <v>84</v>
      </c>
      <c r="AY708" s="245" t="s">
        <v>191</v>
      </c>
    </row>
    <row r="709" spans="1:65" s="2" customFormat="1" ht="21.6" customHeight="1">
      <c r="A709" s="34"/>
      <c r="B709" s="35"/>
      <c r="C709" s="208" t="s">
        <v>966</v>
      </c>
      <c r="D709" s="208" t="s">
        <v>193</v>
      </c>
      <c r="E709" s="209" t="s">
        <v>967</v>
      </c>
      <c r="F709" s="210" t="s">
        <v>968</v>
      </c>
      <c r="G709" s="211" t="s">
        <v>223</v>
      </c>
      <c r="H709" s="212">
        <v>15.523999999999999</v>
      </c>
      <c r="I709" s="213"/>
      <c r="J709" s="214">
        <f>ROUND(I709*H709,2)</f>
        <v>0</v>
      </c>
      <c r="K709" s="210" t="s">
        <v>197</v>
      </c>
      <c r="L709" s="39"/>
      <c r="M709" s="215" t="s">
        <v>1</v>
      </c>
      <c r="N709" s="216" t="s">
        <v>42</v>
      </c>
      <c r="O709" s="71"/>
      <c r="P709" s="217">
        <f>O709*H709</f>
        <v>0</v>
      </c>
      <c r="Q709" s="217">
        <v>0</v>
      </c>
      <c r="R709" s="217">
        <f>Q709*H709</f>
        <v>0</v>
      </c>
      <c r="S709" s="217">
        <v>0</v>
      </c>
      <c r="T709" s="218">
        <f>S709*H709</f>
        <v>0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219" t="s">
        <v>321</v>
      </c>
      <c r="AT709" s="219" t="s">
        <v>193</v>
      </c>
      <c r="AU709" s="219" t="s">
        <v>86</v>
      </c>
      <c r="AY709" s="17" t="s">
        <v>191</v>
      </c>
      <c r="BE709" s="220">
        <f>IF(N709="základní",J709,0)</f>
        <v>0</v>
      </c>
      <c r="BF709" s="220">
        <f>IF(N709="snížená",J709,0)</f>
        <v>0</v>
      </c>
      <c r="BG709" s="220">
        <f>IF(N709="zákl. přenesená",J709,0)</f>
        <v>0</v>
      </c>
      <c r="BH709" s="220">
        <f>IF(N709="sníž. přenesená",J709,0)</f>
        <v>0</v>
      </c>
      <c r="BI709" s="220">
        <f>IF(N709="nulová",J709,0)</f>
        <v>0</v>
      </c>
      <c r="BJ709" s="17" t="s">
        <v>84</v>
      </c>
      <c r="BK709" s="220">
        <f>ROUND(I709*H709,2)</f>
        <v>0</v>
      </c>
      <c r="BL709" s="17" t="s">
        <v>321</v>
      </c>
      <c r="BM709" s="219" t="s">
        <v>969</v>
      </c>
    </row>
    <row r="710" spans="1:65" s="2" customFormat="1" ht="19.5">
      <c r="A710" s="34"/>
      <c r="B710" s="35"/>
      <c r="C710" s="36"/>
      <c r="D710" s="221" t="s">
        <v>200</v>
      </c>
      <c r="E710" s="36"/>
      <c r="F710" s="222" t="s">
        <v>970</v>
      </c>
      <c r="G710" s="36"/>
      <c r="H710" s="36"/>
      <c r="I710" s="122"/>
      <c r="J710" s="36"/>
      <c r="K710" s="36"/>
      <c r="L710" s="39"/>
      <c r="M710" s="223"/>
      <c r="N710" s="224"/>
      <c r="O710" s="71"/>
      <c r="P710" s="71"/>
      <c r="Q710" s="71"/>
      <c r="R710" s="71"/>
      <c r="S710" s="71"/>
      <c r="T710" s="72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T710" s="17" t="s">
        <v>200</v>
      </c>
      <c r="AU710" s="17" t="s">
        <v>86</v>
      </c>
    </row>
    <row r="711" spans="1:65" s="14" customFormat="1">
      <c r="B711" s="235"/>
      <c r="C711" s="236"/>
      <c r="D711" s="221" t="s">
        <v>202</v>
      </c>
      <c r="E711" s="237" t="s">
        <v>1</v>
      </c>
      <c r="F711" s="238" t="s">
        <v>971</v>
      </c>
      <c r="G711" s="236"/>
      <c r="H711" s="239">
        <v>3.69</v>
      </c>
      <c r="I711" s="240"/>
      <c r="J711" s="236"/>
      <c r="K711" s="236"/>
      <c r="L711" s="241"/>
      <c r="M711" s="242"/>
      <c r="N711" s="243"/>
      <c r="O711" s="243"/>
      <c r="P711" s="243"/>
      <c r="Q711" s="243"/>
      <c r="R711" s="243"/>
      <c r="S711" s="243"/>
      <c r="T711" s="244"/>
      <c r="AT711" s="245" t="s">
        <v>202</v>
      </c>
      <c r="AU711" s="245" t="s">
        <v>86</v>
      </c>
      <c r="AV711" s="14" t="s">
        <v>86</v>
      </c>
      <c r="AW711" s="14" t="s">
        <v>32</v>
      </c>
      <c r="AX711" s="14" t="s">
        <v>77</v>
      </c>
      <c r="AY711" s="245" t="s">
        <v>191</v>
      </c>
    </row>
    <row r="712" spans="1:65" s="14" customFormat="1">
      <c r="B712" s="235"/>
      <c r="C712" s="236"/>
      <c r="D712" s="221" t="s">
        <v>202</v>
      </c>
      <c r="E712" s="237" t="s">
        <v>1</v>
      </c>
      <c r="F712" s="238" t="s">
        <v>972</v>
      </c>
      <c r="G712" s="236"/>
      <c r="H712" s="239">
        <v>3.67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AT712" s="245" t="s">
        <v>202</v>
      </c>
      <c r="AU712" s="245" t="s">
        <v>86</v>
      </c>
      <c r="AV712" s="14" t="s">
        <v>86</v>
      </c>
      <c r="AW712" s="14" t="s">
        <v>32</v>
      </c>
      <c r="AX712" s="14" t="s">
        <v>77</v>
      </c>
      <c r="AY712" s="245" t="s">
        <v>191</v>
      </c>
    </row>
    <row r="713" spans="1:65" s="14" customFormat="1">
      <c r="B713" s="235"/>
      <c r="C713" s="236"/>
      <c r="D713" s="221" t="s">
        <v>202</v>
      </c>
      <c r="E713" s="237" t="s">
        <v>1</v>
      </c>
      <c r="F713" s="238" t="s">
        <v>973</v>
      </c>
      <c r="G713" s="236"/>
      <c r="H713" s="239">
        <v>3.7</v>
      </c>
      <c r="I713" s="240"/>
      <c r="J713" s="236"/>
      <c r="K713" s="236"/>
      <c r="L713" s="241"/>
      <c r="M713" s="242"/>
      <c r="N713" s="243"/>
      <c r="O713" s="243"/>
      <c r="P713" s="243"/>
      <c r="Q713" s="243"/>
      <c r="R713" s="243"/>
      <c r="S713" s="243"/>
      <c r="T713" s="244"/>
      <c r="AT713" s="245" t="s">
        <v>202</v>
      </c>
      <c r="AU713" s="245" t="s">
        <v>86</v>
      </c>
      <c r="AV713" s="14" t="s">
        <v>86</v>
      </c>
      <c r="AW713" s="14" t="s">
        <v>32</v>
      </c>
      <c r="AX713" s="14" t="s">
        <v>77</v>
      </c>
      <c r="AY713" s="245" t="s">
        <v>191</v>
      </c>
    </row>
    <row r="714" spans="1:65" s="14" customFormat="1">
      <c r="B714" s="235"/>
      <c r="C714" s="236"/>
      <c r="D714" s="221" t="s">
        <v>202</v>
      </c>
      <c r="E714" s="237" t="s">
        <v>1</v>
      </c>
      <c r="F714" s="238" t="s">
        <v>928</v>
      </c>
      <c r="G714" s="236"/>
      <c r="H714" s="239">
        <v>4.4640000000000004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AT714" s="245" t="s">
        <v>202</v>
      </c>
      <c r="AU714" s="245" t="s">
        <v>86</v>
      </c>
      <c r="AV714" s="14" t="s">
        <v>86</v>
      </c>
      <c r="AW714" s="14" t="s">
        <v>32</v>
      </c>
      <c r="AX714" s="14" t="s">
        <v>77</v>
      </c>
      <c r="AY714" s="245" t="s">
        <v>191</v>
      </c>
    </row>
    <row r="715" spans="1:65" s="2" customFormat="1" ht="14.45" customHeight="1">
      <c r="A715" s="34"/>
      <c r="B715" s="35"/>
      <c r="C715" s="208" t="s">
        <v>974</v>
      </c>
      <c r="D715" s="208" t="s">
        <v>193</v>
      </c>
      <c r="E715" s="209" t="s">
        <v>975</v>
      </c>
      <c r="F715" s="210" t="s">
        <v>976</v>
      </c>
      <c r="G715" s="211" t="s">
        <v>223</v>
      </c>
      <c r="H715" s="212">
        <v>43.267000000000003</v>
      </c>
      <c r="I715" s="213"/>
      <c r="J715" s="214">
        <f>ROUND(I715*H715,2)</f>
        <v>0</v>
      </c>
      <c r="K715" s="210" t="s">
        <v>197</v>
      </c>
      <c r="L715" s="39"/>
      <c r="M715" s="215" t="s">
        <v>1</v>
      </c>
      <c r="N715" s="216" t="s">
        <v>42</v>
      </c>
      <c r="O715" s="71"/>
      <c r="P715" s="217">
        <f>O715*H715</f>
        <v>0</v>
      </c>
      <c r="Q715" s="217">
        <v>2.9999999999999997E-4</v>
      </c>
      <c r="R715" s="217">
        <f>Q715*H715</f>
        <v>1.29801E-2</v>
      </c>
      <c r="S715" s="217">
        <v>0</v>
      </c>
      <c r="T715" s="218">
        <f>S715*H715</f>
        <v>0</v>
      </c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R715" s="219" t="s">
        <v>321</v>
      </c>
      <c r="AT715" s="219" t="s">
        <v>193</v>
      </c>
      <c r="AU715" s="219" t="s">
        <v>86</v>
      </c>
      <c r="AY715" s="17" t="s">
        <v>191</v>
      </c>
      <c r="BE715" s="220">
        <f>IF(N715="základní",J715,0)</f>
        <v>0</v>
      </c>
      <c r="BF715" s="220">
        <f>IF(N715="snížená",J715,0)</f>
        <v>0</v>
      </c>
      <c r="BG715" s="220">
        <f>IF(N715="zákl. přenesená",J715,0)</f>
        <v>0</v>
      </c>
      <c r="BH715" s="220">
        <f>IF(N715="sníž. přenesená",J715,0)</f>
        <v>0</v>
      </c>
      <c r="BI715" s="220">
        <f>IF(N715="nulová",J715,0)</f>
        <v>0</v>
      </c>
      <c r="BJ715" s="17" t="s">
        <v>84</v>
      </c>
      <c r="BK715" s="220">
        <f>ROUND(I715*H715,2)</f>
        <v>0</v>
      </c>
      <c r="BL715" s="17" t="s">
        <v>321</v>
      </c>
      <c r="BM715" s="219" t="s">
        <v>977</v>
      </c>
    </row>
    <row r="716" spans="1:65" s="2" customFormat="1">
      <c r="A716" s="34"/>
      <c r="B716" s="35"/>
      <c r="C716" s="36"/>
      <c r="D716" s="221" t="s">
        <v>200</v>
      </c>
      <c r="E716" s="36"/>
      <c r="F716" s="222" t="s">
        <v>978</v>
      </c>
      <c r="G716" s="36"/>
      <c r="H716" s="36"/>
      <c r="I716" s="122"/>
      <c r="J716" s="36"/>
      <c r="K716" s="36"/>
      <c r="L716" s="39"/>
      <c r="M716" s="223"/>
      <c r="N716" s="224"/>
      <c r="O716" s="71"/>
      <c r="P716" s="71"/>
      <c r="Q716" s="71"/>
      <c r="R716" s="71"/>
      <c r="S716" s="71"/>
      <c r="T716" s="72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T716" s="17" t="s">
        <v>200</v>
      </c>
      <c r="AU716" s="17" t="s">
        <v>86</v>
      </c>
    </row>
    <row r="717" spans="1:65" s="14" customFormat="1">
      <c r="B717" s="235"/>
      <c r="C717" s="236"/>
      <c r="D717" s="221" t="s">
        <v>202</v>
      </c>
      <c r="E717" s="237" t="s">
        <v>1</v>
      </c>
      <c r="F717" s="238" t="s">
        <v>438</v>
      </c>
      <c r="G717" s="236"/>
      <c r="H717" s="239">
        <v>13.13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AT717" s="245" t="s">
        <v>202</v>
      </c>
      <c r="AU717" s="245" t="s">
        <v>86</v>
      </c>
      <c r="AV717" s="14" t="s">
        <v>86</v>
      </c>
      <c r="AW717" s="14" t="s">
        <v>32</v>
      </c>
      <c r="AX717" s="14" t="s">
        <v>77</v>
      </c>
      <c r="AY717" s="245" t="s">
        <v>191</v>
      </c>
    </row>
    <row r="718" spans="1:65" s="14" customFormat="1">
      <c r="B718" s="235"/>
      <c r="C718" s="236"/>
      <c r="D718" s="221" t="s">
        <v>202</v>
      </c>
      <c r="E718" s="237" t="s">
        <v>1</v>
      </c>
      <c r="F718" s="238" t="s">
        <v>439</v>
      </c>
      <c r="G718" s="236"/>
      <c r="H718" s="239">
        <v>13.01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AT718" s="245" t="s">
        <v>202</v>
      </c>
      <c r="AU718" s="245" t="s">
        <v>86</v>
      </c>
      <c r="AV718" s="14" t="s">
        <v>86</v>
      </c>
      <c r="AW718" s="14" t="s">
        <v>32</v>
      </c>
      <c r="AX718" s="14" t="s">
        <v>77</v>
      </c>
      <c r="AY718" s="245" t="s">
        <v>191</v>
      </c>
    </row>
    <row r="719" spans="1:65" s="14" customFormat="1">
      <c r="B719" s="235"/>
      <c r="C719" s="236"/>
      <c r="D719" s="221" t="s">
        <v>202</v>
      </c>
      <c r="E719" s="237" t="s">
        <v>1</v>
      </c>
      <c r="F719" s="238" t="s">
        <v>440</v>
      </c>
      <c r="G719" s="236"/>
      <c r="H719" s="239">
        <v>13.04</v>
      </c>
      <c r="I719" s="240"/>
      <c r="J719" s="236"/>
      <c r="K719" s="236"/>
      <c r="L719" s="241"/>
      <c r="M719" s="242"/>
      <c r="N719" s="243"/>
      <c r="O719" s="243"/>
      <c r="P719" s="243"/>
      <c r="Q719" s="243"/>
      <c r="R719" s="243"/>
      <c r="S719" s="243"/>
      <c r="T719" s="244"/>
      <c r="AT719" s="245" t="s">
        <v>202</v>
      </c>
      <c r="AU719" s="245" t="s">
        <v>86</v>
      </c>
      <c r="AV719" s="14" t="s">
        <v>86</v>
      </c>
      <c r="AW719" s="14" t="s">
        <v>32</v>
      </c>
      <c r="AX719" s="14" t="s">
        <v>77</v>
      </c>
      <c r="AY719" s="245" t="s">
        <v>191</v>
      </c>
    </row>
    <row r="720" spans="1:65" s="13" customFormat="1">
      <c r="B720" s="225"/>
      <c r="C720" s="226"/>
      <c r="D720" s="221" t="s">
        <v>202</v>
      </c>
      <c r="E720" s="227" t="s">
        <v>1</v>
      </c>
      <c r="F720" s="228" t="s">
        <v>551</v>
      </c>
      <c r="G720" s="226"/>
      <c r="H720" s="227" t="s">
        <v>1</v>
      </c>
      <c r="I720" s="229"/>
      <c r="J720" s="226"/>
      <c r="K720" s="226"/>
      <c r="L720" s="230"/>
      <c r="M720" s="231"/>
      <c r="N720" s="232"/>
      <c r="O720" s="232"/>
      <c r="P720" s="232"/>
      <c r="Q720" s="232"/>
      <c r="R720" s="232"/>
      <c r="S720" s="232"/>
      <c r="T720" s="233"/>
      <c r="AT720" s="234" t="s">
        <v>202</v>
      </c>
      <c r="AU720" s="234" t="s">
        <v>86</v>
      </c>
      <c r="AV720" s="13" t="s">
        <v>84</v>
      </c>
      <c r="AW720" s="13" t="s">
        <v>32</v>
      </c>
      <c r="AX720" s="13" t="s">
        <v>77</v>
      </c>
      <c r="AY720" s="234" t="s">
        <v>191</v>
      </c>
    </row>
    <row r="721" spans="1:65" s="14" customFormat="1">
      <c r="B721" s="235"/>
      <c r="C721" s="236"/>
      <c r="D721" s="221" t="s">
        <v>202</v>
      </c>
      <c r="E721" s="237" t="s">
        <v>1</v>
      </c>
      <c r="F721" s="238" t="s">
        <v>950</v>
      </c>
      <c r="G721" s="236"/>
      <c r="H721" s="239">
        <v>0.90400000000000003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AT721" s="245" t="s">
        <v>202</v>
      </c>
      <c r="AU721" s="245" t="s">
        <v>86</v>
      </c>
      <c r="AV721" s="14" t="s">
        <v>86</v>
      </c>
      <c r="AW721" s="14" t="s">
        <v>32</v>
      </c>
      <c r="AX721" s="14" t="s">
        <v>77</v>
      </c>
      <c r="AY721" s="245" t="s">
        <v>191</v>
      </c>
    </row>
    <row r="722" spans="1:65" s="13" customFormat="1">
      <c r="B722" s="225"/>
      <c r="C722" s="226"/>
      <c r="D722" s="221" t="s">
        <v>202</v>
      </c>
      <c r="E722" s="227" t="s">
        <v>1</v>
      </c>
      <c r="F722" s="228" t="s">
        <v>394</v>
      </c>
      <c r="G722" s="226"/>
      <c r="H722" s="227" t="s">
        <v>1</v>
      </c>
      <c r="I722" s="229"/>
      <c r="J722" s="226"/>
      <c r="K722" s="226"/>
      <c r="L722" s="230"/>
      <c r="M722" s="231"/>
      <c r="N722" s="232"/>
      <c r="O722" s="232"/>
      <c r="P722" s="232"/>
      <c r="Q722" s="232"/>
      <c r="R722" s="232"/>
      <c r="S722" s="232"/>
      <c r="T722" s="233"/>
      <c r="AT722" s="234" t="s">
        <v>202</v>
      </c>
      <c r="AU722" s="234" t="s">
        <v>86</v>
      </c>
      <c r="AV722" s="13" t="s">
        <v>84</v>
      </c>
      <c r="AW722" s="13" t="s">
        <v>32</v>
      </c>
      <c r="AX722" s="13" t="s">
        <v>77</v>
      </c>
      <c r="AY722" s="234" t="s">
        <v>191</v>
      </c>
    </row>
    <row r="723" spans="1:65" s="14" customFormat="1">
      <c r="B723" s="235"/>
      <c r="C723" s="236"/>
      <c r="D723" s="221" t="s">
        <v>202</v>
      </c>
      <c r="E723" s="237" t="s">
        <v>1</v>
      </c>
      <c r="F723" s="238" t="s">
        <v>979</v>
      </c>
      <c r="G723" s="236"/>
      <c r="H723" s="239">
        <v>2.1760000000000002</v>
      </c>
      <c r="I723" s="240"/>
      <c r="J723" s="236"/>
      <c r="K723" s="236"/>
      <c r="L723" s="241"/>
      <c r="M723" s="242"/>
      <c r="N723" s="243"/>
      <c r="O723" s="243"/>
      <c r="P723" s="243"/>
      <c r="Q723" s="243"/>
      <c r="R723" s="243"/>
      <c r="S723" s="243"/>
      <c r="T723" s="244"/>
      <c r="AT723" s="245" t="s">
        <v>202</v>
      </c>
      <c r="AU723" s="245" t="s">
        <v>86</v>
      </c>
      <c r="AV723" s="14" t="s">
        <v>86</v>
      </c>
      <c r="AW723" s="14" t="s">
        <v>32</v>
      </c>
      <c r="AX723" s="14" t="s">
        <v>77</v>
      </c>
      <c r="AY723" s="245" t="s">
        <v>191</v>
      </c>
    </row>
    <row r="724" spans="1:65" s="14" customFormat="1">
      <c r="B724" s="235"/>
      <c r="C724" s="236"/>
      <c r="D724" s="221" t="s">
        <v>202</v>
      </c>
      <c r="E724" s="237" t="s">
        <v>1</v>
      </c>
      <c r="F724" s="238" t="s">
        <v>952</v>
      </c>
      <c r="G724" s="236"/>
      <c r="H724" s="239">
        <v>1.0069999999999999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AT724" s="245" t="s">
        <v>202</v>
      </c>
      <c r="AU724" s="245" t="s">
        <v>86</v>
      </c>
      <c r="AV724" s="14" t="s">
        <v>86</v>
      </c>
      <c r="AW724" s="14" t="s">
        <v>32</v>
      </c>
      <c r="AX724" s="14" t="s">
        <v>77</v>
      </c>
      <c r="AY724" s="245" t="s">
        <v>191</v>
      </c>
    </row>
    <row r="725" spans="1:65" s="2" customFormat="1" ht="14.45" customHeight="1">
      <c r="A725" s="34"/>
      <c r="B725" s="35"/>
      <c r="C725" s="208" t="s">
        <v>980</v>
      </c>
      <c r="D725" s="208" t="s">
        <v>193</v>
      </c>
      <c r="E725" s="209" t="s">
        <v>981</v>
      </c>
      <c r="F725" s="210" t="s">
        <v>982</v>
      </c>
      <c r="G725" s="211" t="s">
        <v>297</v>
      </c>
      <c r="H725" s="212">
        <v>74.64</v>
      </c>
      <c r="I725" s="213"/>
      <c r="J725" s="214">
        <f>ROUND(I725*H725,2)</f>
        <v>0</v>
      </c>
      <c r="K725" s="210" t="s">
        <v>197</v>
      </c>
      <c r="L725" s="39"/>
      <c r="M725" s="215" t="s">
        <v>1</v>
      </c>
      <c r="N725" s="216" t="s">
        <v>42</v>
      </c>
      <c r="O725" s="71"/>
      <c r="P725" s="217">
        <f>O725*H725</f>
        <v>0</v>
      </c>
      <c r="Q725" s="217">
        <v>3.0000000000000001E-5</v>
      </c>
      <c r="R725" s="217">
        <f>Q725*H725</f>
        <v>2.2392000000000002E-3</v>
      </c>
      <c r="S725" s="217">
        <v>0</v>
      </c>
      <c r="T725" s="218">
        <f>S725*H725</f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219" t="s">
        <v>321</v>
      </c>
      <c r="AT725" s="219" t="s">
        <v>193</v>
      </c>
      <c r="AU725" s="219" t="s">
        <v>86</v>
      </c>
      <c r="AY725" s="17" t="s">
        <v>191</v>
      </c>
      <c r="BE725" s="220">
        <f>IF(N725="základní",J725,0)</f>
        <v>0</v>
      </c>
      <c r="BF725" s="220">
        <f>IF(N725="snížená",J725,0)</f>
        <v>0</v>
      </c>
      <c r="BG725" s="220">
        <f>IF(N725="zákl. přenesená",J725,0)</f>
        <v>0</v>
      </c>
      <c r="BH725" s="220">
        <f>IF(N725="sníž. přenesená",J725,0)</f>
        <v>0</v>
      </c>
      <c r="BI725" s="220">
        <f>IF(N725="nulová",J725,0)</f>
        <v>0</v>
      </c>
      <c r="BJ725" s="17" t="s">
        <v>84</v>
      </c>
      <c r="BK725" s="220">
        <f>ROUND(I725*H725,2)</f>
        <v>0</v>
      </c>
      <c r="BL725" s="17" t="s">
        <v>321</v>
      </c>
      <c r="BM725" s="219" t="s">
        <v>983</v>
      </c>
    </row>
    <row r="726" spans="1:65" s="2" customFormat="1">
      <c r="A726" s="34"/>
      <c r="B726" s="35"/>
      <c r="C726" s="36"/>
      <c r="D726" s="221" t="s">
        <v>200</v>
      </c>
      <c r="E726" s="36"/>
      <c r="F726" s="222" t="s">
        <v>984</v>
      </c>
      <c r="G726" s="36"/>
      <c r="H726" s="36"/>
      <c r="I726" s="122"/>
      <c r="J726" s="36"/>
      <c r="K726" s="36"/>
      <c r="L726" s="39"/>
      <c r="M726" s="223"/>
      <c r="N726" s="224"/>
      <c r="O726" s="71"/>
      <c r="P726" s="71"/>
      <c r="Q726" s="71"/>
      <c r="R726" s="71"/>
      <c r="S726" s="71"/>
      <c r="T726" s="72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T726" s="17" t="s">
        <v>200</v>
      </c>
      <c r="AU726" s="17" t="s">
        <v>86</v>
      </c>
    </row>
    <row r="727" spans="1:65" s="13" customFormat="1">
      <c r="B727" s="225"/>
      <c r="C727" s="226"/>
      <c r="D727" s="221" t="s">
        <v>202</v>
      </c>
      <c r="E727" s="227" t="s">
        <v>1</v>
      </c>
      <c r="F727" s="228" t="s">
        <v>327</v>
      </c>
      <c r="G727" s="226"/>
      <c r="H727" s="227" t="s">
        <v>1</v>
      </c>
      <c r="I727" s="229"/>
      <c r="J727" s="226"/>
      <c r="K727" s="226"/>
      <c r="L727" s="230"/>
      <c r="M727" s="231"/>
      <c r="N727" s="232"/>
      <c r="O727" s="232"/>
      <c r="P727" s="232"/>
      <c r="Q727" s="232"/>
      <c r="R727" s="232"/>
      <c r="S727" s="232"/>
      <c r="T727" s="233"/>
      <c r="AT727" s="234" t="s">
        <v>202</v>
      </c>
      <c r="AU727" s="234" t="s">
        <v>86</v>
      </c>
      <c r="AV727" s="13" t="s">
        <v>84</v>
      </c>
      <c r="AW727" s="13" t="s">
        <v>32</v>
      </c>
      <c r="AX727" s="13" t="s">
        <v>77</v>
      </c>
      <c r="AY727" s="234" t="s">
        <v>191</v>
      </c>
    </row>
    <row r="728" spans="1:65" s="14" customFormat="1">
      <c r="B728" s="235"/>
      <c r="C728" s="236"/>
      <c r="D728" s="221" t="s">
        <v>202</v>
      </c>
      <c r="E728" s="237" t="s">
        <v>1</v>
      </c>
      <c r="F728" s="238" t="s">
        <v>985</v>
      </c>
      <c r="G728" s="236"/>
      <c r="H728" s="239">
        <v>22.66</v>
      </c>
      <c r="I728" s="240"/>
      <c r="J728" s="236"/>
      <c r="K728" s="236"/>
      <c r="L728" s="241"/>
      <c r="M728" s="242"/>
      <c r="N728" s="243"/>
      <c r="O728" s="243"/>
      <c r="P728" s="243"/>
      <c r="Q728" s="243"/>
      <c r="R728" s="243"/>
      <c r="S728" s="243"/>
      <c r="T728" s="244"/>
      <c r="AT728" s="245" t="s">
        <v>202</v>
      </c>
      <c r="AU728" s="245" t="s">
        <v>86</v>
      </c>
      <c r="AV728" s="14" t="s">
        <v>86</v>
      </c>
      <c r="AW728" s="14" t="s">
        <v>32</v>
      </c>
      <c r="AX728" s="14" t="s">
        <v>77</v>
      </c>
      <c r="AY728" s="245" t="s">
        <v>191</v>
      </c>
    </row>
    <row r="729" spans="1:65" s="13" customFormat="1">
      <c r="B729" s="225"/>
      <c r="C729" s="226"/>
      <c r="D729" s="221" t="s">
        <v>202</v>
      </c>
      <c r="E729" s="227" t="s">
        <v>1</v>
      </c>
      <c r="F729" s="228" t="s">
        <v>288</v>
      </c>
      <c r="G729" s="226"/>
      <c r="H729" s="227" t="s">
        <v>1</v>
      </c>
      <c r="I729" s="229"/>
      <c r="J729" s="226"/>
      <c r="K729" s="226"/>
      <c r="L729" s="230"/>
      <c r="M729" s="231"/>
      <c r="N729" s="232"/>
      <c r="O729" s="232"/>
      <c r="P729" s="232"/>
      <c r="Q729" s="232"/>
      <c r="R729" s="232"/>
      <c r="S729" s="232"/>
      <c r="T729" s="233"/>
      <c r="AT729" s="234" t="s">
        <v>202</v>
      </c>
      <c r="AU729" s="234" t="s">
        <v>86</v>
      </c>
      <c r="AV729" s="13" t="s">
        <v>84</v>
      </c>
      <c r="AW729" s="13" t="s">
        <v>32</v>
      </c>
      <c r="AX729" s="13" t="s">
        <v>77</v>
      </c>
      <c r="AY729" s="234" t="s">
        <v>191</v>
      </c>
    </row>
    <row r="730" spans="1:65" s="14" customFormat="1">
      <c r="B730" s="235"/>
      <c r="C730" s="236"/>
      <c r="D730" s="221" t="s">
        <v>202</v>
      </c>
      <c r="E730" s="237" t="s">
        <v>1</v>
      </c>
      <c r="F730" s="238" t="s">
        <v>986</v>
      </c>
      <c r="G730" s="236"/>
      <c r="H730" s="239">
        <v>22.58</v>
      </c>
      <c r="I730" s="240"/>
      <c r="J730" s="236"/>
      <c r="K730" s="236"/>
      <c r="L730" s="241"/>
      <c r="M730" s="242"/>
      <c r="N730" s="243"/>
      <c r="O730" s="243"/>
      <c r="P730" s="243"/>
      <c r="Q730" s="243"/>
      <c r="R730" s="243"/>
      <c r="S730" s="243"/>
      <c r="T730" s="244"/>
      <c r="AT730" s="245" t="s">
        <v>202</v>
      </c>
      <c r="AU730" s="245" t="s">
        <v>86</v>
      </c>
      <c r="AV730" s="14" t="s">
        <v>86</v>
      </c>
      <c r="AW730" s="14" t="s">
        <v>32</v>
      </c>
      <c r="AX730" s="14" t="s">
        <v>77</v>
      </c>
      <c r="AY730" s="245" t="s">
        <v>191</v>
      </c>
    </row>
    <row r="731" spans="1:65" s="13" customFormat="1">
      <c r="B731" s="225"/>
      <c r="C731" s="226"/>
      <c r="D731" s="221" t="s">
        <v>202</v>
      </c>
      <c r="E731" s="227" t="s">
        <v>1</v>
      </c>
      <c r="F731" s="228" t="s">
        <v>291</v>
      </c>
      <c r="G731" s="226"/>
      <c r="H731" s="227" t="s">
        <v>1</v>
      </c>
      <c r="I731" s="229"/>
      <c r="J731" s="226"/>
      <c r="K731" s="226"/>
      <c r="L731" s="230"/>
      <c r="M731" s="231"/>
      <c r="N731" s="232"/>
      <c r="O731" s="232"/>
      <c r="P731" s="232"/>
      <c r="Q731" s="232"/>
      <c r="R731" s="232"/>
      <c r="S731" s="232"/>
      <c r="T731" s="233"/>
      <c r="AT731" s="234" t="s">
        <v>202</v>
      </c>
      <c r="AU731" s="234" t="s">
        <v>86</v>
      </c>
      <c r="AV731" s="13" t="s">
        <v>84</v>
      </c>
      <c r="AW731" s="13" t="s">
        <v>32</v>
      </c>
      <c r="AX731" s="13" t="s">
        <v>77</v>
      </c>
      <c r="AY731" s="234" t="s">
        <v>191</v>
      </c>
    </row>
    <row r="732" spans="1:65" s="14" customFormat="1">
      <c r="B732" s="235"/>
      <c r="C732" s="236"/>
      <c r="D732" s="221" t="s">
        <v>202</v>
      </c>
      <c r="E732" s="237" t="s">
        <v>1</v>
      </c>
      <c r="F732" s="238" t="s">
        <v>987</v>
      </c>
      <c r="G732" s="236"/>
      <c r="H732" s="239">
        <v>23.31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AT732" s="245" t="s">
        <v>202</v>
      </c>
      <c r="AU732" s="245" t="s">
        <v>86</v>
      </c>
      <c r="AV732" s="14" t="s">
        <v>86</v>
      </c>
      <c r="AW732" s="14" t="s">
        <v>32</v>
      </c>
      <c r="AX732" s="14" t="s">
        <v>77</v>
      </c>
      <c r="AY732" s="245" t="s">
        <v>191</v>
      </c>
    </row>
    <row r="733" spans="1:65" s="13" customFormat="1">
      <c r="B733" s="225"/>
      <c r="C733" s="226"/>
      <c r="D733" s="221" t="s">
        <v>202</v>
      </c>
      <c r="E733" s="227" t="s">
        <v>1</v>
      </c>
      <c r="F733" s="228" t="s">
        <v>551</v>
      </c>
      <c r="G733" s="226"/>
      <c r="H733" s="227" t="s">
        <v>1</v>
      </c>
      <c r="I733" s="229"/>
      <c r="J733" s="226"/>
      <c r="K733" s="226"/>
      <c r="L733" s="230"/>
      <c r="M733" s="231"/>
      <c r="N733" s="232"/>
      <c r="O733" s="232"/>
      <c r="P733" s="232"/>
      <c r="Q733" s="232"/>
      <c r="R733" s="232"/>
      <c r="S733" s="232"/>
      <c r="T733" s="233"/>
      <c r="AT733" s="234" t="s">
        <v>202</v>
      </c>
      <c r="AU733" s="234" t="s">
        <v>86</v>
      </c>
      <c r="AV733" s="13" t="s">
        <v>84</v>
      </c>
      <c r="AW733" s="13" t="s">
        <v>32</v>
      </c>
      <c r="AX733" s="13" t="s">
        <v>77</v>
      </c>
      <c r="AY733" s="234" t="s">
        <v>191</v>
      </c>
    </row>
    <row r="734" spans="1:65" s="14" customFormat="1">
      <c r="B734" s="235"/>
      <c r="C734" s="236"/>
      <c r="D734" s="221" t="s">
        <v>202</v>
      </c>
      <c r="E734" s="237" t="s">
        <v>1</v>
      </c>
      <c r="F734" s="238" t="s">
        <v>934</v>
      </c>
      <c r="G734" s="236"/>
      <c r="H734" s="239">
        <v>6.09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AT734" s="245" t="s">
        <v>202</v>
      </c>
      <c r="AU734" s="245" t="s">
        <v>86</v>
      </c>
      <c r="AV734" s="14" t="s">
        <v>86</v>
      </c>
      <c r="AW734" s="14" t="s">
        <v>32</v>
      </c>
      <c r="AX734" s="14" t="s">
        <v>77</v>
      </c>
      <c r="AY734" s="245" t="s">
        <v>191</v>
      </c>
    </row>
    <row r="735" spans="1:65" s="2" customFormat="1" ht="21.6" customHeight="1">
      <c r="A735" s="34"/>
      <c r="B735" s="35"/>
      <c r="C735" s="208" t="s">
        <v>988</v>
      </c>
      <c r="D735" s="208" t="s">
        <v>193</v>
      </c>
      <c r="E735" s="209" t="s">
        <v>989</v>
      </c>
      <c r="F735" s="210" t="s">
        <v>990</v>
      </c>
      <c r="G735" s="211" t="s">
        <v>223</v>
      </c>
      <c r="H735" s="212">
        <v>43.267000000000003</v>
      </c>
      <c r="I735" s="213"/>
      <c r="J735" s="214">
        <f>ROUND(I735*H735,2)</f>
        <v>0</v>
      </c>
      <c r="K735" s="210" t="s">
        <v>197</v>
      </c>
      <c r="L735" s="39"/>
      <c r="M735" s="215" t="s">
        <v>1</v>
      </c>
      <c r="N735" s="216" t="s">
        <v>42</v>
      </c>
      <c r="O735" s="71"/>
      <c r="P735" s="217">
        <f>O735*H735</f>
        <v>0</v>
      </c>
      <c r="Q735" s="217">
        <v>7.4999999999999997E-3</v>
      </c>
      <c r="R735" s="217">
        <f>Q735*H735</f>
        <v>0.32450250000000003</v>
      </c>
      <c r="S735" s="217">
        <v>0</v>
      </c>
      <c r="T735" s="218">
        <f>S735*H735</f>
        <v>0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219" t="s">
        <v>321</v>
      </c>
      <c r="AT735" s="219" t="s">
        <v>193</v>
      </c>
      <c r="AU735" s="219" t="s">
        <v>86</v>
      </c>
      <c r="AY735" s="17" t="s">
        <v>191</v>
      </c>
      <c r="BE735" s="220">
        <f>IF(N735="základní",J735,0)</f>
        <v>0</v>
      </c>
      <c r="BF735" s="220">
        <f>IF(N735="snížená",J735,0)</f>
        <v>0</v>
      </c>
      <c r="BG735" s="220">
        <f>IF(N735="zákl. přenesená",J735,0)</f>
        <v>0</v>
      </c>
      <c r="BH735" s="220">
        <f>IF(N735="sníž. přenesená",J735,0)</f>
        <v>0</v>
      </c>
      <c r="BI735" s="220">
        <f>IF(N735="nulová",J735,0)</f>
        <v>0</v>
      </c>
      <c r="BJ735" s="17" t="s">
        <v>84</v>
      </c>
      <c r="BK735" s="220">
        <f>ROUND(I735*H735,2)</f>
        <v>0</v>
      </c>
      <c r="BL735" s="17" t="s">
        <v>321</v>
      </c>
      <c r="BM735" s="219" t="s">
        <v>991</v>
      </c>
    </row>
    <row r="736" spans="1:65" s="2" customFormat="1" ht="19.5">
      <c r="A736" s="34"/>
      <c r="B736" s="35"/>
      <c r="C736" s="36"/>
      <c r="D736" s="221" t="s">
        <v>200</v>
      </c>
      <c r="E736" s="36"/>
      <c r="F736" s="222" t="s">
        <v>992</v>
      </c>
      <c r="G736" s="36"/>
      <c r="H736" s="36"/>
      <c r="I736" s="122"/>
      <c r="J736" s="36"/>
      <c r="K736" s="36"/>
      <c r="L736" s="39"/>
      <c r="M736" s="223"/>
      <c r="N736" s="224"/>
      <c r="O736" s="71"/>
      <c r="P736" s="71"/>
      <c r="Q736" s="71"/>
      <c r="R736" s="71"/>
      <c r="S736" s="71"/>
      <c r="T736" s="72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T736" s="17" t="s">
        <v>200</v>
      </c>
      <c r="AU736" s="17" t="s">
        <v>86</v>
      </c>
    </row>
    <row r="737" spans="1:65" s="14" customFormat="1">
      <c r="B737" s="235"/>
      <c r="C737" s="236"/>
      <c r="D737" s="221" t="s">
        <v>202</v>
      </c>
      <c r="E737" s="237" t="s">
        <v>1</v>
      </c>
      <c r="F737" s="238" t="s">
        <v>438</v>
      </c>
      <c r="G737" s="236"/>
      <c r="H737" s="239">
        <v>13.13</v>
      </c>
      <c r="I737" s="240"/>
      <c r="J737" s="236"/>
      <c r="K737" s="236"/>
      <c r="L737" s="241"/>
      <c r="M737" s="242"/>
      <c r="N737" s="243"/>
      <c r="O737" s="243"/>
      <c r="P737" s="243"/>
      <c r="Q737" s="243"/>
      <c r="R737" s="243"/>
      <c r="S737" s="243"/>
      <c r="T737" s="244"/>
      <c r="AT737" s="245" t="s">
        <v>202</v>
      </c>
      <c r="AU737" s="245" t="s">
        <v>86</v>
      </c>
      <c r="AV737" s="14" t="s">
        <v>86</v>
      </c>
      <c r="AW737" s="14" t="s">
        <v>32</v>
      </c>
      <c r="AX737" s="14" t="s">
        <v>77</v>
      </c>
      <c r="AY737" s="245" t="s">
        <v>191</v>
      </c>
    </row>
    <row r="738" spans="1:65" s="14" customFormat="1">
      <c r="B738" s="235"/>
      <c r="C738" s="236"/>
      <c r="D738" s="221" t="s">
        <v>202</v>
      </c>
      <c r="E738" s="237" t="s">
        <v>1</v>
      </c>
      <c r="F738" s="238" t="s">
        <v>439</v>
      </c>
      <c r="G738" s="236"/>
      <c r="H738" s="239">
        <v>13.01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AT738" s="245" t="s">
        <v>202</v>
      </c>
      <c r="AU738" s="245" t="s">
        <v>86</v>
      </c>
      <c r="AV738" s="14" t="s">
        <v>86</v>
      </c>
      <c r="AW738" s="14" t="s">
        <v>32</v>
      </c>
      <c r="AX738" s="14" t="s">
        <v>77</v>
      </c>
      <c r="AY738" s="245" t="s">
        <v>191</v>
      </c>
    </row>
    <row r="739" spans="1:65" s="14" customFormat="1">
      <c r="B739" s="235"/>
      <c r="C739" s="236"/>
      <c r="D739" s="221" t="s">
        <v>202</v>
      </c>
      <c r="E739" s="237" t="s">
        <v>1</v>
      </c>
      <c r="F739" s="238" t="s">
        <v>440</v>
      </c>
      <c r="G739" s="236"/>
      <c r="H739" s="239">
        <v>13.04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AT739" s="245" t="s">
        <v>202</v>
      </c>
      <c r="AU739" s="245" t="s">
        <v>86</v>
      </c>
      <c r="AV739" s="14" t="s">
        <v>86</v>
      </c>
      <c r="AW739" s="14" t="s">
        <v>32</v>
      </c>
      <c r="AX739" s="14" t="s">
        <v>77</v>
      </c>
      <c r="AY739" s="245" t="s">
        <v>191</v>
      </c>
    </row>
    <row r="740" spans="1:65" s="13" customFormat="1">
      <c r="B740" s="225"/>
      <c r="C740" s="226"/>
      <c r="D740" s="221" t="s">
        <v>202</v>
      </c>
      <c r="E740" s="227" t="s">
        <v>1</v>
      </c>
      <c r="F740" s="228" t="s">
        <v>551</v>
      </c>
      <c r="G740" s="226"/>
      <c r="H740" s="227" t="s">
        <v>1</v>
      </c>
      <c r="I740" s="229"/>
      <c r="J740" s="226"/>
      <c r="K740" s="226"/>
      <c r="L740" s="230"/>
      <c r="M740" s="231"/>
      <c r="N740" s="232"/>
      <c r="O740" s="232"/>
      <c r="P740" s="232"/>
      <c r="Q740" s="232"/>
      <c r="R740" s="232"/>
      <c r="S740" s="232"/>
      <c r="T740" s="233"/>
      <c r="AT740" s="234" t="s">
        <v>202</v>
      </c>
      <c r="AU740" s="234" t="s">
        <v>86</v>
      </c>
      <c r="AV740" s="13" t="s">
        <v>84</v>
      </c>
      <c r="AW740" s="13" t="s">
        <v>32</v>
      </c>
      <c r="AX740" s="13" t="s">
        <v>77</v>
      </c>
      <c r="AY740" s="234" t="s">
        <v>191</v>
      </c>
    </row>
    <row r="741" spans="1:65" s="14" customFormat="1">
      <c r="B741" s="235"/>
      <c r="C741" s="236"/>
      <c r="D741" s="221" t="s">
        <v>202</v>
      </c>
      <c r="E741" s="237" t="s">
        <v>1</v>
      </c>
      <c r="F741" s="238" t="s">
        <v>950</v>
      </c>
      <c r="G741" s="236"/>
      <c r="H741" s="239">
        <v>0.90400000000000003</v>
      </c>
      <c r="I741" s="240"/>
      <c r="J741" s="236"/>
      <c r="K741" s="236"/>
      <c r="L741" s="241"/>
      <c r="M741" s="242"/>
      <c r="N741" s="243"/>
      <c r="O741" s="243"/>
      <c r="P741" s="243"/>
      <c r="Q741" s="243"/>
      <c r="R741" s="243"/>
      <c r="S741" s="243"/>
      <c r="T741" s="244"/>
      <c r="AT741" s="245" t="s">
        <v>202</v>
      </c>
      <c r="AU741" s="245" t="s">
        <v>86</v>
      </c>
      <c r="AV741" s="14" t="s">
        <v>86</v>
      </c>
      <c r="AW741" s="14" t="s">
        <v>32</v>
      </c>
      <c r="AX741" s="14" t="s">
        <v>77</v>
      </c>
      <c r="AY741" s="245" t="s">
        <v>191</v>
      </c>
    </row>
    <row r="742" spans="1:65" s="13" customFormat="1">
      <c r="B742" s="225"/>
      <c r="C742" s="226"/>
      <c r="D742" s="221" t="s">
        <v>202</v>
      </c>
      <c r="E742" s="227" t="s">
        <v>1</v>
      </c>
      <c r="F742" s="228" t="s">
        <v>394</v>
      </c>
      <c r="G742" s="226"/>
      <c r="H742" s="227" t="s">
        <v>1</v>
      </c>
      <c r="I742" s="229"/>
      <c r="J742" s="226"/>
      <c r="K742" s="226"/>
      <c r="L742" s="230"/>
      <c r="M742" s="231"/>
      <c r="N742" s="232"/>
      <c r="O742" s="232"/>
      <c r="P742" s="232"/>
      <c r="Q742" s="232"/>
      <c r="R742" s="232"/>
      <c r="S742" s="232"/>
      <c r="T742" s="233"/>
      <c r="AT742" s="234" t="s">
        <v>202</v>
      </c>
      <c r="AU742" s="234" t="s">
        <v>86</v>
      </c>
      <c r="AV742" s="13" t="s">
        <v>84</v>
      </c>
      <c r="AW742" s="13" t="s">
        <v>32</v>
      </c>
      <c r="AX742" s="13" t="s">
        <v>77</v>
      </c>
      <c r="AY742" s="234" t="s">
        <v>191</v>
      </c>
    </row>
    <row r="743" spans="1:65" s="14" customFormat="1">
      <c r="B743" s="235"/>
      <c r="C743" s="236"/>
      <c r="D743" s="221" t="s">
        <v>202</v>
      </c>
      <c r="E743" s="237" t="s">
        <v>1</v>
      </c>
      <c r="F743" s="238" t="s">
        <v>979</v>
      </c>
      <c r="G743" s="236"/>
      <c r="H743" s="239">
        <v>2.1760000000000002</v>
      </c>
      <c r="I743" s="240"/>
      <c r="J743" s="236"/>
      <c r="K743" s="236"/>
      <c r="L743" s="241"/>
      <c r="M743" s="242"/>
      <c r="N743" s="243"/>
      <c r="O743" s="243"/>
      <c r="P743" s="243"/>
      <c r="Q743" s="243"/>
      <c r="R743" s="243"/>
      <c r="S743" s="243"/>
      <c r="T743" s="244"/>
      <c r="AT743" s="245" t="s">
        <v>202</v>
      </c>
      <c r="AU743" s="245" t="s">
        <v>86</v>
      </c>
      <c r="AV743" s="14" t="s">
        <v>86</v>
      </c>
      <c r="AW743" s="14" t="s">
        <v>32</v>
      </c>
      <c r="AX743" s="14" t="s">
        <v>77</v>
      </c>
      <c r="AY743" s="245" t="s">
        <v>191</v>
      </c>
    </row>
    <row r="744" spans="1:65" s="14" customFormat="1">
      <c r="B744" s="235"/>
      <c r="C744" s="236"/>
      <c r="D744" s="221" t="s">
        <v>202</v>
      </c>
      <c r="E744" s="237" t="s">
        <v>1</v>
      </c>
      <c r="F744" s="238" t="s">
        <v>952</v>
      </c>
      <c r="G744" s="236"/>
      <c r="H744" s="239">
        <v>1.0069999999999999</v>
      </c>
      <c r="I744" s="240"/>
      <c r="J744" s="236"/>
      <c r="K744" s="236"/>
      <c r="L744" s="241"/>
      <c r="M744" s="242"/>
      <c r="N744" s="243"/>
      <c r="O744" s="243"/>
      <c r="P744" s="243"/>
      <c r="Q744" s="243"/>
      <c r="R744" s="243"/>
      <c r="S744" s="243"/>
      <c r="T744" s="244"/>
      <c r="AT744" s="245" t="s">
        <v>202</v>
      </c>
      <c r="AU744" s="245" t="s">
        <v>86</v>
      </c>
      <c r="AV744" s="14" t="s">
        <v>86</v>
      </c>
      <c r="AW744" s="14" t="s">
        <v>32</v>
      </c>
      <c r="AX744" s="14" t="s">
        <v>77</v>
      </c>
      <c r="AY744" s="245" t="s">
        <v>191</v>
      </c>
    </row>
    <row r="745" spans="1:65" s="2" customFormat="1" ht="21.6" customHeight="1">
      <c r="A745" s="34"/>
      <c r="B745" s="35"/>
      <c r="C745" s="208" t="s">
        <v>993</v>
      </c>
      <c r="D745" s="208" t="s">
        <v>193</v>
      </c>
      <c r="E745" s="209" t="s">
        <v>994</v>
      </c>
      <c r="F745" s="210" t="s">
        <v>995</v>
      </c>
      <c r="G745" s="211" t="s">
        <v>235</v>
      </c>
      <c r="H745" s="212">
        <v>1.5940000000000001</v>
      </c>
      <c r="I745" s="213"/>
      <c r="J745" s="214">
        <f>ROUND(I745*H745,2)</f>
        <v>0</v>
      </c>
      <c r="K745" s="210" t="s">
        <v>197</v>
      </c>
      <c r="L745" s="39"/>
      <c r="M745" s="215" t="s">
        <v>1</v>
      </c>
      <c r="N745" s="216" t="s">
        <v>42</v>
      </c>
      <c r="O745" s="71"/>
      <c r="P745" s="217">
        <f>O745*H745</f>
        <v>0</v>
      </c>
      <c r="Q745" s="217">
        <v>0</v>
      </c>
      <c r="R745" s="217">
        <f>Q745*H745</f>
        <v>0</v>
      </c>
      <c r="S745" s="217">
        <v>0</v>
      </c>
      <c r="T745" s="218">
        <f>S745*H745</f>
        <v>0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219" t="s">
        <v>321</v>
      </c>
      <c r="AT745" s="219" t="s">
        <v>193</v>
      </c>
      <c r="AU745" s="219" t="s">
        <v>86</v>
      </c>
      <c r="AY745" s="17" t="s">
        <v>191</v>
      </c>
      <c r="BE745" s="220">
        <f>IF(N745="základní",J745,0)</f>
        <v>0</v>
      </c>
      <c r="BF745" s="220">
        <f>IF(N745="snížená",J745,0)</f>
        <v>0</v>
      </c>
      <c r="BG745" s="220">
        <f>IF(N745="zákl. přenesená",J745,0)</f>
        <v>0</v>
      </c>
      <c r="BH745" s="220">
        <f>IF(N745="sníž. přenesená",J745,0)</f>
        <v>0</v>
      </c>
      <c r="BI745" s="220">
        <f>IF(N745="nulová",J745,0)</f>
        <v>0</v>
      </c>
      <c r="BJ745" s="17" t="s">
        <v>84</v>
      </c>
      <c r="BK745" s="220">
        <f>ROUND(I745*H745,2)</f>
        <v>0</v>
      </c>
      <c r="BL745" s="17" t="s">
        <v>321</v>
      </c>
      <c r="BM745" s="219" t="s">
        <v>996</v>
      </c>
    </row>
    <row r="746" spans="1:65" s="2" customFormat="1" ht="29.25">
      <c r="A746" s="34"/>
      <c r="B746" s="35"/>
      <c r="C746" s="36"/>
      <c r="D746" s="221" t="s">
        <v>200</v>
      </c>
      <c r="E746" s="36"/>
      <c r="F746" s="222" t="s">
        <v>997</v>
      </c>
      <c r="G746" s="36"/>
      <c r="H746" s="36"/>
      <c r="I746" s="122"/>
      <c r="J746" s="36"/>
      <c r="K746" s="36"/>
      <c r="L746" s="39"/>
      <c r="M746" s="223"/>
      <c r="N746" s="224"/>
      <c r="O746" s="71"/>
      <c r="P746" s="71"/>
      <c r="Q746" s="71"/>
      <c r="R746" s="71"/>
      <c r="S746" s="71"/>
      <c r="T746" s="72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T746" s="17" t="s">
        <v>200</v>
      </c>
      <c r="AU746" s="17" t="s">
        <v>86</v>
      </c>
    </row>
    <row r="747" spans="1:65" s="12" customFormat="1" ht="22.9" customHeight="1">
      <c r="B747" s="192"/>
      <c r="C747" s="193"/>
      <c r="D747" s="194" t="s">
        <v>76</v>
      </c>
      <c r="E747" s="206" t="s">
        <v>998</v>
      </c>
      <c r="F747" s="206" t="s">
        <v>999</v>
      </c>
      <c r="G747" s="193"/>
      <c r="H747" s="193"/>
      <c r="I747" s="196"/>
      <c r="J747" s="207">
        <f>BK747</f>
        <v>0</v>
      </c>
      <c r="K747" s="193"/>
      <c r="L747" s="198"/>
      <c r="M747" s="199"/>
      <c r="N747" s="200"/>
      <c r="O747" s="200"/>
      <c r="P747" s="201">
        <f>SUM(P748:P784)</f>
        <v>0</v>
      </c>
      <c r="Q747" s="200"/>
      <c r="R747" s="201">
        <f>SUM(R748:R784)</f>
        <v>0.14719349999999998</v>
      </c>
      <c r="S747" s="200"/>
      <c r="T747" s="202">
        <f>SUM(T748:T784)</f>
        <v>0.17686450000000004</v>
      </c>
      <c r="AR747" s="203" t="s">
        <v>86</v>
      </c>
      <c r="AT747" s="204" t="s">
        <v>76</v>
      </c>
      <c r="AU747" s="204" t="s">
        <v>84</v>
      </c>
      <c r="AY747" s="203" t="s">
        <v>191</v>
      </c>
      <c r="BK747" s="205">
        <f>SUM(BK748:BK784)</f>
        <v>0</v>
      </c>
    </row>
    <row r="748" spans="1:65" s="2" customFormat="1" ht="21.6" customHeight="1">
      <c r="A748" s="34"/>
      <c r="B748" s="35"/>
      <c r="C748" s="208" t="s">
        <v>1000</v>
      </c>
      <c r="D748" s="208" t="s">
        <v>193</v>
      </c>
      <c r="E748" s="209" t="s">
        <v>1001</v>
      </c>
      <c r="F748" s="210" t="s">
        <v>1002</v>
      </c>
      <c r="G748" s="211" t="s">
        <v>223</v>
      </c>
      <c r="H748" s="212">
        <v>66.391000000000005</v>
      </c>
      <c r="I748" s="213"/>
      <c r="J748" s="214">
        <f>ROUND(I748*H748,2)</f>
        <v>0</v>
      </c>
      <c r="K748" s="210" t="s">
        <v>197</v>
      </c>
      <c r="L748" s="39"/>
      <c r="M748" s="215" t="s">
        <v>1</v>
      </c>
      <c r="N748" s="216" t="s">
        <v>42</v>
      </c>
      <c r="O748" s="71"/>
      <c r="P748" s="217">
        <f>O748*H748</f>
        <v>0</v>
      </c>
      <c r="Q748" s="217">
        <v>0</v>
      </c>
      <c r="R748" s="217">
        <f>Q748*H748</f>
        <v>0</v>
      </c>
      <c r="S748" s="217">
        <v>0</v>
      </c>
      <c r="T748" s="218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219" t="s">
        <v>321</v>
      </c>
      <c r="AT748" s="219" t="s">
        <v>193</v>
      </c>
      <c r="AU748" s="219" t="s">
        <v>86</v>
      </c>
      <c r="AY748" s="17" t="s">
        <v>191</v>
      </c>
      <c r="BE748" s="220">
        <f>IF(N748="základní",J748,0)</f>
        <v>0</v>
      </c>
      <c r="BF748" s="220">
        <f>IF(N748="snížená",J748,0)</f>
        <v>0</v>
      </c>
      <c r="BG748" s="220">
        <f>IF(N748="zákl. přenesená",J748,0)</f>
        <v>0</v>
      </c>
      <c r="BH748" s="220">
        <f>IF(N748="sníž. přenesená",J748,0)</f>
        <v>0</v>
      </c>
      <c r="BI748" s="220">
        <f>IF(N748="nulová",J748,0)</f>
        <v>0</v>
      </c>
      <c r="BJ748" s="17" t="s">
        <v>84</v>
      </c>
      <c r="BK748" s="220">
        <f>ROUND(I748*H748,2)</f>
        <v>0</v>
      </c>
      <c r="BL748" s="17" t="s">
        <v>321</v>
      </c>
      <c r="BM748" s="219" t="s">
        <v>1003</v>
      </c>
    </row>
    <row r="749" spans="1:65" s="2" customFormat="1" ht="19.5">
      <c r="A749" s="34"/>
      <c r="B749" s="35"/>
      <c r="C749" s="36"/>
      <c r="D749" s="221" t="s">
        <v>200</v>
      </c>
      <c r="E749" s="36"/>
      <c r="F749" s="222" t="s">
        <v>1004</v>
      </c>
      <c r="G749" s="36"/>
      <c r="H749" s="36"/>
      <c r="I749" s="122"/>
      <c r="J749" s="36"/>
      <c r="K749" s="36"/>
      <c r="L749" s="39"/>
      <c r="M749" s="223"/>
      <c r="N749" s="224"/>
      <c r="O749" s="71"/>
      <c r="P749" s="71"/>
      <c r="Q749" s="71"/>
      <c r="R749" s="71"/>
      <c r="S749" s="71"/>
      <c r="T749" s="72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T749" s="17" t="s">
        <v>200</v>
      </c>
      <c r="AU749" s="17" t="s">
        <v>86</v>
      </c>
    </row>
    <row r="750" spans="1:65" s="2" customFormat="1" ht="19.5">
      <c r="A750" s="34"/>
      <c r="B750" s="35"/>
      <c r="C750" s="36"/>
      <c r="D750" s="221" t="s">
        <v>218</v>
      </c>
      <c r="E750" s="36"/>
      <c r="F750" s="246" t="s">
        <v>471</v>
      </c>
      <c r="G750" s="36"/>
      <c r="H750" s="36"/>
      <c r="I750" s="122"/>
      <c r="J750" s="36"/>
      <c r="K750" s="36"/>
      <c r="L750" s="39"/>
      <c r="M750" s="223"/>
      <c r="N750" s="224"/>
      <c r="O750" s="71"/>
      <c r="P750" s="71"/>
      <c r="Q750" s="71"/>
      <c r="R750" s="71"/>
      <c r="S750" s="71"/>
      <c r="T750" s="72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T750" s="17" t="s">
        <v>218</v>
      </c>
      <c r="AU750" s="17" t="s">
        <v>86</v>
      </c>
    </row>
    <row r="751" spans="1:65" s="14" customFormat="1">
      <c r="B751" s="235"/>
      <c r="C751" s="236"/>
      <c r="D751" s="221" t="s">
        <v>202</v>
      </c>
      <c r="E751" s="237" t="s">
        <v>1</v>
      </c>
      <c r="F751" s="238" t="s">
        <v>1005</v>
      </c>
      <c r="G751" s="236"/>
      <c r="H751" s="239">
        <v>8.4710000000000001</v>
      </c>
      <c r="I751" s="240"/>
      <c r="J751" s="236"/>
      <c r="K751" s="236"/>
      <c r="L751" s="241"/>
      <c r="M751" s="242"/>
      <c r="N751" s="243"/>
      <c r="O751" s="243"/>
      <c r="P751" s="243"/>
      <c r="Q751" s="243"/>
      <c r="R751" s="243"/>
      <c r="S751" s="243"/>
      <c r="T751" s="244"/>
      <c r="AT751" s="245" t="s">
        <v>202</v>
      </c>
      <c r="AU751" s="245" t="s">
        <v>86</v>
      </c>
      <c r="AV751" s="14" t="s">
        <v>86</v>
      </c>
      <c r="AW751" s="14" t="s">
        <v>32</v>
      </c>
      <c r="AX751" s="14" t="s">
        <v>77</v>
      </c>
      <c r="AY751" s="245" t="s">
        <v>191</v>
      </c>
    </row>
    <row r="752" spans="1:65" s="14" customFormat="1">
      <c r="B752" s="235"/>
      <c r="C752" s="236"/>
      <c r="D752" s="221" t="s">
        <v>202</v>
      </c>
      <c r="E752" s="237" t="s">
        <v>1</v>
      </c>
      <c r="F752" s="238" t="s">
        <v>1006</v>
      </c>
      <c r="G752" s="236"/>
      <c r="H752" s="239">
        <v>57.92</v>
      </c>
      <c r="I752" s="240"/>
      <c r="J752" s="236"/>
      <c r="K752" s="236"/>
      <c r="L752" s="241"/>
      <c r="M752" s="242"/>
      <c r="N752" s="243"/>
      <c r="O752" s="243"/>
      <c r="P752" s="243"/>
      <c r="Q752" s="243"/>
      <c r="R752" s="243"/>
      <c r="S752" s="243"/>
      <c r="T752" s="244"/>
      <c r="AT752" s="245" t="s">
        <v>202</v>
      </c>
      <c r="AU752" s="245" t="s">
        <v>86</v>
      </c>
      <c r="AV752" s="14" t="s">
        <v>86</v>
      </c>
      <c r="AW752" s="14" t="s">
        <v>32</v>
      </c>
      <c r="AX752" s="14" t="s">
        <v>77</v>
      </c>
      <c r="AY752" s="245" t="s">
        <v>191</v>
      </c>
    </row>
    <row r="753" spans="1:65" s="2" customFormat="1" ht="21.6" customHeight="1">
      <c r="A753" s="34"/>
      <c r="B753" s="35"/>
      <c r="C753" s="208" t="s">
        <v>1007</v>
      </c>
      <c r="D753" s="208" t="s">
        <v>193</v>
      </c>
      <c r="E753" s="209" t="s">
        <v>1008</v>
      </c>
      <c r="F753" s="210" t="s">
        <v>1009</v>
      </c>
      <c r="G753" s="211" t="s">
        <v>223</v>
      </c>
      <c r="H753" s="212">
        <v>66.391000000000005</v>
      </c>
      <c r="I753" s="213"/>
      <c r="J753" s="214">
        <f>ROUND(I753*H753,2)</f>
        <v>0</v>
      </c>
      <c r="K753" s="210" t="s">
        <v>197</v>
      </c>
      <c r="L753" s="39"/>
      <c r="M753" s="215" t="s">
        <v>1</v>
      </c>
      <c r="N753" s="216" t="s">
        <v>42</v>
      </c>
      <c r="O753" s="71"/>
      <c r="P753" s="217">
        <f>O753*H753</f>
        <v>0</v>
      </c>
      <c r="Q753" s="217">
        <v>0</v>
      </c>
      <c r="R753" s="217">
        <f>Q753*H753</f>
        <v>0</v>
      </c>
      <c r="S753" s="217">
        <v>2.5000000000000001E-3</v>
      </c>
      <c r="T753" s="218">
        <f>S753*H753</f>
        <v>0.16597750000000003</v>
      </c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219" t="s">
        <v>321</v>
      </c>
      <c r="AT753" s="219" t="s">
        <v>193</v>
      </c>
      <c r="AU753" s="219" t="s">
        <v>86</v>
      </c>
      <c r="AY753" s="17" t="s">
        <v>191</v>
      </c>
      <c r="BE753" s="220">
        <f>IF(N753="základní",J753,0)</f>
        <v>0</v>
      </c>
      <c r="BF753" s="220">
        <f>IF(N753="snížená",J753,0)</f>
        <v>0</v>
      </c>
      <c r="BG753" s="220">
        <f>IF(N753="zákl. přenesená",J753,0)</f>
        <v>0</v>
      </c>
      <c r="BH753" s="220">
        <f>IF(N753="sníž. přenesená",J753,0)</f>
        <v>0</v>
      </c>
      <c r="BI753" s="220">
        <f>IF(N753="nulová",J753,0)</f>
        <v>0</v>
      </c>
      <c r="BJ753" s="17" t="s">
        <v>84</v>
      </c>
      <c r="BK753" s="220">
        <f>ROUND(I753*H753,2)</f>
        <v>0</v>
      </c>
      <c r="BL753" s="17" t="s">
        <v>321</v>
      </c>
      <c r="BM753" s="219" t="s">
        <v>1010</v>
      </c>
    </row>
    <row r="754" spans="1:65" s="2" customFormat="1" ht="19.5">
      <c r="A754" s="34"/>
      <c r="B754" s="35"/>
      <c r="C754" s="36"/>
      <c r="D754" s="221" t="s">
        <v>200</v>
      </c>
      <c r="E754" s="36"/>
      <c r="F754" s="222" t="s">
        <v>1011</v>
      </c>
      <c r="G754" s="36"/>
      <c r="H754" s="36"/>
      <c r="I754" s="122"/>
      <c r="J754" s="36"/>
      <c r="K754" s="36"/>
      <c r="L754" s="39"/>
      <c r="M754" s="223"/>
      <c r="N754" s="224"/>
      <c r="O754" s="71"/>
      <c r="P754" s="71"/>
      <c r="Q754" s="71"/>
      <c r="R754" s="71"/>
      <c r="S754" s="71"/>
      <c r="T754" s="72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T754" s="17" t="s">
        <v>200</v>
      </c>
      <c r="AU754" s="17" t="s">
        <v>86</v>
      </c>
    </row>
    <row r="755" spans="1:65" s="2" customFormat="1" ht="19.5">
      <c r="A755" s="34"/>
      <c r="B755" s="35"/>
      <c r="C755" s="36"/>
      <c r="D755" s="221" t="s">
        <v>218</v>
      </c>
      <c r="E755" s="36"/>
      <c r="F755" s="246" t="s">
        <v>471</v>
      </c>
      <c r="G755" s="36"/>
      <c r="H755" s="36"/>
      <c r="I755" s="122"/>
      <c r="J755" s="36"/>
      <c r="K755" s="36"/>
      <c r="L755" s="39"/>
      <c r="M755" s="223"/>
      <c r="N755" s="224"/>
      <c r="O755" s="71"/>
      <c r="P755" s="71"/>
      <c r="Q755" s="71"/>
      <c r="R755" s="71"/>
      <c r="S755" s="71"/>
      <c r="T755" s="72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T755" s="17" t="s">
        <v>218</v>
      </c>
      <c r="AU755" s="17" t="s">
        <v>86</v>
      </c>
    </row>
    <row r="756" spans="1:65" s="14" customFormat="1">
      <c r="B756" s="235"/>
      <c r="C756" s="236"/>
      <c r="D756" s="221" t="s">
        <v>202</v>
      </c>
      <c r="E756" s="237" t="s">
        <v>1</v>
      </c>
      <c r="F756" s="238" t="s">
        <v>1005</v>
      </c>
      <c r="G756" s="236"/>
      <c r="H756" s="239">
        <v>8.4710000000000001</v>
      </c>
      <c r="I756" s="240"/>
      <c r="J756" s="236"/>
      <c r="K756" s="236"/>
      <c r="L756" s="241"/>
      <c r="M756" s="242"/>
      <c r="N756" s="243"/>
      <c r="O756" s="243"/>
      <c r="P756" s="243"/>
      <c r="Q756" s="243"/>
      <c r="R756" s="243"/>
      <c r="S756" s="243"/>
      <c r="T756" s="244"/>
      <c r="AT756" s="245" t="s">
        <v>202</v>
      </c>
      <c r="AU756" s="245" t="s">
        <v>86</v>
      </c>
      <c r="AV756" s="14" t="s">
        <v>86</v>
      </c>
      <c r="AW756" s="14" t="s">
        <v>32</v>
      </c>
      <c r="AX756" s="14" t="s">
        <v>77</v>
      </c>
      <c r="AY756" s="245" t="s">
        <v>191</v>
      </c>
    </row>
    <row r="757" spans="1:65" s="14" customFormat="1">
      <c r="B757" s="235"/>
      <c r="C757" s="236"/>
      <c r="D757" s="221" t="s">
        <v>202</v>
      </c>
      <c r="E757" s="237" t="s">
        <v>1</v>
      </c>
      <c r="F757" s="238" t="s">
        <v>1006</v>
      </c>
      <c r="G757" s="236"/>
      <c r="H757" s="239">
        <v>57.92</v>
      </c>
      <c r="I757" s="240"/>
      <c r="J757" s="236"/>
      <c r="K757" s="236"/>
      <c r="L757" s="241"/>
      <c r="M757" s="242"/>
      <c r="N757" s="243"/>
      <c r="O757" s="243"/>
      <c r="P757" s="243"/>
      <c r="Q757" s="243"/>
      <c r="R757" s="243"/>
      <c r="S757" s="243"/>
      <c r="T757" s="244"/>
      <c r="AT757" s="245" t="s">
        <v>202</v>
      </c>
      <c r="AU757" s="245" t="s">
        <v>86</v>
      </c>
      <c r="AV757" s="14" t="s">
        <v>86</v>
      </c>
      <c r="AW757" s="14" t="s">
        <v>32</v>
      </c>
      <c r="AX757" s="14" t="s">
        <v>77</v>
      </c>
      <c r="AY757" s="245" t="s">
        <v>191</v>
      </c>
    </row>
    <row r="758" spans="1:65" s="2" customFormat="1" ht="21.6" customHeight="1">
      <c r="A758" s="34"/>
      <c r="B758" s="35"/>
      <c r="C758" s="208" t="s">
        <v>1012</v>
      </c>
      <c r="D758" s="208" t="s">
        <v>193</v>
      </c>
      <c r="E758" s="209" t="s">
        <v>1013</v>
      </c>
      <c r="F758" s="210" t="s">
        <v>1014</v>
      </c>
      <c r="G758" s="211" t="s">
        <v>297</v>
      </c>
      <c r="H758" s="212">
        <v>36.29</v>
      </c>
      <c r="I758" s="213"/>
      <c r="J758" s="214">
        <f>ROUND(I758*H758,2)</f>
        <v>0</v>
      </c>
      <c r="K758" s="210" t="s">
        <v>197</v>
      </c>
      <c r="L758" s="39"/>
      <c r="M758" s="215" t="s">
        <v>1</v>
      </c>
      <c r="N758" s="216" t="s">
        <v>42</v>
      </c>
      <c r="O758" s="71"/>
      <c r="P758" s="217">
        <f>O758*H758</f>
        <v>0</v>
      </c>
      <c r="Q758" s="217">
        <v>0</v>
      </c>
      <c r="R758" s="217">
        <f>Q758*H758</f>
        <v>0</v>
      </c>
      <c r="S758" s="217">
        <v>2.9999999999999997E-4</v>
      </c>
      <c r="T758" s="218">
        <f>S758*H758</f>
        <v>1.0886999999999999E-2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219" t="s">
        <v>321</v>
      </c>
      <c r="AT758" s="219" t="s">
        <v>193</v>
      </c>
      <c r="AU758" s="219" t="s">
        <v>86</v>
      </c>
      <c r="AY758" s="17" t="s">
        <v>191</v>
      </c>
      <c r="BE758" s="220">
        <f>IF(N758="základní",J758,0)</f>
        <v>0</v>
      </c>
      <c r="BF758" s="220">
        <f>IF(N758="snížená",J758,0)</f>
        <v>0</v>
      </c>
      <c r="BG758" s="220">
        <f>IF(N758="zákl. přenesená",J758,0)</f>
        <v>0</v>
      </c>
      <c r="BH758" s="220">
        <f>IF(N758="sníž. přenesená",J758,0)</f>
        <v>0</v>
      </c>
      <c r="BI758" s="220">
        <f>IF(N758="nulová",J758,0)</f>
        <v>0</v>
      </c>
      <c r="BJ758" s="17" t="s">
        <v>84</v>
      </c>
      <c r="BK758" s="220">
        <f>ROUND(I758*H758,2)</f>
        <v>0</v>
      </c>
      <c r="BL758" s="17" t="s">
        <v>321</v>
      </c>
      <c r="BM758" s="219" t="s">
        <v>1015</v>
      </c>
    </row>
    <row r="759" spans="1:65" s="2" customFormat="1">
      <c r="A759" s="34"/>
      <c r="B759" s="35"/>
      <c r="C759" s="36"/>
      <c r="D759" s="221" t="s">
        <v>200</v>
      </c>
      <c r="E759" s="36"/>
      <c r="F759" s="222" t="s">
        <v>1016</v>
      </c>
      <c r="G759" s="36"/>
      <c r="H759" s="36"/>
      <c r="I759" s="122"/>
      <c r="J759" s="36"/>
      <c r="K759" s="36"/>
      <c r="L759" s="39"/>
      <c r="M759" s="223"/>
      <c r="N759" s="224"/>
      <c r="O759" s="71"/>
      <c r="P759" s="71"/>
      <c r="Q759" s="71"/>
      <c r="R759" s="71"/>
      <c r="S759" s="71"/>
      <c r="T759" s="72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T759" s="17" t="s">
        <v>200</v>
      </c>
      <c r="AU759" s="17" t="s">
        <v>86</v>
      </c>
    </row>
    <row r="760" spans="1:65" s="2" customFormat="1" ht="19.5">
      <c r="A760" s="34"/>
      <c r="B760" s="35"/>
      <c r="C760" s="36"/>
      <c r="D760" s="221" t="s">
        <v>218</v>
      </c>
      <c r="E760" s="36"/>
      <c r="F760" s="246" t="s">
        <v>471</v>
      </c>
      <c r="G760" s="36"/>
      <c r="H760" s="36"/>
      <c r="I760" s="122"/>
      <c r="J760" s="36"/>
      <c r="K760" s="36"/>
      <c r="L760" s="39"/>
      <c r="M760" s="223"/>
      <c r="N760" s="224"/>
      <c r="O760" s="71"/>
      <c r="P760" s="71"/>
      <c r="Q760" s="71"/>
      <c r="R760" s="71"/>
      <c r="S760" s="71"/>
      <c r="T760" s="72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T760" s="17" t="s">
        <v>218</v>
      </c>
      <c r="AU760" s="17" t="s">
        <v>86</v>
      </c>
    </row>
    <row r="761" spans="1:65" s="13" customFormat="1">
      <c r="B761" s="225"/>
      <c r="C761" s="226"/>
      <c r="D761" s="221" t="s">
        <v>202</v>
      </c>
      <c r="E761" s="227" t="s">
        <v>1</v>
      </c>
      <c r="F761" s="228" t="s">
        <v>1017</v>
      </c>
      <c r="G761" s="226"/>
      <c r="H761" s="227" t="s">
        <v>1</v>
      </c>
      <c r="I761" s="229"/>
      <c r="J761" s="226"/>
      <c r="K761" s="226"/>
      <c r="L761" s="230"/>
      <c r="M761" s="231"/>
      <c r="N761" s="232"/>
      <c r="O761" s="232"/>
      <c r="P761" s="232"/>
      <c r="Q761" s="232"/>
      <c r="R761" s="232"/>
      <c r="S761" s="232"/>
      <c r="T761" s="233"/>
      <c r="AT761" s="234" t="s">
        <v>202</v>
      </c>
      <c r="AU761" s="234" t="s">
        <v>86</v>
      </c>
      <c r="AV761" s="13" t="s">
        <v>84</v>
      </c>
      <c r="AW761" s="13" t="s">
        <v>32</v>
      </c>
      <c r="AX761" s="13" t="s">
        <v>77</v>
      </c>
      <c r="AY761" s="234" t="s">
        <v>191</v>
      </c>
    </row>
    <row r="762" spans="1:65" s="14" customFormat="1">
      <c r="B762" s="235"/>
      <c r="C762" s="236"/>
      <c r="D762" s="221" t="s">
        <v>202</v>
      </c>
      <c r="E762" s="237" t="s">
        <v>1</v>
      </c>
      <c r="F762" s="238" t="s">
        <v>1018</v>
      </c>
      <c r="G762" s="236"/>
      <c r="H762" s="239">
        <v>4.3</v>
      </c>
      <c r="I762" s="240"/>
      <c r="J762" s="236"/>
      <c r="K762" s="236"/>
      <c r="L762" s="241"/>
      <c r="M762" s="242"/>
      <c r="N762" s="243"/>
      <c r="O762" s="243"/>
      <c r="P762" s="243"/>
      <c r="Q762" s="243"/>
      <c r="R762" s="243"/>
      <c r="S762" s="243"/>
      <c r="T762" s="244"/>
      <c r="AT762" s="245" t="s">
        <v>202</v>
      </c>
      <c r="AU762" s="245" t="s">
        <v>86</v>
      </c>
      <c r="AV762" s="14" t="s">
        <v>86</v>
      </c>
      <c r="AW762" s="14" t="s">
        <v>32</v>
      </c>
      <c r="AX762" s="14" t="s">
        <v>77</v>
      </c>
      <c r="AY762" s="245" t="s">
        <v>191</v>
      </c>
    </row>
    <row r="763" spans="1:65" s="13" customFormat="1">
      <c r="B763" s="225"/>
      <c r="C763" s="226"/>
      <c r="D763" s="221" t="s">
        <v>202</v>
      </c>
      <c r="E763" s="227" t="s">
        <v>1</v>
      </c>
      <c r="F763" s="228" t="s">
        <v>1019</v>
      </c>
      <c r="G763" s="226"/>
      <c r="H763" s="227" t="s">
        <v>1</v>
      </c>
      <c r="I763" s="229"/>
      <c r="J763" s="226"/>
      <c r="K763" s="226"/>
      <c r="L763" s="230"/>
      <c r="M763" s="231"/>
      <c r="N763" s="232"/>
      <c r="O763" s="232"/>
      <c r="P763" s="232"/>
      <c r="Q763" s="232"/>
      <c r="R763" s="232"/>
      <c r="S763" s="232"/>
      <c r="T763" s="233"/>
      <c r="AT763" s="234" t="s">
        <v>202</v>
      </c>
      <c r="AU763" s="234" t="s">
        <v>86</v>
      </c>
      <c r="AV763" s="13" t="s">
        <v>84</v>
      </c>
      <c r="AW763" s="13" t="s">
        <v>32</v>
      </c>
      <c r="AX763" s="13" t="s">
        <v>77</v>
      </c>
      <c r="AY763" s="234" t="s">
        <v>191</v>
      </c>
    </row>
    <row r="764" spans="1:65" s="14" customFormat="1">
      <c r="B764" s="235"/>
      <c r="C764" s="236"/>
      <c r="D764" s="221" t="s">
        <v>202</v>
      </c>
      <c r="E764" s="237" t="s">
        <v>1</v>
      </c>
      <c r="F764" s="238" t="s">
        <v>1020</v>
      </c>
      <c r="G764" s="236"/>
      <c r="H764" s="239">
        <v>31.99</v>
      </c>
      <c r="I764" s="240"/>
      <c r="J764" s="236"/>
      <c r="K764" s="236"/>
      <c r="L764" s="241"/>
      <c r="M764" s="242"/>
      <c r="N764" s="243"/>
      <c r="O764" s="243"/>
      <c r="P764" s="243"/>
      <c r="Q764" s="243"/>
      <c r="R764" s="243"/>
      <c r="S764" s="243"/>
      <c r="T764" s="244"/>
      <c r="AT764" s="245" t="s">
        <v>202</v>
      </c>
      <c r="AU764" s="245" t="s">
        <v>86</v>
      </c>
      <c r="AV764" s="14" t="s">
        <v>86</v>
      </c>
      <c r="AW764" s="14" t="s">
        <v>32</v>
      </c>
      <c r="AX764" s="14" t="s">
        <v>77</v>
      </c>
      <c r="AY764" s="245" t="s">
        <v>191</v>
      </c>
    </row>
    <row r="765" spans="1:65" s="2" customFormat="1" ht="21.6" customHeight="1">
      <c r="A765" s="34"/>
      <c r="B765" s="35"/>
      <c r="C765" s="208" t="s">
        <v>1021</v>
      </c>
      <c r="D765" s="208" t="s">
        <v>193</v>
      </c>
      <c r="E765" s="209" t="s">
        <v>1022</v>
      </c>
      <c r="F765" s="210" t="s">
        <v>1023</v>
      </c>
      <c r="G765" s="211" t="s">
        <v>223</v>
      </c>
      <c r="H765" s="212">
        <v>57.92</v>
      </c>
      <c r="I765" s="213"/>
      <c r="J765" s="214">
        <f>ROUND(I765*H765,2)</f>
        <v>0</v>
      </c>
      <c r="K765" s="210" t="s">
        <v>197</v>
      </c>
      <c r="L765" s="39"/>
      <c r="M765" s="215" t="s">
        <v>1</v>
      </c>
      <c r="N765" s="216" t="s">
        <v>42</v>
      </c>
      <c r="O765" s="71"/>
      <c r="P765" s="217">
        <f>O765*H765</f>
        <v>0</v>
      </c>
      <c r="Q765" s="217">
        <v>2.9999999999999997E-4</v>
      </c>
      <c r="R765" s="217">
        <f>Q765*H765</f>
        <v>1.7375999999999999E-2</v>
      </c>
      <c r="S765" s="217">
        <v>0</v>
      </c>
      <c r="T765" s="218">
        <f>S765*H765</f>
        <v>0</v>
      </c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R765" s="219" t="s">
        <v>321</v>
      </c>
      <c r="AT765" s="219" t="s">
        <v>193</v>
      </c>
      <c r="AU765" s="219" t="s">
        <v>86</v>
      </c>
      <c r="AY765" s="17" t="s">
        <v>191</v>
      </c>
      <c r="BE765" s="220">
        <f>IF(N765="základní",J765,0)</f>
        <v>0</v>
      </c>
      <c r="BF765" s="220">
        <f>IF(N765="snížená",J765,0)</f>
        <v>0</v>
      </c>
      <c r="BG765" s="220">
        <f>IF(N765="zákl. přenesená",J765,0)</f>
        <v>0</v>
      </c>
      <c r="BH765" s="220">
        <f>IF(N765="sníž. přenesená",J765,0)</f>
        <v>0</v>
      </c>
      <c r="BI765" s="220">
        <f>IF(N765="nulová",J765,0)</f>
        <v>0</v>
      </c>
      <c r="BJ765" s="17" t="s">
        <v>84</v>
      </c>
      <c r="BK765" s="220">
        <f>ROUND(I765*H765,2)</f>
        <v>0</v>
      </c>
      <c r="BL765" s="17" t="s">
        <v>321</v>
      </c>
      <c r="BM765" s="219" t="s">
        <v>1024</v>
      </c>
    </row>
    <row r="766" spans="1:65" s="2" customFormat="1" ht="19.5">
      <c r="A766" s="34"/>
      <c r="B766" s="35"/>
      <c r="C766" s="36"/>
      <c r="D766" s="221" t="s">
        <v>200</v>
      </c>
      <c r="E766" s="36"/>
      <c r="F766" s="222" t="s">
        <v>1025</v>
      </c>
      <c r="G766" s="36"/>
      <c r="H766" s="36"/>
      <c r="I766" s="122"/>
      <c r="J766" s="36"/>
      <c r="K766" s="36"/>
      <c r="L766" s="39"/>
      <c r="M766" s="223"/>
      <c r="N766" s="224"/>
      <c r="O766" s="71"/>
      <c r="P766" s="71"/>
      <c r="Q766" s="71"/>
      <c r="R766" s="71"/>
      <c r="S766" s="71"/>
      <c r="T766" s="72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T766" s="17" t="s">
        <v>200</v>
      </c>
      <c r="AU766" s="17" t="s">
        <v>86</v>
      </c>
    </row>
    <row r="767" spans="1:65" s="2" customFormat="1" ht="19.5">
      <c r="A767" s="34"/>
      <c r="B767" s="35"/>
      <c r="C767" s="36"/>
      <c r="D767" s="221" t="s">
        <v>218</v>
      </c>
      <c r="E767" s="36"/>
      <c r="F767" s="246" t="s">
        <v>471</v>
      </c>
      <c r="G767" s="36"/>
      <c r="H767" s="36"/>
      <c r="I767" s="122"/>
      <c r="J767" s="36"/>
      <c r="K767" s="36"/>
      <c r="L767" s="39"/>
      <c r="M767" s="223"/>
      <c r="N767" s="224"/>
      <c r="O767" s="71"/>
      <c r="P767" s="71"/>
      <c r="Q767" s="71"/>
      <c r="R767" s="71"/>
      <c r="S767" s="71"/>
      <c r="T767" s="72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T767" s="17" t="s">
        <v>218</v>
      </c>
      <c r="AU767" s="17" t="s">
        <v>86</v>
      </c>
    </row>
    <row r="768" spans="1:65" s="2" customFormat="1" ht="14.45" customHeight="1">
      <c r="A768" s="34"/>
      <c r="B768" s="35"/>
      <c r="C768" s="208" t="s">
        <v>1026</v>
      </c>
      <c r="D768" s="208" t="s">
        <v>193</v>
      </c>
      <c r="E768" s="209" t="s">
        <v>1027</v>
      </c>
      <c r="F768" s="210" t="s">
        <v>1028</v>
      </c>
      <c r="G768" s="211" t="s">
        <v>297</v>
      </c>
      <c r="H768" s="212">
        <v>41.87</v>
      </c>
      <c r="I768" s="213"/>
      <c r="J768" s="214">
        <f>ROUND(I768*H768,2)</f>
        <v>0</v>
      </c>
      <c r="K768" s="210" t="s">
        <v>197</v>
      </c>
      <c r="L768" s="39"/>
      <c r="M768" s="215" t="s">
        <v>1</v>
      </c>
      <c r="N768" s="216" t="s">
        <v>42</v>
      </c>
      <c r="O768" s="71"/>
      <c r="P768" s="217">
        <f>O768*H768</f>
        <v>0</v>
      </c>
      <c r="Q768" s="217">
        <v>3.0000000000000001E-5</v>
      </c>
      <c r="R768" s="217">
        <f>Q768*H768</f>
        <v>1.2561E-3</v>
      </c>
      <c r="S768" s="217">
        <v>0</v>
      </c>
      <c r="T768" s="218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219" t="s">
        <v>321</v>
      </c>
      <c r="AT768" s="219" t="s">
        <v>193</v>
      </c>
      <c r="AU768" s="219" t="s">
        <v>86</v>
      </c>
      <c r="AY768" s="17" t="s">
        <v>191</v>
      </c>
      <c r="BE768" s="220">
        <f>IF(N768="základní",J768,0)</f>
        <v>0</v>
      </c>
      <c r="BF768" s="220">
        <f>IF(N768="snížená",J768,0)</f>
        <v>0</v>
      </c>
      <c r="BG768" s="220">
        <f>IF(N768="zákl. přenesená",J768,0)</f>
        <v>0</v>
      </c>
      <c r="BH768" s="220">
        <f>IF(N768="sníž. přenesená",J768,0)</f>
        <v>0</v>
      </c>
      <c r="BI768" s="220">
        <f>IF(N768="nulová",J768,0)</f>
        <v>0</v>
      </c>
      <c r="BJ768" s="17" t="s">
        <v>84</v>
      </c>
      <c r="BK768" s="220">
        <f>ROUND(I768*H768,2)</f>
        <v>0</v>
      </c>
      <c r="BL768" s="17" t="s">
        <v>321</v>
      </c>
      <c r="BM768" s="219" t="s">
        <v>1029</v>
      </c>
    </row>
    <row r="769" spans="1:65" s="2" customFormat="1" ht="19.5">
      <c r="A769" s="34"/>
      <c r="B769" s="35"/>
      <c r="C769" s="36"/>
      <c r="D769" s="221" t="s">
        <v>200</v>
      </c>
      <c r="E769" s="36"/>
      <c r="F769" s="222" t="s">
        <v>1030</v>
      </c>
      <c r="G769" s="36"/>
      <c r="H769" s="36"/>
      <c r="I769" s="122"/>
      <c r="J769" s="36"/>
      <c r="K769" s="36"/>
      <c r="L769" s="39"/>
      <c r="M769" s="223"/>
      <c r="N769" s="224"/>
      <c r="O769" s="71"/>
      <c r="P769" s="71"/>
      <c r="Q769" s="71"/>
      <c r="R769" s="71"/>
      <c r="S769" s="71"/>
      <c r="T769" s="72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T769" s="17" t="s">
        <v>200</v>
      </c>
      <c r="AU769" s="17" t="s">
        <v>86</v>
      </c>
    </row>
    <row r="770" spans="1:65" s="2" customFormat="1" ht="19.5">
      <c r="A770" s="34"/>
      <c r="B770" s="35"/>
      <c r="C770" s="36"/>
      <c r="D770" s="221" t="s">
        <v>218</v>
      </c>
      <c r="E770" s="36"/>
      <c r="F770" s="246" t="s">
        <v>471</v>
      </c>
      <c r="G770" s="36"/>
      <c r="H770" s="36"/>
      <c r="I770" s="122"/>
      <c r="J770" s="36"/>
      <c r="K770" s="36"/>
      <c r="L770" s="39"/>
      <c r="M770" s="223"/>
      <c r="N770" s="224"/>
      <c r="O770" s="71"/>
      <c r="P770" s="71"/>
      <c r="Q770" s="71"/>
      <c r="R770" s="71"/>
      <c r="S770" s="71"/>
      <c r="T770" s="72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T770" s="17" t="s">
        <v>218</v>
      </c>
      <c r="AU770" s="17" t="s">
        <v>86</v>
      </c>
    </row>
    <row r="771" spans="1:65" s="13" customFormat="1">
      <c r="B771" s="225"/>
      <c r="C771" s="226"/>
      <c r="D771" s="221" t="s">
        <v>202</v>
      </c>
      <c r="E771" s="227" t="s">
        <v>1</v>
      </c>
      <c r="F771" s="228" t="s">
        <v>1017</v>
      </c>
      <c r="G771" s="226"/>
      <c r="H771" s="227" t="s">
        <v>1</v>
      </c>
      <c r="I771" s="229"/>
      <c r="J771" s="226"/>
      <c r="K771" s="226"/>
      <c r="L771" s="230"/>
      <c r="M771" s="231"/>
      <c r="N771" s="232"/>
      <c r="O771" s="232"/>
      <c r="P771" s="232"/>
      <c r="Q771" s="232"/>
      <c r="R771" s="232"/>
      <c r="S771" s="232"/>
      <c r="T771" s="233"/>
      <c r="AT771" s="234" t="s">
        <v>202</v>
      </c>
      <c r="AU771" s="234" t="s">
        <v>86</v>
      </c>
      <c r="AV771" s="13" t="s">
        <v>84</v>
      </c>
      <c r="AW771" s="13" t="s">
        <v>32</v>
      </c>
      <c r="AX771" s="13" t="s">
        <v>77</v>
      </c>
      <c r="AY771" s="234" t="s">
        <v>191</v>
      </c>
    </row>
    <row r="772" spans="1:65" s="14" customFormat="1">
      <c r="B772" s="235"/>
      <c r="C772" s="236"/>
      <c r="D772" s="221" t="s">
        <v>202</v>
      </c>
      <c r="E772" s="237" t="s">
        <v>1</v>
      </c>
      <c r="F772" s="238" t="s">
        <v>1031</v>
      </c>
      <c r="G772" s="236"/>
      <c r="H772" s="239">
        <v>9.8800000000000008</v>
      </c>
      <c r="I772" s="240"/>
      <c r="J772" s="236"/>
      <c r="K772" s="236"/>
      <c r="L772" s="241"/>
      <c r="M772" s="242"/>
      <c r="N772" s="243"/>
      <c r="O772" s="243"/>
      <c r="P772" s="243"/>
      <c r="Q772" s="243"/>
      <c r="R772" s="243"/>
      <c r="S772" s="243"/>
      <c r="T772" s="244"/>
      <c r="AT772" s="245" t="s">
        <v>202</v>
      </c>
      <c r="AU772" s="245" t="s">
        <v>86</v>
      </c>
      <c r="AV772" s="14" t="s">
        <v>86</v>
      </c>
      <c r="AW772" s="14" t="s">
        <v>32</v>
      </c>
      <c r="AX772" s="14" t="s">
        <v>77</v>
      </c>
      <c r="AY772" s="245" t="s">
        <v>191</v>
      </c>
    </row>
    <row r="773" spans="1:65" s="13" customFormat="1">
      <c r="B773" s="225"/>
      <c r="C773" s="226"/>
      <c r="D773" s="221" t="s">
        <v>202</v>
      </c>
      <c r="E773" s="227" t="s">
        <v>1</v>
      </c>
      <c r="F773" s="228" t="s">
        <v>1019</v>
      </c>
      <c r="G773" s="226"/>
      <c r="H773" s="227" t="s">
        <v>1</v>
      </c>
      <c r="I773" s="229"/>
      <c r="J773" s="226"/>
      <c r="K773" s="226"/>
      <c r="L773" s="230"/>
      <c r="M773" s="231"/>
      <c r="N773" s="232"/>
      <c r="O773" s="232"/>
      <c r="P773" s="232"/>
      <c r="Q773" s="232"/>
      <c r="R773" s="232"/>
      <c r="S773" s="232"/>
      <c r="T773" s="233"/>
      <c r="AT773" s="234" t="s">
        <v>202</v>
      </c>
      <c r="AU773" s="234" t="s">
        <v>86</v>
      </c>
      <c r="AV773" s="13" t="s">
        <v>84</v>
      </c>
      <c r="AW773" s="13" t="s">
        <v>32</v>
      </c>
      <c r="AX773" s="13" t="s">
        <v>77</v>
      </c>
      <c r="AY773" s="234" t="s">
        <v>191</v>
      </c>
    </row>
    <row r="774" spans="1:65" s="14" customFormat="1">
      <c r="B774" s="235"/>
      <c r="C774" s="236"/>
      <c r="D774" s="221" t="s">
        <v>202</v>
      </c>
      <c r="E774" s="237" t="s">
        <v>1</v>
      </c>
      <c r="F774" s="238" t="s">
        <v>1020</v>
      </c>
      <c r="G774" s="236"/>
      <c r="H774" s="239">
        <v>31.99</v>
      </c>
      <c r="I774" s="240"/>
      <c r="J774" s="236"/>
      <c r="K774" s="236"/>
      <c r="L774" s="241"/>
      <c r="M774" s="242"/>
      <c r="N774" s="243"/>
      <c r="O774" s="243"/>
      <c r="P774" s="243"/>
      <c r="Q774" s="243"/>
      <c r="R774" s="243"/>
      <c r="S774" s="243"/>
      <c r="T774" s="244"/>
      <c r="AT774" s="245" t="s">
        <v>202</v>
      </c>
      <c r="AU774" s="245" t="s">
        <v>86</v>
      </c>
      <c r="AV774" s="14" t="s">
        <v>86</v>
      </c>
      <c r="AW774" s="14" t="s">
        <v>32</v>
      </c>
      <c r="AX774" s="14" t="s">
        <v>77</v>
      </c>
      <c r="AY774" s="245" t="s">
        <v>191</v>
      </c>
    </row>
    <row r="775" spans="1:65" s="2" customFormat="1" ht="32.450000000000003" customHeight="1">
      <c r="A775" s="34"/>
      <c r="B775" s="35"/>
      <c r="C775" s="247" t="s">
        <v>1032</v>
      </c>
      <c r="D775" s="247" t="s">
        <v>275</v>
      </c>
      <c r="E775" s="248" t="s">
        <v>1033</v>
      </c>
      <c r="F775" s="249" t="s">
        <v>1034</v>
      </c>
      <c r="G775" s="250" t="s">
        <v>223</v>
      </c>
      <c r="H775" s="251">
        <v>71.423000000000002</v>
      </c>
      <c r="I775" s="252"/>
      <c r="J775" s="253">
        <f>ROUND(I775*H775,2)</f>
        <v>0</v>
      </c>
      <c r="K775" s="249" t="s">
        <v>197</v>
      </c>
      <c r="L775" s="254"/>
      <c r="M775" s="255" t="s">
        <v>1</v>
      </c>
      <c r="N775" s="256" t="s">
        <v>42</v>
      </c>
      <c r="O775" s="71"/>
      <c r="P775" s="217">
        <f>O775*H775</f>
        <v>0</v>
      </c>
      <c r="Q775" s="217">
        <v>1.8E-3</v>
      </c>
      <c r="R775" s="217">
        <f>Q775*H775</f>
        <v>0.12856139999999999</v>
      </c>
      <c r="S775" s="217">
        <v>0</v>
      </c>
      <c r="T775" s="218">
        <f>S775*H775</f>
        <v>0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219" t="s">
        <v>451</v>
      </c>
      <c r="AT775" s="219" t="s">
        <v>275</v>
      </c>
      <c r="AU775" s="219" t="s">
        <v>86</v>
      </c>
      <c r="AY775" s="17" t="s">
        <v>191</v>
      </c>
      <c r="BE775" s="220">
        <f>IF(N775="základní",J775,0)</f>
        <v>0</v>
      </c>
      <c r="BF775" s="220">
        <f>IF(N775="snížená",J775,0)</f>
        <v>0</v>
      </c>
      <c r="BG775" s="220">
        <f>IF(N775="zákl. přenesená",J775,0)</f>
        <v>0</v>
      </c>
      <c r="BH775" s="220">
        <f>IF(N775="sníž. přenesená",J775,0)</f>
        <v>0</v>
      </c>
      <c r="BI775" s="220">
        <f>IF(N775="nulová",J775,0)</f>
        <v>0</v>
      </c>
      <c r="BJ775" s="17" t="s">
        <v>84</v>
      </c>
      <c r="BK775" s="220">
        <f>ROUND(I775*H775,2)</f>
        <v>0</v>
      </c>
      <c r="BL775" s="17" t="s">
        <v>321</v>
      </c>
      <c r="BM775" s="219" t="s">
        <v>1035</v>
      </c>
    </row>
    <row r="776" spans="1:65" s="2" customFormat="1" ht="29.25">
      <c r="A776" s="34"/>
      <c r="B776" s="35"/>
      <c r="C776" s="36"/>
      <c r="D776" s="221" t="s">
        <v>200</v>
      </c>
      <c r="E776" s="36"/>
      <c r="F776" s="222" t="s">
        <v>1034</v>
      </c>
      <c r="G776" s="36"/>
      <c r="H776" s="36"/>
      <c r="I776" s="122"/>
      <c r="J776" s="36"/>
      <c r="K776" s="36"/>
      <c r="L776" s="39"/>
      <c r="M776" s="223"/>
      <c r="N776" s="224"/>
      <c r="O776" s="71"/>
      <c r="P776" s="71"/>
      <c r="Q776" s="71"/>
      <c r="R776" s="71"/>
      <c r="S776" s="71"/>
      <c r="T776" s="72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T776" s="17" t="s">
        <v>200</v>
      </c>
      <c r="AU776" s="17" t="s">
        <v>86</v>
      </c>
    </row>
    <row r="777" spans="1:65" s="2" customFormat="1" ht="29.25">
      <c r="A777" s="34"/>
      <c r="B777" s="35"/>
      <c r="C777" s="36"/>
      <c r="D777" s="221" t="s">
        <v>218</v>
      </c>
      <c r="E777" s="36"/>
      <c r="F777" s="246" t="s">
        <v>1036</v>
      </c>
      <c r="G777" s="36"/>
      <c r="H777" s="36"/>
      <c r="I777" s="122"/>
      <c r="J777" s="36"/>
      <c r="K777" s="36"/>
      <c r="L777" s="39"/>
      <c r="M777" s="223"/>
      <c r="N777" s="224"/>
      <c r="O777" s="71"/>
      <c r="P777" s="71"/>
      <c r="Q777" s="71"/>
      <c r="R777" s="71"/>
      <c r="S777" s="71"/>
      <c r="T777" s="72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T777" s="17" t="s">
        <v>218</v>
      </c>
      <c r="AU777" s="17" t="s">
        <v>86</v>
      </c>
    </row>
    <row r="778" spans="1:65" s="13" customFormat="1">
      <c r="B778" s="225"/>
      <c r="C778" s="226"/>
      <c r="D778" s="221" t="s">
        <v>202</v>
      </c>
      <c r="E778" s="227" t="s">
        <v>1</v>
      </c>
      <c r="F778" s="228" t="s">
        <v>1017</v>
      </c>
      <c r="G778" s="226"/>
      <c r="H778" s="227" t="s">
        <v>1</v>
      </c>
      <c r="I778" s="229"/>
      <c r="J778" s="226"/>
      <c r="K778" s="226"/>
      <c r="L778" s="230"/>
      <c r="M778" s="231"/>
      <c r="N778" s="232"/>
      <c r="O778" s="232"/>
      <c r="P778" s="232"/>
      <c r="Q778" s="232"/>
      <c r="R778" s="232"/>
      <c r="S778" s="232"/>
      <c r="T778" s="233"/>
      <c r="AT778" s="234" t="s">
        <v>202</v>
      </c>
      <c r="AU778" s="234" t="s">
        <v>86</v>
      </c>
      <c r="AV778" s="13" t="s">
        <v>84</v>
      </c>
      <c r="AW778" s="13" t="s">
        <v>32</v>
      </c>
      <c r="AX778" s="13" t="s">
        <v>77</v>
      </c>
      <c r="AY778" s="234" t="s">
        <v>191</v>
      </c>
    </row>
    <row r="779" spans="1:65" s="14" customFormat="1">
      <c r="B779" s="235"/>
      <c r="C779" s="236"/>
      <c r="D779" s="221" t="s">
        <v>202</v>
      </c>
      <c r="E779" s="237" t="s">
        <v>1</v>
      </c>
      <c r="F779" s="238" t="s">
        <v>1037</v>
      </c>
      <c r="G779" s="236"/>
      <c r="H779" s="239">
        <v>0.98799999999999999</v>
      </c>
      <c r="I779" s="240"/>
      <c r="J779" s="236"/>
      <c r="K779" s="236"/>
      <c r="L779" s="241"/>
      <c r="M779" s="242"/>
      <c r="N779" s="243"/>
      <c r="O779" s="243"/>
      <c r="P779" s="243"/>
      <c r="Q779" s="243"/>
      <c r="R779" s="243"/>
      <c r="S779" s="243"/>
      <c r="T779" s="244"/>
      <c r="AT779" s="245" t="s">
        <v>202</v>
      </c>
      <c r="AU779" s="245" t="s">
        <v>86</v>
      </c>
      <c r="AV779" s="14" t="s">
        <v>86</v>
      </c>
      <c r="AW779" s="14" t="s">
        <v>32</v>
      </c>
      <c r="AX779" s="14" t="s">
        <v>77</v>
      </c>
      <c r="AY779" s="245" t="s">
        <v>191</v>
      </c>
    </row>
    <row r="780" spans="1:65" s="13" customFormat="1">
      <c r="B780" s="225"/>
      <c r="C780" s="226"/>
      <c r="D780" s="221" t="s">
        <v>202</v>
      </c>
      <c r="E780" s="227" t="s">
        <v>1</v>
      </c>
      <c r="F780" s="228" t="s">
        <v>1019</v>
      </c>
      <c r="G780" s="226"/>
      <c r="H780" s="227" t="s">
        <v>1</v>
      </c>
      <c r="I780" s="229"/>
      <c r="J780" s="226"/>
      <c r="K780" s="226"/>
      <c r="L780" s="230"/>
      <c r="M780" s="231"/>
      <c r="N780" s="232"/>
      <c r="O780" s="232"/>
      <c r="P780" s="232"/>
      <c r="Q780" s="232"/>
      <c r="R780" s="232"/>
      <c r="S780" s="232"/>
      <c r="T780" s="233"/>
      <c r="AT780" s="234" t="s">
        <v>202</v>
      </c>
      <c r="AU780" s="234" t="s">
        <v>86</v>
      </c>
      <c r="AV780" s="13" t="s">
        <v>84</v>
      </c>
      <c r="AW780" s="13" t="s">
        <v>32</v>
      </c>
      <c r="AX780" s="13" t="s">
        <v>77</v>
      </c>
      <c r="AY780" s="234" t="s">
        <v>191</v>
      </c>
    </row>
    <row r="781" spans="1:65" s="14" customFormat="1">
      <c r="B781" s="235"/>
      <c r="C781" s="236"/>
      <c r="D781" s="221" t="s">
        <v>202</v>
      </c>
      <c r="E781" s="237" t="s">
        <v>1</v>
      </c>
      <c r="F781" s="238" t="s">
        <v>1038</v>
      </c>
      <c r="G781" s="236"/>
      <c r="H781" s="239">
        <v>61.119</v>
      </c>
      <c r="I781" s="240"/>
      <c r="J781" s="236"/>
      <c r="K781" s="236"/>
      <c r="L781" s="241"/>
      <c r="M781" s="242"/>
      <c r="N781" s="243"/>
      <c r="O781" s="243"/>
      <c r="P781" s="243"/>
      <c r="Q781" s="243"/>
      <c r="R781" s="243"/>
      <c r="S781" s="243"/>
      <c r="T781" s="244"/>
      <c r="AT781" s="245" t="s">
        <v>202</v>
      </c>
      <c r="AU781" s="245" t="s">
        <v>86</v>
      </c>
      <c r="AV781" s="14" t="s">
        <v>86</v>
      </c>
      <c r="AW781" s="14" t="s">
        <v>32</v>
      </c>
      <c r="AX781" s="14" t="s">
        <v>77</v>
      </c>
      <c r="AY781" s="245" t="s">
        <v>191</v>
      </c>
    </row>
    <row r="782" spans="1:65" s="14" customFormat="1">
      <c r="B782" s="235"/>
      <c r="C782" s="236"/>
      <c r="D782" s="221" t="s">
        <v>202</v>
      </c>
      <c r="E782" s="236"/>
      <c r="F782" s="238" t="s">
        <v>1039</v>
      </c>
      <c r="G782" s="236"/>
      <c r="H782" s="239">
        <v>71.423000000000002</v>
      </c>
      <c r="I782" s="240"/>
      <c r="J782" s="236"/>
      <c r="K782" s="236"/>
      <c r="L782" s="241"/>
      <c r="M782" s="242"/>
      <c r="N782" s="243"/>
      <c r="O782" s="243"/>
      <c r="P782" s="243"/>
      <c r="Q782" s="243"/>
      <c r="R782" s="243"/>
      <c r="S782" s="243"/>
      <c r="T782" s="244"/>
      <c r="AT782" s="245" t="s">
        <v>202</v>
      </c>
      <c r="AU782" s="245" t="s">
        <v>86</v>
      </c>
      <c r="AV782" s="14" t="s">
        <v>86</v>
      </c>
      <c r="AW782" s="14" t="s">
        <v>4</v>
      </c>
      <c r="AX782" s="14" t="s">
        <v>84</v>
      </c>
      <c r="AY782" s="245" t="s">
        <v>191</v>
      </c>
    </row>
    <row r="783" spans="1:65" s="2" customFormat="1" ht="21.6" customHeight="1">
      <c r="A783" s="34"/>
      <c r="B783" s="35"/>
      <c r="C783" s="208" t="s">
        <v>1040</v>
      </c>
      <c r="D783" s="208" t="s">
        <v>193</v>
      </c>
      <c r="E783" s="209" t="s">
        <v>1041</v>
      </c>
      <c r="F783" s="210" t="s">
        <v>1042</v>
      </c>
      <c r="G783" s="211" t="s">
        <v>235</v>
      </c>
      <c r="H783" s="212">
        <v>0.14699999999999999</v>
      </c>
      <c r="I783" s="213"/>
      <c r="J783" s="214">
        <f>ROUND(I783*H783,2)</f>
        <v>0</v>
      </c>
      <c r="K783" s="210" t="s">
        <v>197</v>
      </c>
      <c r="L783" s="39"/>
      <c r="M783" s="215" t="s">
        <v>1</v>
      </c>
      <c r="N783" s="216" t="s">
        <v>42</v>
      </c>
      <c r="O783" s="71"/>
      <c r="P783" s="217">
        <f>O783*H783</f>
        <v>0</v>
      </c>
      <c r="Q783" s="217">
        <v>0</v>
      </c>
      <c r="R783" s="217">
        <f>Q783*H783</f>
        <v>0</v>
      </c>
      <c r="S783" s="217">
        <v>0</v>
      </c>
      <c r="T783" s="218">
        <f>S783*H783</f>
        <v>0</v>
      </c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R783" s="219" t="s">
        <v>321</v>
      </c>
      <c r="AT783" s="219" t="s">
        <v>193</v>
      </c>
      <c r="AU783" s="219" t="s">
        <v>86</v>
      </c>
      <c r="AY783" s="17" t="s">
        <v>191</v>
      </c>
      <c r="BE783" s="220">
        <f>IF(N783="základní",J783,0)</f>
        <v>0</v>
      </c>
      <c r="BF783" s="220">
        <f>IF(N783="snížená",J783,0)</f>
        <v>0</v>
      </c>
      <c r="BG783" s="220">
        <f>IF(N783="zákl. přenesená",J783,0)</f>
        <v>0</v>
      </c>
      <c r="BH783" s="220">
        <f>IF(N783="sníž. přenesená",J783,0)</f>
        <v>0</v>
      </c>
      <c r="BI783" s="220">
        <f>IF(N783="nulová",J783,0)</f>
        <v>0</v>
      </c>
      <c r="BJ783" s="17" t="s">
        <v>84</v>
      </c>
      <c r="BK783" s="220">
        <f>ROUND(I783*H783,2)</f>
        <v>0</v>
      </c>
      <c r="BL783" s="17" t="s">
        <v>321</v>
      </c>
      <c r="BM783" s="219" t="s">
        <v>1043</v>
      </c>
    </row>
    <row r="784" spans="1:65" s="2" customFormat="1" ht="29.25">
      <c r="A784" s="34"/>
      <c r="B784" s="35"/>
      <c r="C784" s="36"/>
      <c r="D784" s="221" t="s">
        <v>200</v>
      </c>
      <c r="E784" s="36"/>
      <c r="F784" s="222" t="s">
        <v>1044</v>
      </c>
      <c r="G784" s="36"/>
      <c r="H784" s="36"/>
      <c r="I784" s="122"/>
      <c r="J784" s="36"/>
      <c r="K784" s="36"/>
      <c r="L784" s="39"/>
      <c r="M784" s="223"/>
      <c r="N784" s="224"/>
      <c r="O784" s="71"/>
      <c r="P784" s="71"/>
      <c r="Q784" s="71"/>
      <c r="R784" s="71"/>
      <c r="S784" s="71"/>
      <c r="T784" s="72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T784" s="17" t="s">
        <v>200</v>
      </c>
      <c r="AU784" s="17" t="s">
        <v>86</v>
      </c>
    </row>
    <row r="785" spans="1:65" s="12" customFormat="1" ht="22.9" customHeight="1">
      <c r="B785" s="192"/>
      <c r="C785" s="193"/>
      <c r="D785" s="194" t="s">
        <v>76</v>
      </c>
      <c r="E785" s="206" t="s">
        <v>1045</v>
      </c>
      <c r="F785" s="206" t="s">
        <v>1046</v>
      </c>
      <c r="G785" s="193"/>
      <c r="H785" s="193"/>
      <c r="I785" s="196"/>
      <c r="J785" s="207">
        <f>BK785</f>
        <v>0</v>
      </c>
      <c r="K785" s="193"/>
      <c r="L785" s="198"/>
      <c r="M785" s="199"/>
      <c r="N785" s="200"/>
      <c r="O785" s="200"/>
      <c r="P785" s="201">
        <f>SUM(P786:P854)</f>
        <v>0</v>
      </c>
      <c r="Q785" s="200"/>
      <c r="R785" s="201">
        <f>SUM(R786:R854)</f>
        <v>3.3648501000000004</v>
      </c>
      <c r="S785" s="200"/>
      <c r="T785" s="202">
        <f>SUM(T786:T854)</f>
        <v>0</v>
      </c>
      <c r="AR785" s="203" t="s">
        <v>86</v>
      </c>
      <c r="AT785" s="204" t="s">
        <v>76</v>
      </c>
      <c r="AU785" s="204" t="s">
        <v>84</v>
      </c>
      <c r="AY785" s="203" t="s">
        <v>191</v>
      </c>
      <c r="BK785" s="205">
        <f>SUM(BK786:BK854)</f>
        <v>0</v>
      </c>
    </row>
    <row r="786" spans="1:65" s="2" customFormat="1" ht="32.450000000000003" customHeight="1">
      <c r="A786" s="34"/>
      <c r="B786" s="35"/>
      <c r="C786" s="208" t="s">
        <v>1047</v>
      </c>
      <c r="D786" s="208" t="s">
        <v>193</v>
      </c>
      <c r="E786" s="209" t="s">
        <v>1048</v>
      </c>
      <c r="F786" s="210" t="s">
        <v>1049</v>
      </c>
      <c r="G786" s="211" t="s">
        <v>223</v>
      </c>
      <c r="H786" s="212">
        <v>135.054</v>
      </c>
      <c r="I786" s="213"/>
      <c r="J786" s="214">
        <f>ROUND(I786*H786,2)</f>
        <v>0</v>
      </c>
      <c r="K786" s="210" t="s">
        <v>197</v>
      </c>
      <c r="L786" s="39"/>
      <c r="M786" s="215" t="s">
        <v>1</v>
      </c>
      <c r="N786" s="216" t="s">
        <v>42</v>
      </c>
      <c r="O786" s="71"/>
      <c r="P786" s="217">
        <f>O786*H786</f>
        <v>0</v>
      </c>
      <c r="Q786" s="217">
        <v>5.3E-3</v>
      </c>
      <c r="R786" s="217">
        <f>Q786*H786</f>
        <v>0.71578620000000004</v>
      </c>
      <c r="S786" s="217">
        <v>0</v>
      </c>
      <c r="T786" s="218">
        <f>S786*H786</f>
        <v>0</v>
      </c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R786" s="219" t="s">
        <v>321</v>
      </c>
      <c r="AT786" s="219" t="s">
        <v>193</v>
      </c>
      <c r="AU786" s="219" t="s">
        <v>86</v>
      </c>
      <c r="AY786" s="17" t="s">
        <v>191</v>
      </c>
      <c r="BE786" s="220">
        <f>IF(N786="základní",J786,0)</f>
        <v>0</v>
      </c>
      <c r="BF786" s="220">
        <f>IF(N786="snížená",J786,0)</f>
        <v>0</v>
      </c>
      <c r="BG786" s="220">
        <f>IF(N786="zákl. přenesená",J786,0)</f>
        <v>0</v>
      </c>
      <c r="BH786" s="220">
        <f>IF(N786="sníž. přenesená",J786,0)</f>
        <v>0</v>
      </c>
      <c r="BI786" s="220">
        <f>IF(N786="nulová",J786,0)</f>
        <v>0</v>
      </c>
      <c r="BJ786" s="17" t="s">
        <v>84</v>
      </c>
      <c r="BK786" s="220">
        <f>ROUND(I786*H786,2)</f>
        <v>0</v>
      </c>
      <c r="BL786" s="17" t="s">
        <v>321</v>
      </c>
      <c r="BM786" s="219" t="s">
        <v>1050</v>
      </c>
    </row>
    <row r="787" spans="1:65" s="2" customFormat="1" ht="29.25">
      <c r="A787" s="34"/>
      <c r="B787" s="35"/>
      <c r="C787" s="36"/>
      <c r="D787" s="221" t="s">
        <v>200</v>
      </c>
      <c r="E787" s="36"/>
      <c r="F787" s="222" t="s">
        <v>1051</v>
      </c>
      <c r="G787" s="36"/>
      <c r="H787" s="36"/>
      <c r="I787" s="122"/>
      <c r="J787" s="36"/>
      <c r="K787" s="36"/>
      <c r="L787" s="39"/>
      <c r="M787" s="223"/>
      <c r="N787" s="224"/>
      <c r="O787" s="71"/>
      <c r="P787" s="71"/>
      <c r="Q787" s="71"/>
      <c r="R787" s="71"/>
      <c r="S787" s="71"/>
      <c r="T787" s="72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T787" s="17" t="s">
        <v>200</v>
      </c>
      <c r="AU787" s="17" t="s">
        <v>86</v>
      </c>
    </row>
    <row r="788" spans="1:65" s="13" customFormat="1">
      <c r="B788" s="225"/>
      <c r="C788" s="226"/>
      <c r="D788" s="221" t="s">
        <v>202</v>
      </c>
      <c r="E788" s="227" t="s">
        <v>1</v>
      </c>
      <c r="F788" s="228" t="s">
        <v>327</v>
      </c>
      <c r="G788" s="226"/>
      <c r="H788" s="227" t="s">
        <v>1</v>
      </c>
      <c r="I788" s="229"/>
      <c r="J788" s="226"/>
      <c r="K788" s="226"/>
      <c r="L788" s="230"/>
      <c r="M788" s="231"/>
      <c r="N788" s="232"/>
      <c r="O788" s="232"/>
      <c r="P788" s="232"/>
      <c r="Q788" s="232"/>
      <c r="R788" s="232"/>
      <c r="S788" s="232"/>
      <c r="T788" s="233"/>
      <c r="AT788" s="234" t="s">
        <v>202</v>
      </c>
      <c r="AU788" s="234" t="s">
        <v>86</v>
      </c>
      <c r="AV788" s="13" t="s">
        <v>84</v>
      </c>
      <c r="AW788" s="13" t="s">
        <v>32</v>
      </c>
      <c r="AX788" s="13" t="s">
        <v>77</v>
      </c>
      <c r="AY788" s="234" t="s">
        <v>191</v>
      </c>
    </row>
    <row r="789" spans="1:65" s="14" customFormat="1" ht="22.5">
      <c r="B789" s="235"/>
      <c r="C789" s="236"/>
      <c r="D789" s="221" t="s">
        <v>202</v>
      </c>
      <c r="E789" s="237" t="s">
        <v>1</v>
      </c>
      <c r="F789" s="238" t="s">
        <v>1052</v>
      </c>
      <c r="G789" s="236"/>
      <c r="H789" s="239">
        <v>52.118000000000002</v>
      </c>
      <c r="I789" s="240"/>
      <c r="J789" s="236"/>
      <c r="K789" s="236"/>
      <c r="L789" s="241"/>
      <c r="M789" s="242"/>
      <c r="N789" s="243"/>
      <c r="O789" s="243"/>
      <c r="P789" s="243"/>
      <c r="Q789" s="243"/>
      <c r="R789" s="243"/>
      <c r="S789" s="243"/>
      <c r="T789" s="244"/>
      <c r="AT789" s="245" t="s">
        <v>202</v>
      </c>
      <c r="AU789" s="245" t="s">
        <v>86</v>
      </c>
      <c r="AV789" s="14" t="s">
        <v>86</v>
      </c>
      <c r="AW789" s="14" t="s">
        <v>32</v>
      </c>
      <c r="AX789" s="14" t="s">
        <v>77</v>
      </c>
      <c r="AY789" s="245" t="s">
        <v>191</v>
      </c>
    </row>
    <row r="790" spans="1:65" s="14" customFormat="1">
      <c r="B790" s="235"/>
      <c r="C790" s="236"/>
      <c r="D790" s="221" t="s">
        <v>202</v>
      </c>
      <c r="E790" s="237" t="s">
        <v>1</v>
      </c>
      <c r="F790" s="238" t="s">
        <v>1053</v>
      </c>
      <c r="G790" s="236"/>
      <c r="H790" s="239">
        <v>-7.5369999999999999</v>
      </c>
      <c r="I790" s="240"/>
      <c r="J790" s="236"/>
      <c r="K790" s="236"/>
      <c r="L790" s="241"/>
      <c r="M790" s="242"/>
      <c r="N790" s="243"/>
      <c r="O790" s="243"/>
      <c r="P790" s="243"/>
      <c r="Q790" s="243"/>
      <c r="R790" s="243"/>
      <c r="S790" s="243"/>
      <c r="T790" s="244"/>
      <c r="AT790" s="245" t="s">
        <v>202</v>
      </c>
      <c r="AU790" s="245" t="s">
        <v>86</v>
      </c>
      <c r="AV790" s="14" t="s">
        <v>86</v>
      </c>
      <c r="AW790" s="14" t="s">
        <v>32</v>
      </c>
      <c r="AX790" s="14" t="s">
        <v>77</v>
      </c>
      <c r="AY790" s="245" t="s">
        <v>191</v>
      </c>
    </row>
    <row r="791" spans="1:65" s="13" customFormat="1">
      <c r="B791" s="225"/>
      <c r="C791" s="226"/>
      <c r="D791" s="221" t="s">
        <v>202</v>
      </c>
      <c r="E791" s="227" t="s">
        <v>1</v>
      </c>
      <c r="F791" s="228" t="s">
        <v>288</v>
      </c>
      <c r="G791" s="226"/>
      <c r="H791" s="227" t="s">
        <v>1</v>
      </c>
      <c r="I791" s="229"/>
      <c r="J791" s="226"/>
      <c r="K791" s="226"/>
      <c r="L791" s="230"/>
      <c r="M791" s="231"/>
      <c r="N791" s="232"/>
      <c r="O791" s="232"/>
      <c r="P791" s="232"/>
      <c r="Q791" s="232"/>
      <c r="R791" s="232"/>
      <c r="S791" s="232"/>
      <c r="T791" s="233"/>
      <c r="AT791" s="234" t="s">
        <v>202</v>
      </c>
      <c r="AU791" s="234" t="s">
        <v>86</v>
      </c>
      <c r="AV791" s="13" t="s">
        <v>84</v>
      </c>
      <c r="AW791" s="13" t="s">
        <v>32</v>
      </c>
      <c r="AX791" s="13" t="s">
        <v>77</v>
      </c>
      <c r="AY791" s="234" t="s">
        <v>191</v>
      </c>
    </row>
    <row r="792" spans="1:65" s="14" customFormat="1" ht="22.5">
      <c r="B792" s="235"/>
      <c r="C792" s="236"/>
      <c r="D792" s="221" t="s">
        <v>202</v>
      </c>
      <c r="E792" s="237" t="s">
        <v>1</v>
      </c>
      <c r="F792" s="238" t="s">
        <v>1054</v>
      </c>
      <c r="G792" s="236"/>
      <c r="H792" s="239">
        <v>51.933999999999997</v>
      </c>
      <c r="I792" s="240"/>
      <c r="J792" s="236"/>
      <c r="K792" s="236"/>
      <c r="L792" s="241"/>
      <c r="M792" s="242"/>
      <c r="N792" s="243"/>
      <c r="O792" s="243"/>
      <c r="P792" s="243"/>
      <c r="Q792" s="243"/>
      <c r="R792" s="243"/>
      <c r="S792" s="243"/>
      <c r="T792" s="244"/>
      <c r="AT792" s="245" t="s">
        <v>202</v>
      </c>
      <c r="AU792" s="245" t="s">
        <v>86</v>
      </c>
      <c r="AV792" s="14" t="s">
        <v>86</v>
      </c>
      <c r="AW792" s="14" t="s">
        <v>32</v>
      </c>
      <c r="AX792" s="14" t="s">
        <v>77</v>
      </c>
      <c r="AY792" s="245" t="s">
        <v>191</v>
      </c>
    </row>
    <row r="793" spans="1:65" s="14" customFormat="1">
      <c r="B793" s="235"/>
      <c r="C793" s="236"/>
      <c r="D793" s="221" t="s">
        <v>202</v>
      </c>
      <c r="E793" s="237" t="s">
        <v>1</v>
      </c>
      <c r="F793" s="238" t="s">
        <v>1053</v>
      </c>
      <c r="G793" s="236"/>
      <c r="H793" s="239">
        <v>-7.5369999999999999</v>
      </c>
      <c r="I793" s="240"/>
      <c r="J793" s="236"/>
      <c r="K793" s="236"/>
      <c r="L793" s="241"/>
      <c r="M793" s="242"/>
      <c r="N793" s="243"/>
      <c r="O793" s="243"/>
      <c r="P793" s="243"/>
      <c r="Q793" s="243"/>
      <c r="R793" s="243"/>
      <c r="S793" s="243"/>
      <c r="T793" s="244"/>
      <c r="AT793" s="245" t="s">
        <v>202</v>
      </c>
      <c r="AU793" s="245" t="s">
        <v>86</v>
      </c>
      <c r="AV793" s="14" t="s">
        <v>86</v>
      </c>
      <c r="AW793" s="14" t="s">
        <v>32</v>
      </c>
      <c r="AX793" s="14" t="s">
        <v>77</v>
      </c>
      <c r="AY793" s="245" t="s">
        <v>191</v>
      </c>
    </row>
    <row r="794" spans="1:65" s="13" customFormat="1">
      <c r="B794" s="225"/>
      <c r="C794" s="226"/>
      <c r="D794" s="221" t="s">
        <v>202</v>
      </c>
      <c r="E794" s="227" t="s">
        <v>1</v>
      </c>
      <c r="F794" s="228" t="s">
        <v>291</v>
      </c>
      <c r="G794" s="226"/>
      <c r="H794" s="227" t="s">
        <v>1</v>
      </c>
      <c r="I794" s="229"/>
      <c r="J794" s="226"/>
      <c r="K794" s="226"/>
      <c r="L794" s="230"/>
      <c r="M794" s="231"/>
      <c r="N794" s="232"/>
      <c r="O794" s="232"/>
      <c r="P794" s="232"/>
      <c r="Q794" s="232"/>
      <c r="R794" s="232"/>
      <c r="S794" s="232"/>
      <c r="T794" s="233"/>
      <c r="AT794" s="234" t="s">
        <v>202</v>
      </c>
      <c r="AU794" s="234" t="s">
        <v>86</v>
      </c>
      <c r="AV794" s="13" t="s">
        <v>84</v>
      </c>
      <c r="AW794" s="13" t="s">
        <v>32</v>
      </c>
      <c r="AX794" s="13" t="s">
        <v>77</v>
      </c>
      <c r="AY794" s="234" t="s">
        <v>191</v>
      </c>
    </row>
    <row r="795" spans="1:65" s="14" customFormat="1">
      <c r="B795" s="235"/>
      <c r="C795" s="236"/>
      <c r="D795" s="221" t="s">
        <v>202</v>
      </c>
      <c r="E795" s="237" t="s">
        <v>1</v>
      </c>
      <c r="F795" s="238" t="s">
        <v>1055</v>
      </c>
      <c r="G795" s="236"/>
      <c r="H795" s="239">
        <v>53.613</v>
      </c>
      <c r="I795" s="240"/>
      <c r="J795" s="236"/>
      <c r="K795" s="236"/>
      <c r="L795" s="241"/>
      <c r="M795" s="242"/>
      <c r="N795" s="243"/>
      <c r="O795" s="243"/>
      <c r="P795" s="243"/>
      <c r="Q795" s="243"/>
      <c r="R795" s="243"/>
      <c r="S795" s="243"/>
      <c r="T795" s="244"/>
      <c r="AT795" s="245" t="s">
        <v>202</v>
      </c>
      <c r="AU795" s="245" t="s">
        <v>86</v>
      </c>
      <c r="AV795" s="14" t="s">
        <v>86</v>
      </c>
      <c r="AW795" s="14" t="s">
        <v>32</v>
      </c>
      <c r="AX795" s="14" t="s">
        <v>77</v>
      </c>
      <c r="AY795" s="245" t="s">
        <v>191</v>
      </c>
    </row>
    <row r="796" spans="1:65" s="14" customFormat="1">
      <c r="B796" s="235"/>
      <c r="C796" s="236"/>
      <c r="D796" s="221" t="s">
        <v>202</v>
      </c>
      <c r="E796" s="237" t="s">
        <v>1</v>
      </c>
      <c r="F796" s="238" t="s">
        <v>1053</v>
      </c>
      <c r="G796" s="236"/>
      <c r="H796" s="239">
        <v>-7.5369999999999999</v>
      </c>
      <c r="I796" s="240"/>
      <c r="J796" s="236"/>
      <c r="K796" s="236"/>
      <c r="L796" s="241"/>
      <c r="M796" s="242"/>
      <c r="N796" s="243"/>
      <c r="O796" s="243"/>
      <c r="P796" s="243"/>
      <c r="Q796" s="243"/>
      <c r="R796" s="243"/>
      <c r="S796" s="243"/>
      <c r="T796" s="244"/>
      <c r="AT796" s="245" t="s">
        <v>202</v>
      </c>
      <c r="AU796" s="245" t="s">
        <v>86</v>
      </c>
      <c r="AV796" s="14" t="s">
        <v>86</v>
      </c>
      <c r="AW796" s="14" t="s">
        <v>32</v>
      </c>
      <c r="AX796" s="14" t="s">
        <v>77</v>
      </c>
      <c r="AY796" s="245" t="s">
        <v>191</v>
      </c>
    </row>
    <row r="797" spans="1:65" s="2" customFormat="1" ht="32.450000000000003" customHeight="1">
      <c r="A797" s="34"/>
      <c r="B797" s="35"/>
      <c r="C797" s="208" t="s">
        <v>1056</v>
      </c>
      <c r="D797" s="208" t="s">
        <v>193</v>
      </c>
      <c r="E797" s="209" t="s">
        <v>1057</v>
      </c>
      <c r="F797" s="210" t="s">
        <v>1058</v>
      </c>
      <c r="G797" s="211" t="s">
        <v>297</v>
      </c>
      <c r="H797" s="212">
        <v>9.4499999999999993</v>
      </c>
      <c r="I797" s="213"/>
      <c r="J797" s="214">
        <f>ROUND(I797*H797,2)</f>
        <v>0</v>
      </c>
      <c r="K797" s="210" t="s">
        <v>197</v>
      </c>
      <c r="L797" s="39"/>
      <c r="M797" s="215" t="s">
        <v>1</v>
      </c>
      <c r="N797" s="216" t="s">
        <v>42</v>
      </c>
      <c r="O797" s="71"/>
      <c r="P797" s="217">
        <f>O797*H797</f>
        <v>0</v>
      </c>
      <c r="Q797" s="217">
        <v>9.7999999999999997E-4</v>
      </c>
      <c r="R797" s="217">
        <f>Q797*H797</f>
        <v>9.2609999999999984E-3</v>
      </c>
      <c r="S797" s="217">
        <v>0</v>
      </c>
      <c r="T797" s="218">
        <f>S797*H797</f>
        <v>0</v>
      </c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R797" s="219" t="s">
        <v>321</v>
      </c>
      <c r="AT797" s="219" t="s">
        <v>193</v>
      </c>
      <c r="AU797" s="219" t="s">
        <v>86</v>
      </c>
      <c r="AY797" s="17" t="s">
        <v>191</v>
      </c>
      <c r="BE797" s="220">
        <f>IF(N797="základní",J797,0)</f>
        <v>0</v>
      </c>
      <c r="BF797" s="220">
        <f>IF(N797="snížená",J797,0)</f>
        <v>0</v>
      </c>
      <c r="BG797" s="220">
        <f>IF(N797="zákl. přenesená",J797,0)</f>
        <v>0</v>
      </c>
      <c r="BH797" s="220">
        <f>IF(N797="sníž. přenesená",J797,0)</f>
        <v>0</v>
      </c>
      <c r="BI797" s="220">
        <f>IF(N797="nulová",J797,0)</f>
        <v>0</v>
      </c>
      <c r="BJ797" s="17" t="s">
        <v>84</v>
      </c>
      <c r="BK797" s="220">
        <f>ROUND(I797*H797,2)</f>
        <v>0</v>
      </c>
      <c r="BL797" s="17" t="s">
        <v>321</v>
      </c>
      <c r="BM797" s="219" t="s">
        <v>1059</v>
      </c>
    </row>
    <row r="798" spans="1:65" s="2" customFormat="1" ht="19.5">
      <c r="A798" s="34"/>
      <c r="B798" s="35"/>
      <c r="C798" s="36"/>
      <c r="D798" s="221" t="s">
        <v>200</v>
      </c>
      <c r="E798" s="36"/>
      <c r="F798" s="222" t="s">
        <v>1060</v>
      </c>
      <c r="G798" s="36"/>
      <c r="H798" s="36"/>
      <c r="I798" s="122"/>
      <c r="J798" s="36"/>
      <c r="K798" s="36"/>
      <c r="L798" s="39"/>
      <c r="M798" s="223"/>
      <c r="N798" s="224"/>
      <c r="O798" s="71"/>
      <c r="P798" s="71"/>
      <c r="Q798" s="71"/>
      <c r="R798" s="71"/>
      <c r="S798" s="71"/>
      <c r="T798" s="72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T798" s="17" t="s">
        <v>200</v>
      </c>
      <c r="AU798" s="17" t="s">
        <v>86</v>
      </c>
    </row>
    <row r="799" spans="1:65" s="13" customFormat="1">
      <c r="B799" s="225"/>
      <c r="C799" s="226"/>
      <c r="D799" s="221" t="s">
        <v>202</v>
      </c>
      <c r="E799" s="227" t="s">
        <v>1</v>
      </c>
      <c r="F799" s="228" t="s">
        <v>1061</v>
      </c>
      <c r="G799" s="226"/>
      <c r="H799" s="227" t="s">
        <v>1</v>
      </c>
      <c r="I799" s="229"/>
      <c r="J799" s="226"/>
      <c r="K799" s="226"/>
      <c r="L799" s="230"/>
      <c r="M799" s="231"/>
      <c r="N799" s="232"/>
      <c r="O799" s="232"/>
      <c r="P799" s="232"/>
      <c r="Q799" s="232"/>
      <c r="R799" s="232"/>
      <c r="S799" s="232"/>
      <c r="T799" s="233"/>
      <c r="AT799" s="234" t="s">
        <v>202</v>
      </c>
      <c r="AU799" s="234" t="s">
        <v>86</v>
      </c>
      <c r="AV799" s="13" t="s">
        <v>84</v>
      </c>
      <c r="AW799" s="13" t="s">
        <v>32</v>
      </c>
      <c r="AX799" s="13" t="s">
        <v>77</v>
      </c>
      <c r="AY799" s="234" t="s">
        <v>191</v>
      </c>
    </row>
    <row r="800" spans="1:65" s="14" customFormat="1">
      <c r="B800" s="235"/>
      <c r="C800" s="236"/>
      <c r="D800" s="221" t="s">
        <v>202</v>
      </c>
      <c r="E800" s="237" t="s">
        <v>1</v>
      </c>
      <c r="F800" s="238" t="s">
        <v>1062</v>
      </c>
      <c r="G800" s="236"/>
      <c r="H800" s="239">
        <v>9.4499999999999993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AT800" s="245" t="s">
        <v>202</v>
      </c>
      <c r="AU800" s="245" t="s">
        <v>86</v>
      </c>
      <c r="AV800" s="14" t="s">
        <v>86</v>
      </c>
      <c r="AW800" s="14" t="s">
        <v>32</v>
      </c>
      <c r="AX800" s="14" t="s">
        <v>77</v>
      </c>
      <c r="AY800" s="245" t="s">
        <v>191</v>
      </c>
    </row>
    <row r="801" spans="1:65" s="2" customFormat="1" ht="21.6" customHeight="1">
      <c r="A801" s="34"/>
      <c r="B801" s="35"/>
      <c r="C801" s="247" t="s">
        <v>1063</v>
      </c>
      <c r="D801" s="247" t="s">
        <v>275</v>
      </c>
      <c r="E801" s="248" t="s">
        <v>1064</v>
      </c>
      <c r="F801" s="249" t="s">
        <v>1065</v>
      </c>
      <c r="G801" s="250" t="s">
        <v>223</v>
      </c>
      <c r="H801" s="251">
        <v>150.63800000000001</v>
      </c>
      <c r="I801" s="252"/>
      <c r="J801" s="253">
        <f>ROUND(I801*H801,2)</f>
        <v>0</v>
      </c>
      <c r="K801" s="249" t="s">
        <v>197</v>
      </c>
      <c r="L801" s="254"/>
      <c r="M801" s="255" t="s">
        <v>1</v>
      </c>
      <c r="N801" s="256" t="s">
        <v>42</v>
      </c>
      <c r="O801" s="71"/>
      <c r="P801" s="217">
        <f>O801*H801</f>
        <v>0</v>
      </c>
      <c r="Q801" s="217">
        <v>1.26E-2</v>
      </c>
      <c r="R801" s="217">
        <f>Q801*H801</f>
        <v>1.8980388000000001</v>
      </c>
      <c r="S801" s="217">
        <v>0</v>
      </c>
      <c r="T801" s="218">
        <f>S801*H801</f>
        <v>0</v>
      </c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R801" s="219" t="s">
        <v>451</v>
      </c>
      <c r="AT801" s="219" t="s">
        <v>275</v>
      </c>
      <c r="AU801" s="219" t="s">
        <v>86</v>
      </c>
      <c r="AY801" s="17" t="s">
        <v>191</v>
      </c>
      <c r="BE801" s="220">
        <f>IF(N801="základní",J801,0)</f>
        <v>0</v>
      </c>
      <c r="BF801" s="220">
        <f>IF(N801="snížená",J801,0)</f>
        <v>0</v>
      </c>
      <c r="BG801" s="220">
        <f>IF(N801="zákl. přenesená",J801,0)</f>
        <v>0</v>
      </c>
      <c r="BH801" s="220">
        <f>IF(N801="sníž. přenesená",J801,0)</f>
        <v>0</v>
      </c>
      <c r="BI801" s="220">
        <f>IF(N801="nulová",J801,0)</f>
        <v>0</v>
      </c>
      <c r="BJ801" s="17" t="s">
        <v>84</v>
      </c>
      <c r="BK801" s="220">
        <f>ROUND(I801*H801,2)</f>
        <v>0</v>
      </c>
      <c r="BL801" s="17" t="s">
        <v>321</v>
      </c>
      <c r="BM801" s="219" t="s">
        <v>1066</v>
      </c>
    </row>
    <row r="802" spans="1:65" s="2" customFormat="1" ht="19.5">
      <c r="A802" s="34"/>
      <c r="B802" s="35"/>
      <c r="C802" s="36"/>
      <c r="D802" s="221" t="s">
        <v>200</v>
      </c>
      <c r="E802" s="36"/>
      <c r="F802" s="222" t="s">
        <v>1067</v>
      </c>
      <c r="G802" s="36"/>
      <c r="H802" s="36"/>
      <c r="I802" s="122"/>
      <c r="J802" s="36"/>
      <c r="K802" s="36"/>
      <c r="L802" s="39"/>
      <c r="M802" s="223"/>
      <c r="N802" s="224"/>
      <c r="O802" s="71"/>
      <c r="P802" s="71"/>
      <c r="Q802" s="71"/>
      <c r="R802" s="71"/>
      <c r="S802" s="71"/>
      <c r="T802" s="72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T802" s="17" t="s">
        <v>200</v>
      </c>
      <c r="AU802" s="17" t="s">
        <v>86</v>
      </c>
    </row>
    <row r="803" spans="1:65" s="13" customFormat="1">
      <c r="B803" s="225"/>
      <c r="C803" s="226"/>
      <c r="D803" s="221" t="s">
        <v>202</v>
      </c>
      <c r="E803" s="227" t="s">
        <v>1</v>
      </c>
      <c r="F803" s="228" t="s">
        <v>327</v>
      </c>
      <c r="G803" s="226"/>
      <c r="H803" s="227" t="s">
        <v>1</v>
      </c>
      <c r="I803" s="229"/>
      <c r="J803" s="226"/>
      <c r="K803" s="226"/>
      <c r="L803" s="230"/>
      <c r="M803" s="231"/>
      <c r="N803" s="232"/>
      <c r="O803" s="232"/>
      <c r="P803" s="232"/>
      <c r="Q803" s="232"/>
      <c r="R803" s="232"/>
      <c r="S803" s="232"/>
      <c r="T803" s="233"/>
      <c r="AT803" s="234" t="s">
        <v>202</v>
      </c>
      <c r="AU803" s="234" t="s">
        <v>86</v>
      </c>
      <c r="AV803" s="13" t="s">
        <v>84</v>
      </c>
      <c r="AW803" s="13" t="s">
        <v>32</v>
      </c>
      <c r="AX803" s="13" t="s">
        <v>77</v>
      </c>
      <c r="AY803" s="234" t="s">
        <v>191</v>
      </c>
    </row>
    <row r="804" spans="1:65" s="14" customFormat="1" ht="22.5">
      <c r="B804" s="235"/>
      <c r="C804" s="236"/>
      <c r="D804" s="221" t="s">
        <v>202</v>
      </c>
      <c r="E804" s="237" t="s">
        <v>1</v>
      </c>
      <c r="F804" s="238" t="s">
        <v>1052</v>
      </c>
      <c r="G804" s="236"/>
      <c r="H804" s="239">
        <v>52.118000000000002</v>
      </c>
      <c r="I804" s="240"/>
      <c r="J804" s="236"/>
      <c r="K804" s="236"/>
      <c r="L804" s="241"/>
      <c r="M804" s="242"/>
      <c r="N804" s="243"/>
      <c r="O804" s="243"/>
      <c r="P804" s="243"/>
      <c r="Q804" s="243"/>
      <c r="R804" s="243"/>
      <c r="S804" s="243"/>
      <c r="T804" s="244"/>
      <c r="AT804" s="245" t="s">
        <v>202</v>
      </c>
      <c r="AU804" s="245" t="s">
        <v>86</v>
      </c>
      <c r="AV804" s="14" t="s">
        <v>86</v>
      </c>
      <c r="AW804" s="14" t="s">
        <v>32</v>
      </c>
      <c r="AX804" s="14" t="s">
        <v>77</v>
      </c>
      <c r="AY804" s="245" t="s">
        <v>191</v>
      </c>
    </row>
    <row r="805" spans="1:65" s="14" customFormat="1">
      <c r="B805" s="235"/>
      <c r="C805" s="236"/>
      <c r="D805" s="221" t="s">
        <v>202</v>
      </c>
      <c r="E805" s="237" t="s">
        <v>1</v>
      </c>
      <c r="F805" s="238" t="s">
        <v>1053</v>
      </c>
      <c r="G805" s="236"/>
      <c r="H805" s="239">
        <v>-7.5369999999999999</v>
      </c>
      <c r="I805" s="240"/>
      <c r="J805" s="236"/>
      <c r="K805" s="236"/>
      <c r="L805" s="241"/>
      <c r="M805" s="242"/>
      <c r="N805" s="243"/>
      <c r="O805" s="243"/>
      <c r="P805" s="243"/>
      <c r="Q805" s="243"/>
      <c r="R805" s="243"/>
      <c r="S805" s="243"/>
      <c r="T805" s="244"/>
      <c r="AT805" s="245" t="s">
        <v>202</v>
      </c>
      <c r="AU805" s="245" t="s">
        <v>86</v>
      </c>
      <c r="AV805" s="14" t="s">
        <v>86</v>
      </c>
      <c r="AW805" s="14" t="s">
        <v>32</v>
      </c>
      <c r="AX805" s="14" t="s">
        <v>77</v>
      </c>
      <c r="AY805" s="245" t="s">
        <v>191</v>
      </c>
    </row>
    <row r="806" spans="1:65" s="13" customFormat="1">
      <c r="B806" s="225"/>
      <c r="C806" s="226"/>
      <c r="D806" s="221" t="s">
        <v>202</v>
      </c>
      <c r="E806" s="227" t="s">
        <v>1</v>
      </c>
      <c r="F806" s="228" t="s">
        <v>288</v>
      </c>
      <c r="G806" s="226"/>
      <c r="H806" s="227" t="s">
        <v>1</v>
      </c>
      <c r="I806" s="229"/>
      <c r="J806" s="226"/>
      <c r="K806" s="226"/>
      <c r="L806" s="230"/>
      <c r="M806" s="231"/>
      <c r="N806" s="232"/>
      <c r="O806" s="232"/>
      <c r="P806" s="232"/>
      <c r="Q806" s="232"/>
      <c r="R806" s="232"/>
      <c r="S806" s="232"/>
      <c r="T806" s="233"/>
      <c r="AT806" s="234" t="s">
        <v>202</v>
      </c>
      <c r="AU806" s="234" t="s">
        <v>86</v>
      </c>
      <c r="AV806" s="13" t="s">
        <v>84</v>
      </c>
      <c r="AW806" s="13" t="s">
        <v>32</v>
      </c>
      <c r="AX806" s="13" t="s">
        <v>77</v>
      </c>
      <c r="AY806" s="234" t="s">
        <v>191</v>
      </c>
    </row>
    <row r="807" spans="1:65" s="14" customFormat="1" ht="22.5">
      <c r="B807" s="235"/>
      <c r="C807" s="236"/>
      <c r="D807" s="221" t="s">
        <v>202</v>
      </c>
      <c r="E807" s="237" t="s">
        <v>1</v>
      </c>
      <c r="F807" s="238" t="s">
        <v>1054</v>
      </c>
      <c r="G807" s="236"/>
      <c r="H807" s="239">
        <v>51.933999999999997</v>
      </c>
      <c r="I807" s="240"/>
      <c r="J807" s="236"/>
      <c r="K807" s="236"/>
      <c r="L807" s="241"/>
      <c r="M807" s="242"/>
      <c r="N807" s="243"/>
      <c r="O807" s="243"/>
      <c r="P807" s="243"/>
      <c r="Q807" s="243"/>
      <c r="R807" s="243"/>
      <c r="S807" s="243"/>
      <c r="T807" s="244"/>
      <c r="AT807" s="245" t="s">
        <v>202</v>
      </c>
      <c r="AU807" s="245" t="s">
        <v>86</v>
      </c>
      <c r="AV807" s="14" t="s">
        <v>86</v>
      </c>
      <c r="AW807" s="14" t="s">
        <v>32</v>
      </c>
      <c r="AX807" s="14" t="s">
        <v>77</v>
      </c>
      <c r="AY807" s="245" t="s">
        <v>191</v>
      </c>
    </row>
    <row r="808" spans="1:65" s="14" customFormat="1">
      <c r="B808" s="235"/>
      <c r="C808" s="236"/>
      <c r="D808" s="221" t="s">
        <v>202</v>
      </c>
      <c r="E808" s="237" t="s">
        <v>1</v>
      </c>
      <c r="F808" s="238" t="s">
        <v>1053</v>
      </c>
      <c r="G808" s="236"/>
      <c r="H808" s="239">
        <v>-7.5369999999999999</v>
      </c>
      <c r="I808" s="240"/>
      <c r="J808" s="236"/>
      <c r="K808" s="236"/>
      <c r="L808" s="241"/>
      <c r="M808" s="242"/>
      <c r="N808" s="243"/>
      <c r="O808" s="243"/>
      <c r="P808" s="243"/>
      <c r="Q808" s="243"/>
      <c r="R808" s="243"/>
      <c r="S808" s="243"/>
      <c r="T808" s="244"/>
      <c r="AT808" s="245" t="s">
        <v>202</v>
      </c>
      <c r="AU808" s="245" t="s">
        <v>86</v>
      </c>
      <c r="AV808" s="14" t="s">
        <v>86</v>
      </c>
      <c r="AW808" s="14" t="s">
        <v>32</v>
      </c>
      <c r="AX808" s="14" t="s">
        <v>77</v>
      </c>
      <c r="AY808" s="245" t="s">
        <v>191</v>
      </c>
    </row>
    <row r="809" spans="1:65" s="13" customFormat="1">
      <c r="B809" s="225"/>
      <c r="C809" s="226"/>
      <c r="D809" s="221" t="s">
        <v>202</v>
      </c>
      <c r="E809" s="227" t="s">
        <v>1</v>
      </c>
      <c r="F809" s="228" t="s">
        <v>291</v>
      </c>
      <c r="G809" s="226"/>
      <c r="H809" s="227" t="s">
        <v>1</v>
      </c>
      <c r="I809" s="229"/>
      <c r="J809" s="226"/>
      <c r="K809" s="226"/>
      <c r="L809" s="230"/>
      <c r="M809" s="231"/>
      <c r="N809" s="232"/>
      <c r="O809" s="232"/>
      <c r="P809" s="232"/>
      <c r="Q809" s="232"/>
      <c r="R809" s="232"/>
      <c r="S809" s="232"/>
      <c r="T809" s="233"/>
      <c r="AT809" s="234" t="s">
        <v>202</v>
      </c>
      <c r="AU809" s="234" t="s">
        <v>86</v>
      </c>
      <c r="AV809" s="13" t="s">
        <v>84</v>
      </c>
      <c r="AW809" s="13" t="s">
        <v>32</v>
      </c>
      <c r="AX809" s="13" t="s">
        <v>77</v>
      </c>
      <c r="AY809" s="234" t="s">
        <v>191</v>
      </c>
    </row>
    <row r="810" spans="1:65" s="14" customFormat="1">
      <c r="B810" s="235"/>
      <c r="C810" s="236"/>
      <c r="D810" s="221" t="s">
        <v>202</v>
      </c>
      <c r="E810" s="237" t="s">
        <v>1</v>
      </c>
      <c r="F810" s="238" t="s">
        <v>1055</v>
      </c>
      <c r="G810" s="236"/>
      <c r="H810" s="239">
        <v>53.613</v>
      </c>
      <c r="I810" s="240"/>
      <c r="J810" s="236"/>
      <c r="K810" s="236"/>
      <c r="L810" s="241"/>
      <c r="M810" s="242"/>
      <c r="N810" s="243"/>
      <c r="O810" s="243"/>
      <c r="P810" s="243"/>
      <c r="Q810" s="243"/>
      <c r="R810" s="243"/>
      <c r="S810" s="243"/>
      <c r="T810" s="244"/>
      <c r="AT810" s="245" t="s">
        <v>202</v>
      </c>
      <c r="AU810" s="245" t="s">
        <v>86</v>
      </c>
      <c r="AV810" s="14" t="s">
        <v>86</v>
      </c>
      <c r="AW810" s="14" t="s">
        <v>32</v>
      </c>
      <c r="AX810" s="14" t="s">
        <v>77</v>
      </c>
      <c r="AY810" s="245" t="s">
        <v>191</v>
      </c>
    </row>
    <row r="811" spans="1:65" s="14" customFormat="1">
      <c r="B811" s="235"/>
      <c r="C811" s="236"/>
      <c r="D811" s="221" t="s">
        <v>202</v>
      </c>
      <c r="E811" s="237" t="s">
        <v>1</v>
      </c>
      <c r="F811" s="238" t="s">
        <v>1053</v>
      </c>
      <c r="G811" s="236"/>
      <c r="H811" s="239">
        <v>-7.5369999999999999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AT811" s="245" t="s">
        <v>202</v>
      </c>
      <c r="AU811" s="245" t="s">
        <v>86</v>
      </c>
      <c r="AV811" s="14" t="s">
        <v>86</v>
      </c>
      <c r="AW811" s="14" t="s">
        <v>32</v>
      </c>
      <c r="AX811" s="14" t="s">
        <v>77</v>
      </c>
      <c r="AY811" s="245" t="s">
        <v>191</v>
      </c>
    </row>
    <row r="812" spans="1:65" s="13" customFormat="1">
      <c r="B812" s="225"/>
      <c r="C812" s="226"/>
      <c r="D812" s="221" t="s">
        <v>202</v>
      </c>
      <c r="E812" s="227" t="s">
        <v>1</v>
      </c>
      <c r="F812" s="228" t="s">
        <v>1061</v>
      </c>
      <c r="G812" s="226"/>
      <c r="H812" s="227" t="s">
        <v>1</v>
      </c>
      <c r="I812" s="229"/>
      <c r="J812" s="226"/>
      <c r="K812" s="226"/>
      <c r="L812" s="230"/>
      <c r="M812" s="231"/>
      <c r="N812" s="232"/>
      <c r="O812" s="232"/>
      <c r="P812" s="232"/>
      <c r="Q812" s="232"/>
      <c r="R812" s="232"/>
      <c r="S812" s="232"/>
      <c r="T812" s="233"/>
      <c r="AT812" s="234" t="s">
        <v>202</v>
      </c>
      <c r="AU812" s="234" t="s">
        <v>86</v>
      </c>
      <c r="AV812" s="13" t="s">
        <v>84</v>
      </c>
      <c r="AW812" s="13" t="s">
        <v>32</v>
      </c>
      <c r="AX812" s="13" t="s">
        <v>77</v>
      </c>
      <c r="AY812" s="234" t="s">
        <v>191</v>
      </c>
    </row>
    <row r="813" spans="1:65" s="14" customFormat="1">
      <c r="B813" s="235"/>
      <c r="C813" s="236"/>
      <c r="D813" s="221" t="s">
        <v>202</v>
      </c>
      <c r="E813" s="237" t="s">
        <v>1</v>
      </c>
      <c r="F813" s="238" t="s">
        <v>1068</v>
      </c>
      <c r="G813" s="236"/>
      <c r="H813" s="239">
        <v>1.89</v>
      </c>
      <c r="I813" s="240"/>
      <c r="J813" s="236"/>
      <c r="K813" s="236"/>
      <c r="L813" s="241"/>
      <c r="M813" s="242"/>
      <c r="N813" s="243"/>
      <c r="O813" s="243"/>
      <c r="P813" s="243"/>
      <c r="Q813" s="243"/>
      <c r="R813" s="243"/>
      <c r="S813" s="243"/>
      <c r="T813" s="244"/>
      <c r="AT813" s="245" t="s">
        <v>202</v>
      </c>
      <c r="AU813" s="245" t="s">
        <v>86</v>
      </c>
      <c r="AV813" s="14" t="s">
        <v>86</v>
      </c>
      <c r="AW813" s="14" t="s">
        <v>32</v>
      </c>
      <c r="AX813" s="14" t="s">
        <v>77</v>
      </c>
      <c r="AY813" s="245" t="s">
        <v>191</v>
      </c>
    </row>
    <row r="814" spans="1:65" s="14" customFormat="1">
      <c r="B814" s="235"/>
      <c r="C814" s="236"/>
      <c r="D814" s="221" t="s">
        <v>202</v>
      </c>
      <c r="E814" s="236"/>
      <c r="F814" s="238" t="s">
        <v>1069</v>
      </c>
      <c r="G814" s="236"/>
      <c r="H814" s="239">
        <v>150.63800000000001</v>
      </c>
      <c r="I814" s="240"/>
      <c r="J814" s="236"/>
      <c r="K814" s="236"/>
      <c r="L814" s="241"/>
      <c r="M814" s="242"/>
      <c r="N814" s="243"/>
      <c r="O814" s="243"/>
      <c r="P814" s="243"/>
      <c r="Q814" s="243"/>
      <c r="R814" s="243"/>
      <c r="S814" s="243"/>
      <c r="T814" s="244"/>
      <c r="AT814" s="245" t="s">
        <v>202</v>
      </c>
      <c r="AU814" s="245" t="s">
        <v>86</v>
      </c>
      <c r="AV814" s="14" t="s">
        <v>86</v>
      </c>
      <c r="AW814" s="14" t="s">
        <v>4</v>
      </c>
      <c r="AX814" s="14" t="s">
        <v>84</v>
      </c>
      <c r="AY814" s="245" t="s">
        <v>191</v>
      </c>
    </row>
    <row r="815" spans="1:65" s="2" customFormat="1" ht="21.6" customHeight="1">
      <c r="A815" s="34"/>
      <c r="B815" s="35"/>
      <c r="C815" s="208" t="s">
        <v>1070</v>
      </c>
      <c r="D815" s="208" t="s">
        <v>193</v>
      </c>
      <c r="E815" s="209" t="s">
        <v>1071</v>
      </c>
      <c r="F815" s="210" t="s">
        <v>1072</v>
      </c>
      <c r="G815" s="211" t="s">
        <v>223</v>
      </c>
      <c r="H815" s="212">
        <v>95.774000000000001</v>
      </c>
      <c r="I815" s="213"/>
      <c r="J815" s="214">
        <f>ROUND(I815*H815,2)</f>
        <v>0</v>
      </c>
      <c r="K815" s="210" t="s">
        <v>197</v>
      </c>
      <c r="L815" s="39"/>
      <c r="M815" s="215" t="s">
        <v>1</v>
      </c>
      <c r="N815" s="216" t="s">
        <v>42</v>
      </c>
      <c r="O815" s="71"/>
      <c r="P815" s="217">
        <f>O815*H815</f>
        <v>0</v>
      </c>
      <c r="Q815" s="217">
        <v>4.4999999999999997E-3</v>
      </c>
      <c r="R815" s="217">
        <f>Q815*H815</f>
        <v>0.43098299999999995</v>
      </c>
      <c r="S815" s="217">
        <v>0</v>
      </c>
      <c r="T815" s="218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219" t="s">
        <v>321</v>
      </c>
      <c r="AT815" s="219" t="s">
        <v>193</v>
      </c>
      <c r="AU815" s="219" t="s">
        <v>86</v>
      </c>
      <c r="AY815" s="17" t="s">
        <v>191</v>
      </c>
      <c r="BE815" s="220">
        <f>IF(N815="základní",J815,0)</f>
        <v>0</v>
      </c>
      <c r="BF815" s="220">
        <f>IF(N815="snížená",J815,0)</f>
        <v>0</v>
      </c>
      <c r="BG815" s="220">
        <f>IF(N815="zákl. přenesená",J815,0)</f>
        <v>0</v>
      </c>
      <c r="BH815" s="220">
        <f>IF(N815="sníž. přenesená",J815,0)</f>
        <v>0</v>
      </c>
      <c r="BI815" s="220">
        <f>IF(N815="nulová",J815,0)</f>
        <v>0</v>
      </c>
      <c r="BJ815" s="17" t="s">
        <v>84</v>
      </c>
      <c r="BK815" s="220">
        <f>ROUND(I815*H815,2)</f>
        <v>0</v>
      </c>
      <c r="BL815" s="17" t="s">
        <v>321</v>
      </c>
      <c r="BM815" s="219" t="s">
        <v>1073</v>
      </c>
    </row>
    <row r="816" spans="1:65" s="2" customFormat="1" ht="19.5">
      <c r="A816" s="34"/>
      <c r="B816" s="35"/>
      <c r="C816" s="36"/>
      <c r="D816" s="221" t="s">
        <v>200</v>
      </c>
      <c r="E816" s="36"/>
      <c r="F816" s="222" t="s">
        <v>1074</v>
      </c>
      <c r="G816" s="36"/>
      <c r="H816" s="36"/>
      <c r="I816" s="122"/>
      <c r="J816" s="36"/>
      <c r="K816" s="36"/>
      <c r="L816" s="39"/>
      <c r="M816" s="223"/>
      <c r="N816" s="224"/>
      <c r="O816" s="71"/>
      <c r="P816" s="71"/>
      <c r="Q816" s="71"/>
      <c r="R816" s="71"/>
      <c r="S816" s="71"/>
      <c r="T816" s="72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T816" s="17" t="s">
        <v>200</v>
      </c>
      <c r="AU816" s="17" t="s">
        <v>86</v>
      </c>
    </row>
    <row r="817" spans="1:65" s="13" customFormat="1">
      <c r="B817" s="225"/>
      <c r="C817" s="226"/>
      <c r="D817" s="221" t="s">
        <v>202</v>
      </c>
      <c r="E817" s="227" t="s">
        <v>1</v>
      </c>
      <c r="F817" s="228" t="s">
        <v>327</v>
      </c>
      <c r="G817" s="226"/>
      <c r="H817" s="227" t="s">
        <v>1</v>
      </c>
      <c r="I817" s="229"/>
      <c r="J817" s="226"/>
      <c r="K817" s="226"/>
      <c r="L817" s="230"/>
      <c r="M817" s="231"/>
      <c r="N817" s="232"/>
      <c r="O817" s="232"/>
      <c r="P817" s="232"/>
      <c r="Q817" s="232"/>
      <c r="R817" s="232"/>
      <c r="S817" s="232"/>
      <c r="T817" s="233"/>
      <c r="AT817" s="234" t="s">
        <v>202</v>
      </c>
      <c r="AU817" s="234" t="s">
        <v>86</v>
      </c>
      <c r="AV817" s="13" t="s">
        <v>84</v>
      </c>
      <c r="AW817" s="13" t="s">
        <v>32</v>
      </c>
      <c r="AX817" s="13" t="s">
        <v>77</v>
      </c>
      <c r="AY817" s="234" t="s">
        <v>191</v>
      </c>
    </row>
    <row r="818" spans="1:65" s="14" customFormat="1" ht="22.5">
      <c r="B818" s="235"/>
      <c r="C818" s="236"/>
      <c r="D818" s="221" t="s">
        <v>202</v>
      </c>
      <c r="E818" s="237" t="s">
        <v>1</v>
      </c>
      <c r="F818" s="238" t="s">
        <v>328</v>
      </c>
      <c r="G818" s="236"/>
      <c r="H818" s="239">
        <v>37.548000000000002</v>
      </c>
      <c r="I818" s="240"/>
      <c r="J818" s="236"/>
      <c r="K818" s="236"/>
      <c r="L818" s="241"/>
      <c r="M818" s="242"/>
      <c r="N818" s="243"/>
      <c r="O818" s="243"/>
      <c r="P818" s="243"/>
      <c r="Q818" s="243"/>
      <c r="R818" s="243"/>
      <c r="S818" s="243"/>
      <c r="T818" s="244"/>
      <c r="AT818" s="245" t="s">
        <v>202</v>
      </c>
      <c r="AU818" s="245" t="s">
        <v>86</v>
      </c>
      <c r="AV818" s="14" t="s">
        <v>86</v>
      </c>
      <c r="AW818" s="14" t="s">
        <v>32</v>
      </c>
      <c r="AX818" s="14" t="s">
        <v>77</v>
      </c>
      <c r="AY818" s="245" t="s">
        <v>191</v>
      </c>
    </row>
    <row r="819" spans="1:65" s="13" customFormat="1">
      <c r="B819" s="225"/>
      <c r="C819" s="226"/>
      <c r="D819" s="221" t="s">
        <v>202</v>
      </c>
      <c r="E819" s="227" t="s">
        <v>1</v>
      </c>
      <c r="F819" s="228" t="s">
        <v>601</v>
      </c>
      <c r="G819" s="226"/>
      <c r="H819" s="227" t="s">
        <v>1</v>
      </c>
      <c r="I819" s="229"/>
      <c r="J819" s="226"/>
      <c r="K819" s="226"/>
      <c r="L819" s="230"/>
      <c r="M819" s="231"/>
      <c r="N819" s="232"/>
      <c r="O819" s="232"/>
      <c r="P819" s="232"/>
      <c r="Q819" s="232"/>
      <c r="R819" s="232"/>
      <c r="S819" s="232"/>
      <c r="T819" s="233"/>
      <c r="AT819" s="234" t="s">
        <v>202</v>
      </c>
      <c r="AU819" s="234" t="s">
        <v>86</v>
      </c>
      <c r="AV819" s="13" t="s">
        <v>84</v>
      </c>
      <c r="AW819" s="13" t="s">
        <v>32</v>
      </c>
      <c r="AX819" s="13" t="s">
        <v>77</v>
      </c>
      <c r="AY819" s="234" t="s">
        <v>191</v>
      </c>
    </row>
    <row r="820" spans="1:65" s="14" customFormat="1">
      <c r="B820" s="235"/>
      <c r="C820" s="236"/>
      <c r="D820" s="221" t="s">
        <v>202</v>
      </c>
      <c r="E820" s="237" t="s">
        <v>1</v>
      </c>
      <c r="F820" s="238" t="s">
        <v>336</v>
      </c>
      <c r="G820" s="236"/>
      <c r="H820" s="239">
        <v>0.63</v>
      </c>
      <c r="I820" s="240"/>
      <c r="J820" s="236"/>
      <c r="K820" s="236"/>
      <c r="L820" s="241"/>
      <c r="M820" s="242"/>
      <c r="N820" s="243"/>
      <c r="O820" s="243"/>
      <c r="P820" s="243"/>
      <c r="Q820" s="243"/>
      <c r="R820" s="243"/>
      <c r="S820" s="243"/>
      <c r="T820" s="244"/>
      <c r="AT820" s="245" t="s">
        <v>202</v>
      </c>
      <c r="AU820" s="245" t="s">
        <v>86</v>
      </c>
      <c r="AV820" s="14" t="s">
        <v>86</v>
      </c>
      <c r="AW820" s="14" t="s">
        <v>32</v>
      </c>
      <c r="AX820" s="14" t="s">
        <v>77</v>
      </c>
      <c r="AY820" s="245" t="s">
        <v>191</v>
      </c>
    </row>
    <row r="821" spans="1:65" s="14" customFormat="1">
      <c r="B821" s="235"/>
      <c r="C821" s="236"/>
      <c r="D821" s="221" t="s">
        <v>202</v>
      </c>
      <c r="E821" s="237" t="s">
        <v>1</v>
      </c>
      <c r="F821" s="238" t="s">
        <v>329</v>
      </c>
      <c r="G821" s="236"/>
      <c r="H821" s="239">
        <v>-4.4649999999999999</v>
      </c>
      <c r="I821" s="240"/>
      <c r="J821" s="236"/>
      <c r="K821" s="236"/>
      <c r="L821" s="241"/>
      <c r="M821" s="242"/>
      <c r="N821" s="243"/>
      <c r="O821" s="243"/>
      <c r="P821" s="243"/>
      <c r="Q821" s="243"/>
      <c r="R821" s="243"/>
      <c r="S821" s="243"/>
      <c r="T821" s="244"/>
      <c r="AT821" s="245" t="s">
        <v>202</v>
      </c>
      <c r="AU821" s="245" t="s">
        <v>86</v>
      </c>
      <c r="AV821" s="14" t="s">
        <v>86</v>
      </c>
      <c r="AW821" s="14" t="s">
        <v>32</v>
      </c>
      <c r="AX821" s="14" t="s">
        <v>77</v>
      </c>
      <c r="AY821" s="245" t="s">
        <v>191</v>
      </c>
    </row>
    <row r="822" spans="1:65" s="13" customFormat="1">
      <c r="B822" s="225"/>
      <c r="C822" s="226"/>
      <c r="D822" s="221" t="s">
        <v>202</v>
      </c>
      <c r="E822" s="227" t="s">
        <v>1</v>
      </c>
      <c r="F822" s="228" t="s">
        <v>288</v>
      </c>
      <c r="G822" s="226"/>
      <c r="H822" s="227" t="s">
        <v>1</v>
      </c>
      <c r="I822" s="229"/>
      <c r="J822" s="226"/>
      <c r="K822" s="226"/>
      <c r="L822" s="230"/>
      <c r="M822" s="231"/>
      <c r="N822" s="232"/>
      <c r="O822" s="232"/>
      <c r="P822" s="232"/>
      <c r="Q822" s="232"/>
      <c r="R822" s="232"/>
      <c r="S822" s="232"/>
      <c r="T822" s="233"/>
      <c r="AT822" s="234" t="s">
        <v>202</v>
      </c>
      <c r="AU822" s="234" t="s">
        <v>86</v>
      </c>
      <c r="AV822" s="13" t="s">
        <v>84</v>
      </c>
      <c r="AW822" s="13" t="s">
        <v>32</v>
      </c>
      <c r="AX822" s="13" t="s">
        <v>77</v>
      </c>
      <c r="AY822" s="234" t="s">
        <v>191</v>
      </c>
    </row>
    <row r="823" spans="1:65" s="14" customFormat="1" ht="22.5">
      <c r="B823" s="235"/>
      <c r="C823" s="236"/>
      <c r="D823" s="221" t="s">
        <v>202</v>
      </c>
      <c r="E823" s="237" t="s">
        <v>1</v>
      </c>
      <c r="F823" s="238" t="s">
        <v>330</v>
      </c>
      <c r="G823" s="236"/>
      <c r="H823" s="239">
        <v>35.101999999999997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AT823" s="245" t="s">
        <v>202</v>
      </c>
      <c r="AU823" s="245" t="s">
        <v>86</v>
      </c>
      <c r="AV823" s="14" t="s">
        <v>86</v>
      </c>
      <c r="AW823" s="14" t="s">
        <v>32</v>
      </c>
      <c r="AX823" s="14" t="s">
        <v>77</v>
      </c>
      <c r="AY823" s="245" t="s">
        <v>191</v>
      </c>
    </row>
    <row r="824" spans="1:65" s="13" customFormat="1">
      <c r="B824" s="225"/>
      <c r="C824" s="226"/>
      <c r="D824" s="221" t="s">
        <v>202</v>
      </c>
      <c r="E824" s="227" t="s">
        <v>1</v>
      </c>
      <c r="F824" s="228" t="s">
        <v>601</v>
      </c>
      <c r="G824" s="226"/>
      <c r="H824" s="227" t="s">
        <v>1</v>
      </c>
      <c r="I824" s="229"/>
      <c r="J824" s="226"/>
      <c r="K824" s="226"/>
      <c r="L824" s="230"/>
      <c r="M824" s="231"/>
      <c r="N824" s="232"/>
      <c r="O824" s="232"/>
      <c r="P824" s="232"/>
      <c r="Q824" s="232"/>
      <c r="R824" s="232"/>
      <c r="S824" s="232"/>
      <c r="T824" s="233"/>
      <c r="AT824" s="234" t="s">
        <v>202</v>
      </c>
      <c r="AU824" s="234" t="s">
        <v>86</v>
      </c>
      <c r="AV824" s="13" t="s">
        <v>84</v>
      </c>
      <c r="AW824" s="13" t="s">
        <v>32</v>
      </c>
      <c r="AX824" s="13" t="s">
        <v>77</v>
      </c>
      <c r="AY824" s="234" t="s">
        <v>191</v>
      </c>
    </row>
    <row r="825" spans="1:65" s="14" customFormat="1">
      <c r="B825" s="235"/>
      <c r="C825" s="236"/>
      <c r="D825" s="221" t="s">
        <v>202</v>
      </c>
      <c r="E825" s="237" t="s">
        <v>1</v>
      </c>
      <c r="F825" s="238" t="s">
        <v>336</v>
      </c>
      <c r="G825" s="236"/>
      <c r="H825" s="239">
        <v>0.63</v>
      </c>
      <c r="I825" s="240"/>
      <c r="J825" s="236"/>
      <c r="K825" s="236"/>
      <c r="L825" s="241"/>
      <c r="M825" s="242"/>
      <c r="N825" s="243"/>
      <c r="O825" s="243"/>
      <c r="P825" s="243"/>
      <c r="Q825" s="243"/>
      <c r="R825" s="243"/>
      <c r="S825" s="243"/>
      <c r="T825" s="244"/>
      <c r="AT825" s="245" t="s">
        <v>202</v>
      </c>
      <c r="AU825" s="245" t="s">
        <v>86</v>
      </c>
      <c r="AV825" s="14" t="s">
        <v>86</v>
      </c>
      <c r="AW825" s="14" t="s">
        <v>32</v>
      </c>
      <c r="AX825" s="14" t="s">
        <v>77</v>
      </c>
      <c r="AY825" s="245" t="s">
        <v>191</v>
      </c>
    </row>
    <row r="826" spans="1:65" s="14" customFormat="1">
      <c r="B826" s="235"/>
      <c r="C826" s="236"/>
      <c r="D826" s="221" t="s">
        <v>202</v>
      </c>
      <c r="E826" s="237" t="s">
        <v>1</v>
      </c>
      <c r="F826" s="238" t="s">
        <v>329</v>
      </c>
      <c r="G826" s="236"/>
      <c r="H826" s="239">
        <v>-4.4649999999999999</v>
      </c>
      <c r="I826" s="240"/>
      <c r="J826" s="236"/>
      <c r="K826" s="236"/>
      <c r="L826" s="241"/>
      <c r="M826" s="242"/>
      <c r="N826" s="243"/>
      <c r="O826" s="243"/>
      <c r="P826" s="243"/>
      <c r="Q826" s="243"/>
      <c r="R826" s="243"/>
      <c r="S826" s="243"/>
      <c r="T826" s="244"/>
      <c r="AT826" s="245" t="s">
        <v>202</v>
      </c>
      <c r="AU826" s="245" t="s">
        <v>86</v>
      </c>
      <c r="AV826" s="14" t="s">
        <v>86</v>
      </c>
      <c r="AW826" s="14" t="s">
        <v>32</v>
      </c>
      <c r="AX826" s="14" t="s">
        <v>77</v>
      </c>
      <c r="AY826" s="245" t="s">
        <v>191</v>
      </c>
    </row>
    <row r="827" spans="1:65" s="13" customFormat="1">
      <c r="B827" s="225"/>
      <c r="C827" s="226"/>
      <c r="D827" s="221" t="s">
        <v>202</v>
      </c>
      <c r="E827" s="227" t="s">
        <v>1</v>
      </c>
      <c r="F827" s="228" t="s">
        <v>331</v>
      </c>
      <c r="G827" s="226"/>
      <c r="H827" s="227" t="s">
        <v>1</v>
      </c>
      <c r="I827" s="229"/>
      <c r="J827" s="226"/>
      <c r="K827" s="226"/>
      <c r="L827" s="230"/>
      <c r="M827" s="231"/>
      <c r="N827" s="232"/>
      <c r="O827" s="232"/>
      <c r="P827" s="232"/>
      <c r="Q827" s="232"/>
      <c r="R827" s="232"/>
      <c r="S827" s="232"/>
      <c r="T827" s="233"/>
      <c r="AT827" s="234" t="s">
        <v>202</v>
      </c>
      <c r="AU827" s="234" t="s">
        <v>86</v>
      </c>
      <c r="AV827" s="13" t="s">
        <v>84</v>
      </c>
      <c r="AW827" s="13" t="s">
        <v>32</v>
      </c>
      <c r="AX827" s="13" t="s">
        <v>77</v>
      </c>
      <c r="AY827" s="234" t="s">
        <v>191</v>
      </c>
    </row>
    <row r="828" spans="1:65" s="14" customFormat="1" ht="22.5">
      <c r="B828" s="235"/>
      <c r="C828" s="236"/>
      <c r="D828" s="221" t="s">
        <v>202</v>
      </c>
      <c r="E828" s="237" t="s">
        <v>1</v>
      </c>
      <c r="F828" s="238" t="s">
        <v>332</v>
      </c>
      <c r="G828" s="236"/>
      <c r="H828" s="239">
        <v>34.628999999999998</v>
      </c>
      <c r="I828" s="240"/>
      <c r="J828" s="236"/>
      <c r="K828" s="236"/>
      <c r="L828" s="241"/>
      <c r="M828" s="242"/>
      <c r="N828" s="243"/>
      <c r="O828" s="243"/>
      <c r="P828" s="243"/>
      <c r="Q828" s="243"/>
      <c r="R828" s="243"/>
      <c r="S828" s="243"/>
      <c r="T828" s="244"/>
      <c r="AT828" s="245" t="s">
        <v>202</v>
      </c>
      <c r="AU828" s="245" t="s">
        <v>86</v>
      </c>
      <c r="AV828" s="14" t="s">
        <v>86</v>
      </c>
      <c r="AW828" s="14" t="s">
        <v>32</v>
      </c>
      <c r="AX828" s="14" t="s">
        <v>77</v>
      </c>
      <c r="AY828" s="245" t="s">
        <v>191</v>
      </c>
    </row>
    <row r="829" spans="1:65" s="13" customFormat="1">
      <c r="B829" s="225"/>
      <c r="C829" s="226"/>
      <c r="D829" s="221" t="s">
        <v>202</v>
      </c>
      <c r="E829" s="227" t="s">
        <v>1</v>
      </c>
      <c r="F829" s="228" t="s">
        <v>601</v>
      </c>
      <c r="G829" s="226"/>
      <c r="H829" s="227" t="s">
        <v>1</v>
      </c>
      <c r="I829" s="229"/>
      <c r="J829" s="226"/>
      <c r="K829" s="226"/>
      <c r="L829" s="230"/>
      <c r="M829" s="231"/>
      <c r="N829" s="232"/>
      <c r="O829" s="232"/>
      <c r="P829" s="232"/>
      <c r="Q829" s="232"/>
      <c r="R829" s="232"/>
      <c r="S829" s="232"/>
      <c r="T829" s="233"/>
      <c r="AT829" s="234" t="s">
        <v>202</v>
      </c>
      <c r="AU829" s="234" t="s">
        <v>86</v>
      </c>
      <c r="AV829" s="13" t="s">
        <v>84</v>
      </c>
      <c r="AW829" s="13" t="s">
        <v>32</v>
      </c>
      <c r="AX829" s="13" t="s">
        <v>77</v>
      </c>
      <c r="AY829" s="234" t="s">
        <v>191</v>
      </c>
    </row>
    <row r="830" spans="1:65" s="14" customFormat="1">
      <c r="B830" s="235"/>
      <c r="C830" s="236"/>
      <c r="D830" s="221" t="s">
        <v>202</v>
      </c>
      <c r="E830" s="237" t="s">
        <v>1</v>
      </c>
      <c r="F830" s="238" t="s">
        <v>336</v>
      </c>
      <c r="G830" s="236"/>
      <c r="H830" s="239">
        <v>0.63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AT830" s="245" t="s">
        <v>202</v>
      </c>
      <c r="AU830" s="245" t="s">
        <v>86</v>
      </c>
      <c r="AV830" s="14" t="s">
        <v>86</v>
      </c>
      <c r="AW830" s="14" t="s">
        <v>32</v>
      </c>
      <c r="AX830" s="14" t="s">
        <v>77</v>
      </c>
      <c r="AY830" s="245" t="s">
        <v>191</v>
      </c>
    </row>
    <row r="831" spans="1:65" s="14" customFormat="1">
      <c r="B831" s="235"/>
      <c r="C831" s="236"/>
      <c r="D831" s="221" t="s">
        <v>202</v>
      </c>
      <c r="E831" s="237" t="s">
        <v>1</v>
      </c>
      <c r="F831" s="238" t="s">
        <v>329</v>
      </c>
      <c r="G831" s="236"/>
      <c r="H831" s="239">
        <v>-4.4649999999999999</v>
      </c>
      <c r="I831" s="240"/>
      <c r="J831" s="236"/>
      <c r="K831" s="236"/>
      <c r="L831" s="241"/>
      <c r="M831" s="242"/>
      <c r="N831" s="243"/>
      <c r="O831" s="243"/>
      <c r="P831" s="243"/>
      <c r="Q831" s="243"/>
      <c r="R831" s="243"/>
      <c r="S831" s="243"/>
      <c r="T831" s="244"/>
      <c r="AT831" s="245" t="s">
        <v>202</v>
      </c>
      <c r="AU831" s="245" t="s">
        <v>86</v>
      </c>
      <c r="AV831" s="14" t="s">
        <v>86</v>
      </c>
      <c r="AW831" s="14" t="s">
        <v>32</v>
      </c>
      <c r="AX831" s="14" t="s">
        <v>77</v>
      </c>
      <c r="AY831" s="245" t="s">
        <v>191</v>
      </c>
    </row>
    <row r="832" spans="1:65" s="2" customFormat="1" ht="21.6" customHeight="1">
      <c r="A832" s="34"/>
      <c r="B832" s="35"/>
      <c r="C832" s="208" t="s">
        <v>1075</v>
      </c>
      <c r="D832" s="208" t="s">
        <v>193</v>
      </c>
      <c r="E832" s="209" t="s">
        <v>1076</v>
      </c>
      <c r="F832" s="210" t="s">
        <v>1077</v>
      </c>
      <c r="G832" s="211" t="s">
        <v>223</v>
      </c>
      <c r="H832" s="212">
        <v>191.548</v>
      </c>
      <c r="I832" s="213"/>
      <c r="J832" s="214">
        <f>ROUND(I832*H832,2)</f>
        <v>0</v>
      </c>
      <c r="K832" s="210" t="s">
        <v>197</v>
      </c>
      <c r="L832" s="39"/>
      <c r="M832" s="215" t="s">
        <v>1</v>
      </c>
      <c r="N832" s="216" t="s">
        <v>42</v>
      </c>
      <c r="O832" s="71"/>
      <c r="P832" s="217">
        <f>O832*H832</f>
        <v>0</v>
      </c>
      <c r="Q832" s="217">
        <v>1.4499999999999999E-3</v>
      </c>
      <c r="R832" s="217">
        <f>Q832*H832</f>
        <v>0.27774460000000001</v>
      </c>
      <c r="S832" s="217">
        <v>0</v>
      </c>
      <c r="T832" s="218">
        <f>S832*H832</f>
        <v>0</v>
      </c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R832" s="219" t="s">
        <v>321</v>
      </c>
      <c r="AT832" s="219" t="s">
        <v>193</v>
      </c>
      <c r="AU832" s="219" t="s">
        <v>86</v>
      </c>
      <c r="AY832" s="17" t="s">
        <v>191</v>
      </c>
      <c r="BE832" s="220">
        <f>IF(N832="základní",J832,0)</f>
        <v>0</v>
      </c>
      <c r="BF832" s="220">
        <f>IF(N832="snížená",J832,0)</f>
        <v>0</v>
      </c>
      <c r="BG832" s="220">
        <f>IF(N832="zákl. přenesená",J832,0)</f>
        <v>0</v>
      </c>
      <c r="BH832" s="220">
        <f>IF(N832="sníž. přenesená",J832,0)</f>
        <v>0</v>
      </c>
      <c r="BI832" s="220">
        <f>IF(N832="nulová",J832,0)</f>
        <v>0</v>
      </c>
      <c r="BJ832" s="17" t="s">
        <v>84</v>
      </c>
      <c r="BK832" s="220">
        <f>ROUND(I832*H832,2)</f>
        <v>0</v>
      </c>
      <c r="BL832" s="17" t="s">
        <v>321</v>
      </c>
      <c r="BM832" s="219" t="s">
        <v>1078</v>
      </c>
    </row>
    <row r="833" spans="1:65" s="2" customFormat="1" ht="29.25">
      <c r="A833" s="34"/>
      <c r="B833" s="35"/>
      <c r="C833" s="36"/>
      <c r="D833" s="221" t="s">
        <v>200</v>
      </c>
      <c r="E833" s="36"/>
      <c r="F833" s="222" t="s">
        <v>1079</v>
      </c>
      <c r="G833" s="36"/>
      <c r="H833" s="36"/>
      <c r="I833" s="122"/>
      <c r="J833" s="36"/>
      <c r="K833" s="36"/>
      <c r="L833" s="39"/>
      <c r="M833" s="223"/>
      <c r="N833" s="224"/>
      <c r="O833" s="71"/>
      <c r="P833" s="71"/>
      <c r="Q833" s="71"/>
      <c r="R833" s="71"/>
      <c r="S833" s="71"/>
      <c r="T833" s="72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T833" s="17" t="s">
        <v>200</v>
      </c>
      <c r="AU833" s="17" t="s">
        <v>86</v>
      </c>
    </row>
    <row r="834" spans="1:65" s="14" customFormat="1">
      <c r="B834" s="235"/>
      <c r="C834" s="236"/>
      <c r="D834" s="221" t="s">
        <v>202</v>
      </c>
      <c r="E834" s="236"/>
      <c r="F834" s="238" t="s">
        <v>1080</v>
      </c>
      <c r="G834" s="236"/>
      <c r="H834" s="239">
        <v>191.548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AT834" s="245" t="s">
        <v>202</v>
      </c>
      <c r="AU834" s="245" t="s">
        <v>86</v>
      </c>
      <c r="AV834" s="14" t="s">
        <v>86</v>
      </c>
      <c r="AW834" s="14" t="s">
        <v>4</v>
      </c>
      <c r="AX834" s="14" t="s">
        <v>84</v>
      </c>
      <c r="AY834" s="245" t="s">
        <v>191</v>
      </c>
    </row>
    <row r="835" spans="1:65" s="2" customFormat="1" ht="21.6" customHeight="1">
      <c r="A835" s="34"/>
      <c r="B835" s="35"/>
      <c r="C835" s="208" t="s">
        <v>1081</v>
      </c>
      <c r="D835" s="208" t="s">
        <v>193</v>
      </c>
      <c r="E835" s="209" t="s">
        <v>1082</v>
      </c>
      <c r="F835" s="210" t="s">
        <v>1083</v>
      </c>
      <c r="G835" s="211" t="s">
        <v>297</v>
      </c>
      <c r="H835" s="212">
        <v>41.9</v>
      </c>
      <c r="I835" s="213"/>
      <c r="J835" s="214">
        <f>ROUND(I835*H835,2)</f>
        <v>0</v>
      </c>
      <c r="K835" s="210" t="s">
        <v>197</v>
      </c>
      <c r="L835" s="39"/>
      <c r="M835" s="215" t="s">
        <v>1</v>
      </c>
      <c r="N835" s="216" t="s">
        <v>42</v>
      </c>
      <c r="O835" s="71"/>
      <c r="P835" s="217">
        <f>O835*H835</f>
        <v>0</v>
      </c>
      <c r="Q835" s="217">
        <v>3.1E-4</v>
      </c>
      <c r="R835" s="217">
        <f>Q835*H835</f>
        <v>1.2988999999999999E-2</v>
      </c>
      <c r="S835" s="217">
        <v>0</v>
      </c>
      <c r="T835" s="218">
        <f>S835*H835</f>
        <v>0</v>
      </c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R835" s="219" t="s">
        <v>321</v>
      </c>
      <c r="AT835" s="219" t="s">
        <v>193</v>
      </c>
      <c r="AU835" s="219" t="s">
        <v>86</v>
      </c>
      <c r="AY835" s="17" t="s">
        <v>191</v>
      </c>
      <c r="BE835" s="220">
        <f>IF(N835="základní",J835,0)</f>
        <v>0</v>
      </c>
      <c r="BF835" s="220">
        <f>IF(N835="snížená",J835,0)</f>
        <v>0</v>
      </c>
      <c r="BG835" s="220">
        <f>IF(N835="zákl. přenesená",J835,0)</f>
        <v>0</v>
      </c>
      <c r="BH835" s="220">
        <f>IF(N835="sníž. přenesená",J835,0)</f>
        <v>0</v>
      </c>
      <c r="BI835" s="220">
        <f>IF(N835="nulová",J835,0)</f>
        <v>0</v>
      </c>
      <c r="BJ835" s="17" t="s">
        <v>84</v>
      </c>
      <c r="BK835" s="220">
        <f>ROUND(I835*H835,2)</f>
        <v>0</v>
      </c>
      <c r="BL835" s="17" t="s">
        <v>321</v>
      </c>
      <c r="BM835" s="219" t="s">
        <v>1084</v>
      </c>
    </row>
    <row r="836" spans="1:65" s="2" customFormat="1" ht="19.5">
      <c r="A836" s="34"/>
      <c r="B836" s="35"/>
      <c r="C836" s="36"/>
      <c r="D836" s="221" t="s">
        <v>200</v>
      </c>
      <c r="E836" s="36"/>
      <c r="F836" s="222" t="s">
        <v>1085</v>
      </c>
      <c r="G836" s="36"/>
      <c r="H836" s="36"/>
      <c r="I836" s="122"/>
      <c r="J836" s="36"/>
      <c r="K836" s="36"/>
      <c r="L836" s="39"/>
      <c r="M836" s="223"/>
      <c r="N836" s="224"/>
      <c r="O836" s="71"/>
      <c r="P836" s="71"/>
      <c r="Q836" s="71"/>
      <c r="R836" s="71"/>
      <c r="S836" s="71"/>
      <c r="T836" s="72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T836" s="17" t="s">
        <v>200</v>
      </c>
      <c r="AU836" s="17" t="s">
        <v>86</v>
      </c>
    </row>
    <row r="837" spans="1:65" s="14" customFormat="1">
      <c r="B837" s="235"/>
      <c r="C837" s="236"/>
      <c r="D837" s="221" t="s">
        <v>202</v>
      </c>
      <c r="E837" s="237" t="s">
        <v>1</v>
      </c>
      <c r="F837" s="238" t="s">
        <v>1086</v>
      </c>
      <c r="G837" s="236"/>
      <c r="H837" s="239">
        <v>13.2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AT837" s="245" t="s">
        <v>202</v>
      </c>
      <c r="AU837" s="245" t="s">
        <v>86</v>
      </c>
      <c r="AV837" s="14" t="s">
        <v>86</v>
      </c>
      <c r="AW837" s="14" t="s">
        <v>32</v>
      </c>
      <c r="AX837" s="14" t="s">
        <v>77</v>
      </c>
      <c r="AY837" s="245" t="s">
        <v>191</v>
      </c>
    </row>
    <row r="838" spans="1:65" s="14" customFormat="1">
      <c r="B838" s="235"/>
      <c r="C838" s="236"/>
      <c r="D838" s="221" t="s">
        <v>202</v>
      </c>
      <c r="E838" s="237" t="s">
        <v>1</v>
      </c>
      <c r="F838" s="238" t="s">
        <v>1087</v>
      </c>
      <c r="G838" s="236"/>
      <c r="H838" s="239">
        <v>13.2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AT838" s="245" t="s">
        <v>202</v>
      </c>
      <c r="AU838" s="245" t="s">
        <v>86</v>
      </c>
      <c r="AV838" s="14" t="s">
        <v>86</v>
      </c>
      <c r="AW838" s="14" t="s">
        <v>32</v>
      </c>
      <c r="AX838" s="14" t="s">
        <v>77</v>
      </c>
      <c r="AY838" s="245" t="s">
        <v>191</v>
      </c>
    </row>
    <row r="839" spans="1:65" s="14" customFormat="1">
      <c r="B839" s="235"/>
      <c r="C839" s="236"/>
      <c r="D839" s="221" t="s">
        <v>202</v>
      </c>
      <c r="E839" s="237" t="s">
        <v>1</v>
      </c>
      <c r="F839" s="238" t="s">
        <v>1088</v>
      </c>
      <c r="G839" s="236"/>
      <c r="H839" s="239">
        <v>15.5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AT839" s="245" t="s">
        <v>202</v>
      </c>
      <c r="AU839" s="245" t="s">
        <v>86</v>
      </c>
      <c r="AV839" s="14" t="s">
        <v>86</v>
      </c>
      <c r="AW839" s="14" t="s">
        <v>32</v>
      </c>
      <c r="AX839" s="14" t="s">
        <v>77</v>
      </c>
      <c r="AY839" s="245" t="s">
        <v>191</v>
      </c>
    </row>
    <row r="840" spans="1:65" s="2" customFormat="1" ht="21.6" customHeight="1">
      <c r="A840" s="34"/>
      <c r="B840" s="35"/>
      <c r="C840" s="208" t="s">
        <v>1089</v>
      </c>
      <c r="D840" s="208" t="s">
        <v>193</v>
      </c>
      <c r="E840" s="209" t="s">
        <v>1090</v>
      </c>
      <c r="F840" s="210" t="s">
        <v>1091</v>
      </c>
      <c r="G840" s="211" t="s">
        <v>297</v>
      </c>
      <c r="H840" s="212">
        <v>65.400000000000006</v>
      </c>
      <c r="I840" s="213"/>
      <c r="J840" s="214">
        <f>ROUND(I840*H840,2)</f>
        <v>0</v>
      </c>
      <c r="K840" s="210" t="s">
        <v>197</v>
      </c>
      <c r="L840" s="39"/>
      <c r="M840" s="215" t="s">
        <v>1</v>
      </c>
      <c r="N840" s="216" t="s">
        <v>42</v>
      </c>
      <c r="O840" s="71"/>
      <c r="P840" s="217">
        <f>O840*H840</f>
        <v>0</v>
      </c>
      <c r="Q840" s="217">
        <v>2.5999999999999998E-4</v>
      </c>
      <c r="R840" s="217">
        <f>Q840*H840</f>
        <v>1.7003999999999998E-2</v>
      </c>
      <c r="S840" s="217">
        <v>0</v>
      </c>
      <c r="T840" s="218">
        <f>S840*H840</f>
        <v>0</v>
      </c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R840" s="219" t="s">
        <v>321</v>
      </c>
      <c r="AT840" s="219" t="s">
        <v>193</v>
      </c>
      <c r="AU840" s="219" t="s">
        <v>86</v>
      </c>
      <c r="AY840" s="17" t="s">
        <v>191</v>
      </c>
      <c r="BE840" s="220">
        <f>IF(N840="základní",J840,0)</f>
        <v>0</v>
      </c>
      <c r="BF840" s="220">
        <f>IF(N840="snížená",J840,0)</f>
        <v>0</v>
      </c>
      <c r="BG840" s="220">
        <f>IF(N840="zákl. přenesená",J840,0)</f>
        <v>0</v>
      </c>
      <c r="BH840" s="220">
        <f>IF(N840="sníž. přenesená",J840,0)</f>
        <v>0</v>
      </c>
      <c r="BI840" s="220">
        <f>IF(N840="nulová",J840,0)</f>
        <v>0</v>
      </c>
      <c r="BJ840" s="17" t="s">
        <v>84</v>
      </c>
      <c r="BK840" s="220">
        <f>ROUND(I840*H840,2)</f>
        <v>0</v>
      </c>
      <c r="BL840" s="17" t="s">
        <v>321</v>
      </c>
      <c r="BM840" s="219" t="s">
        <v>1092</v>
      </c>
    </row>
    <row r="841" spans="1:65" s="2" customFormat="1" ht="19.5">
      <c r="A841" s="34"/>
      <c r="B841" s="35"/>
      <c r="C841" s="36"/>
      <c r="D841" s="221" t="s">
        <v>200</v>
      </c>
      <c r="E841" s="36"/>
      <c r="F841" s="222" t="s">
        <v>1093</v>
      </c>
      <c r="G841" s="36"/>
      <c r="H841" s="36"/>
      <c r="I841" s="122"/>
      <c r="J841" s="36"/>
      <c r="K841" s="36"/>
      <c r="L841" s="39"/>
      <c r="M841" s="223"/>
      <c r="N841" s="224"/>
      <c r="O841" s="71"/>
      <c r="P841" s="71"/>
      <c r="Q841" s="71"/>
      <c r="R841" s="71"/>
      <c r="S841" s="71"/>
      <c r="T841" s="72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T841" s="17" t="s">
        <v>200</v>
      </c>
      <c r="AU841" s="17" t="s">
        <v>86</v>
      </c>
    </row>
    <row r="842" spans="1:65" s="13" customFormat="1">
      <c r="B842" s="225"/>
      <c r="C842" s="226"/>
      <c r="D842" s="221" t="s">
        <v>202</v>
      </c>
      <c r="E842" s="227" t="s">
        <v>1</v>
      </c>
      <c r="F842" s="228" t="s">
        <v>327</v>
      </c>
      <c r="G842" s="226"/>
      <c r="H842" s="227" t="s">
        <v>1</v>
      </c>
      <c r="I842" s="229"/>
      <c r="J842" s="226"/>
      <c r="K842" s="226"/>
      <c r="L842" s="230"/>
      <c r="M842" s="231"/>
      <c r="N842" s="232"/>
      <c r="O842" s="232"/>
      <c r="P842" s="232"/>
      <c r="Q842" s="232"/>
      <c r="R842" s="232"/>
      <c r="S842" s="232"/>
      <c r="T842" s="233"/>
      <c r="AT842" s="234" t="s">
        <v>202</v>
      </c>
      <c r="AU842" s="234" t="s">
        <v>86</v>
      </c>
      <c r="AV842" s="13" t="s">
        <v>84</v>
      </c>
      <c r="AW842" s="13" t="s">
        <v>32</v>
      </c>
      <c r="AX842" s="13" t="s">
        <v>77</v>
      </c>
      <c r="AY842" s="234" t="s">
        <v>191</v>
      </c>
    </row>
    <row r="843" spans="1:65" s="14" customFormat="1" ht="22.5">
      <c r="B843" s="235"/>
      <c r="C843" s="236"/>
      <c r="D843" s="221" t="s">
        <v>202</v>
      </c>
      <c r="E843" s="237" t="s">
        <v>1</v>
      </c>
      <c r="F843" s="238" t="s">
        <v>1094</v>
      </c>
      <c r="G843" s="236"/>
      <c r="H843" s="239">
        <v>21.61</v>
      </c>
      <c r="I843" s="240"/>
      <c r="J843" s="236"/>
      <c r="K843" s="236"/>
      <c r="L843" s="241"/>
      <c r="M843" s="242"/>
      <c r="N843" s="243"/>
      <c r="O843" s="243"/>
      <c r="P843" s="243"/>
      <c r="Q843" s="243"/>
      <c r="R843" s="243"/>
      <c r="S843" s="243"/>
      <c r="T843" s="244"/>
      <c r="AT843" s="245" t="s">
        <v>202</v>
      </c>
      <c r="AU843" s="245" t="s">
        <v>86</v>
      </c>
      <c r="AV843" s="14" t="s">
        <v>86</v>
      </c>
      <c r="AW843" s="14" t="s">
        <v>32</v>
      </c>
      <c r="AX843" s="14" t="s">
        <v>77</v>
      </c>
      <c r="AY843" s="245" t="s">
        <v>191</v>
      </c>
    </row>
    <row r="844" spans="1:65" s="13" customFormat="1">
      <c r="B844" s="225"/>
      <c r="C844" s="226"/>
      <c r="D844" s="221" t="s">
        <v>202</v>
      </c>
      <c r="E844" s="227" t="s">
        <v>1</v>
      </c>
      <c r="F844" s="228" t="s">
        <v>288</v>
      </c>
      <c r="G844" s="226"/>
      <c r="H844" s="227" t="s">
        <v>1</v>
      </c>
      <c r="I844" s="229"/>
      <c r="J844" s="226"/>
      <c r="K844" s="226"/>
      <c r="L844" s="230"/>
      <c r="M844" s="231"/>
      <c r="N844" s="232"/>
      <c r="O844" s="232"/>
      <c r="P844" s="232"/>
      <c r="Q844" s="232"/>
      <c r="R844" s="232"/>
      <c r="S844" s="232"/>
      <c r="T844" s="233"/>
      <c r="AT844" s="234" t="s">
        <v>202</v>
      </c>
      <c r="AU844" s="234" t="s">
        <v>86</v>
      </c>
      <c r="AV844" s="13" t="s">
        <v>84</v>
      </c>
      <c r="AW844" s="13" t="s">
        <v>32</v>
      </c>
      <c r="AX844" s="13" t="s">
        <v>77</v>
      </c>
      <c r="AY844" s="234" t="s">
        <v>191</v>
      </c>
    </row>
    <row r="845" spans="1:65" s="14" customFormat="1" ht="22.5">
      <c r="B845" s="235"/>
      <c r="C845" s="236"/>
      <c r="D845" s="221" t="s">
        <v>202</v>
      </c>
      <c r="E845" s="237" t="s">
        <v>1</v>
      </c>
      <c r="F845" s="238" t="s">
        <v>1095</v>
      </c>
      <c r="G845" s="236"/>
      <c r="H845" s="239">
        <v>21.53</v>
      </c>
      <c r="I845" s="240"/>
      <c r="J845" s="236"/>
      <c r="K845" s="236"/>
      <c r="L845" s="241"/>
      <c r="M845" s="242"/>
      <c r="N845" s="243"/>
      <c r="O845" s="243"/>
      <c r="P845" s="243"/>
      <c r="Q845" s="243"/>
      <c r="R845" s="243"/>
      <c r="S845" s="243"/>
      <c r="T845" s="244"/>
      <c r="AT845" s="245" t="s">
        <v>202</v>
      </c>
      <c r="AU845" s="245" t="s">
        <v>86</v>
      </c>
      <c r="AV845" s="14" t="s">
        <v>86</v>
      </c>
      <c r="AW845" s="14" t="s">
        <v>32</v>
      </c>
      <c r="AX845" s="14" t="s">
        <v>77</v>
      </c>
      <c r="AY845" s="245" t="s">
        <v>191</v>
      </c>
    </row>
    <row r="846" spans="1:65" s="13" customFormat="1">
      <c r="B846" s="225"/>
      <c r="C846" s="226"/>
      <c r="D846" s="221" t="s">
        <v>202</v>
      </c>
      <c r="E846" s="227" t="s">
        <v>1</v>
      </c>
      <c r="F846" s="228" t="s">
        <v>291</v>
      </c>
      <c r="G846" s="226"/>
      <c r="H846" s="227" t="s">
        <v>1</v>
      </c>
      <c r="I846" s="229"/>
      <c r="J846" s="226"/>
      <c r="K846" s="226"/>
      <c r="L846" s="230"/>
      <c r="M846" s="231"/>
      <c r="N846" s="232"/>
      <c r="O846" s="232"/>
      <c r="P846" s="232"/>
      <c r="Q846" s="232"/>
      <c r="R846" s="232"/>
      <c r="S846" s="232"/>
      <c r="T846" s="233"/>
      <c r="AT846" s="234" t="s">
        <v>202</v>
      </c>
      <c r="AU846" s="234" t="s">
        <v>86</v>
      </c>
      <c r="AV846" s="13" t="s">
        <v>84</v>
      </c>
      <c r="AW846" s="13" t="s">
        <v>32</v>
      </c>
      <c r="AX846" s="13" t="s">
        <v>77</v>
      </c>
      <c r="AY846" s="234" t="s">
        <v>191</v>
      </c>
    </row>
    <row r="847" spans="1:65" s="14" customFormat="1" ht="22.5">
      <c r="B847" s="235"/>
      <c r="C847" s="236"/>
      <c r="D847" s="221" t="s">
        <v>202</v>
      </c>
      <c r="E847" s="237" t="s">
        <v>1</v>
      </c>
      <c r="F847" s="238" t="s">
        <v>1096</v>
      </c>
      <c r="G847" s="236"/>
      <c r="H847" s="239">
        <v>22.26</v>
      </c>
      <c r="I847" s="240"/>
      <c r="J847" s="236"/>
      <c r="K847" s="236"/>
      <c r="L847" s="241"/>
      <c r="M847" s="242"/>
      <c r="N847" s="243"/>
      <c r="O847" s="243"/>
      <c r="P847" s="243"/>
      <c r="Q847" s="243"/>
      <c r="R847" s="243"/>
      <c r="S847" s="243"/>
      <c r="T847" s="244"/>
      <c r="AT847" s="245" t="s">
        <v>202</v>
      </c>
      <c r="AU847" s="245" t="s">
        <v>86</v>
      </c>
      <c r="AV847" s="14" t="s">
        <v>86</v>
      </c>
      <c r="AW847" s="14" t="s">
        <v>32</v>
      </c>
      <c r="AX847" s="14" t="s">
        <v>77</v>
      </c>
      <c r="AY847" s="245" t="s">
        <v>191</v>
      </c>
    </row>
    <row r="848" spans="1:65" s="2" customFormat="1" ht="14.45" customHeight="1">
      <c r="A848" s="34"/>
      <c r="B848" s="35"/>
      <c r="C848" s="208" t="s">
        <v>1097</v>
      </c>
      <c r="D848" s="208" t="s">
        <v>193</v>
      </c>
      <c r="E848" s="209" t="s">
        <v>1098</v>
      </c>
      <c r="F848" s="210" t="s">
        <v>1099</v>
      </c>
      <c r="G848" s="211" t="s">
        <v>297</v>
      </c>
      <c r="H848" s="212">
        <v>101.45</v>
      </c>
      <c r="I848" s="213"/>
      <c r="J848" s="214">
        <f>ROUND(I848*H848,2)</f>
        <v>0</v>
      </c>
      <c r="K848" s="210" t="s">
        <v>197</v>
      </c>
      <c r="L848" s="39"/>
      <c r="M848" s="215" t="s">
        <v>1</v>
      </c>
      <c r="N848" s="216" t="s">
        <v>42</v>
      </c>
      <c r="O848" s="71"/>
      <c r="P848" s="217">
        <f>O848*H848</f>
        <v>0</v>
      </c>
      <c r="Q848" s="217">
        <v>3.0000000000000001E-5</v>
      </c>
      <c r="R848" s="217">
        <f>Q848*H848</f>
        <v>3.0435000000000002E-3</v>
      </c>
      <c r="S848" s="217">
        <v>0</v>
      </c>
      <c r="T848" s="218">
        <f>S848*H848</f>
        <v>0</v>
      </c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R848" s="219" t="s">
        <v>321</v>
      </c>
      <c r="AT848" s="219" t="s">
        <v>193</v>
      </c>
      <c r="AU848" s="219" t="s">
        <v>86</v>
      </c>
      <c r="AY848" s="17" t="s">
        <v>191</v>
      </c>
      <c r="BE848" s="220">
        <f>IF(N848="základní",J848,0)</f>
        <v>0</v>
      </c>
      <c r="BF848" s="220">
        <f>IF(N848="snížená",J848,0)</f>
        <v>0</v>
      </c>
      <c r="BG848" s="220">
        <f>IF(N848="zákl. přenesená",J848,0)</f>
        <v>0</v>
      </c>
      <c r="BH848" s="220">
        <f>IF(N848="sníž. přenesená",J848,0)</f>
        <v>0</v>
      </c>
      <c r="BI848" s="220">
        <f>IF(N848="nulová",J848,0)</f>
        <v>0</v>
      </c>
      <c r="BJ848" s="17" t="s">
        <v>84</v>
      </c>
      <c r="BK848" s="220">
        <f>ROUND(I848*H848,2)</f>
        <v>0</v>
      </c>
      <c r="BL848" s="17" t="s">
        <v>321</v>
      </c>
      <c r="BM848" s="219" t="s">
        <v>1100</v>
      </c>
    </row>
    <row r="849" spans="1:65" s="2" customFormat="1">
      <c r="A849" s="34"/>
      <c r="B849" s="35"/>
      <c r="C849" s="36"/>
      <c r="D849" s="221" t="s">
        <v>200</v>
      </c>
      <c r="E849" s="36"/>
      <c r="F849" s="222" t="s">
        <v>1101</v>
      </c>
      <c r="G849" s="36"/>
      <c r="H849" s="36"/>
      <c r="I849" s="122"/>
      <c r="J849" s="36"/>
      <c r="K849" s="36"/>
      <c r="L849" s="39"/>
      <c r="M849" s="223"/>
      <c r="N849" s="224"/>
      <c r="O849" s="71"/>
      <c r="P849" s="71"/>
      <c r="Q849" s="71"/>
      <c r="R849" s="71"/>
      <c r="S849" s="71"/>
      <c r="T849" s="72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T849" s="17" t="s">
        <v>200</v>
      </c>
      <c r="AU849" s="17" t="s">
        <v>86</v>
      </c>
    </row>
    <row r="850" spans="1:65" s="14" customFormat="1">
      <c r="B850" s="235"/>
      <c r="C850" s="236"/>
      <c r="D850" s="221" t="s">
        <v>202</v>
      </c>
      <c r="E850" s="237" t="s">
        <v>1</v>
      </c>
      <c r="F850" s="238" t="s">
        <v>1102</v>
      </c>
      <c r="G850" s="236"/>
      <c r="H850" s="239">
        <v>33.049999999999997</v>
      </c>
      <c r="I850" s="240"/>
      <c r="J850" s="236"/>
      <c r="K850" s="236"/>
      <c r="L850" s="241"/>
      <c r="M850" s="242"/>
      <c r="N850" s="243"/>
      <c r="O850" s="243"/>
      <c r="P850" s="243"/>
      <c r="Q850" s="243"/>
      <c r="R850" s="243"/>
      <c r="S850" s="243"/>
      <c r="T850" s="244"/>
      <c r="AT850" s="245" t="s">
        <v>202</v>
      </c>
      <c r="AU850" s="245" t="s">
        <v>86</v>
      </c>
      <c r="AV850" s="14" t="s">
        <v>86</v>
      </c>
      <c r="AW850" s="14" t="s">
        <v>32</v>
      </c>
      <c r="AX850" s="14" t="s">
        <v>77</v>
      </c>
      <c r="AY850" s="245" t="s">
        <v>191</v>
      </c>
    </row>
    <row r="851" spans="1:65" s="14" customFormat="1">
      <c r="B851" s="235"/>
      <c r="C851" s="236"/>
      <c r="D851" s="221" t="s">
        <v>202</v>
      </c>
      <c r="E851" s="237" t="s">
        <v>1</v>
      </c>
      <c r="F851" s="238" t="s">
        <v>1103</v>
      </c>
      <c r="G851" s="236"/>
      <c r="H851" s="239">
        <v>33.049999999999997</v>
      </c>
      <c r="I851" s="240"/>
      <c r="J851" s="236"/>
      <c r="K851" s="236"/>
      <c r="L851" s="241"/>
      <c r="M851" s="242"/>
      <c r="N851" s="243"/>
      <c r="O851" s="243"/>
      <c r="P851" s="243"/>
      <c r="Q851" s="243"/>
      <c r="R851" s="243"/>
      <c r="S851" s="243"/>
      <c r="T851" s="244"/>
      <c r="AT851" s="245" t="s">
        <v>202</v>
      </c>
      <c r="AU851" s="245" t="s">
        <v>86</v>
      </c>
      <c r="AV851" s="14" t="s">
        <v>86</v>
      </c>
      <c r="AW851" s="14" t="s">
        <v>32</v>
      </c>
      <c r="AX851" s="14" t="s">
        <v>77</v>
      </c>
      <c r="AY851" s="245" t="s">
        <v>191</v>
      </c>
    </row>
    <row r="852" spans="1:65" s="14" customFormat="1">
      <c r="B852" s="235"/>
      <c r="C852" s="236"/>
      <c r="D852" s="221" t="s">
        <v>202</v>
      </c>
      <c r="E852" s="237" t="s">
        <v>1</v>
      </c>
      <c r="F852" s="238" t="s">
        <v>1104</v>
      </c>
      <c r="G852" s="236"/>
      <c r="H852" s="239">
        <v>35.35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AT852" s="245" t="s">
        <v>202</v>
      </c>
      <c r="AU852" s="245" t="s">
        <v>86</v>
      </c>
      <c r="AV852" s="14" t="s">
        <v>86</v>
      </c>
      <c r="AW852" s="14" t="s">
        <v>32</v>
      </c>
      <c r="AX852" s="14" t="s">
        <v>77</v>
      </c>
      <c r="AY852" s="245" t="s">
        <v>191</v>
      </c>
    </row>
    <row r="853" spans="1:65" s="2" customFormat="1" ht="21.6" customHeight="1">
      <c r="A853" s="34"/>
      <c r="B853" s="35"/>
      <c r="C853" s="208" t="s">
        <v>1105</v>
      </c>
      <c r="D853" s="208" t="s">
        <v>193</v>
      </c>
      <c r="E853" s="209" t="s">
        <v>1106</v>
      </c>
      <c r="F853" s="210" t="s">
        <v>1107</v>
      </c>
      <c r="G853" s="211" t="s">
        <v>235</v>
      </c>
      <c r="H853" s="212">
        <v>3.3650000000000002</v>
      </c>
      <c r="I853" s="213"/>
      <c r="J853" s="214">
        <f>ROUND(I853*H853,2)</f>
        <v>0</v>
      </c>
      <c r="K853" s="210" t="s">
        <v>197</v>
      </c>
      <c r="L853" s="39"/>
      <c r="M853" s="215" t="s">
        <v>1</v>
      </c>
      <c r="N853" s="216" t="s">
        <v>42</v>
      </c>
      <c r="O853" s="71"/>
      <c r="P853" s="217">
        <f>O853*H853</f>
        <v>0</v>
      </c>
      <c r="Q853" s="217">
        <v>0</v>
      </c>
      <c r="R853" s="217">
        <f>Q853*H853</f>
        <v>0</v>
      </c>
      <c r="S853" s="217">
        <v>0</v>
      </c>
      <c r="T853" s="218">
        <f>S853*H853</f>
        <v>0</v>
      </c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R853" s="219" t="s">
        <v>321</v>
      </c>
      <c r="AT853" s="219" t="s">
        <v>193</v>
      </c>
      <c r="AU853" s="219" t="s">
        <v>86</v>
      </c>
      <c r="AY853" s="17" t="s">
        <v>191</v>
      </c>
      <c r="BE853" s="220">
        <f>IF(N853="základní",J853,0)</f>
        <v>0</v>
      </c>
      <c r="BF853" s="220">
        <f>IF(N853="snížená",J853,0)</f>
        <v>0</v>
      </c>
      <c r="BG853" s="220">
        <f>IF(N853="zákl. přenesená",J853,0)</f>
        <v>0</v>
      </c>
      <c r="BH853" s="220">
        <f>IF(N853="sníž. přenesená",J853,0)</f>
        <v>0</v>
      </c>
      <c r="BI853" s="220">
        <f>IF(N853="nulová",J853,0)</f>
        <v>0</v>
      </c>
      <c r="BJ853" s="17" t="s">
        <v>84</v>
      </c>
      <c r="BK853" s="220">
        <f>ROUND(I853*H853,2)</f>
        <v>0</v>
      </c>
      <c r="BL853" s="17" t="s">
        <v>321</v>
      </c>
      <c r="BM853" s="219" t="s">
        <v>1108</v>
      </c>
    </row>
    <row r="854" spans="1:65" s="2" customFormat="1" ht="29.25">
      <c r="A854" s="34"/>
      <c r="B854" s="35"/>
      <c r="C854" s="36"/>
      <c r="D854" s="221" t="s">
        <v>200</v>
      </c>
      <c r="E854" s="36"/>
      <c r="F854" s="222" t="s">
        <v>1109</v>
      </c>
      <c r="G854" s="36"/>
      <c r="H854" s="36"/>
      <c r="I854" s="122"/>
      <c r="J854" s="36"/>
      <c r="K854" s="36"/>
      <c r="L854" s="39"/>
      <c r="M854" s="223"/>
      <c r="N854" s="224"/>
      <c r="O854" s="71"/>
      <c r="P854" s="71"/>
      <c r="Q854" s="71"/>
      <c r="R854" s="71"/>
      <c r="S854" s="71"/>
      <c r="T854" s="72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T854" s="17" t="s">
        <v>200</v>
      </c>
      <c r="AU854" s="17" t="s">
        <v>86</v>
      </c>
    </row>
    <row r="855" spans="1:65" s="12" customFormat="1" ht="22.9" customHeight="1">
      <c r="B855" s="192"/>
      <c r="C855" s="193"/>
      <c r="D855" s="194" t="s">
        <v>76</v>
      </c>
      <c r="E855" s="206" t="s">
        <v>1110</v>
      </c>
      <c r="F855" s="206" t="s">
        <v>1111</v>
      </c>
      <c r="G855" s="193"/>
      <c r="H855" s="193"/>
      <c r="I855" s="196"/>
      <c r="J855" s="207">
        <f>BK855</f>
        <v>0</v>
      </c>
      <c r="K855" s="193"/>
      <c r="L855" s="198"/>
      <c r="M855" s="199"/>
      <c r="N855" s="200"/>
      <c r="O855" s="200"/>
      <c r="P855" s="201">
        <f>SUM(P856:P866)</f>
        <v>0</v>
      </c>
      <c r="Q855" s="200"/>
      <c r="R855" s="201">
        <f>SUM(R856:R866)</f>
        <v>3.3211200000000003E-3</v>
      </c>
      <c r="S855" s="200"/>
      <c r="T855" s="202">
        <f>SUM(T856:T866)</f>
        <v>0</v>
      </c>
      <c r="AR855" s="203" t="s">
        <v>86</v>
      </c>
      <c r="AT855" s="204" t="s">
        <v>76</v>
      </c>
      <c r="AU855" s="204" t="s">
        <v>84</v>
      </c>
      <c r="AY855" s="203" t="s">
        <v>191</v>
      </c>
      <c r="BK855" s="205">
        <f>SUM(BK856:BK866)</f>
        <v>0</v>
      </c>
    </row>
    <row r="856" spans="1:65" s="2" customFormat="1" ht="21.6" customHeight="1">
      <c r="A856" s="34"/>
      <c r="B856" s="35"/>
      <c r="C856" s="208" t="s">
        <v>1112</v>
      </c>
      <c r="D856" s="208" t="s">
        <v>193</v>
      </c>
      <c r="E856" s="209" t="s">
        <v>1113</v>
      </c>
      <c r="F856" s="210" t="s">
        <v>1114</v>
      </c>
      <c r="G856" s="211" t="s">
        <v>223</v>
      </c>
      <c r="H856" s="212">
        <v>7.7439999999999998</v>
      </c>
      <c r="I856" s="213"/>
      <c r="J856" s="214">
        <f>ROUND(I856*H856,2)</f>
        <v>0</v>
      </c>
      <c r="K856" s="210" t="s">
        <v>197</v>
      </c>
      <c r="L856" s="39"/>
      <c r="M856" s="215" t="s">
        <v>1</v>
      </c>
      <c r="N856" s="216" t="s">
        <v>42</v>
      </c>
      <c r="O856" s="71"/>
      <c r="P856" s="217">
        <f>O856*H856</f>
        <v>0</v>
      </c>
      <c r="Q856" s="217">
        <v>1.2E-4</v>
      </c>
      <c r="R856" s="217">
        <f>Q856*H856</f>
        <v>9.2927999999999999E-4</v>
      </c>
      <c r="S856" s="217">
        <v>0</v>
      </c>
      <c r="T856" s="218">
        <f>S856*H856</f>
        <v>0</v>
      </c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R856" s="219" t="s">
        <v>321</v>
      </c>
      <c r="AT856" s="219" t="s">
        <v>193</v>
      </c>
      <c r="AU856" s="219" t="s">
        <v>86</v>
      </c>
      <c r="AY856" s="17" t="s">
        <v>191</v>
      </c>
      <c r="BE856" s="220">
        <f>IF(N856="základní",J856,0)</f>
        <v>0</v>
      </c>
      <c r="BF856" s="220">
        <f>IF(N856="snížená",J856,0)</f>
        <v>0</v>
      </c>
      <c r="BG856" s="220">
        <f>IF(N856="zákl. přenesená",J856,0)</f>
        <v>0</v>
      </c>
      <c r="BH856" s="220">
        <f>IF(N856="sníž. přenesená",J856,0)</f>
        <v>0</v>
      </c>
      <c r="BI856" s="220">
        <f>IF(N856="nulová",J856,0)</f>
        <v>0</v>
      </c>
      <c r="BJ856" s="17" t="s">
        <v>84</v>
      </c>
      <c r="BK856" s="220">
        <f>ROUND(I856*H856,2)</f>
        <v>0</v>
      </c>
      <c r="BL856" s="17" t="s">
        <v>321</v>
      </c>
      <c r="BM856" s="219" t="s">
        <v>1115</v>
      </c>
    </row>
    <row r="857" spans="1:65" s="2" customFormat="1" ht="19.5">
      <c r="A857" s="34"/>
      <c r="B857" s="35"/>
      <c r="C857" s="36"/>
      <c r="D857" s="221" t="s">
        <v>200</v>
      </c>
      <c r="E857" s="36"/>
      <c r="F857" s="222" t="s">
        <v>1116</v>
      </c>
      <c r="G857" s="36"/>
      <c r="H857" s="36"/>
      <c r="I857" s="122"/>
      <c r="J857" s="36"/>
      <c r="K857" s="36"/>
      <c r="L857" s="39"/>
      <c r="M857" s="223"/>
      <c r="N857" s="224"/>
      <c r="O857" s="71"/>
      <c r="P857" s="71"/>
      <c r="Q857" s="71"/>
      <c r="R857" s="71"/>
      <c r="S857" s="71"/>
      <c r="T857" s="72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T857" s="17" t="s">
        <v>200</v>
      </c>
      <c r="AU857" s="17" t="s">
        <v>86</v>
      </c>
    </row>
    <row r="858" spans="1:65" s="13" customFormat="1">
      <c r="B858" s="225"/>
      <c r="C858" s="226"/>
      <c r="D858" s="221" t="s">
        <v>202</v>
      </c>
      <c r="E858" s="227" t="s">
        <v>1</v>
      </c>
      <c r="F858" s="228" t="s">
        <v>1117</v>
      </c>
      <c r="G858" s="226"/>
      <c r="H858" s="227" t="s">
        <v>1</v>
      </c>
      <c r="I858" s="229"/>
      <c r="J858" s="226"/>
      <c r="K858" s="226"/>
      <c r="L858" s="230"/>
      <c r="M858" s="231"/>
      <c r="N858" s="232"/>
      <c r="O858" s="232"/>
      <c r="P858" s="232"/>
      <c r="Q858" s="232"/>
      <c r="R858" s="232"/>
      <c r="S858" s="232"/>
      <c r="T858" s="233"/>
      <c r="AT858" s="234" t="s">
        <v>202</v>
      </c>
      <c r="AU858" s="234" t="s">
        <v>86</v>
      </c>
      <c r="AV858" s="13" t="s">
        <v>84</v>
      </c>
      <c r="AW858" s="13" t="s">
        <v>32</v>
      </c>
      <c r="AX858" s="13" t="s">
        <v>77</v>
      </c>
      <c r="AY858" s="234" t="s">
        <v>191</v>
      </c>
    </row>
    <row r="859" spans="1:65" s="14" customFormat="1">
      <c r="B859" s="235"/>
      <c r="C859" s="236"/>
      <c r="D859" s="221" t="s">
        <v>202</v>
      </c>
      <c r="E859" s="237" t="s">
        <v>1</v>
      </c>
      <c r="F859" s="238" t="s">
        <v>1118</v>
      </c>
      <c r="G859" s="236"/>
      <c r="H859" s="239">
        <v>1.9359999999999999</v>
      </c>
      <c r="I859" s="240"/>
      <c r="J859" s="236"/>
      <c r="K859" s="236"/>
      <c r="L859" s="241"/>
      <c r="M859" s="242"/>
      <c r="N859" s="243"/>
      <c r="O859" s="243"/>
      <c r="P859" s="243"/>
      <c r="Q859" s="243"/>
      <c r="R859" s="243"/>
      <c r="S859" s="243"/>
      <c r="T859" s="244"/>
      <c r="AT859" s="245" t="s">
        <v>202</v>
      </c>
      <c r="AU859" s="245" t="s">
        <v>86</v>
      </c>
      <c r="AV859" s="14" t="s">
        <v>86</v>
      </c>
      <c r="AW859" s="14" t="s">
        <v>32</v>
      </c>
      <c r="AX859" s="14" t="s">
        <v>77</v>
      </c>
      <c r="AY859" s="245" t="s">
        <v>191</v>
      </c>
    </row>
    <row r="860" spans="1:65" s="14" customFormat="1">
      <c r="B860" s="235"/>
      <c r="C860" s="236"/>
      <c r="D860" s="221" t="s">
        <v>202</v>
      </c>
      <c r="E860" s="237" t="s">
        <v>1</v>
      </c>
      <c r="F860" s="238" t="s">
        <v>1119</v>
      </c>
      <c r="G860" s="236"/>
      <c r="H860" s="239">
        <v>1.9359999999999999</v>
      </c>
      <c r="I860" s="240"/>
      <c r="J860" s="236"/>
      <c r="K860" s="236"/>
      <c r="L860" s="241"/>
      <c r="M860" s="242"/>
      <c r="N860" s="243"/>
      <c r="O860" s="243"/>
      <c r="P860" s="243"/>
      <c r="Q860" s="243"/>
      <c r="R860" s="243"/>
      <c r="S860" s="243"/>
      <c r="T860" s="244"/>
      <c r="AT860" s="245" t="s">
        <v>202</v>
      </c>
      <c r="AU860" s="245" t="s">
        <v>86</v>
      </c>
      <c r="AV860" s="14" t="s">
        <v>86</v>
      </c>
      <c r="AW860" s="14" t="s">
        <v>32</v>
      </c>
      <c r="AX860" s="14" t="s">
        <v>77</v>
      </c>
      <c r="AY860" s="245" t="s">
        <v>191</v>
      </c>
    </row>
    <row r="861" spans="1:65" s="14" customFormat="1">
      <c r="B861" s="235"/>
      <c r="C861" s="236"/>
      <c r="D861" s="221" t="s">
        <v>202</v>
      </c>
      <c r="E861" s="237" t="s">
        <v>1</v>
      </c>
      <c r="F861" s="238" t="s">
        <v>1120</v>
      </c>
      <c r="G861" s="236"/>
      <c r="H861" s="239">
        <v>1.9359999999999999</v>
      </c>
      <c r="I861" s="240"/>
      <c r="J861" s="236"/>
      <c r="K861" s="236"/>
      <c r="L861" s="241"/>
      <c r="M861" s="242"/>
      <c r="N861" s="243"/>
      <c r="O861" s="243"/>
      <c r="P861" s="243"/>
      <c r="Q861" s="243"/>
      <c r="R861" s="243"/>
      <c r="S861" s="243"/>
      <c r="T861" s="244"/>
      <c r="AT861" s="245" t="s">
        <v>202</v>
      </c>
      <c r="AU861" s="245" t="s">
        <v>86</v>
      </c>
      <c r="AV861" s="14" t="s">
        <v>86</v>
      </c>
      <c r="AW861" s="14" t="s">
        <v>32</v>
      </c>
      <c r="AX861" s="14" t="s">
        <v>77</v>
      </c>
      <c r="AY861" s="245" t="s">
        <v>191</v>
      </c>
    </row>
    <row r="862" spans="1:65" s="14" customFormat="1">
      <c r="B862" s="235"/>
      <c r="C862" s="236"/>
      <c r="D862" s="221" t="s">
        <v>202</v>
      </c>
      <c r="E862" s="237" t="s">
        <v>1</v>
      </c>
      <c r="F862" s="238" t="s">
        <v>1121</v>
      </c>
      <c r="G862" s="236"/>
      <c r="H862" s="239">
        <v>1.9359999999999999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AT862" s="245" t="s">
        <v>202</v>
      </c>
      <c r="AU862" s="245" t="s">
        <v>86</v>
      </c>
      <c r="AV862" s="14" t="s">
        <v>86</v>
      </c>
      <c r="AW862" s="14" t="s">
        <v>32</v>
      </c>
      <c r="AX862" s="14" t="s">
        <v>77</v>
      </c>
      <c r="AY862" s="245" t="s">
        <v>191</v>
      </c>
    </row>
    <row r="863" spans="1:65" s="2" customFormat="1" ht="21.6" customHeight="1">
      <c r="A863" s="34"/>
      <c r="B863" s="35"/>
      <c r="C863" s="208" t="s">
        <v>1122</v>
      </c>
      <c r="D863" s="208" t="s">
        <v>193</v>
      </c>
      <c r="E863" s="209" t="s">
        <v>1123</v>
      </c>
      <c r="F863" s="210" t="s">
        <v>1124</v>
      </c>
      <c r="G863" s="211" t="s">
        <v>223</v>
      </c>
      <c r="H863" s="212">
        <v>3.6240000000000001</v>
      </c>
      <c r="I863" s="213"/>
      <c r="J863" s="214">
        <f>ROUND(I863*H863,2)</f>
        <v>0</v>
      </c>
      <c r="K863" s="210" t="s">
        <v>197</v>
      </c>
      <c r="L863" s="39"/>
      <c r="M863" s="215" t="s">
        <v>1</v>
      </c>
      <c r="N863" s="216" t="s">
        <v>42</v>
      </c>
      <c r="O863" s="71"/>
      <c r="P863" s="217">
        <f>O863*H863</f>
        <v>0</v>
      </c>
      <c r="Q863" s="217">
        <v>6.6E-4</v>
      </c>
      <c r="R863" s="217">
        <f>Q863*H863</f>
        <v>2.3918400000000001E-3</v>
      </c>
      <c r="S863" s="217">
        <v>0</v>
      </c>
      <c r="T863" s="218">
        <f>S863*H863</f>
        <v>0</v>
      </c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R863" s="219" t="s">
        <v>321</v>
      </c>
      <c r="AT863" s="219" t="s">
        <v>193</v>
      </c>
      <c r="AU863" s="219" t="s">
        <v>86</v>
      </c>
      <c r="AY863" s="17" t="s">
        <v>191</v>
      </c>
      <c r="BE863" s="220">
        <f>IF(N863="základní",J863,0)</f>
        <v>0</v>
      </c>
      <c r="BF863" s="220">
        <f>IF(N863="snížená",J863,0)</f>
        <v>0</v>
      </c>
      <c r="BG863" s="220">
        <f>IF(N863="zákl. přenesená",J863,0)</f>
        <v>0</v>
      </c>
      <c r="BH863" s="220">
        <f>IF(N863="sníž. přenesená",J863,0)</f>
        <v>0</v>
      </c>
      <c r="BI863" s="220">
        <f>IF(N863="nulová",J863,0)</f>
        <v>0</v>
      </c>
      <c r="BJ863" s="17" t="s">
        <v>84</v>
      </c>
      <c r="BK863" s="220">
        <f>ROUND(I863*H863,2)</f>
        <v>0</v>
      </c>
      <c r="BL863" s="17" t="s">
        <v>321</v>
      </c>
      <c r="BM863" s="219" t="s">
        <v>1125</v>
      </c>
    </row>
    <row r="864" spans="1:65" s="2" customFormat="1" ht="19.5">
      <c r="A864" s="34"/>
      <c r="B864" s="35"/>
      <c r="C864" s="36"/>
      <c r="D864" s="221" t="s">
        <v>200</v>
      </c>
      <c r="E864" s="36"/>
      <c r="F864" s="222" t="s">
        <v>1126</v>
      </c>
      <c r="G864" s="36"/>
      <c r="H864" s="36"/>
      <c r="I864" s="122"/>
      <c r="J864" s="36"/>
      <c r="K864" s="36"/>
      <c r="L864" s="39"/>
      <c r="M864" s="223"/>
      <c r="N864" s="224"/>
      <c r="O864" s="71"/>
      <c r="P864" s="71"/>
      <c r="Q864" s="71"/>
      <c r="R864" s="71"/>
      <c r="S864" s="71"/>
      <c r="T864" s="72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T864" s="17" t="s">
        <v>200</v>
      </c>
      <c r="AU864" s="17" t="s">
        <v>86</v>
      </c>
    </row>
    <row r="865" spans="1:65" s="13" customFormat="1" ht="22.5">
      <c r="B865" s="225"/>
      <c r="C865" s="226"/>
      <c r="D865" s="221" t="s">
        <v>202</v>
      </c>
      <c r="E865" s="227" t="s">
        <v>1</v>
      </c>
      <c r="F865" s="228" t="s">
        <v>1127</v>
      </c>
      <c r="G865" s="226"/>
      <c r="H865" s="227" t="s">
        <v>1</v>
      </c>
      <c r="I865" s="229"/>
      <c r="J865" s="226"/>
      <c r="K865" s="226"/>
      <c r="L865" s="230"/>
      <c r="M865" s="231"/>
      <c r="N865" s="232"/>
      <c r="O865" s="232"/>
      <c r="P865" s="232"/>
      <c r="Q865" s="232"/>
      <c r="R865" s="232"/>
      <c r="S865" s="232"/>
      <c r="T865" s="233"/>
      <c r="AT865" s="234" t="s">
        <v>202</v>
      </c>
      <c r="AU865" s="234" t="s">
        <v>86</v>
      </c>
      <c r="AV865" s="13" t="s">
        <v>84</v>
      </c>
      <c r="AW865" s="13" t="s">
        <v>32</v>
      </c>
      <c r="AX865" s="13" t="s">
        <v>77</v>
      </c>
      <c r="AY865" s="234" t="s">
        <v>191</v>
      </c>
    </row>
    <row r="866" spans="1:65" s="14" customFormat="1">
      <c r="B866" s="235"/>
      <c r="C866" s="236"/>
      <c r="D866" s="221" t="s">
        <v>202</v>
      </c>
      <c r="E866" s="237" t="s">
        <v>1</v>
      </c>
      <c r="F866" s="238" t="s">
        <v>1128</v>
      </c>
      <c r="G866" s="236"/>
      <c r="H866" s="239">
        <v>3.6240000000000001</v>
      </c>
      <c r="I866" s="240"/>
      <c r="J866" s="236"/>
      <c r="K866" s="236"/>
      <c r="L866" s="241"/>
      <c r="M866" s="242"/>
      <c r="N866" s="243"/>
      <c r="O866" s="243"/>
      <c r="P866" s="243"/>
      <c r="Q866" s="243"/>
      <c r="R866" s="243"/>
      <c r="S866" s="243"/>
      <c r="T866" s="244"/>
      <c r="AT866" s="245" t="s">
        <v>202</v>
      </c>
      <c r="AU866" s="245" t="s">
        <v>86</v>
      </c>
      <c r="AV866" s="14" t="s">
        <v>86</v>
      </c>
      <c r="AW866" s="14" t="s">
        <v>32</v>
      </c>
      <c r="AX866" s="14" t="s">
        <v>77</v>
      </c>
      <c r="AY866" s="245" t="s">
        <v>191</v>
      </c>
    </row>
    <row r="867" spans="1:65" s="12" customFormat="1" ht="22.9" customHeight="1">
      <c r="B867" s="192"/>
      <c r="C867" s="193"/>
      <c r="D867" s="194" t="s">
        <v>76</v>
      </c>
      <c r="E867" s="206" t="s">
        <v>1129</v>
      </c>
      <c r="F867" s="206" t="s">
        <v>1130</v>
      </c>
      <c r="G867" s="193"/>
      <c r="H867" s="193"/>
      <c r="I867" s="196"/>
      <c r="J867" s="207">
        <f>BK867</f>
        <v>0</v>
      </c>
      <c r="K867" s="193"/>
      <c r="L867" s="198"/>
      <c r="M867" s="199"/>
      <c r="N867" s="200"/>
      <c r="O867" s="200"/>
      <c r="P867" s="201">
        <f>SUM(P868:P904)</f>
        <v>0</v>
      </c>
      <c r="Q867" s="200"/>
      <c r="R867" s="201">
        <f>SUM(R868:R904)</f>
        <v>0.50347850999999999</v>
      </c>
      <c r="S867" s="200"/>
      <c r="T867" s="202">
        <f>SUM(T868:T904)</f>
        <v>2.0929960000000001E-2</v>
      </c>
      <c r="AR867" s="203" t="s">
        <v>86</v>
      </c>
      <c r="AT867" s="204" t="s">
        <v>76</v>
      </c>
      <c r="AU867" s="204" t="s">
        <v>84</v>
      </c>
      <c r="AY867" s="203" t="s">
        <v>191</v>
      </c>
      <c r="BK867" s="205">
        <f>SUM(BK868:BK904)</f>
        <v>0</v>
      </c>
    </row>
    <row r="868" spans="1:65" s="2" customFormat="1" ht="21.6" customHeight="1">
      <c r="A868" s="34"/>
      <c r="B868" s="35"/>
      <c r="C868" s="208" t="s">
        <v>1131</v>
      </c>
      <c r="D868" s="208" t="s">
        <v>193</v>
      </c>
      <c r="E868" s="209" t="s">
        <v>1132</v>
      </c>
      <c r="F868" s="210" t="s">
        <v>1133</v>
      </c>
      <c r="G868" s="211" t="s">
        <v>223</v>
      </c>
      <c r="H868" s="212">
        <v>67.516000000000005</v>
      </c>
      <c r="I868" s="213"/>
      <c r="J868" s="214">
        <f>ROUND(I868*H868,2)</f>
        <v>0</v>
      </c>
      <c r="K868" s="210" t="s">
        <v>197</v>
      </c>
      <c r="L868" s="39"/>
      <c r="M868" s="215" t="s">
        <v>1</v>
      </c>
      <c r="N868" s="216" t="s">
        <v>42</v>
      </c>
      <c r="O868" s="71"/>
      <c r="P868" s="217">
        <f>O868*H868</f>
        <v>0</v>
      </c>
      <c r="Q868" s="217">
        <v>1E-3</v>
      </c>
      <c r="R868" s="217">
        <f>Q868*H868</f>
        <v>6.7516000000000007E-2</v>
      </c>
      <c r="S868" s="217">
        <v>3.1E-4</v>
      </c>
      <c r="T868" s="218">
        <f>S868*H868</f>
        <v>2.0929960000000001E-2</v>
      </c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R868" s="219" t="s">
        <v>321</v>
      </c>
      <c r="AT868" s="219" t="s">
        <v>193</v>
      </c>
      <c r="AU868" s="219" t="s">
        <v>86</v>
      </c>
      <c r="AY868" s="17" t="s">
        <v>191</v>
      </c>
      <c r="BE868" s="220">
        <f>IF(N868="základní",J868,0)</f>
        <v>0</v>
      </c>
      <c r="BF868" s="220">
        <f>IF(N868="snížená",J868,0)</f>
        <v>0</v>
      </c>
      <c r="BG868" s="220">
        <f>IF(N868="zákl. přenesená",J868,0)</f>
        <v>0</v>
      </c>
      <c r="BH868" s="220">
        <f>IF(N868="sníž. přenesená",J868,0)</f>
        <v>0</v>
      </c>
      <c r="BI868" s="220">
        <f>IF(N868="nulová",J868,0)</f>
        <v>0</v>
      </c>
      <c r="BJ868" s="17" t="s">
        <v>84</v>
      </c>
      <c r="BK868" s="220">
        <f>ROUND(I868*H868,2)</f>
        <v>0</v>
      </c>
      <c r="BL868" s="17" t="s">
        <v>321</v>
      </c>
      <c r="BM868" s="219" t="s">
        <v>1134</v>
      </c>
    </row>
    <row r="869" spans="1:65" s="2" customFormat="1">
      <c r="A869" s="34"/>
      <c r="B869" s="35"/>
      <c r="C869" s="36"/>
      <c r="D869" s="221" t="s">
        <v>200</v>
      </c>
      <c r="E869" s="36"/>
      <c r="F869" s="222" t="s">
        <v>1135</v>
      </c>
      <c r="G869" s="36"/>
      <c r="H869" s="36"/>
      <c r="I869" s="122"/>
      <c r="J869" s="36"/>
      <c r="K869" s="36"/>
      <c r="L869" s="39"/>
      <c r="M869" s="223"/>
      <c r="N869" s="224"/>
      <c r="O869" s="71"/>
      <c r="P869" s="71"/>
      <c r="Q869" s="71"/>
      <c r="R869" s="71"/>
      <c r="S869" s="71"/>
      <c r="T869" s="72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T869" s="17" t="s">
        <v>200</v>
      </c>
      <c r="AU869" s="17" t="s">
        <v>86</v>
      </c>
    </row>
    <row r="870" spans="1:65" s="13" customFormat="1">
      <c r="B870" s="225"/>
      <c r="C870" s="226"/>
      <c r="D870" s="221" t="s">
        <v>202</v>
      </c>
      <c r="E870" s="227" t="s">
        <v>1</v>
      </c>
      <c r="F870" s="228" t="s">
        <v>327</v>
      </c>
      <c r="G870" s="226"/>
      <c r="H870" s="227" t="s">
        <v>1</v>
      </c>
      <c r="I870" s="229"/>
      <c r="J870" s="226"/>
      <c r="K870" s="226"/>
      <c r="L870" s="230"/>
      <c r="M870" s="231"/>
      <c r="N870" s="232"/>
      <c r="O870" s="232"/>
      <c r="P870" s="232"/>
      <c r="Q870" s="232"/>
      <c r="R870" s="232"/>
      <c r="S870" s="232"/>
      <c r="T870" s="233"/>
      <c r="AT870" s="234" t="s">
        <v>202</v>
      </c>
      <c r="AU870" s="234" t="s">
        <v>86</v>
      </c>
      <c r="AV870" s="13" t="s">
        <v>84</v>
      </c>
      <c r="AW870" s="13" t="s">
        <v>32</v>
      </c>
      <c r="AX870" s="13" t="s">
        <v>77</v>
      </c>
      <c r="AY870" s="234" t="s">
        <v>191</v>
      </c>
    </row>
    <row r="871" spans="1:65" s="14" customFormat="1" ht="33.75">
      <c r="B871" s="235"/>
      <c r="C871" s="236"/>
      <c r="D871" s="221" t="s">
        <v>202</v>
      </c>
      <c r="E871" s="237" t="s">
        <v>1</v>
      </c>
      <c r="F871" s="238" t="s">
        <v>334</v>
      </c>
      <c r="G871" s="236"/>
      <c r="H871" s="239">
        <v>24.495999999999999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AT871" s="245" t="s">
        <v>202</v>
      </c>
      <c r="AU871" s="245" t="s">
        <v>86</v>
      </c>
      <c r="AV871" s="14" t="s">
        <v>86</v>
      </c>
      <c r="AW871" s="14" t="s">
        <v>32</v>
      </c>
      <c r="AX871" s="14" t="s">
        <v>77</v>
      </c>
      <c r="AY871" s="245" t="s">
        <v>191</v>
      </c>
    </row>
    <row r="872" spans="1:65" s="13" customFormat="1">
      <c r="B872" s="225"/>
      <c r="C872" s="226"/>
      <c r="D872" s="221" t="s">
        <v>202</v>
      </c>
      <c r="E872" s="227" t="s">
        <v>1</v>
      </c>
      <c r="F872" s="228" t="s">
        <v>335</v>
      </c>
      <c r="G872" s="226"/>
      <c r="H872" s="227" t="s">
        <v>1</v>
      </c>
      <c r="I872" s="229"/>
      <c r="J872" s="226"/>
      <c r="K872" s="226"/>
      <c r="L872" s="230"/>
      <c r="M872" s="231"/>
      <c r="N872" s="232"/>
      <c r="O872" s="232"/>
      <c r="P872" s="232"/>
      <c r="Q872" s="232"/>
      <c r="R872" s="232"/>
      <c r="S872" s="232"/>
      <c r="T872" s="233"/>
      <c r="AT872" s="234" t="s">
        <v>202</v>
      </c>
      <c r="AU872" s="234" t="s">
        <v>86</v>
      </c>
      <c r="AV872" s="13" t="s">
        <v>84</v>
      </c>
      <c r="AW872" s="13" t="s">
        <v>32</v>
      </c>
      <c r="AX872" s="13" t="s">
        <v>77</v>
      </c>
      <c r="AY872" s="234" t="s">
        <v>191</v>
      </c>
    </row>
    <row r="873" spans="1:65" s="14" customFormat="1">
      <c r="B873" s="235"/>
      <c r="C873" s="236"/>
      <c r="D873" s="221" t="s">
        <v>202</v>
      </c>
      <c r="E873" s="237" t="s">
        <v>1</v>
      </c>
      <c r="F873" s="238" t="s">
        <v>336</v>
      </c>
      <c r="G873" s="236"/>
      <c r="H873" s="239">
        <v>0.63</v>
      </c>
      <c r="I873" s="240"/>
      <c r="J873" s="236"/>
      <c r="K873" s="236"/>
      <c r="L873" s="241"/>
      <c r="M873" s="242"/>
      <c r="N873" s="243"/>
      <c r="O873" s="243"/>
      <c r="P873" s="243"/>
      <c r="Q873" s="243"/>
      <c r="R873" s="243"/>
      <c r="S873" s="243"/>
      <c r="T873" s="244"/>
      <c r="AT873" s="245" t="s">
        <v>202</v>
      </c>
      <c r="AU873" s="245" t="s">
        <v>86</v>
      </c>
      <c r="AV873" s="14" t="s">
        <v>86</v>
      </c>
      <c r="AW873" s="14" t="s">
        <v>32</v>
      </c>
      <c r="AX873" s="14" t="s">
        <v>77</v>
      </c>
      <c r="AY873" s="245" t="s">
        <v>191</v>
      </c>
    </row>
    <row r="874" spans="1:65" s="14" customFormat="1">
      <c r="B874" s="235"/>
      <c r="C874" s="236"/>
      <c r="D874" s="221" t="s">
        <v>202</v>
      </c>
      <c r="E874" s="237" t="s">
        <v>1</v>
      </c>
      <c r="F874" s="238" t="s">
        <v>337</v>
      </c>
      <c r="G874" s="236"/>
      <c r="H874" s="239">
        <v>-1.2330000000000001</v>
      </c>
      <c r="I874" s="240"/>
      <c r="J874" s="236"/>
      <c r="K874" s="236"/>
      <c r="L874" s="241"/>
      <c r="M874" s="242"/>
      <c r="N874" s="243"/>
      <c r="O874" s="243"/>
      <c r="P874" s="243"/>
      <c r="Q874" s="243"/>
      <c r="R874" s="243"/>
      <c r="S874" s="243"/>
      <c r="T874" s="244"/>
      <c r="AT874" s="245" t="s">
        <v>202</v>
      </c>
      <c r="AU874" s="245" t="s">
        <v>86</v>
      </c>
      <c r="AV874" s="14" t="s">
        <v>86</v>
      </c>
      <c r="AW874" s="14" t="s">
        <v>32</v>
      </c>
      <c r="AX874" s="14" t="s">
        <v>77</v>
      </c>
      <c r="AY874" s="245" t="s">
        <v>191</v>
      </c>
    </row>
    <row r="875" spans="1:65" s="13" customFormat="1">
      <c r="B875" s="225"/>
      <c r="C875" s="226"/>
      <c r="D875" s="221" t="s">
        <v>202</v>
      </c>
      <c r="E875" s="227" t="s">
        <v>1</v>
      </c>
      <c r="F875" s="228" t="s">
        <v>288</v>
      </c>
      <c r="G875" s="226"/>
      <c r="H875" s="227" t="s">
        <v>1</v>
      </c>
      <c r="I875" s="229"/>
      <c r="J875" s="226"/>
      <c r="K875" s="226"/>
      <c r="L875" s="230"/>
      <c r="M875" s="231"/>
      <c r="N875" s="232"/>
      <c r="O875" s="232"/>
      <c r="P875" s="232"/>
      <c r="Q875" s="232"/>
      <c r="R875" s="232"/>
      <c r="S875" s="232"/>
      <c r="T875" s="233"/>
      <c r="AT875" s="234" t="s">
        <v>202</v>
      </c>
      <c r="AU875" s="234" t="s">
        <v>86</v>
      </c>
      <c r="AV875" s="13" t="s">
        <v>84</v>
      </c>
      <c r="AW875" s="13" t="s">
        <v>32</v>
      </c>
      <c r="AX875" s="13" t="s">
        <v>77</v>
      </c>
      <c r="AY875" s="234" t="s">
        <v>191</v>
      </c>
    </row>
    <row r="876" spans="1:65" s="14" customFormat="1" ht="33.75">
      <c r="B876" s="235"/>
      <c r="C876" s="236"/>
      <c r="D876" s="221" t="s">
        <v>202</v>
      </c>
      <c r="E876" s="237" t="s">
        <v>1</v>
      </c>
      <c r="F876" s="238" t="s">
        <v>338</v>
      </c>
      <c r="G876" s="236"/>
      <c r="H876" s="239">
        <v>22.731999999999999</v>
      </c>
      <c r="I876" s="240"/>
      <c r="J876" s="236"/>
      <c r="K876" s="236"/>
      <c r="L876" s="241"/>
      <c r="M876" s="242"/>
      <c r="N876" s="243"/>
      <c r="O876" s="243"/>
      <c r="P876" s="243"/>
      <c r="Q876" s="243"/>
      <c r="R876" s="243"/>
      <c r="S876" s="243"/>
      <c r="T876" s="244"/>
      <c r="AT876" s="245" t="s">
        <v>202</v>
      </c>
      <c r="AU876" s="245" t="s">
        <v>86</v>
      </c>
      <c r="AV876" s="14" t="s">
        <v>86</v>
      </c>
      <c r="AW876" s="14" t="s">
        <v>32</v>
      </c>
      <c r="AX876" s="14" t="s">
        <v>77</v>
      </c>
      <c r="AY876" s="245" t="s">
        <v>191</v>
      </c>
    </row>
    <row r="877" spans="1:65" s="13" customFormat="1">
      <c r="B877" s="225"/>
      <c r="C877" s="226"/>
      <c r="D877" s="221" t="s">
        <v>202</v>
      </c>
      <c r="E877" s="227" t="s">
        <v>1</v>
      </c>
      <c r="F877" s="228" t="s">
        <v>335</v>
      </c>
      <c r="G877" s="226"/>
      <c r="H877" s="227" t="s">
        <v>1</v>
      </c>
      <c r="I877" s="229"/>
      <c r="J877" s="226"/>
      <c r="K877" s="226"/>
      <c r="L877" s="230"/>
      <c r="M877" s="231"/>
      <c r="N877" s="232"/>
      <c r="O877" s="232"/>
      <c r="P877" s="232"/>
      <c r="Q877" s="232"/>
      <c r="R877" s="232"/>
      <c r="S877" s="232"/>
      <c r="T877" s="233"/>
      <c r="AT877" s="234" t="s">
        <v>202</v>
      </c>
      <c r="AU877" s="234" t="s">
        <v>86</v>
      </c>
      <c r="AV877" s="13" t="s">
        <v>84</v>
      </c>
      <c r="AW877" s="13" t="s">
        <v>32</v>
      </c>
      <c r="AX877" s="13" t="s">
        <v>77</v>
      </c>
      <c r="AY877" s="234" t="s">
        <v>191</v>
      </c>
    </row>
    <row r="878" spans="1:65" s="14" customFormat="1">
      <c r="B878" s="235"/>
      <c r="C878" s="236"/>
      <c r="D878" s="221" t="s">
        <v>202</v>
      </c>
      <c r="E878" s="237" t="s">
        <v>1</v>
      </c>
      <c r="F878" s="238" t="s">
        <v>336</v>
      </c>
      <c r="G878" s="236"/>
      <c r="H878" s="239">
        <v>0.63</v>
      </c>
      <c r="I878" s="240"/>
      <c r="J878" s="236"/>
      <c r="K878" s="236"/>
      <c r="L878" s="241"/>
      <c r="M878" s="242"/>
      <c r="N878" s="243"/>
      <c r="O878" s="243"/>
      <c r="P878" s="243"/>
      <c r="Q878" s="243"/>
      <c r="R878" s="243"/>
      <c r="S878" s="243"/>
      <c r="T878" s="244"/>
      <c r="AT878" s="245" t="s">
        <v>202</v>
      </c>
      <c r="AU878" s="245" t="s">
        <v>86</v>
      </c>
      <c r="AV878" s="14" t="s">
        <v>86</v>
      </c>
      <c r="AW878" s="14" t="s">
        <v>32</v>
      </c>
      <c r="AX878" s="14" t="s">
        <v>77</v>
      </c>
      <c r="AY878" s="245" t="s">
        <v>191</v>
      </c>
    </row>
    <row r="879" spans="1:65" s="14" customFormat="1">
      <c r="B879" s="235"/>
      <c r="C879" s="236"/>
      <c r="D879" s="221" t="s">
        <v>202</v>
      </c>
      <c r="E879" s="237" t="s">
        <v>1</v>
      </c>
      <c r="F879" s="238" t="s">
        <v>337</v>
      </c>
      <c r="G879" s="236"/>
      <c r="H879" s="239">
        <v>-1.2330000000000001</v>
      </c>
      <c r="I879" s="240"/>
      <c r="J879" s="236"/>
      <c r="K879" s="236"/>
      <c r="L879" s="241"/>
      <c r="M879" s="242"/>
      <c r="N879" s="243"/>
      <c r="O879" s="243"/>
      <c r="P879" s="243"/>
      <c r="Q879" s="243"/>
      <c r="R879" s="243"/>
      <c r="S879" s="243"/>
      <c r="T879" s="244"/>
      <c r="AT879" s="245" t="s">
        <v>202</v>
      </c>
      <c r="AU879" s="245" t="s">
        <v>86</v>
      </c>
      <c r="AV879" s="14" t="s">
        <v>86</v>
      </c>
      <c r="AW879" s="14" t="s">
        <v>32</v>
      </c>
      <c r="AX879" s="14" t="s">
        <v>77</v>
      </c>
      <c r="AY879" s="245" t="s">
        <v>191</v>
      </c>
    </row>
    <row r="880" spans="1:65" s="13" customFormat="1">
      <c r="B880" s="225"/>
      <c r="C880" s="226"/>
      <c r="D880" s="221" t="s">
        <v>202</v>
      </c>
      <c r="E880" s="227" t="s">
        <v>1</v>
      </c>
      <c r="F880" s="228" t="s">
        <v>331</v>
      </c>
      <c r="G880" s="226"/>
      <c r="H880" s="227" t="s">
        <v>1</v>
      </c>
      <c r="I880" s="229"/>
      <c r="J880" s="226"/>
      <c r="K880" s="226"/>
      <c r="L880" s="230"/>
      <c r="M880" s="231"/>
      <c r="N880" s="232"/>
      <c r="O880" s="232"/>
      <c r="P880" s="232"/>
      <c r="Q880" s="232"/>
      <c r="R880" s="232"/>
      <c r="S880" s="232"/>
      <c r="T880" s="233"/>
      <c r="AT880" s="234" t="s">
        <v>202</v>
      </c>
      <c r="AU880" s="234" t="s">
        <v>86</v>
      </c>
      <c r="AV880" s="13" t="s">
        <v>84</v>
      </c>
      <c r="AW880" s="13" t="s">
        <v>32</v>
      </c>
      <c r="AX880" s="13" t="s">
        <v>77</v>
      </c>
      <c r="AY880" s="234" t="s">
        <v>191</v>
      </c>
    </row>
    <row r="881" spans="1:65" s="14" customFormat="1" ht="33.75">
      <c r="B881" s="235"/>
      <c r="C881" s="236"/>
      <c r="D881" s="221" t="s">
        <v>202</v>
      </c>
      <c r="E881" s="237" t="s">
        <v>1</v>
      </c>
      <c r="F881" s="238" t="s">
        <v>339</v>
      </c>
      <c r="G881" s="236"/>
      <c r="H881" s="239">
        <v>22.097000000000001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AT881" s="245" t="s">
        <v>202</v>
      </c>
      <c r="AU881" s="245" t="s">
        <v>86</v>
      </c>
      <c r="AV881" s="14" t="s">
        <v>86</v>
      </c>
      <c r="AW881" s="14" t="s">
        <v>32</v>
      </c>
      <c r="AX881" s="14" t="s">
        <v>77</v>
      </c>
      <c r="AY881" s="245" t="s">
        <v>191</v>
      </c>
    </row>
    <row r="882" spans="1:65" s="13" customFormat="1">
      <c r="B882" s="225"/>
      <c r="C882" s="226"/>
      <c r="D882" s="221" t="s">
        <v>202</v>
      </c>
      <c r="E882" s="227" t="s">
        <v>1</v>
      </c>
      <c r="F882" s="228" t="s">
        <v>335</v>
      </c>
      <c r="G882" s="226"/>
      <c r="H882" s="227" t="s">
        <v>1</v>
      </c>
      <c r="I882" s="229"/>
      <c r="J882" s="226"/>
      <c r="K882" s="226"/>
      <c r="L882" s="230"/>
      <c r="M882" s="231"/>
      <c r="N882" s="232"/>
      <c r="O882" s="232"/>
      <c r="P882" s="232"/>
      <c r="Q882" s="232"/>
      <c r="R882" s="232"/>
      <c r="S882" s="232"/>
      <c r="T882" s="233"/>
      <c r="AT882" s="234" t="s">
        <v>202</v>
      </c>
      <c r="AU882" s="234" t="s">
        <v>86</v>
      </c>
      <c r="AV882" s="13" t="s">
        <v>84</v>
      </c>
      <c r="AW882" s="13" t="s">
        <v>32</v>
      </c>
      <c r="AX882" s="13" t="s">
        <v>77</v>
      </c>
      <c r="AY882" s="234" t="s">
        <v>191</v>
      </c>
    </row>
    <row r="883" spans="1:65" s="14" customFormat="1">
      <c r="B883" s="235"/>
      <c r="C883" s="236"/>
      <c r="D883" s="221" t="s">
        <v>202</v>
      </c>
      <c r="E883" s="237" t="s">
        <v>1</v>
      </c>
      <c r="F883" s="238" t="s">
        <v>336</v>
      </c>
      <c r="G883" s="236"/>
      <c r="H883" s="239">
        <v>0.63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AT883" s="245" t="s">
        <v>202</v>
      </c>
      <c r="AU883" s="245" t="s">
        <v>86</v>
      </c>
      <c r="AV883" s="14" t="s">
        <v>86</v>
      </c>
      <c r="AW883" s="14" t="s">
        <v>32</v>
      </c>
      <c r="AX883" s="14" t="s">
        <v>77</v>
      </c>
      <c r="AY883" s="245" t="s">
        <v>191</v>
      </c>
    </row>
    <row r="884" spans="1:65" s="14" customFormat="1">
      <c r="B884" s="235"/>
      <c r="C884" s="236"/>
      <c r="D884" s="221" t="s">
        <v>202</v>
      </c>
      <c r="E884" s="237" t="s">
        <v>1</v>
      </c>
      <c r="F884" s="238" t="s">
        <v>337</v>
      </c>
      <c r="G884" s="236"/>
      <c r="H884" s="239">
        <v>-1.2330000000000001</v>
      </c>
      <c r="I884" s="240"/>
      <c r="J884" s="236"/>
      <c r="K884" s="236"/>
      <c r="L884" s="241"/>
      <c r="M884" s="242"/>
      <c r="N884" s="243"/>
      <c r="O884" s="243"/>
      <c r="P884" s="243"/>
      <c r="Q884" s="243"/>
      <c r="R884" s="243"/>
      <c r="S884" s="243"/>
      <c r="T884" s="244"/>
      <c r="AT884" s="245" t="s">
        <v>202</v>
      </c>
      <c r="AU884" s="245" t="s">
        <v>86</v>
      </c>
      <c r="AV884" s="14" t="s">
        <v>86</v>
      </c>
      <c r="AW884" s="14" t="s">
        <v>32</v>
      </c>
      <c r="AX884" s="14" t="s">
        <v>77</v>
      </c>
      <c r="AY884" s="245" t="s">
        <v>191</v>
      </c>
    </row>
    <row r="885" spans="1:65" s="2" customFormat="1" ht="21.6" customHeight="1">
      <c r="A885" s="34"/>
      <c r="B885" s="35"/>
      <c r="C885" s="208" t="s">
        <v>1136</v>
      </c>
      <c r="D885" s="208" t="s">
        <v>193</v>
      </c>
      <c r="E885" s="209" t="s">
        <v>1137</v>
      </c>
      <c r="F885" s="210" t="s">
        <v>1138</v>
      </c>
      <c r="G885" s="211" t="s">
        <v>223</v>
      </c>
      <c r="H885" s="212">
        <v>67.516000000000005</v>
      </c>
      <c r="I885" s="213"/>
      <c r="J885" s="214">
        <f>ROUND(I885*H885,2)</f>
        <v>0</v>
      </c>
      <c r="K885" s="210" t="s">
        <v>197</v>
      </c>
      <c r="L885" s="39"/>
      <c r="M885" s="215" t="s">
        <v>1</v>
      </c>
      <c r="N885" s="216" t="s">
        <v>42</v>
      </c>
      <c r="O885" s="71"/>
      <c r="P885" s="217">
        <f>O885*H885</f>
        <v>0</v>
      </c>
      <c r="Q885" s="217">
        <v>3.1800000000000001E-3</v>
      </c>
      <c r="R885" s="217">
        <f>Q885*H885</f>
        <v>0.21470088000000001</v>
      </c>
      <c r="S885" s="217">
        <v>0</v>
      </c>
      <c r="T885" s="218">
        <f>S885*H885</f>
        <v>0</v>
      </c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R885" s="219" t="s">
        <v>321</v>
      </c>
      <c r="AT885" s="219" t="s">
        <v>193</v>
      </c>
      <c r="AU885" s="219" t="s">
        <v>86</v>
      </c>
      <c r="AY885" s="17" t="s">
        <v>191</v>
      </c>
      <c r="BE885" s="220">
        <f>IF(N885="základní",J885,0)</f>
        <v>0</v>
      </c>
      <c r="BF885" s="220">
        <f>IF(N885="snížená",J885,0)</f>
        <v>0</v>
      </c>
      <c r="BG885" s="220">
        <f>IF(N885="zákl. přenesená",J885,0)</f>
        <v>0</v>
      </c>
      <c r="BH885" s="220">
        <f>IF(N885="sníž. přenesená",J885,0)</f>
        <v>0</v>
      </c>
      <c r="BI885" s="220">
        <f>IF(N885="nulová",J885,0)</f>
        <v>0</v>
      </c>
      <c r="BJ885" s="17" t="s">
        <v>84</v>
      </c>
      <c r="BK885" s="220">
        <f>ROUND(I885*H885,2)</f>
        <v>0</v>
      </c>
      <c r="BL885" s="17" t="s">
        <v>321</v>
      </c>
      <c r="BM885" s="219" t="s">
        <v>1139</v>
      </c>
    </row>
    <row r="886" spans="1:65" s="2" customFormat="1" ht="29.25">
      <c r="A886" s="34"/>
      <c r="B886" s="35"/>
      <c r="C886" s="36"/>
      <c r="D886" s="221" t="s">
        <v>200</v>
      </c>
      <c r="E886" s="36"/>
      <c r="F886" s="222" t="s">
        <v>1140</v>
      </c>
      <c r="G886" s="36"/>
      <c r="H886" s="36"/>
      <c r="I886" s="122"/>
      <c r="J886" s="36"/>
      <c r="K886" s="36"/>
      <c r="L886" s="39"/>
      <c r="M886" s="223"/>
      <c r="N886" s="224"/>
      <c r="O886" s="71"/>
      <c r="P886" s="71"/>
      <c r="Q886" s="71"/>
      <c r="R886" s="71"/>
      <c r="S886" s="71"/>
      <c r="T886" s="72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T886" s="17" t="s">
        <v>200</v>
      </c>
      <c r="AU886" s="17" t="s">
        <v>86</v>
      </c>
    </row>
    <row r="887" spans="1:65" s="2" customFormat="1" ht="21.6" customHeight="1">
      <c r="A887" s="34"/>
      <c r="B887" s="35"/>
      <c r="C887" s="208" t="s">
        <v>1141</v>
      </c>
      <c r="D887" s="208" t="s">
        <v>193</v>
      </c>
      <c r="E887" s="209" t="s">
        <v>1142</v>
      </c>
      <c r="F887" s="210" t="s">
        <v>1143</v>
      </c>
      <c r="G887" s="211" t="s">
        <v>223</v>
      </c>
      <c r="H887" s="212">
        <v>81.019000000000005</v>
      </c>
      <c r="I887" s="213"/>
      <c r="J887" s="214">
        <f>ROUND(I887*H887,2)</f>
        <v>0</v>
      </c>
      <c r="K887" s="210" t="s">
        <v>197</v>
      </c>
      <c r="L887" s="39"/>
      <c r="M887" s="215" t="s">
        <v>1</v>
      </c>
      <c r="N887" s="216" t="s">
        <v>42</v>
      </c>
      <c r="O887" s="71"/>
      <c r="P887" s="217">
        <f>O887*H887</f>
        <v>0</v>
      </c>
      <c r="Q887" s="217">
        <v>2.0000000000000001E-4</v>
      </c>
      <c r="R887" s="217">
        <f>Q887*H887</f>
        <v>1.6203800000000001E-2</v>
      </c>
      <c r="S887" s="217">
        <v>0</v>
      </c>
      <c r="T887" s="218">
        <f>S887*H887</f>
        <v>0</v>
      </c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R887" s="219" t="s">
        <v>321</v>
      </c>
      <c r="AT887" s="219" t="s">
        <v>193</v>
      </c>
      <c r="AU887" s="219" t="s">
        <v>86</v>
      </c>
      <c r="AY887" s="17" t="s">
        <v>191</v>
      </c>
      <c r="BE887" s="220">
        <f>IF(N887="základní",J887,0)</f>
        <v>0</v>
      </c>
      <c r="BF887" s="220">
        <f>IF(N887="snížená",J887,0)</f>
        <v>0</v>
      </c>
      <c r="BG887" s="220">
        <f>IF(N887="zákl. přenesená",J887,0)</f>
        <v>0</v>
      </c>
      <c r="BH887" s="220">
        <f>IF(N887="sníž. přenesená",J887,0)</f>
        <v>0</v>
      </c>
      <c r="BI887" s="220">
        <f>IF(N887="nulová",J887,0)</f>
        <v>0</v>
      </c>
      <c r="BJ887" s="17" t="s">
        <v>84</v>
      </c>
      <c r="BK887" s="220">
        <f>ROUND(I887*H887,2)</f>
        <v>0</v>
      </c>
      <c r="BL887" s="17" t="s">
        <v>321</v>
      </c>
      <c r="BM887" s="219" t="s">
        <v>1144</v>
      </c>
    </row>
    <row r="888" spans="1:65" s="2" customFormat="1" ht="19.5">
      <c r="A888" s="34"/>
      <c r="B888" s="35"/>
      <c r="C888" s="36"/>
      <c r="D888" s="221" t="s">
        <v>200</v>
      </c>
      <c r="E888" s="36"/>
      <c r="F888" s="222" t="s">
        <v>1145</v>
      </c>
      <c r="G888" s="36"/>
      <c r="H888" s="36"/>
      <c r="I888" s="122"/>
      <c r="J888" s="36"/>
      <c r="K888" s="36"/>
      <c r="L888" s="39"/>
      <c r="M888" s="223"/>
      <c r="N888" s="224"/>
      <c r="O888" s="71"/>
      <c r="P888" s="71"/>
      <c r="Q888" s="71"/>
      <c r="R888" s="71"/>
      <c r="S888" s="71"/>
      <c r="T888" s="72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T888" s="17" t="s">
        <v>200</v>
      </c>
      <c r="AU888" s="17" t="s">
        <v>86</v>
      </c>
    </row>
    <row r="889" spans="1:65" s="2" customFormat="1" ht="19.5">
      <c r="A889" s="34"/>
      <c r="B889" s="35"/>
      <c r="C889" s="36"/>
      <c r="D889" s="221" t="s">
        <v>218</v>
      </c>
      <c r="E889" s="36"/>
      <c r="F889" s="246" t="s">
        <v>1146</v>
      </c>
      <c r="G889" s="36"/>
      <c r="H889" s="36"/>
      <c r="I889" s="122"/>
      <c r="J889" s="36"/>
      <c r="K889" s="36"/>
      <c r="L889" s="39"/>
      <c r="M889" s="223"/>
      <c r="N889" s="224"/>
      <c r="O889" s="71"/>
      <c r="P889" s="71"/>
      <c r="Q889" s="71"/>
      <c r="R889" s="71"/>
      <c r="S889" s="71"/>
      <c r="T889" s="72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T889" s="17" t="s">
        <v>218</v>
      </c>
      <c r="AU889" s="17" t="s">
        <v>86</v>
      </c>
    </row>
    <row r="890" spans="1:65" s="14" customFormat="1">
      <c r="B890" s="235"/>
      <c r="C890" s="236"/>
      <c r="D890" s="221" t="s">
        <v>202</v>
      </c>
      <c r="E890" s="236"/>
      <c r="F890" s="238" t="s">
        <v>1147</v>
      </c>
      <c r="G890" s="236"/>
      <c r="H890" s="239">
        <v>81.019000000000005</v>
      </c>
      <c r="I890" s="240"/>
      <c r="J890" s="236"/>
      <c r="K890" s="236"/>
      <c r="L890" s="241"/>
      <c r="M890" s="242"/>
      <c r="N890" s="243"/>
      <c r="O890" s="243"/>
      <c r="P890" s="243"/>
      <c r="Q890" s="243"/>
      <c r="R890" s="243"/>
      <c r="S890" s="243"/>
      <c r="T890" s="244"/>
      <c r="AT890" s="245" t="s">
        <v>202</v>
      </c>
      <c r="AU890" s="245" t="s">
        <v>86</v>
      </c>
      <c r="AV890" s="14" t="s">
        <v>86</v>
      </c>
      <c r="AW890" s="14" t="s">
        <v>4</v>
      </c>
      <c r="AX890" s="14" t="s">
        <v>84</v>
      </c>
      <c r="AY890" s="245" t="s">
        <v>191</v>
      </c>
    </row>
    <row r="891" spans="1:65" s="2" customFormat="1" ht="32.450000000000003" customHeight="1">
      <c r="A891" s="34"/>
      <c r="B891" s="35"/>
      <c r="C891" s="208" t="s">
        <v>1148</v>
      </c>
      <c r="D891" s="208" t="s">
        <v>193</v>
      </c>
      <c r="E891" s="209" t="s">
        <v>1149</v>
      </c>
      <c r="F891" s="210" t="s">
        <v>1150</v>
      </c>
      <c r="G891" s="211" t="s">
        <v>223</v>
      </c>
      <c r="H891" s="212">
        <v>81.019000000000005</v>
      </c>
      <c r="I891" s="213"/>
      <c r="J891" s="214">
        <f>ROUND(I891*H891,2)</f>
        <v>0</v>
      </c>
      <c r="K891" s="210" t="s">
        <v>197</v>
      </c>
      <c r="L891" s="39"/>
      <c r="M891" s="215" t="s">
        <v>1</v>
      </c>
      <c r="N891" s="216" t="s">
        <v>42</v>
      </c>
      <c r="O891" s="71"/>
      <c r="P891" s="217">
        <f>O891*H891</f>
        <v>0</v>
      </c>
      <c r="Q891" s="217">
        <v>2.9E-4</v>
      </c>
      <c r="R891" s="217">
        <f>Q891*H891</f>
        <v>2.3495510000000001E-2</v>
      </c>
      <c r="S891" s="217">
        <v>0</v>
      </c>
      <c r="T891" s="218">
        <f>S891*H891</f>
        <v>0</v>
      </c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R891" s="219" t="s">
        <v>321</v>
      </c>
      <c r="AT891" s="219" t="s">
        <v>193</v>
      </c>
      <c r="AU891" s="219" t="s">
        <v>86</v>
      </c>
      <c r="AY891" s="17" t="s">
        <v>191</v>
      </c>
      <c r="BE891" s="220">
        <f>IF(N891="základní",J891,0)</f>
        <v>0</v>
      </c>
      <c r="BF891" s="220">
        <f>IF(N891="snížená",J891,0)</f>
        <v>0</v>
      </c>
      <c r="BG891" s="220">
        <f>IF(N891="zákl. přenesená",J891,0)</f>
        <v>0</v>
      </c>
      <c r="BH891" s="220">
        <f>IF(N891="sníž. přenesená",J891,0)</f>
        <v>0</v>
      </c>
      <c r="BI891" s="220">
        <f>IF(N891="nulová",J891,0)</f>
        <v>0</v>
      </c>
      <c r="BJ891" s="17" t="s">
        <v>84</v>
      </c>
      <c r="BK891" s="220">
        <f>ROUND(I891*H891,2)</f>
        <v>0</v>
      </c>
      <c r="BL891" s="17" t="s">
        <v>321</v>
      </c>
      <c r="BM891" s="219" t="s">
        <v>1151</v>
      </c>
    </row>
    <row r="892" spans="1:65" s="2" customFormat="1" ht="29.25">
      <c r="A892" s="34"/>
      <c r="B892" s="35"/>
      <c r="C892" s="36"/>
      <c r="D892" s="221" t="s">
        <v>200</v>
      </c>
      <c r="E892" s="36"/>
      <c r="F892" s="222" t="s">
        <v>1152</v>
      </c>
      <c r="G892" s="36"/>
      <c r="H892" s="36"/>
      <c r="I892" s="122"/>
      <c r="J892" s="36"/>
      <c r="K892" s="36"/>
      <c r="L892" s="39"/>
      <c r="M892" s="223"/>
      <c r="N892" s="224"/>
      <c r="O892" s="71"/>
      <c r="P892" s="71"/>
      <c r="Q892" s="71"/>
      <c r="R892" s="71"/>
      <c r="S892" s="71"/>
      <c r="T892" s="72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T892" s="17" t="s">
        <v>200</v>
      </c>
      <c r="AU892" s="17" t="s">
        <v>86</v>
      </c>
    </row>
    <row r="893" spans="1:65" s="2" customFormat="1" ht="19.5">
      <c r="A893" s="34"/>
      <c r="B893" s="35"/>
      <c r="C893" s="36"/>
      <c r="D893" s="221" t="s">
        <v>218</v>
      </c>
      <c r="E893" s="36"/>
      <c r="F893" s="246" t="s">
        <v>1146</v>
      </c>
      <c r="G893" s="36"/>
      <c r="H893" s="36"/>
      <c r="I893" s="122"/>
      <c r="J893" s="36"/>
      <c r="K893" s="36"/>
      <c r="L893" s="39"/>
      <c r="M893" s="223"/>
      <c r="N893" s="224"/>
      <c r="O893" s="71"/>
      <c r="P893" s="71"/>
      <c r="Q893" s="71"/>
      <c r="R893" s="71"/>
      <c r="S893" s="71"/>
      <c r="T893" s="72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T893" s="17" t="s">
        <v>218</v>
      </c>
      <c r="AU893" s="17" t="s">
        <v>86</v>
      </c>
    </row>
    <row r="894" spans="1:65" s="14" customFormat="1">
      <c r="B894" s="235"/>
      <c r="C894" s="236"/>
      <c r="D894" s="221" t="s">
        <v>202</v>
      </c>
      <c r="E894" s="236"/>
      <c r="F894" s="238" t="s">
        <v>1147</v>
      </c>
      <c r="G894" s="236"/>
      <c r="H894" s="239">
        <v>81.019000000000005</v>
      </c>
      <c r="I894" s="240"/>
      <c r="J894" s="236"/>
      <c r="K894" s="236"/>
      <c r="L894" s="241"/>
      <c r="M894" s="242"/>
      <c r="N894" s="243"/>
      <c r="O894" s="243"/>
      <c r="P894" s="243"/>
      <c r="Q894" s="243"/>
      <c r="R894" s="243"/>
      <c r="S894" s="243"/>
      <c r="T894" s="244"/>
      <c r="AT894" s="245" t="s">
        <v>202</v>
      </c>
      <c r="AU894" s="245" t="s">
        <v>86</v>
      </c>
      <c r="AV894" s="14" t="s">
        <v>86</v>
      </c>
      <c r="AW894" s="14" t="s">
        <v>4</v>
      </c>
      <c r="AX894" s="14" t="s">
        <v>84</v>
      </c>
      <c r="AY894" s="245" t="s">
        <v>191</v>
      </c>
    </row>
    <row r="895" spans="1:65" s="2" customFormat="1" ht="32.450000000000003" customHeight="1">
      <c r="A895" s="34"/>
      <c r="B895" s="35"/>
      <c r="C895" s="208" t="s">
        <v>1153</v>
      </c>
      <c r="D895" s="208" t="s">
        <v>193</v>
      </c>
      <c r="E895" s="209" t="s">
        <v>1154</v>
      </c>
      <c r="F895" s="210" t="s">
        <v>1155</v>
      </c>
      <c r="G895" s="211" t="s">
        <v>223</v>
      </c>
      <c r="H895" s="212">
        <v>81.019000000000005</v>
      </c>
      <c r="I895" s="213"/>
      <c r="J895" s="214">
        <f>ROUND(I895*H895,2)</f>
        <v>0</v>
      </c>
      <c r="K895" s="210" t="s">
        <v>197</v>
      </c>
      <c r="L895" s="39"/>
      <c r="M895" s="215" t="s">
        <v>1</v>
      </c>
      <c r="N895" s="216" t="s">
        <v>42</v>
      </c>
      <c r="O895" s="71"/>
      <c r="P895" s="217">
        <f>O895*H895</f>
        <v>0</v>
      </c>
      <c r="Q895" s="217">
        <v>1.0000000000000001E-5</v>
      </c>
      <c r="R895" s="217">
        <f>Q895*H895</f>
        <v>8.1019000000000013E-4</v>
      </c>
      <c r="S895" s="217">
        <v>0</v>
      </c>
      <c r="T895" s="218">
        <f>S895*H895</f>
        <v>0</v>
      </c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R895" s="219" t="s">
        <v>321</v>
      </c>
      <c r="AT895" s="219" t="s">
        <v>193</v>
      </c>
      <c r="AU895" s="219" t="s">
        <v>86</v>
      </c>
      <c r="AY895" s="17" t="s">
        <v>191</v>
      </c>
      <c r="BE895" s="220">
        <f>IF(N895="základní",J895,0)</f>
        <v>0</v>
      </c>
      <c r="BF895" s="220">
        <f>IF(N895="snížená",J895,0)</f>
        <v>0</v>
      </c>
      <c r="BG895" s="220">
        <f>IF(N895="zákl. přenesená",J895,0)</f>
        <v>0</v>
      </c>
      <c r="BH895" s="220">
        <f>IF(N895="sníž. přenesená",J895,0)</f>
        <v>0</v>
      </c>
      <c r="BI895" s="220">
        <f>IF(N895="nulová",J895,0)</f>
        <v>0</v>
      </c>
      <c r="BJ895" s="17" t="s">
        <v>84</v>
      </c>
      <c r="BK895" s="220">
        <f>ROUND(I895*H895,2)</f>
        <v>0</v>
      </c>
      <c r="BL895" s="17" t="s">
        <v>321</v>
      </c>
      <c r="BM895" s="219" t="s">
        <v>1156</v>
      </c>
    </row>
    <row r="896" spans="1:65" s="2" customFormat="1" ht="29.25">
      <c r="A896" s="34"/>
      <c r="B896" s="35"/>
      <c r="C896" s="36"/>
      <c r="D896" s="221" t="s">
        <v>200</v>
      </c>
      <c r="E896" s="36"/>
      <c r="F896" s="222" t="s">
        <v>1157</v>
      </c>
      <c r="G896" s="36"/>
      <c r="H896" s="36"/>
      <c r="I896" s="122"/>
      <c r="J896" s="36"/>
      <c r="K896" s="36"/>
      <c r="L896" s="39"/>
      <c r="M896" s="223"/>
      <c r="N896" s="224"/>
      <c r="O896" s="71"/>
      <c r="P896" s="71"/>
      <c r="Q896" s="71"/>
      <c r="R896" s="71"/>
      <c r="S896" s="71"/>
      <c r="T896" s="72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T896" s="17" t="s">
        <v>200</v>
      </c>
      <c r="AU896" s="17" t="s">
        <v>86</v>
      </c>
    </row>
    <row r="897" spans="1:65" s="2" customFormat="1" ht="19.5">
      <c r="A897" s="34"/>
      <c r="B897" s="35"/>
      <c r="C897" s="36"/>
      <c r="D897" s="221" t="s">
        <v>218</v>
      </c>
      <c r="E897" s="36"/>
      <c r="F897" s="246" t="s">
        <v>1146</v>
      </c>
      <c r="G897" s="36"/>
      <c r="H897" s="36"/>
      <c r="I897" s="122"/>
      <c r="J897" s="36"/>
      <c r="K897" s="36"/>
      <c r="L897" s="39"/>
      <c r="M897" s="223"/>
      <c r="N897" s="224"/>
      <c r="O897" s="71"/>
      <c r="P897" s="71"/>
      <c r="Q897" s="71"/>
      <c r="R897" s="71"/>
      <c r="S897" s="71"/>
      <c r="T897" s="72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T897" s="17" t="s">
        <v>218</v>
      </c>
      <c r="AU897" s="17" t="s">
        <v>86</v>
      </c>
    </row>
    <row r="898" spans="1:65" s="14" customFormat="1">
      <c r="B898" s="235"/>
      <c r="C898" s="236"/>
      <c r="D898" s="221" t="s">
        <v>202</v>
      </c>
      <c r="E898" s="236"/>
      <c r="F898" s="238" t="s">
        <v>1147</v>
      </c>
      <c r="G898" s="236"/>
      <c r="H898" s="239">
        <v>81.019000000000005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AT898" s="245" t="s">
        <v>202</v>
      </c>
      <c r="AU898" s="245" t="s">
        <v>86</v>
      </c>
      <c r="AV898" s="14" t="s">
        <v>86</v>
      </c>
      <c r="AW898" s="14" t="s">
        <v>4</v>
      </c>
      <c r="AX898" s="14" t="s">
        <v>84</v>
      </c>
      <c r="AY898" s="245" t="s">
        <v>191</v>
      </c>
    </row>
    <row r="899" spans="1:65" s="2" customFormat="1" ht="21.6" customHeight="1">
      <c r="A899" s="34"/>
      <c r="B899" s="35"/>
      <c r="C899" s="208" t="s">
        <v>1158</v>
      </c>
      <c r="D899" s="208" t="s">
        <v>193</v>
      </c>
      <c r="E899" s="209" t="s">
        <v>1159</v>
      </c>
      <c r="F899" s="210" t="s">
        <v>1160</v>
      </c>
      <c r="G899" s="211" t="s">
        <v>223</v>
      </c>
      <c r="H899" s="212">
        <v>20.241</v>
      </c>
      <c r="I899" s="213"/>
      <c r="J899" s="214">
        <f>ROUND(I899*H899,2)</f>
        <v>0</v>
      </c>
      <c r="K899" s="210" t="s">
        <v>197</v>
      </c>
      <c r="L899" s="39"/>
      <c r="M899" s="215" t="s">
        <v>1</v>
      </c>
      <c r="N899" s="216" t="s">
        <v>42</v>
      </c>
      <c r="O899" s="71"/>
      <c r="P899" s="217">
        <f>O899*H899</f>
        <v>0</v>
      </c>
      <c r="Q899" s="217">
        <v>8.9300000000000004E-3</v>
      </c>
      <c r="R899" s="217">
        <f>Q899*H899</f>
        <v>0.18075213000000001</v>
      </c>
      <c r="S899" s="217">
        <v>0</v>
      </c>
      <c r="T899" s="218">
        <f>S899*H899</f>
        <v>0</v>
      </c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R899" s="219" t="s">
        <v>321</v>
      </c>
      <c r="AT899" s="219" t="s">
        <v>193</v>
      </c>
      <c r="AU899" s="219" t="s">
        <v>86</v>
      </c>
      <c r="AY899" s="17" t="s">
        <v>191</v>
      </c>
      <c r="BE899" s="220">
        <f>IF(N899="základní",J899,0)</f>
        <v>0</v>
      </c>
      <c r="BF899" s="220">
        <f>IF(N899="snížená",J899,0)</f>
        <v>0</v>
      </c>
      <c r="BG899" s="220">
        <f>IF(N899="zákl. přenesená",J899,0)</f>
        <v>0</v>
      </c>
      <c r="BH899" s="220">
        <f>IF(N899="sníž. přenesená",J899,0)</f>
        <v>0</v>
      </c>
      <c r="BI899" s="220">
        <f>IF(N899="nulová",J899,0)</f>
        <v>0</v>
      </c>
      <c r="BJ899" s="17" t="s">
        <v>84</v>
      </c>
      <c r="BK899" s="220">
        <f>ROUND(I899*H899,2)</f>
        <v>0</v>
      </c>
      <c r="BL899" s="17" t="s">
        <v>321</v>
      </c>
      <c r="BM899" s="219" t="s">
        <v>1161</v>
      </c>
    </row>
    <row r="900" spans="1:65" s="2" customFormat="1" ht="19.5">
      <c r="A900" s="34"/>
      <c r="B900" s="35"/>
      <c r="C900" s="36"/>
      <c r="D900" s="221" t="s">
        <v>200</v>
      </c>
      <c r="E900" s="36"/>
      <c r="F900" s="222" t="s">
        <v>1162</v>
      </c>
      <c r="G900" s="36"/>
      <c r="H900" s="36"/>
      <c r="I900" s="122"/>
      <c r="J900" s="36"/>
      <c r="K900" s="36"/>
      <c r="L900" s="39"/>
      <c r="M900" s="223"/>
      <c r="N900" s="224"/>
      <c r="O900" s="71"/>
      <c r="P900" s="71"/>
      <c r="Q900" s="71"/>
      <c r="R900" s="71"/>
      <c r="S900" s="71"/>
      <c r="T900" s="72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T900" s="17" t="s">
        <v>200</v>
      </c>
      <c r="AU900" s="17" t="s">
        <v>86</v>
      </c>
    </row>
    <row r="901" spans="1:65" s="13" customFormat="1">
      <c r="B901" s="225"/>
      <c r="C901" s="226"/>
      <c r="D901" s="221" t="s">
        <v>202</v>
      </c>
      <c r="E901" s="227" t="s">
        <v>1</v>
      </c>
      <c r="F901" s="228" t="s">
        <v>253</v>
      </c>
      <c r="G901" s="226"/>
      <c r="H901" s="227" t="s">
        <v>1</v>
      </c>
      <c r="I901" s="229"/>
      <c r="J901" s="226"/>
      <c r="K901" s="226"/>
      <c r="L901" s="230"/>
      <c r="M901" s="231"/>
      <c r="N901" s="232"/>
      <c r="O901" s="232"/>
      <c r="P901" s="232"/>
      <c r="Q901" s="232"/>
      <c r="R901" s="232"/>
      <c r="S901" s="232"/>
      <c r="T901" s="233"/>
      <c r="AT901" s="234" t="s">
        <v>202</v>
      </c>
      <c r="AU901" s="234" t="s">
        <v>86</v>
      </c>
      <c r="AV901" s="13" t="s">
        <v>84</v>
      </c>
      <c r="AW901" s="13" t="s">
        <v>32</v>
      </c>
      <c r="AX901" s="13" t="s">
        <v>77</v>
      </c>
      <c r="AY901" s="234" t="s">
        <v>191</v>
      </c>
    </row>
    <row r="902" spans="1:65" s="14" customFormat="1">
      <c r="B902" s="235"/>
      <c r="C902" s="236"/>
      <c r="D902" s="221" t="s">
        <v>202</v>
      </c>
      <c r="E902" s="237" t="s">
        <v>1</v>
      </c>
      <c r="F902" s="238" t="s">
        <v>1163</v>
      </c>
      <c r="G902" s="236"/>
      <c r="H902" s="239">
        <v>19.265999999999998</v>
      </c>
      <c r="I902" s="240"/>
      <c r="J902" s="236"/>
      <c r="K902" s="236"/>
      <c r="L902" s="241"/>
      <c r="M902" s="242"/>
      <c r="N902" s="243"/>
      <c r="O902" s="243"/>
      <c r="P902" s="243"/>
      <c r="Q902" s="243"/>
      <c r="R902" s="243"/>
      <c r="S902" s="243"/>
      <c r="T902" s="244"/>
      <c r="AT902" s="245" t="s">
        <v>202</v>
      </c>
      <c r="AU902" s="245" t="s">
        <v>86</v>
      </c>
      <c r="AV902" s="14" t="s">
        <v>86</v>
      </c>
      <c r="AW902" s="14" t="s">
        <v>32</v>
      </c>
      <c r="AX902" s="14" t="s">
        <v>77</v>
      </c>
      <c r="AY902" s="245" t="s">
        <v>191</v>
      </c>
    </row>
    <row r="903" spans="1:65" s="13" customFormat="1">
      <c r="B903" s="225"/>
      <c r="C903" s="226"/>
      <c r="D903" s="221" t="s">
        <v>202</v>
      </c>
      <c r="E903" s="227" t="s">
        <v>1</v>
      </c>
      <c r="F903" s="228" t="s">
        <v>1164</v>
      </c>
      <c r="G903" s="226"/>
      <c r="H903" s="227" t="s">
        <v>1</v>
      </c>
      <c r="I903" s="229"/>
      <c r="J903" s="226"/>
      <c r="K903" s="226"/>
      <c r="L903" s="230"/>
      <c r="M903" s="231"/>
      <c r="N903" s="232"/>
      <c r="O903" s="232"/>
      <c r="P903" s="232"/>
      <c r="Q903" s="232"/>
      <c r="R903" s="232"/>
      <c r="S903" s="232"/>
      <c r="T903" s="233"/>
      <c r="AT903" s="234" t="s">
        <v>202</v>
      </c>
      <c r="AU903" s="234" t="s">
        <v>86</v>
      </c>
      <c r="AV903" s="13" t="s">
        <v>84</v>
      </c>
      <c r="AW903" s="13" t="s">
        <v>32</v>
      </c>
      <c r="AX903" s="13" t="s">
        <v>77</v>
      </c>
      <c r="AY903" s="234" t="s">
        <v>191</v>
      </c>
    </row>
    <row r="904" spans="1:65" s="14" customFormat="1">
      <c r="B904" s="235"/>
      <c r="C904" s="236"/>
      <c r="D904" s="221" t="s">
        <v>202</v>
      </c>
      <c r="E904" s="237" t="s">
        <v>1</v>
      </c>
      <c r="F904" s="238" t="s">
        <v>1165</v>
      </c>
      <c r="G904" s="236"/>
      <c r="H904" s="239">
        <v>0.97499999999999998</v>
      </c>
      <c r="I904" s="240"/>
      <c r="J904" s="236"/>
      <c r="K904" s="236"/>
      <c r="L904" s="241"/>
      <c r="M904" s="242"/>
      <c r="N904" s="243"/>
      <c r="O904" s="243"/>
      <c r="P904" s="243"/>
      <c r="Q904" s="243"/>
      <c r="R904" s="243"/>
      <c r="S904" s="243"/>
      <c r="T904" s="244"/>
      <c r="AT904" s="245" t="s">
        <v>202</v>
      </c>
      <c r="AU904" s="245" t="s">
        <v>86</v>
      </c>
      <c r="AV904" s="14" t="s">
        <v>86</v>
      </c>
      <c r="AW904" s="14" t="s">
        <v>32</v>
      </c>
      <c r="AX904" s="14" t="s">
        <v>77</v>
      </c>
      <c r="AY904" s="245" t="s">
        <v>191</v>
      </c>
    </row>
    <row r="905" spans="1:65" s="12" customFormat="1" ht="25.9" customHeight="1">
      <c r="B905" s="192"/>
      <c r="C905" s="193"/>
      <c r="D905" s="194" t="s">
        <v>76</v>
      </c>
      <c r="E905" s="195" t="s">
        <v>1166</v>
      </c>
      <c r="F905" s="195" t="s">
        <v>1167</v>
      </c>
      <c r="G905" s="193"/>
      <c r="H905" s="193"/>
      <c r="I905" s="196"/>
      <c r="J905" s="197">
        <f>BK905</f>
        <v>0</v>
      </c>
      <c r="K905" s="193"/>
      <c r="L905" s="198"/>
      <c r="M905" s="199"/>
      <c r="N905" s="200"/>
      <c r="O905" s="200"/>
      <c r="P905" s="201">
        <f>SUM(P906:P907)</f>
        <v>0</v>
      </c>
      <c r="Q905" s="200"/>
      <c r="R905" s="201">
        <f>SUM(R906:R907)</f>
        <v>0</v>
      </c>
      <c r="S905" s="200"/>
      <c r="T905" s="202">
        <f>SUM(T906:T907)</f>
        <v>0</v>
      </c>
      <c r="AR905" s="203" t="s">
        <v>198</v>
      </c>
      <c r="AT905" s="204" t="s">
        <v>76</v>
      </c>
      <c r="AU905" s="204" t="s">
        <v>77</v>
      </c>
      <c r="AY905" s="203" t="s">
        <v>191</v>
      </c>
      <c r="BK905" s="205">
        <f>SUM(BK906:BK907)</f>
        <v>0</v>
      </c>
    </row>
    <row r="906" spans="1:65" s="2" customFormat="1" ht="21.6" customHeight="1">
      <c r="A906" s="34"/>
      <c r="B906" s="35"/>
      <c r="C906" s="208" t="s">
        <v>1168</v>
      </c>
      <c r="D906" s="208" t="s">
        <v>193</v>
      </c>
      <c r="E906" s="209" t="s">
        <v>1169</v>
      </c>
      <c r="F906" s="210" t="s">
        <v>1170</v>
      </c>
      <c r="G906" s="211" t="s">
        <v>1171</v>
      </c>
      <c r="H906" s="212">
        <v>4</v>
      </c>
      <c r="I906" s="213"/>
      <c r="J906" s="214">
        <f>ROUND(I906*H906,2)</f>
        <v>0</v>
      </c>
      <c r="K906" s="210" t="s">
        <v>197</v>
      </c>
      <c r="L906" s="39"/>
      <c r="M906" s="215" t="s">
        <v>1</v>
      </c>
      <c r="N906" s="216" t="s">
        <v>42</v>
      </c>
      <c r="O906" s="71"/>
      <c r="P906" s="217">
        <f>O906*H906</f>
        <v>0</v>
      </c>
      <c r="Q906" s="217">
        <v>0</v>
      </c>
      <c r="R906" s="217">
        <f>Q906*H906</f>
        <v>0</v>
      </c>
      <c r="S906" s="217">
        <v>0</v>
      </c>
      <c r="T906" s="218">
        <f>S906*H906</f>
        <v>0</v>
      </c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R906" s="219" t="s">
        <v>1172</v>
      </c>
      <c r="AT906" s="219" t="s">
        <v>193</v>
      </c>
      <c r="AU906" s="219" t="s">
        <v>84</v>
      </c>
      <c r="AY906" s="17" t="s">
        <v>191</v>
      </c>
      <c r="BE906" s="220">
        <f>IF(N906="základní",J906,0)</f>
        <v>0</v>
      </c>
      <c r="BF906" s="220">
        <f>IF(N906="snížená",J906,0)</f>
        <v>0</v>
      </c>
      <c r="BG906" s="220">
        <f>IF(N906="zákl. přenesená",J906,0)</f>
        <v>0</v>
      </c>
      <c r="BH906" s="220">
        <f>IF(N906="sníž. přenesená",J906,0)</f>
        <v>0</v>
      </c>
      <c r="BI906" s="220">
        <f>IF(N906="nulová",J906,0)</f>
        <v>0</v>
      </c>
      <c r="BJ906" s="17" t="s">
        <v>84</v>
      </c>
      <c r="BK906" s="220">
        <f>ROUND(I906*H906,2)</f>
        <v>0</v>
      </c>
      <c r="BL906" s="17" t="s">
        <v>1172</v>
      </c>
      <c r="BM906" s="219" t="s">
        <v>1173</v>
      </c>
    </row>
    <row r="907" spans="1:65" s="2" customFormat="1" ht="29.25">
      <c r="A907" s="34"/>
      <c r="B907" s="35"/>
      <c r="C907" s="36"/>
      <c r="D907" s="221" t="s">
        <v>200</v>
      </c>
      <c r="E907" s="36"/>
      <c r="F907" s="222" t="s">
        <v>1174</v>
      </c>
      <c r="G907" s="36"/>
      <c r="H907" s="36"/>
      <c r="I907" s="122"/>
      <c r="J907" s="36"/>
      <c r="K907" s="36"/>
      <c r="L907" s="39"/>
      <c r="M907" s="223"/>
      <c r="N907" s="224"/>
      <c r="O907" s="71"/>
      <c r="P907" s="71"/>
      <c r="Q907" s="71"/>
      <c r="R907" s="71"/>
      <c r="S907" s="71"/>
      <c r="T907" s="72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T907" s="17" t="s">
        <v>200</v>
      </c>
      <c r="AU907" s="17" t="s">
        <v>84</v>
      </c>
    </row>
    <row r="908" spans="1:65" s="12" customFormat="1" ht="25.9" customHeight="1">
      <c r="B908" s="192"/>
      <c r="C908" s="193"/>
      <c r="D908" s="194" t="s">
        <v>76</v>
      </c>
      <c r="E908" s="195" t="s">
        <v>1175</v>
      </c>
      <c r="F908" s="195" t="s">
        <v>1176</v>
      </c>
      <c r="G908" s="193"/>
      <c r="H908" s="193"/>
      <c r="I908" s="196"/>
      <c r="J908" s="197">
        <f>BK908</f>
        <v>0</v>
      </c>
      <c r="K908" s="193"/>
      <c r="L908" s="198"/>
      <c r="M908" s="199"/>
      <c r="N908" s="200"/>
      <c r="O908" s="200"/>
      <c r="P908" s="201">
        <f>P909+P912</f>
        <v>0</v>
      </c>
      <c r="Q908" s="200"/>
      <c r="R908" s="201">
        <f>R909+R912</f>
        <v>0</v>
      </c>
      <c r="S908" s="200"/>
      <c r="T908" s="202">
        <f>T909+T912</f>
        <v>0</v>
      </c>
      <c r="AR908" s="203" t="s">
        <v>227</v>
      </c>
      <c r="AT908" s="204" t="s">
        <v>76</v>
      </c>
      <c r="AU908" s="204" t="s">
        <v>77</v>
      </c>
      <c r="AY908" s="203" t="s">
        <v>191</v>
      </c>
      <c r="BK908" s="205">
        <f>BK909+BK912</f>
        <v>0</v>
      </c>
    </row>
    <row r="909" spans="1:65" s="12" customFormat="1" ht="22.9" customHeight="1">
      <c r="B909" s="192"/>
      <c r="C909" s="193"/>
      <c r="D909" s="194" t="s">
        <v>76</v>
      </c>
      <c r="E909" s="206" t="s">
        <v>1177</v>
      </c>
      <c r="F909" s="206" t="s">
        <v>1178</v>
      </c>
      <c r="G909" s="193"/>
      <c r="H909" s="193"/>
      <c r="I909" s="196"/>
      <c r="J909" s="207">
        <f>BK909</f>
        <v>0</v>
      </c>
      <c r="K909" s="193"/>
      <c r="L909" s="198"/>
      <c r="M909" s="199"/>
      <c r="N909" s="200"/>
      <c r="O909" s="200"/>
      <c r="P909" s="201">
        <f>SUM(P910:P911)</f>
        <v>0</v>
      </c>
      <c r="Q909" s="200"/>
      <c r="R909" s="201">
        <f>SUM(R910:R911)</f>
        <v>0</v>
      </c>
      <c r="S909" s="200"/>
      <c r="T909" s="202">
        <f>SUM(T910:T911)</f>
        <v>0</v>
      </c>
      <c r="AR909" s="203" t="s">
        <v>227</v>
      </c>
      <c r="AT909" s="204" t="s">
        <v>76</v>
      </c>
      <c r="AU909" s="204" t="s">
        <v>84</v>
      </c>
      <c r="AY909" s="203" t="s">
        <v>191</v>
      </c>
      <c r="BK909" s="205">
        <f>SUM(BK910:BK911)</f>
        <v>0</v>
      </c>
    </row>
    <row r="910" spans="1:65" s="2" customFormat="1" ht="14.45" customHeight="1">
      <c r="A910" s="34"/>
      <c r="B910" s="35"/>
      <c r="C910" s="208" t="s">
        <v>1179</v>
      </c>
      <c r="D910" s="208" t="s">
        <v>193</v>
      </c>
      <c r="E910" s="209" t="s">
        <v>1180</v>
      </c>
      <c r="F910" s="210" t="s">
        <v>1178</v>
      </c>
      <c r="G910" s="211" t="s">
        <v>196</v>
      </c>
      <c r="H910" s="212">
        <v>1</v>
      </c>
      <c r="I910" s="213"/>
      <c r="J910" s="214">
        <f>ROUND(I910*H910,2)</f>
        <v>0</v>
      </c>
      <c r="K910" s="210" t="s">
        <v>197</v>
      </c>
      <c r="L910" s="39"/>
      <c r="M910" s="215" t="s">
        <v>1</v>
      </c>
      <c r="N910" s="216" t="s">
        <v>42</v>
      </c>
      <c r="O910" s="71"/>
      <c r="P910" s="217">
        <f>O910*H910</f>
        <v>0</v>
      </c>
      <c r="Q910" s="217">
        <v>0</v>
      </c>
      <c r="R910" s="217">
        <f>Q910*H910</f>
        <v>0</v>
      </c>
      <c r="S910" s="217">
        <v>0</v>
      </c>
      <c r="T910" s="218">
        <f>S910*H910</f>
        <v>0</v>
      </c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R910" s="219" t="s">
        <v>1181</v>
      </c>
      <c r="AT910" s="219" t="s">
        <v>193</v>
      </c>
      <c r="AU910" s="219" t="s">
        <v>86</v>
      </c>
      <c r="AY910" s="17" t="s">
        <v>191</v>
      </c>
      <c r="BE910" s="220">
        <f>IF(N910="základní",J910,0)</f>
        <v>0</v>
      </c>
      <c r="BF910" s="220">
        <f>IF(N910="snížená",J910,0)</f>
        <v>0</v>
      </c>
      <c r="BG910" s="220">
        <f>IF(N910="zákl. přenesená",J910,0)</f>
        <v>0</v>
      </c>
      <c r="BH910" s="220">
        <f>IF(N910="sníž. přenesená",J910,0)</f>
        <v>0</v>
      </c>
      <c r="BI910" s="220">
        <f>IF(N910="nulová",J910,0)</f>
        <v>0</v>
      </c>
      <c r="BJ910" s="17" t="s">
        <v>84</v>
      </c>
      <c r="BK910" s="220">
        <f>ROUND(I910*H910,2)</f>
        <v>0</v>
      </c>
      <c r="BL910" s="17" t="s">
        <v>1181</v>
      </c>
      <c r="BM910" s="219" t="s">
        <v>1182</v>
      </c>
    </row>
    <row r="911" spans="1:65" s="2" customFormat="1" ht="19.5">
      <c r="A911" s="34"/>
      <c r="B911" s="35"/>
      <c r="C911" s="36"/>
      <c r="D911" s="221" t="s">
        <v>200</v>
      </c>
      <c r="E911" s="36"/>
      <c r="F911" s="222" t="s">
        <v>1183</v>
      </c>
      <c r="G911" s="36"/>
      <c r="H911" s="36"/>
      <c r="I911" s="122"/>
      <c r="J911" s="36"/>
      <c r="K911" s="36"/>
      <c r="L911" s="39"/>
      <c r="M911" s="223"/>
      <c r="N911" s="224"/>
      <c r="O911" s="71"/>
      <c r="P911" s="71"/>
      <c r="Q911" s="71"/>
      <c r="R911" s="71"/>
      <c r="S911" s="71"/>
      <c r="T911" s="72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T911" s="17" t="s">
        <v>200</v>
      </c>
      <c r="AU911" s="17" t="s">
        <v>86</v>
      </c>
    </row>
    <row r="912" spans="1:65" s="12" customFormat="1" ht="22.9" customHeight="1">
      <c r="B912" s="192"/>
      <c r="C912" s="193"/>
      <c r="D912" s="194" t="s">
        <v>76</v>
      </c>
      <c r="E912" s="206" t="s">
        <v>1184</v>
      </c>
      <c r="F912" s="206" t="s">
        <v>1185</v>
      </c>
      <c r="G912" s="193"/>
      <c r="H912" s="193"/>
      <c r="I912" s="196"/>
      <c r="J912" s="207">
        <f>BK912</f>
        <v>0</v>
      </c>
      <c r="K912" s="193"/>
      <c r="L912" s="198"/>
      <c r="M912" s="199"/>
      <c r="N912" s="200"/>
      <c r="O912" s="200"/>
      <c r="P912" s="201">
        <f>SUM(P913:P914)</f>
        <v>0</v>
      </c>
      <c r="Q912" s="200"/>
      <c r="R912" s="201">
        <f>SUM(R913:R914)</f>
        <v>0</v>
      </c>
      <c r="S912" s="200"/>
      <c r="T912" s="202">
        <f>SUM(T913:T914)</f>
        <v>0</v>
      </c>
      <c r="AR912" s="203" t="s">
        <v>227</v>
      </c>
      <c r="AT912" s="204" t="s">
        <v>76</v>
      </c>
      <c r="AU912" s="204" t="s">
        <v>84</v>
      </c>
      <c r="AY912" s="203" t="s">
        <v>191</v>
      </c>
      <c r="BK912" s="205">
        <f>SUM(BK913:BK914)</f>
        <v>0</v>
      </c>
    </row>
    <row r="913" spans="1:65" s="2" customFormat="1" ht="14.45" customHeight="1">
      <c r="A913" s="34"/>
      <c r="B913" s="35"/>
      <c r="C913" s="208" t="s">
        <v>1186</v>
      </c>
      <c r="D913" s="208" t="s">
        <v>193</v>
      </c>
      <c r="E913" s="209" t="s">
        <v>1187</v>
      </c>
      <c r="F913" s="210" t="s">
        <v>1185</v>
      </c>
      <c r="G913" s="211" t="s">
        <v>196</v>
      </c>
      <c r="H913" s="212">
        <v>1</v>
      </c>
      <c r="I913" s="213"/>
      <c r="J913" s="214">
        <f>ROUND(I913*H913,2)</f>
        <v>0</v>
      </c>
      <c r="K913" s="210" t="s">
        <v>197</v>
      </c>
      <c r="L913" s="39"/>
      <c r="M913" s="215" t="s">
        <v>1</v>
      </c>
      <c r="N913" s="216" t="s">
        <v>42</v>
      </c>
      <c r="O913" s="71"/>
      <c r="P913" s="217">
        <f>O913*H913</f>
        <v>0</v>
      </c>
      <c r="Q913" s="217">
        <v>0</v>
      </c>
      <c r="R913" s="217">
        <f>Q913*H913</f>
        <v>0</v>
      </c>
      <c r="S913" s="217">
        <v>0</v>
      </c>
      <c r="T913" s="218">
        <f>S913*H913</f>
        <v>0</v>
      </c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R913" s="219" t="s">
        <v>1181</v>
      </c>
      <c r="AT913" s="219" t="s">
        <v>193</v>
      </c>
      <c r="AU913" s="219" t="s">
        <v>86</v>
      </c>
      <c r="AY913" s="17" t="s">
        <v>191</v>
      </c>
      <c r="BE913" s="220">
        <f>IF(N913="základní",J913,0)</f>
        <v>0</v>
      </c>
      <c r="BF913" s="220">
        <f>IF(N913="snížená",J913,0)</f>
        <v>0</v>
      </c>
      <c r="BG913" s="220">
        <f>IF(N913="zákl. přenesená",J913,0)</f>
        <v>0</v>
      </c>
      <c r="BH913" s="220">
        <f>IF(N913="sníž. přenesená",J913,0)</f>
        <v>0</v>
      </c>
      <c r="BI913" s="220">
        <f>IF(N913="nulová",J913,0)</f>
        <v>0</v>
      </c>
      <c r="BJ913" s="17" t="s">
        <v>84</v>
      </c>
      <c r="BK913" s="220">
        <f>ROUND(I913*H913,2)</f>
        <v>0</v>
      </c>
      <c r="BL913" s="17" t="s">
        <v>1181</v>
      </c>
      <c r="BM913" s="219" t="s">
        <v>1188</v>
      </c>
    </row>
    <row r="914" spans="1:65" s="2" customFormat="1" ht="19.5">
      <c r="A914" s="34"/>
      <c r="B914" s="35"/>
      <c r="C914" s="36"/>
      <c r="D914" s="221" t="s">
        <v>200</v>
      </c>
      <c r="E914" s="36"/>
      <c r="F914" s="222" t="s">
        <v>1189</v>
      </c>
      <c r="G914" s="36"/>
      <c r="H914" s="36"/>
      <c r="I914" s="122"/>
      <c r="J914" s="36"/>
      <c r="K914" s="36"/>
      <c r="L914" s="39"/>
      <c r="M914" s="257"/>
      <c r="N914" s="258"/>
      <c r="O914" s="259"/>
      <c r="P914" s="259"/>
      <c r="Q914" s="259"/>
      <c r="R914" s="259"/>
      <c r="S914" s="259"/>
      <c r="T914" s="260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T914" s="17" t="s">
        <v>200</v>
      </c>
      <c r="AU914" s="17" t="s">
        <v>86</v>
      </c>
    </row>
    <row r="915" spans="1:65" s="2" customFormat="1" ht="6.95" customHeight="1">
      <c r="A915" s="34"/>
      <c r="B915" s="54"/>
      <c r="C915" s="55"/>
      <c r="D915" s="55"/>
      <c r="E915" s="55"/>
      <c r="F915" s="55"/>
      <c r="G915" s="55"/>
      <c r="H915" s="55"/>
      <c r="I915" s="158"/>
      <c r="J915" s="55"/>
      <c r="K915" s="55"/>
      <c r="L915" s="39"/>
      <c r="M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</row>
  </sheetData>
  <sheetProtection algorithmName="SHA-512" hashValue="pNPCw4mqd22ecOY4MOwQ/d3/XqblShPgMSeuoQospBjb3qnKyy4BFKXx8IzGZTU3OluDu+tKw6f+47xTFo4bSQ==" saltValue="41kXQO2zGJTrh2MoCkwUML3h/+Sj4ownfK1C4MigSmv/zEYzExkfcQMbbughppqPyuR2Rco4qFFwjhssOb1piQ==" spinCount="100000" sheet="1" objects="1" scenarios="1" formatColumns="0" formatRows="0" autoFilter="0"/>
  <autoFilter ref="C150:K914"/>
  <mergeCells count="12">
    <mergeCell ref="E143:H143"/>
    <mergeCell ref="L2:V2"/>
    <mergeCell ref="E85:H85"/>
    <mergeCell ref="E87:H87"/>
    <mergeCell ref="E89:H89"/>
    <mergeCell ref="E139:H139"/>
    <mergeCell ref="E141:H14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0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94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136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1190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ROUND(J127,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ROUND((SUM(BE127:BE359)),  2)</f>
        <v>0</v>
      </c>
      <c r="G35" s="34"/>
      <c r="H35" s="34"/>
      <c r="I35" s="137">
        <v>0.21</v>
      </c>
      <c r="J35" s="136">
        <f>ROUND(((SUM(BE127:BE359))*I35),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ROUND((SUM(BF127:BF359)),  2)</f>
        <v>0</v>
      </c>
      <c r="G36" s="34"/>
      <c r="H36" s="34"/>
      <c r="I36" s="137">
        <v>0.15</v>
      </c>
      <c r="J36" s="136">
        <f>ROUND(((SUM(BF127:BF359))*I36),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ROUND((SUM(BG127:BG359)),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ROUND((SUM(BH127:BH359)),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ROUND((SUM(BI127:BI359)),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136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D.1.4a - ZTI - budova A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160</v>
      </c>
      <c r="E99" s="170"/>
      <c r="F99" s="170"/>
      <c r="G99" s="170"/>
      <c r="H99" s="170"/>
      <c r="I99" s="171"/>
      <c r="J99" s="172">
        <f>J128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1191</v>
      </c>
      <c r="E100" s="176"/>
      <c r="F100" s="176"/>
      <c r="G100" s="176"/>
      <c r="H100" s="176"/>
      <c r="I100" s="177"/>
      <c r="J100" s="178">
        <f>J129</f>
        <v>0</v>
      </c>
      <c r="K100" s="104"/>
      <c r="L100" s="179"/>
    </row>
    <row r="101" spans="1:47" s="10" customFormat="1" ht="19.899999999999999" customHeight="1">
      <c r="B101" s="174"/>
      <c r="C101" s="104"/>
      <c r="D101" s="175" t="s">
        <v>1192</v>
      </c>
      <c r="E101" s="176"/>
      <c r="F101" s="176"/>
      <c r="G101" s="176"/>
      <c r="H101" s="176"/>
      <c r="I101" s="177"/>
      <c r="J101" s="178">
        <f>J143</f>
        <v>0</v>
      </c>
      <c r="K101" s="104"/>
      <c r="L101" s="179"/>
    </row>
    <row r="102" spans="1:47" s="10" customFormat="1" ht="19.899999999999999" customHeight="1">
      <c r="B102" s="174"/>
      <c r="C102" s="104"/>
      <c r="D102" s="175" t="s">
        <v>1193</v>
      </c>
      <c r="E102" s="176"/>
      <c r="F102" s="176"/>
      <c r="G102" s="176"/>
      <c r="H102" s="176"/>
      <c r="I102" s="177"/>
      <c r="J102" s="178">
        <f>J201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1194</v>
      </c>
      <c r="E103" s="176"/>
      <c r="F103" s="176"/>
      <c r="G103" s="176"/>
      <c r="H103" s="176"/>
      <c r="I103" s="177"/>
      <c r="J103" s="178">
        <f>J254</f>
        <v>0</v>
      </c>
      <c r="K103" s="104"/>
      <c r="L103" s="179"/>
    </row>
    <row r="104" spans="1:47" s="10" customFormat="1" ht="19.899999999999999" customHeight="1">
      <c r="B104" s="174"/>
      <c r="C104" s="104"/>
      <c r="D104" s="175" t="s">
        <v>1195</v>
      </c>
      <c r="E104" s="176"/>
      <c r="F104" s="176"/>
      <c r="G104" s="176"/>
      <c r="H104" s="176"/>
      <c r="I104" s="177"/>
      <c r="J104" s="178">
        <f>J340</f>
        <v>0</v>
      </c>
      <c r="K104" s="104"/>
      <c r="L104" s="179"/>
    </row>
    <row r="105" spans="1:47" s="9" customFormat="1" ht="24.95" customHeight="1">
      <c r="B105" s="167"/>
      <c r="C105" s="168"/>
      <c r="D105" s="169" t="s">
        <v>172</v>
      </c>
      <c r="E105" s="170"/>
      <c r="F105" s="170"/>
      <c r="G105" s="170"/>
      <c r="H105" s="170"/>
      <c r="I105" s="171"/>
      <c r="J105" s="172">
        <f>J348</f>
        <v>0</v>
      </c>
      <c r="K105" s="168"/>
      <c r="L105" s="173"/>
    </row>
    <row r="106" spans="1:47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158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47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161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2" customFormat="1" ht="24.95" customHeight="1">
      <c r="A112" s="34"/>
      <c r="B112" s="35"/>
      <c r="C112" s="23" t="s">
        <v>176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14.45" customHeight="1">
      <c r="A115" s="34"/>
      <c r="B115" s="35"/>
      <c r="C115" s="36"/>
      <c r="D115" s="36"/>
      <c r="E115" s="321" t="str">
        <f>E7</f>
        <v>Odstranění bariér z vybraných škol Sokolov</v>
      </c>
      <c r="F115" s="322"/>
      <c r="G115" s="322"/>
      <c r="H115" s="322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1" customFormat="1" ht="12" customHeight="1">
      <c r="B116" s="21"/>
      <c r="C116" s="29" t="s">
        <v>135</v>
      </c>
      <c r="D116" s="22"/>
      <c r="E116" s="22"/>
      <c r="F116" s="22"/>
      <c r="G116" s="22"/>
      <c r="H116" s="22"/>
      <c r="I116" s="115"/>
      <c r="J116" s="22"/>
      <c r="K116" s="22"/>
      <c r="L116" s="20"/>
    </row>
    <row r="117" spans="1:63" s="2" customFormat="1" ht="14.45" customHeight="1">
      <c r="A117" s="34"/>
      <c r="B117" s="35"/>
      <c r="C117" s="36"/>
      <c r="D117" s="36"/>
      <c r="E117" s="321" t="s">
        <v>136</v>
      </c>
      <c r="F117" s="320"/>
      <c r="G117" s="320"/>
      <c r="H117" s="320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137</v>
      </c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4.45" customHeight="1">
      <c r="A119" s="34"/>
      <c r="B119" s="35"/>
      <c r="C119" s="36"/>
      <c r="D119" s="36"/>
      <c r="E119" s="302" t="str">
        <f>E11</f>
        <v>D.1.4a - ZTI - budova A</v>
      </c>
      <c r="F119" s="320"/>
      <c r="G119" s="320"/>
      <c r="H119" s="320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Sokolov</v>
      </c>
      <c r="G121" s="36"/>
      <c r="H121" s="36"/>
      <c r="I121" s="123" t="s">
        <v>22</v>
      </c>
      <c r="J121" s="66" t="str">
        <f>IF(J14="","",J14)</f>
        <v>22. 6. 2017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22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40.9" customHeight="1">
      <c r="A123" s="34"/>
      <c r="B123" s="35"/>
      <c r="C123" s="29" t="s">
        <v>24</v>
      </c>
      <c r="D123" s="36"/>
      <c r="E123" s="36"/>
      <c r="F123" s="27" t="str">
        <f>E17</f>
        <v>Město Sokolov, Rokycanova 1929, Sokolov</v>
      </c>
      <c r="G123" s="36"/>
      <c r="H123" s="36"/>
      <c r="I123" s="123" t="s">
        <v>30</v>
      </c>
      <c r="J123" s="32" t="str">
        <f>E23</f>
        <v>Petr Holan, Lidická 450/35, Karlovy Vary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26.45" customHeight="1">
      <c r="A124" s="34"/>
      <c r="B124" s="35"/>
      <c r="C124" s="29" t="s">
        <v>28</v>
      </c>
      <c r="D124" s="36"/>
      <c r="E124" s="36"/>
      <c r="F124" s="27" t="str">
        <f>IF(E20="","",E20)</f>
        <v>Vyplň údaj</v>
      </c>
      <c r="G124" s="36"/>
      <c r="H124" s="36"/>
      <c r="I124" s="123" t="s">
        <v>33</v>
      </c>
      <c r="J124" s="32" t="str">
        <f>E26</f>
        <v>ing. C. Janoušová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80"/>
      <c r="B126" s="181"/>
      <c r="C126" s="182" t="s">
        <v>177</v>
      </c>
      <c r="D126" s="183" t="s">
        <v>62</v>
      </c>
      <c r="E126" s="183" t="s">
        <v>58</v>
      </c>
      <c r="F126" s="183" t="s">
        <v>59</v>
      </c>
      <c r="G126" s="183" t="s">
        <v>178</v>
      </c>
      <c r="H126" s="183" t="s">
        <v>179</v>
      </c>
      <c r="I126" s="184" t="s">
        <v>180</v>
      </c>
      <c r="J126" s="183" t="s">
        <v>142</v>
      </c>
      <c r="K126" s="185" t="s">
        <v>181</v>
      </c>
      <c r="L126" s="186"/>
      <c r="M126" s="75" t="s">
        <v>1</v>
      </c>
      <c r="N126" s="76" t="s">
        <v>41</v>
      </c>
      <c r="O126" s="76" t="s">
        <v>182</v>
      </c>
      <c r="P126" s="76" t="s">
        <v>183</v>
      </c>
      <c r="Q126" s="76" t="s">
        <v>184</v>
      </c>
      <c r="R126" s="76" t="s">
        <v>185</v>
      </c>
      <c r="S126" s="76" t="s">
        <v>186</v>
      </c>
      <c r="T126" s="77" t="s">
        <v>187</v>
      </c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</row>
    <row r="127" spans="1:63" s="2" customFormat="1" ht="22.9" customHeight="1">
      <c r="A127" s="34"/>
      <c r="B127" s="35"/>
      <c r="C127" s="82" t="s">
        <v>188</v>
      </c>
      <c r="D127" s="36"/>
      <c r="E127" s="36"/>
      <c r="F127" s="36"/>
      <c r="G127" s="36"/>
      <c r="H127" s="36"/>
      <c r="I127" s="122"/>
      <c r="J127" s="187">
        <f>BK127</f>
        <v>0</v>
      </c>
      <c r="K127" s="36"/>
      <c r="L127" s="39"/>
      <c r="M127" s="78"/>
      <c r="N127" s="188"/>
      <c r="O127" s="79"/>
      <c r="P127" s="189">
        <f>P128+P348</f>
        <v>0</v>
      </c>
      <c r="Q127" s="79"/>
      <c r="R127" s="189">
        <f>R128+R348</f>
        <v>0.5637595178999999</v>
      </c>
      <c r="S127" s="79"/>
      <c r="T127" s="190">
        <f>T128+T348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144</v>
      </c>
      <c r="BK127" s="191">
        <f>BK128+BK348</f>
        <v>0</v>
      </c>
    </row>
    <row r="128" spans="1:63" s="12" customFormat="1" ht="25.9" customHeight="1">
      <c r="B128" s="192"/>
      <c r="C128" s="193"/>
      <c r="D128" s="194" t="s">
        <v>76</v>
      </c>
      <c r="E128" s="195" t="s">
        <v>633</v>
      </c>
      <c r="F128" s="195" t="s">
        <v>634</v>
      </c>
      <c r="G128" s="193"/>
      <c r="H128" s="193"/>
      <c r="I128" s="196"/>
      <c r="J128" s="197">
        <f>BK128</f>
        <v>0</v>
      </c>
      <c r="K128" s="193"/>
      <c r="L128" s="198"/>
      <c r="M128" s="199"/>
      <c r="N128" s="200"/>
      <c r="O128" s="200"/>
      <c r="P128" s="201">
        <f>P129+P143+P201+P254+P340</f>
        <v>0</v>
      </c>
      <c r="Q128" s="200"/>
      <c r="R128" s="201">
        <f>R129+R143+R201+R254+R340</f>
        <v>0.5637595178999999</v>
      </c>
      <c r="S128" s="200"/>
      <c r="T128" s="202">
        <f>T129+T143+T201+T254+T340</f>
        <v>0</v>
      </c>
      <c r="AR128" s="203" t="s">
        <v>86</v>
      </c>
      <c r="AT128" s="204" t="s">
        <v>76</v>
      </c>
      <c r="AU128" s="204" t="s">
        <v>77</v>
      </c>
      <c r="AY128" s="203" t="s">
        <v>191</v>
      </c>
      <c r="BK128" s="205">
        <f>BK129+BK143+BK201+BK254+BK340</f>
        <v>0</v>
      </c>
    </row>
    <row r="129" spans="1:65" s="12" customFormat="1" ht="22.9" customHeight="1">
      <c r="B129" s="192"/>
      <c r="C129" s="193"/>
      <c r="D129" s="194" t="s">
        <v>76</v>
      </c>
      <c r="E129" s="206" t="s">
        <v>1196</v>
      </c>
      <c r="F129" s="206" t="s">
        <v>1197</v>
      </c>
      <c r="G129" s="193"/>
      <c r="H129" s="193"/>
      <c r="I129" s="196"/>
      <c r="J129" s="207">
        <f>BK129</f>
        <v>0</v>
      </c>
      <c r="K129" s="193"/>
      <c r="L129" s="198"/>
      <c r="M129" s="199"/>
      <c r="N129" s="200"/>
      <c r="O129" s="200"/>
      <c r="P129" s="201">
        <f>SUM(P130:P142)</f>
        <v>0</v>
      </c>
      <c r="Q129" s="200"/>
      <c r="R129" s="201">
        <f>SUM(R130:R142)</f>
        <v>1.1500000000000002E-3</v>
      </c>
      <c r="S129" s="200"/>
      <c r="T129" s="202">
        <f>SUM(T130:T142)</f>
        <v>0</v>
      </c>
      <c r="AR129" s="203" t="s">
        <v>84</v>
      </c>
      <c r="AT129" s="204" t="s">
        <v>76</v>
      </c>
      <c r="AU129" s="204" t="s">
        <v>84</v>
      </c>
      <c r="AY129" s="203" t="s">
        <v>191</v>
      </c>
      <c r="BK129" s="205">
        <f>SUM(BK130:BK142)</f>
        <v>0</v>
      </c>
    </row>
    <row r="130" spans="1:65" s="2" customFormat="1" ht="21.6" customHeight="1">
      <c r="A130" s="34"/>
      <c r="B130" s="35"/>
      <c r="C130" s="208" t="s">
        <v>84</v>
      </c>
      <c r="D130" s="208" t="s">
        <v>193</v>
      </c>
      <c r="E130" s="209" t="s">
        <v>1198</v>
      </c>
      <c r="F130" s="210" t="s">
        <v>1199</v>
      </c>
      <c r="G130" s="211" t="s">
        <v>297</v>
      </c>
      <c r="H130" s="212">
        <v>40</v>
      </c>
      <c r="I130" s="213"/>
      <c r="J130" s="214">
        <f>ROUND(I130*H130,2)</f>
        <v>0</v>
      </c>
      <c r="K130" s="210" t="s">
        <v>197</v>
      </c>
      <c r="L130" s="39"/>
      <c r="M130" s="215" t="s">
        <v>1</v>
      </c>
      <c r="N130" s="216" t="s">
        <v>42</v>
      </c>
      <c r="O130" s="71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9" t="s">
        <v>321</v>
      </c>
      <c r="AT130" s="219" t="s">
        <v>193</v>
      </c>
      <c r="AU130" s="219" t="s">
        <v>86</v>
      </c>
      <c r="AY130" s="17" t="s">
        <v>191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7" t="s">
        <v>84</v>
      </c>
      <c r="BK130" s="220">
        <f>ROUND(I130*H130,2)</f>
        <v>0</v>
      </c>
      <c r="BL130" s="17" t="s">
        <v>321</v>
      </c>
      <c r="BM130" s="219" t="s">
        <v>1200</v>
      </c>
    </row>
    <row r="131" spans="1:65" s="2" customFormat="1" ht="39">
      <c r="A131" s="34"/>
      <c r="B131" s="35"/>
      <c r="C131" s="36"/>
      <c r="D131" s="221" t="s">
        <v>200</v>
      </c>
      <c r="E131" s="36"/>
      <c r="F131" s="222" t="s">
        <v>1201</v>
      </c>
      <c r="G131" s="36"/>
      <c r="H131" s="36"/>
      <c r="I131" s="122"/>
      <c r="J131" s="36"/>
      <c r="K131" s="36"/>
      <c r="L131" s="39"/>
      <c r="M131" s="223"/>
      <c r="N131" s="224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200</v>
      </c>
      <c r="AU131" s="17" t="s">
        <v>86</v>
      </c>
    </row>
    <row r="132" spans="1:65" s="14" customFormat="1">
      <c r="B132" s="235"/>
      <c r="C132" s="236"/>
      <c r="D132" s="221" t="s">
        <v>202</v>
      </c>
      <c r="E132" s="237" t="s">
        <v>1</v>
      </c>
      <c r="F132" s="238" t="s">
        <v>1202</v>
      </c>
      <c r="G132" s="236"/>
      <c r="H132" s="239">
        <v>13.5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202</v>
      </c>
      <c r="AU132" s="245" t="s">
        <v>86</v>
      </c>
      <c r="AV132" s="14" t="s">
        <v>86</v>
      </c>
      <c r="AW132" s="14" t="s">
        <v>32</v>
      </c>
      <c r="AX132" s="14" t="s">
        <v>77</v>
      </c>
      <c r="AY132" s="245" t="s">
        <v>191</v>
      </c>
    </row>
    <row r="133" spans="1:65" s="14" customFormat="1">
      <c r="B133" s="235"/>
      <c r="C133" s="236"/>
      <c r="D133" s="221" t="s">
        <v>202</v>
      </c>
      <c r="E133" s="237" t="s">
        <v>1</v>
      </c>
      <c r="F133" s="238" t="s">
        <v>1203</v>
      </c>
      <c r="G133" s="236"/>
      <c r="H133" s="239">
        <v>13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202</v>
      </c>
      <c r="AU133" s="245" t="s">
        <v>86</v>
      </c>
      <c r="AV133" s="14" t="s">
        <v>86</v>
      </c>
      <c r="AW133" s="14" t="s">
        <v>32</v>
      </c>
      <c r="AX133" s="14" t="s">
        <v>77</v>
      </c>
      <c r="AY133" s="245" t="s">
        <v>191</v>
      </c>
    </row>
    <row r="134" spans="1:65" s="14" customFormat="1">
      <c r="B134" s="235"/>
      <c r="C134" s="236"/>
      <c r="D134" s="221" t="s">
        <v>202</v>
      </c>
      <c r="E134" s="237" t="s">
        <v>1</v>
      </c>
      <c r="F134" s="238" t="s">
        <v>1204</v>
      </c>
      <c r="G134" s="236"/>
      <c r="H134" s="239">
        <v>13.5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202</v>
      </c>
      <c r="AU134" s="245" t="s">
        <v>86</v>
      </c>
      <c r="AV134" s="14" t="s">
        <v>86</v>
      </c>
      <c r="AW134" s="14" t="s">
        <v>32</v>
      </c>
      <c r="AX134" s="14" t="s">
        <v>77</v>
      </c>
      <c r="AY134" s="245" t="s">
        <v>191</v>
      </c>
    </row>
    <row r="135" spans="1:65" s="2" customFormat="1" ht="14.45" customHeight="1">
      <c r="A135" s="34"/>
      <c r="B135" s="35"/>
      <c r="C135" s="247" t="s">
        <v>86</v>
      </c>
      <c r="D135" s="247" t="s">
        <v>275</v>
      </c>
      <c r="E135" s="248" t="s">
        <v>1205</v>
      </c>
      <c r="F135" s="249" t="s">
        <v>1206</v>
      </c>
      <c r="G135" s="250" t="s">
        <v>297</v>
      </c>
      <c r="H135" s="251">
        <v>22.5</v>
      </c>
      <c r="I135" s="252"/>
      <c r="J135" s="253">
        <f>ROUND(I135*H135,2)</f>
        <v>0</v>
      </c>
      <c r="K135" s="249" t="s">
        <v>197</v>
      </c>
      <c r="L135" s="254"/>
      <c r="M135" s="255" t="s">
        <v>1</v>
      </c>
      <c r="N135" s="256" t="s">
        <v>42</v>
      </c>
      <c r="O135" s="71"/>
      <c r="P135" s="217">
        <f>O135*H135</f>
        <v>0</v>
      </c>
      <c r="Q135" s="217">
        <v>2.0000000000000002E-5</v>
      </c>
      <c r="R135" s="217">
        <f>Q135*H135</f>
        <v>4.5000000000000004E-4</v>
      </c>
      <c r="S135" s="217">
        <v>0</v>
      </c>
      <c r="T135" s="21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9" t="s">
        <v>451</v>
      </c>
      <c r="AT135" s="219" t="s">
        <v>275</v>
      </c>
      <c r="AU135" s="219" t="s">
        <v>86</v>
      </c>
      <c r="AY135" s="17" t="s">
        <v>191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7" t="s">
        <v>84</v>
      </c>
      <c r="BK135" s="220">
        <f>ROUND(I135*H135,2)</f>
        <v>0</v>
      </c>
      <c r="BL135" s="17" t="s">
        <v>321</v>
      </c>
      <c r="BM135" s="219" t="s">
        <v>1207</v>
      </c>
    </row>
    <row r="136" spans="1:65" s="2" customFormat="1">
      <c r="A136" s="34"/>
      <c r="B136" s="35"/>
      <c r="C136" s="36"/>
      <c r="D136" s="221" t="s">
        <v>200</v>
      </c>
      <c r="E136" s="36"/>
      <c r="F136" s="222" t="s">
        <v>1208</v>
      </c>
      <c r="G136" s="36"/>
      <c r="H136" s="36"/>
      <c r="I136" s="122"/>
      <c r="J136" s="36"/>
      <c r="K136" s="36"/>
      <c r="L136" s="39"/>
      <c r="M136" s="223"/>
      <c r="N136" s="224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200</v>
      </c>
      <c r="AU136" s="17" t="s">
        <v>86</v>
      </c>
    </row>
    <row r="137" spans="1:65" s="14" customFormat="1">
      <c r="B137" s="235"/>
      <c r="C137" s="236"/>
      <c r="D137" s="221" t="s">
        <v>202</v>
      </c>
      <c r="E137" s="237" t="s">
        <v>1</v>
      </c>
      <c r="F137" s="238" t="s">
        <v>1209</v>
      </c>
      <c r="G137" s="236"/>
      <c r="H137" s="239">
        <v>22.5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202</v>
      </c>
      <c r="AU137" s="245" t="s">
        <v>86</v>
      </c>
      <c r="AV137" s="14" t="s">
        <v>86</v>
      </c>
      <c r="AW137" s="14" t="s">
        <v>32</v>
      </c>
      <c r="AX137" s="14" t="s">
        <v>77</v>
      </c>
      <c r="AY137" s="245" t="s">
        <v>191</v>
      </c>
    </row>
    <row r="138" spans="1:65" s="2" customFormat="1" ht="14.45" customHeight="1">
      <c r="A138" s="34"/>
      <c r="B138" s="35"/>
      <c r="C138" s="247" t="s">
        <v>213</v>
      </c>
      <c r="D138" s="247" t="s">
        <v>275</v>
      </c>
      <c r="E138" s="248" t="s">
        <v>1210</v>
      </c>
      <c r="F138" s="249" t="s">
        <v>1211</v>
      </c>
      <c r="G138" s="250" t="s">
        <v>297</v>
      </c>
      <c r="H138" s="251">
        <v>17.5</v>
      </c>
      <c r="I138" s="252"/>
      <c r="J138" s="253">
        <f>ROUND(I138*H138,2)</f>
        <v>0</v>
      </c>
      <c r="K138" s="249" t="s">
        <v>197</v>
      </c>
      <c r="L138" s="254"/>
      <c r="M138" s="255" t="s">
        <v>1</v>
      </c>
      <c r="N138" s="256" t="s">
        <v>42</v>
      </c>
      <c r="O138" s="71"/>
      <c r="P138" s="217">
        <f>O138*H138</f>
        <v>0</v>
      </c>
      <c r="Q138" s="217">
        <v>4.0000000000000003E-5</v>
      </c>
      <c r="R138" s="217">
        <f>Q138*H138</f>
        <v>7.000000000000001E-4</v>
      </c>
      <c r="S138" s="217">
        <v>0</v>
      </c>
      <c r="T138" s="21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9" t="s">
        <v>451</v>
      </c>
      <c r="AT138" s="219" t="s">
        <v>275</v>
      </c>
      <c r="AU138" s="219" t="s">
        <v>86</v>
      </c>
      <c r="AY138" s="17" t="s">
        <v>191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7" t="s">
        <v>84</v>
      </c>
      <c r="BK138" s="220">
        <f>ROUND(I138*H138,2)</f>
        <v>0</v>
      </c>
      <c r="BL138" s="17" t="s">
        <v>321</v>
      </c>
      <c r="BM138" s="219" t="s">
        <v>1212</v>
      </c>
    </row>
    <row r="139" spans="1:65" s="2" customFormat="1" ht="19.5">
      <c r="A139" s="34"/>
      <c r="B139" s="35"/>
      <c r="C139" s="36"/>
      <c r="D139" s="221" t="s">
        <v>200</v>
      </c>
      <c r="E139" s="36"/>
      <c r="F139" s="222" t="s">
        <v>1213</v>
      </c>
      <c r="G139" s="36"/>
      <c r="H139" s="36"/>
      <c r="I139" s="122"/>
      <c r="J139" s="36"/>
      <c r="K139" s="36"/>
      <c r="L139" s="39"/>
      <c r="M139" s="223"/>
      <c r="N139" s="224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200</v>
      </c>
      <c r="AU139" s="17" t="s">
        <v>86</v>
      </c>
    </row>
    <row r="140" spans="1:65" s="14" customFormat="1">
      <c r="B140" s="235"/>
      <c r="C140" s="236"/>
      <c r="D140" s="221" t="s">
        <v>202</v>
      </c>
      <c r="E140" s="237" t="s">
        <v>1</v>
      </c>
      <c r="F140" s="238" t="s">
        <v>1214</v>
      </c>
      <c r="G140" s="236"/>
      <c r="H140" s="239">
        <v>17.5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202</v>
      </c>
      <c r="AU140" s="245" t="s">
        <v>86</v>
      </c>
      <c r="AV140" s="14" t="s">
        <v>86</v>
      </c>
      <c r="AW140" s="14" t="s">
        <v>32</v>
      </c>
      <c r="AX140" s="14" t="s">
        <v>77</v>
      </c>
      <c r="AY140" s="245" t="s">
        <v>191</v>
      </c>
    </row>
    <row r="141" spans="1:65" s="2" customFormat="1" ht="21.6" customHeight="1">
      <c r="A141" s="34"/>
      <c r="B141" s="35"/>
      <c r="C141" s="208" t="s">
        <v>198</v>
      </c>
      <c r="D141" s="208" t="s">
        <v>193</v>
      </c>
      <c r="E141" s="209" t="s">
        <v>1215</v>
      </c>
      <c r="F141" s="210" t="s">
        <v>1216</v>
      </c>
      <c r="G141" s="211" t="s">
        <v>235</v>
      </c>
      <c r="H141" s="212">
        <v>1E-3</v>
      </c>
      <c r="I141" s="213"/>
      <c r="J141" s="214">
        <f>ROUND(I141*H141,2)</f>
        <v>0</v>
      </c>
      <c r="K141" s="210" t="s">
        <v>197</v>
      </c>
      <c r="L141" s="39"/>
      <c r="M141" s="215" t="s">
        <v>1</v>
      </c>
      <c r="N141" s="216" t="s">
        <v>42</v>
      </c>
      <c r="O141" s="71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9" t="s">
        <v>321</v>
      </c>
      <c r="AT141" s="219" t="s">
        <v>193</v>
      </c>
      <c r="AU141" s="219" t="s">
        <v>86</v>
      </c>
      <c r="AY141" s="17" t="s">
        <v>191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7" t="s">
        <v>84</v>
      </c>
      <c r="BK141" s="220">
        <f>ROUND(I141*H141,2)</f>
        <v>0</v>
      </c>
      <c r="BL141" s="17" t="s">
        <v>321</v>
      </c>
      <c r="BM141" s="219" t="s">
        <v>1217</v>
      </c>
    </row>
    <row r="142" spans="1:65" s="2" customFormat="1" ht="29.25">
      <c r="A142" s="34"/>
      <c r="B142" s="35"/>
      <c r="C142" s="36"/>
      <c r="D142" s="221" t="s">
        <v>200</v>
      </c>
      <c r="E142" s="36"/>
      <c r="F142" s="222" t="s">
        <v>1218</v>
      </c>
      <c r="G142" s="36"/>
      <c r="H142" s="36"/>
      <c r="I142" s="122"/>
      <c r="J142" s="36"/>
      <c r="K142" s="36"/>
      <c r="L142" s="39"/>
      <c r="M142" s="223"/>
      <c r="N142" s="224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200</v>
      </c>
      <c r="AU142" s="17" t="s">
        <v>86</v>
      </c>
    </row>
    <row r="143" spans="1:65" s="12" customFormat="1" ht="22.9" customHeight="1">
      <c r="B143" s="192"/>
      <c r="C143" s="193"/>
      <c r="D143" s="194" t="s">
        <v>76</v>
      </c>
      <c r="E143" s="206" t="s">
        <v>1219</v>
      </c>
      <c r="F143" s="206" t="s">
        <v>1220</v>
      </c>
      <c r="G143" s="193"/>
      <c r="H143" s="193"/>
      <c r="I143" s="196"/>
      <c r="J143" s="207">
        <f>BK143</f>
        <v>0</v>
      </c>
      <c r="K143" s="193"/>
      <c r="L143" s="198"/>
      <c r="M143" s="199"/>
      <c r="N143" s="200"/>
      <c r="O143" s="200"/>
      <c r="P143" s="201">
        <f>SUM(P144:P200)</f>
        <v>0</v>
      </c>
      <c r="Q143" s="200"/>
      <c r="R143" s="201">
        <f>SUM(R144:R200)</f>
        <v>0.12059161659999999</v>
      </c>
      <c r="S143" s="200"/>
      <c r="T143" s="202">
        <f>SUM(T144:T200)</f>
        <v>0</v>
      </c>
      <c r="AR143" s="203" t="s">
        <v>84</v>
      </c>
      <c r="AT143" s="204" t="s">
        <v>76</v>
      </c>
      <c r="AU143" s="204" t="s">
        <v>84</v>
      </c>
      <c r="AY143" s="203" t="s">
        <v>191</v>
      </c>
      <c r="BK143" s="205">
        <f>SUM(BK144:BK200)</f>
        <v>0</v>
      </c>
    </row>
    <row r="144" spans="1:65" s="2" customFormat="1" ht="14.45" customHeight="1">
      <c r="A144" s="34"/>
      <c r="B144" s="35"/>
      <c r="C144" s="208" t="s">
        <v>227</v>
      </c>
      <c r="D144" s="208" t="s">
        <v>193</v>
      </c>
      <c r="E144" s="209" t="s">
        <v>1221</v>
      </c>
      <c r="F144" s="210" t="s">
        <v>1222</v>
      </c>
      <c r="G144" s="211" t="s">
        <v>196</v>
      </c>
      <c r="H144" s="212">
        <v>6</v>
      </c>
      <c r="I144" s="213"/>
      <c r="J144" s="214">
        <f>ROUND(I144*H144,2)</f>
        <v>0</v>
      </c>
      <c r="K144" s="210" t="s">
        <v>197</v>
      </c>
      <c r="L144" s="39"/>
      <c r="M144" s="215" t="s">
        <v>1</v>
      </c>
      <c r="N144" s="216" t="s">
        <v>42</v>
      </c>
      <c r="O144" s="71"/>
      <c r="P144" s="217">
        <f>O144*H144</f>
        <v>0</v>
      </c>
      <c r="Q144" s="217">
        <v>1.6316536100000001E-2</v>
      </c>
      <c r="R144" s="217">
        <f>Q144*H144</f>
        <v>9.7899216600000005E-2</v>
      </c>
      <c r="S144" s="217">
        <v>0</v>
      </c>
      <c r="T144" s="21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9" t="s">
        <v>321</v>
      </c>
      <c r="AT144" s="219" t="s">
        <v>193</v>
      </c>
      <c r="AU144" s="219" t="s">
        <v>86</v>
      </c>
      <c r="AY144" s="17" t="s">
        <v>191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7" t="s">
        <v>84</v>
      </c>
      <c r="BK144" s="220">
        <f>ROUND(I144*H144,2)</f>
        <v>0</v>
      </c>
      <c r="BL144" s="17" t="s">
        <v>321</v>
      </c>
      <c r="BM144" s="219" t="s">
        <v>248</v>
      </c>
    </row>
    <row r="145" spans="1:65" s="2" customFormat="1">
      <c r="A145" s="34"/>
      <c r="B145" s="35"/>
      <c r="C145" s="36"/>
      <c r="D145" s="221" t="s">
        <v>200</v>
      </c>
      <c r="E145" s="36"/>
      <c r="F145" s="222" t="s">
        <v>1223</v>
      </c>
      <c r="G145" s="36"/>
      <c r="H145" s="36"/>
      <c r="I145" s="122"/>
      <c r="J145" s="36"/>
      <c r="K145" s="36"/>
      <c r="L145" s="39"/>
      <c r="M145" s="223"/>
      <c r="N145" s="224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200</v>
      </c>
      <c r="AU145" s="17" t="s">
        <v>86</v>
      </c>
    </row>
    <row r="146" spans="1:65" s="14" customFormat="1">
      <c r="B146" s="235"/>
      <c r="C146" s="236"/>
      <c r="D146" s="221" t="s">
        <v>202</v>
      </c>
      <c r="E146" s="237" t="s">
        <v>1</v>
      </c>
      <c r="F146" s="238" t="s">
        <v>1224</v>
      </c>
      <c r="G146" s="236"/>
      <c r="H146" s="239">
        <v>2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202</v>
      </c>
      <c r="AU146" s="245" t="s">
        <v>86</v>
      </c>
      <c r="AV146" s="14" t="s">
        <v>86</v>
      </c>
      <c r="AW146" s="14" t="s">
        <v>32</v>
      </c>
      <c r="AX146" s="14" t="s">
        <v>77</v>
      </c>
      <c r="AY146" s="245" t="s">
        <v>191</v>
      </c>
    </row>
    <row r="147" spans="1:65" s="14" customFormat="1">
      <c r="B147" s="235"/>
      <c r="C147" s="236"/>
      <c r="D147" s="221" t="s">
        <v>202</v>
      </c>
      <c r="E147" s="237" t="s">
        <v>1</v>
      </c>
      <c r="F147" s="238" t="s">
        <v>1225</v>
      </c>
      <c r="G147" s="236"/>
      <c r="H147" s="239">
        <v>2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202</v>
      </c>
      <c r="AU147" s="245" t="s">
        <v>86</v>
      </c>
      <c r="AV147" s="14" t="s">
        <v>86</v>
      </c>
      <c r="AW147" s="14" t="s">
        <v>32</v>
      </c>
      <c r="AX147" s="14" t="s">
        <v>77</v>
      </c>
      <c r="AY147" s="245" t="s">
        <v>191</v>
      </c>
    </row>
    <row r="148" spans="1:65" s="14" customFormat="1">
      <c r="B148" s="235"/>
      <c r="C148" s="236"/>
      <c r="D148" s="221" t="s">
        <v>202</v>
      </c>
      <c r="E148" s="237" t="s">
        <v>1</v>
      </c>
      <c r="F148" s="238" t="s">
        <v>1226</v>
      </c>
      <c r="G148" s="236"/>
      <c r="H148" s="239">
        <v>2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202</v>
      </c>
      <c r="AU148" s="245" t="s">
        <v>86</v>
      </c>
      <c r="AV148" s="14" t="s">
        <v>86</v>
      </c>
      <c r="AW148" s="14" t="s">
        <v>32</v>
      </c>
      <c r="AX148" s="14" t="s">
        <v>77</v>
      </c>
      <c r="AY148" s="245" t="s">
        <v>191</v>
      </c>
    </row>
    <row r="149" spans="1:65" s="15" customFormat="1">
      <c r="B149" s="261"/>
      <c r="C149" s="262"/>
      <c r="D149" s="221" t="s">
        <v>202</v>
      </c>
      <c r="E149" s="263" t="s">
        <v>1</v>
      </c>
      <c r="F149" s="264" t="s">
        <v>1227</v>
      </c>
      <c r="G149" s="262"/>
      <c r="H149" s="265">
        <v>6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202</v>
      </c>
      <c r="AU149" s="271" t="s">
        <v>86</v>
      </c>
      <c r="AV149" s="15" t="s">
        <v>198</v>
      </c>
      <c r="AW149" s="15" t="s">
        <v>32</v>
      </c>
      <c r="AX149" s="15" t="s">
        <v>84</v>
      </c>
      <c r="AY149" s="271" t="s">
        <v>191</v>
      </c>
    </row>
    <row r="150" spans="1:65" s="2" customFormat="1" ht="21.6" customHeight="1">
      <c r="A150" s="34"/>
      <c r="B150" s="35"/>
      <c r="C150" s="247" t="s">
        <v>232</v>
      </c>
      <c r="D150" s="247" t="s">
        <v>275</v>
      </c>
      <c r="E150" s="248" t="s">
        <v>1228</v>
      </c>
      <c r="F150" s="249" t="s">
        <v>1229</v>
      </c>
      <c r="G150" s="250" t="s">
        <v>196</v>
      </c>
      <c r="H150" s="251">
        <v>6</v>
      </c>
      <c r="I150" s="252"/>
      <c r="J150" s="253">
        <f>ROUND(I150*H150,2)</f>
        <v>0</v>
      </c>
      <c r="K150" s="249" t="s">
        <v>197</v>
      </c>
      <c r="L150" s="254"/>
      <c r="M150" s="255" t="s">
        <v>1</v>
      </c>
      <c r="N150" s="256" t="s">
        <v>42</v>
      </c>
      <c r="O150" s="71"/>
      <c r="P150" s="217">
        <f>O150*H150</f>
        <v>0</v>
      </c>
      <c r="Q150" s="217">
        <v>1.1000000000000001E-3</v>
      </c>
      <c r="R150" s="217">
        <f>Q150*H150</f>
        <v>6.6E-3</v>
      </c>
      <c r="S150" s="217">
        <v>0</v>
      </c>
      <c r="T150" s="21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9" t="s">
        <v>451</v>
      </c>
      <c r="AT150" s="219" t="s">
        <v>275</v>
      </c>
      <c r="AU150" s="219" t="s">
        <v>86</v>
      </c>
      <c r="AY150" s="17" t="s">
        <v>191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7" t="s">
        <v>84</v>
      </c>
      <c r="BK150" s="220">
        <f>ROUND(I150*H150,2)</f>
        <v>0</v>
      </c>
      <c r="BL150" s="17" t="s">
        <v>321</v>
      </c>
      <c r="BM150" s="219" t="s">
        <v>1230</v>
      </c>
    </row>
    <row r="151" spans="1:65" s="2" customFormat="1">
      <c r="A151" s="34"/>
      <c r="B151" s="35"/>
      <c r="C151" s="36"/>
      <c r="D151" s="221" t="s">
        <v>200</v>
      </c>
      <c r="E151" s="36"/>
      <c r="F151" s="222" t="s">
        <v>1231</v>
      </c>
      <c r="G151" s="36"/>
      <c r="H151" s="36"/>
      <c r="I151" s="122"/>
      <c r="J151" s="36"/>
      <c r="K151" s="36"/>
      <c r="L151" s="39"/>
      <c r="M151" s="223"/>
      <c r="N151" s="224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200</v>
      </c>
      <c r="AU151" s="17" t="s">
        <v>86</v>
      </c>
    </row>
    <row r="152" spans="1:65" s="2" customFormat="1" ht="19.5">
      <c r="A152" s="34"/>
      <c r="B152" s="35"/>
      <c r="C152" s="36"/>
      <c r="D152" s="221" t="s">
        <v>218</v>
      </c>
      <c r="E152" s="36"/>
      <c r="F152" s="246" t="s">
        <v>1232</v>
      </c>
      <c r="G152" s="36"/>
      <c r="H152" s="36"/>
      <c r="I152" s="122"/>
      <c r="J152" s="36"/>
      <c r="K152" s="36"/>
      <c r="L152" s="39"/>
      <c r="M152" s="223"/>
      <c r="N152" s="224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218</v>
      </c>
      <c r="AU152" s="17" t="s">
        <v>86</v>
      </c>
    </row>
    <row r="153" spans="1:65" s="14" customFormat="1">
      <c r="B153" s="235"/>
      <c r="C153" s="236"/>
      <c r="D153" s="221" t="s">
        <v>202</v>
      </c>
      <c r="E153" s="237" t="s">
        <v>1</v>
      </c>
      <c r="F153" s="238" t="s">
        <v>1233</v>
      </c>
      <c r="G153" s="236"/>
      <c r="H153" s="239">
        <v>6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202</v>
      </c>
      <c r="AU153" s="245" t="s">
        <v>86</v>
      </c>
      <c r="AV153" s="14" t="s">
        <v>86</v>
      </c>
      <c r="AW153" s="14" t="s">
        <v>32</v>
      </c>
      <c r="AX153" s="14" t="s">
        <v>77</v>
      </c>
      <c r="AY153" s="245" t="s">
        <v>191</v>
      </c>
    </row>
    <row r="154" spans="1:65" s="2" customFormat="1" ht="21.6" customHeight="1">
      <c r="A154" s="34"/>
      <c r="B154" s="35"/>
      <c r="C154" s="208" t="s">
        <v>241</v>
      </c>
      <c r="D154" s="208" t="s">
        <v>193</v>
      </c>
      <c r="E154" s="209" t="s">
        <v>1234</v>
      </c>
      <c r="F154" s="210" t="s">
        <v>1235</v>
      </c>
      <c r="G154" s="211" t="s">
        <v>297</v>
      </c>
      <c r="H154" s="212">
        <v>6</v>
      </c>
      <c r="I154" s="213"/>
      <c r="J154" s="214">
        <f>ROUND(I154*H154,2)</f>
        <v>0</v>
      </c>
      <c r="K154" s="210" t="s">
        <v>197</v>
      </c>
      <c r="L154" s="39"/>
      <c r="M154" s="215" t="s">
        <v>1</v>
      </c>
      <c r="N154" s="216" t="s">
        <v>42</v>
      </c>
      <c r="O154" s="71"/>
      <c r="P154" s="217">
        <f>O154*H154</f>
        <v>0</v>
      </c>
      <c r="Q154" s="217">
        <v>2.8939999999999999E-4</v>
      </c>
      <c r="R154" s="217">
        <f>Q154*H154</f>
        <v>1.7363999999999999E-3</v>
      </c>
      <c r="S154" s="217">
        <v>0</v>
      </c>
      <c r="T154" s="21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9" t="s">
        <v>321</v>
      </c>
      <c r="AT154" s="219" t="s">
        <v>193</v>
      </c>
      <c r="AU154" s="219" t="s">
        <v>86</v>
      </c>
      <c r="AY154" s="17" t="s">
        <v>191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7" t="s">
        <v>84</v>
      </c>
      <c r="BK154" s="220">
        <f>ROUND(I154*H154,2)</f>
        <v>0</v>
      </c>
      <c r="BL154" s="17" t="s">
        <v>321</v>
      </c>
      <c r="BM154" s="219" t="s">
        <v>280</v>
      </c>
    </row>
    <row r="155" spans="1:65" s="2" customFormat="1">
      <c r="A155" s="34"/>
      <c r="B155" s="35"/>
      <c r="C155" s="36"/>
      <c r="D155" s="221" t="s">
        <v>200</v>
      </c>
      <c r="E155" s="36"/>
      <c r="F155" s="222" t="s">
        <v>1236</v>
      </c>
      <c r="G155" s="36"/>
      <c r="H155" s="36"/>
      <c r="I155" s="122"/>
      <c r="J155" s="36"/>
      <c r="K155" s="36"/>
      <c r="L155" s="39"/>
      <c r="M155" s="223"/>
      <c r="N155" s="224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200</v>
      </c>
      <c r="AU155" s="17" t="s">
        <v>86</v>
      </c>
    </row>
    <row r="156" spans="1:65" s="2" customFormat="1" ht="19.5">
      <c r="A156" s="34"/>
      <c r="B156" s="35"/>
      <c r="C156" s="36"/>
      <c r="D156" s="221" t="s">
        <v>218</v>
      </c>
      <c r="E156" s="36"/>
      <c r="F156" s="246" t="s">
        <v>1237</v>
      </c>
      <c r="G156" s="36"/>
      <c r="H156" s="36"/>
      <c r="I156" s="122"/>
      <c r="J156" s="36"/>
      <c r="K156" s="36"/>
      <c r="L156" s="39"/>
      <c r="M156" s="223"/>
      <c r="N156" s="224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218</v>
      </c>
      <c r="AU156" s="17" t="s">
        <v>86</v>
      </c>
    </row>
    <row r="157" spans="1:65" s="14" customFormat="1">
      <c r="B157" s="235"/>
      <c r="C157" s="236"/>
      <c r="D157" s="221" t="s">
        <v>202</v>
      </c>
      <c r="E157" s="237" t="s">
        <v>1</v>
      </c>
      <c r="F157" s="238" t="s">
        <v>1238</v>
      </c>
      <c r="G157" s="236"/>
      <c r="H157" s="239">
        <v>2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202</v>
      </c>
      <c r="AU157" s="245" t="s">
        <v>86</v>
      </c>
      <c r="AV157" s="14" t="s">
        <v>86</v>
      </c>
      <c r="AW157" s="14" t="s">
        <v>32</v>
      </c>
      <c r="AX157" s="14" t="s">
        <v>77</v>
      </c>
      <c r="AY157" s="245" t="s">
        <v>191</v>
      </c>
    </row>
    <row r="158" spans="1:65" s="14" customFormat="1">
      <c r="B158" s="235"/>
      <c r="C158" s="236"/>
      <c r="D158" s="221" t="s">
        <v>202</v>
      </c>
      <c r="E158" s="237" t="s">
        <v>1</v>
      </c>
      <c r="F158" s="238" t="s">
        <v>1239</v>
      </c>
      <c r="G158" s="236"/>
      <c r="H158" s="239">
        <v>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202</v>
      </c>
      <c r="AU158" s="245" t="s">
        <v>86</v>
      </c>
      <c r="AV158" s="14" t="s">
        <v>86</v>
      </c>
      <c r="AW158" s="14" t="s">
        <v>32</v>
      </c>
      <c r="AX158" s="14" t="s">
        <v>77</v>
      </c>
      <c r="AY158" s="245" t="s">
        <v>191</v>
      </c>
    </row>
    <row r="159" spans="1:65" s="14" customFormat="1">
      <c r="B159" s="235"/>
      <c r="C159" s="236"/>
      <c r="D159" s="221" t="s">
        <v>202</v>
      </c>
      <c r="E159" s="237" t="s">
        <v>1</v>
      </c>
      <c r="F159" s="238" t="s">
        <v>1240</v>
      </c>
      <c r="G159" s="236"/>
      <c r="H159" s="239">
        <v>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202</v>
      </c>
      <c r="AU159" s="245" t="s">
        <v>86</v>
      </c>
      <c r="AV159" s="14" t="s">
        <v>86</v>
      </c>
      <c r="AW159" s="14" t="s">
        <v>32</v>
      </c>
      <c r="AX159" s="14" t="s">
        <v>77</v>
      </c>
      <c r="AY159" s="245" t="s">
        <v>191</v>
      </c>
    </row>
    <row r="160" spans="1:65" s="15" customFormat="1">
      <c r="B160" s="261"/>
      <c r="C160" s="262"/>
      <c r="D160" s="221" t="s">
        <v>202</v>
      </c>
      <c r="E160" s="263" t="s">
        <v>1</v>
      </c>
      <c r="F160" s="264" t="s">
        <v>1227</v>
      </c>
      <c r="G160" s="262"/>
      <c r="H160" s="265">
        <v>6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202</v>
      </c>
      <c r="AU160" s="271" t="s">
        <v>86</v>
      </c>
      <c r="AV160" s="15" t="s">
        <v>198</v>
      </c>
      <c r="AW160" s="15" t="s">
        <v>32</v>
      </c>
      <c r="AX160" s="15" t="s">
        <v>84</v>
      </c>
      <c r="AY160" s="271" t="s">
        <v>191</v>
      </c>
    </row>
    <row r="161" spans="1:65" s="2" customFormat="1" ht="21.6" customHeight="1">
      <c r="A161" s="34"/>
      <c r="B161" s="35"/>
      <c r="C161" s="208" t="s">
        <v>248</v>
      </c>
      <c r="D161" s="208" t="s">
        <v>193</v>
      </c>
      <c r="E161" s="209" t="s">
        <v>1241</v>
      </c>
      <c r="F161" s="210" t="s">
        <v>1242</v>
      </c>
      <c r="G161" s="211" t="s">
        <v>297</v>
      </c>
      <c r="H161" s="212">
        <v>6.5</v>
      </c>
      <c r="I161" s="213"/>
      <c r="J161" s="214">
        <f>ROUND(I161*H161,2)</f>
        <v>0</v>
      </c>
      <c r="K161" s="210" t="s">
        <v>197</v>
      </c>
      <c r="L161" s="39"/>
      <c r="M161" s="215" t="s">
        <v>1</v>
      </c>
      <c r="N161" s="216" t="s">
        <v>42</v>
      </c>
      <c r="O161" s="71"/>
      <c r="P161" s="217">
        <f>O161*H161</f>
        <v>0</v>
      </c>
      <c r="Q161" s="217">
        <v>3.5399999999999999E-4</v>
      </c>
      <c r="R161" s="217">
        <f>Q161*H161</f>
        <v>2.3010000000000001E-3</v>
      </c>
      <c r="S161" s="217">
        <v>0</v>
      </c>
      <c r="T161" s="21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9" t="s">
        <v>321</v>
      </c>
      <c r="AT161" s="219" t="s">
        <v>193</v>
      </c>
      <c r="AU161" s="219" t="s">
        <v>86</v>
      </c>
      <c r="AY161" s="17" t="s">
        <v>191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7" t="s">
        <v>84</v>
      </c>
      <c r="BK161" s="220">
        <f>ROUND(I161*H161,2)</f>
        <v>0</v>
      </c>
      <c r="BL161" s="17" t="s">
        <v>321</v>
      </c>
      <c r="BM161" s="219" t="s">
        <v>303</v>
      </c>
    </row>
    <row r="162" spans="1:65" s="2" customFormat="1">
      <c r="A162" s="34"/>
      <c r="B162" s="35"/>
      <c r="C162" s="36"/>
      <c r="D162" s="221" t="s">
        <v>200</v>
      </c>
      <c r="E162" s="36"/>
      <c r="F162" s="222" t="s">
        <v>1236</v>
      </c>
      <c r="G162" s="36"/>
      <c r="H162" s="36"/>
      <c r="I162" s="122"/>
      <c r="J162" s="36"/>
      <c r="K162" s="36"/>
      <c r="L162" s="39"/>
      <c r="M162" s="223"/>
      <c r="N162" s="224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200</v>
      </c>
      <c r="AU162" s="17" t="s">
        <v>86</v>
      </c>
    </row>
    <row r="163" spans="1:65" s="2" customFormat="1" ht="19.5">
      <c r="A163" s="34"/>
      <c r="B163" s="35"/>
      <c r="C163" s="36"/>
      <c r="D163" s="221" t="s">
        <v>218</v>
      </c>
      <c r="E163" s="36"/>
      <c r="F163" s="246" t="s">
        <v>1243</v>
      </c>
      <c r="G163" s="36"/>
      <c r="H163" s="36"/>
      <c r="I163" s="122"/>
      <c r="J163" s="36"/>
      <c r="K163" s="36"/>
      <c r="L163" s="39"/>
      <c r="M163" s="223"/>
      <c r="N163" s="224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218</v>
      </c>
      <c r="AU163" s="17" t="s">
        <v>86</v>
      </c>
    </row>
    <row r="164" spans="1:65" s="14" customFormat="1">
      <c r="B164" s="235"/>
      <c r="C164" s="236"/>
      <c r="D164" s="221" t="s">
        <v>202</v>
      </c>
      <c r="E164" s="237" t="s">
        <v>1</v>
      </c>
      <c r="F164" s="238" t="s">
        <v>1244</v>
      </c>
      <c r="G164" s="236"/>
      <c r="H164" s="239">
        <v>2.5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202</v>
      </c>
      <c r="AU164" s="245" t="s">
        <v>86</v>
      </c>
      <c r="AV164" s="14" t="s">
        <v>86</v>
      </c>
      <c r="AW164" s="14" t="s">
        <v>32</v>
      </c>
      <c r="AX164" s="14" t="s">
        <v>77</v>
      </c>
      <c r="AY164" s="245" t="s">
        <v>191</v>
      </c>
    </row>
    <row r="165" spans="1:65" s="14" customFormat="1">
      <c r="B165" s="235"/>
      <c r="C165" s="236"/>
      <c r="D165" s="221" t="s">
        <v>202</v>
      </c>
      <c r="E165" s="237" t="s">
        <v>1</v>
      </c>
      <c r="F165" s="238" t="s">
        <v>1245</v>
      </c>
      <c r="G165" s="236"/>
      <c r="H165" s="239">
        <v>1.5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202</v>
      </c>
      <c r="AU165" s="245" t="s">
        <v>86</v>
      </c>
      <c r="AV165" s="14" t="s">
        <v>86</v>
      </c>
      <c r="AW165" s="14" t="s">
        <v>32</v>
      </c>
      <c r="AX165" s="14" t="s">
        <v>77</v>
      </c>
      <c r="AY165" s="245" t="s">
        <v>191</v>
      </c>
    </row>
    <row r="166" spans="1:65" s="14" customFormat="1">
      <c r="B166" s="235"/>
      <c r="C166" s="236"/>
      <c r="D166" s="221" t="s">
        <v>202</v>
      </c>
      <c r="E166" s="237" t="s">
        <v>1</v>
      </c>
      <c r="F166" s="238" t="s">
        <v>1246</v>
      </c>
      <c r="G166" s="236"/>
      <c r="H166" s="239">
        <v>2.5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202</v>
      </c>
      <c r="AU166" s="245" t="s">
        <v>86</v>
      </c>
      <c r="AV166" s="14" t="s">
        <v>86</v>
      </c>
      <c r="AW166" s="14" t="s">
        <v>32</v>
      </c>
      <c r="AX166" s="14" t="s">
        <v>77</v>
      </c>
      <c r="AY166" s="245" t="s">
        <v>191</v>
      </c>
    </row>
    <row r="167" spans="1:65" s="15" customFormat="1">
      <c r="B167" s="261"/>
      <c r="C167" s="262"/>
      <c r="D167" s="221" t="s">
        <v>202</v>
      </c>
      <c r="E167" s="263" t="s">
        <v>1</v>
      </c>
      <c r="F167" s="264" t="s">
        <v>1227</v>
      </c>
      <c r="G167" s="262"/>
      <c r="H167" s="265">
        <v>6.5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202</v>
      </c>
      <c r="AU167" s="271" t="s">
        <v>86</v>
      </c>
      <c r="AV167" s="15" t="s">
        <v>198</v>
      </c>
      <c r="AW167" s="15" t="s">
        <v>32</v>
      </c>
      <c r="AX167" s="15" t="s">
        <v>84</v>
      </c>
      <c r="AY167" s="271" t="s">
        <v>191</v>
      </c>
    </row>
    <row r="168" spans="1:65" s="2" customFormat="1" ht="21.6" customHeight="1">
      <c r="A168" s="34"/>
      <c r="B168" s="35"/>
      <c r="C168" s="208" t="s">
        <v>255</v>
      </c>
      <c r="D168" s="208" t="s">
        <v>193</v>
      </c>
      <c r="E168" s="209" t="s">
        <v>1247</v>
      </c>
      <c r="F168" s="210" t="s">
        <v>1248</v>
      </c>
      <c r="G168" s="211" t="s">
        <v>297</v>
      </c>
      <c r="H168" s="212">
        <v>10</v>
      </c>
      <c r="I168" s="213"/>
      <c r="J168" s="214">
        <f>ROUND(I168*H168,2)</f>
        <v>0</v>
      </c>
      <c r="K168" s="210" t="s">
        <v>197</v>
      </c>
      <c r="L168" s="39"/>
      <c r="M168" s="215" t="s">
        <v>1</v>
      </c>
      <c r="N168" s="216" t="s">
        <v>42</v>
      </c>
      <c r="O168" s="71"/>
      <c r="P168" s="217">
        <f>O168*H168</f>
        <v>0</v>
      </c>
      <c r="Q168" s="217">
        <v>1.2055E-3</v>
      </c>
      <c r="R168" s="217">
        <f>Q168*H168</f>
        <v>1.2055E-2</v>
      </c>
      <c r="S168" s="217">
        <v>0</v>
      </c>
      <c r="T168" s="21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9" t="s">
        <v>321</v>
      </c>
      <c r="AT168" s="219" t="s">
        <v>193</v>
      </c>
      <c r="AU168" s="219" t="s">
        <v>86</v>
      </c>
      <c r="AY168" s="17" t="s">
        <v>191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7" t="s">
        <v>84</v>
      </c>
      <c r="BK168" s="220">
        <f>ROUND(I168*H168,2)</f>
        <v>0</v>
      </c>
      <c r="BL168" s="17" t="s">
        <v>321</v>
      </c>
      <c r="BM168" s="219" t="s">
        <v>321</v>
      </c>
    </row>
    <row r="169" spans="1:65" s="2" customFormat="1">
      <c r="A169" s="34"/>
      <c r="B169" s="35"/>
      <c r="C169" s="36"/>
      <c r="D169" s="221" t="s">
        <v>200</v>
      </c>
      <c r="E169" s="36"/>
      <c r="F169" s="222" t="s">
        <v>1236</v>
      </c>
      <c r="G169" s="36"/>
      <c r="H169" s="36"/>
      <c r="I169" s="122"/>
      <c r="J169" s="36"/>
      <c r="K169" s="36"/>
      <c r="L169" s="39"/>
      <c r="M169" s="223"/>
      <c r="N169" s="224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200</v>
      </c>
      <c r="AU169" s="17" t="s">
        <v>86</v>
      </c>
    </row>
    <row r="170" spans="1:65" s="2" customFormat="1" ht="19.5">
      <c r="A170" s="34"/>
      <c r="B170" s="35"/>
      <c r="C170" s="36"/>
      <c r="D170" s="221" t="s">
        <v>218</v>
      </c>
      <c r="E170" s="36"/>
      <c r="F170" s="246" t="s">
        <v>1249</v>
      </c>
      <c r="G170" s="36"/>
      <c r="H170" s="36"/>
      <c r="I170" s="122"/>
      <c r="J170" s="36"/>
      <c r="K170" s="36"/>
      <c r="L170" s="39"/>
      <c r="M170" s="223"/>
      <c r="N170" s="224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218</v>
      </c>
      <c r="AU170" s="17" t="s">
        <v>86</v>
      </c>
    </row>
    <row r="171" spans="1:65" s="14" customFormat="1">
      <c r="B171" s="235"/>
      <c r="C171" s="236"/>
      <c r="D171" s="221" t="s">
        <v>202</v>
      </c>
      <c r="E171" s="237" t="s">
        <v>1</v>
      </c>
      <c r="F171" s="238" t="s">
        <v>1250</v>
      </c>
      <c r="G171" s="236"/>
      <c r="H171" s="239">
        <v>3.5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202</v>
      </c>
      <c r="AU171" s="245" t="s">
        <v>86</v>
      </c>
      <c r="AV171" s="14" t="s">
        <v>86</v>
      </c>
      <c r="AW171" s="14" t="s">
        <v>32</v>
      </c>
      <c r="AX171" s="14" t="s">
        <v>77</v>
      </c>
      <c r="AY171" s="245" t="s">
        <v>191</v>
      </c>
    </row>
    <row r="172" spans="1:65" s="14" customFormat="1">
      <c r="B172" s="235"/>
      <c r="C172" s="236"/>
      <c r="D172" s="221" t="s">
        <v>202</v>
      </c>
      <c r="E172" s="237" t="s">
        <v>1</v>
      </c>
      <c r="F172" s="238" t="s">
        <v>1251</v>
      </c>
      <c r="G172" s="236"/>
      <c r="H172" s="239">
        <v>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202</v>
      </c>
      <c r="AU172" s="245" t="s">
        <v>86</v>
      </c>
      <c r="AV172" s="14" t="s">
        <v>86</v>
      </c>
      <c r="AW172" s="14" t="s">
        <v>32</v>
      </c>
      <c r="AX172" s="14" t="s">
        <v>77</v>
      </c>
      <c r="AY172" s="245" t="s">
        <v>191</v>
      </c>
    </row>
    <row r="173" spans="1:65" s="14" customFormat="1">
      <c r="B173" s="235"/>
      <c r="C173" s="236"/>
      <c r="D173" s="221" t="s">
        <v>202</v>
      </c>
      <c r="E173" s="237" t="s">
        <v>1</v>
      </c>
      <c r="F173" s="238" t="s">
        <v>1252</v>
      </c>
      <c r="G173" s="236"/>
      <c r="H173" s="239">
        <v>3.5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202</v>
      </c>
      <c r="AU173" s="245" t="s">
        <v>86</v>
      </c>
      <c r="AV173" s="14" t="s">
        <v>86</v>
      </c>
      <c r="AW173" s="14" t="s">
        <v>32</v>
      </c>
      <c r="AX173" s="14" t="s">
        <v>77</v>
      </c>
      <c r="AY173" s="245" t="s">
        <v>191</v>
      </c>
    </row>
    <row r="174" spans="1:65" s="15" customFormat="1">
      <c r="B174" s="261"/>
      <c r="C174" s="262"/>
      <c r="D174" s="221" t="s">
        <v>202</v>
      </c>
      <c r="E174" s="263" t="s">
        <v>1</v>
      </c>
      <c r="F174" s="264" t="s">
        <v>1227</v>
      </c>
      <c r="G174" s="262"/>
      <c r="H174" s="265">
        <v>10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202</v>
      </c>
      <c r="AU174" s="271" t="s">
        <v>86</v>
      </c>
      <c r="AV174" s="15" t="s">
        <v>198</v>
      </c>
      <c r="AW174" s="15" t="s">
        <v>32</v>
      </c>
      <c r="AX174" s="15" t="s">
        <v>84</v>
      </c>
      <c r="AY174" s="271" t="s">
        <v>191</v>
      </c>
    </row>
    <row r="175" spans="1:65" s="2" customFormat="1" ht="21.6" customHeight="1">
      <c r="A175" s="34"/>
      <c r="B175" s="35"/>
      <c r="C175" s="208" t="s">
        <v>266</v>
      </c>
      <c r="D175" s="208" t="s">
        <v>193</v>
      </c>
      <c r="E175" s="209" t="s">
        <v>1253</v>
      </c>
      <c r="F175" s="210" t="s">
        <v>1254</v>
      </c>
      <c r="G175" s="211" t="s">
        <v>196</v>
      </c>
      <c r="H175" s="212">
        <v>12</v>
      </c>
      <c r="I175" s="213"/>
      <c r="J175" s="214">
        <f>ROUND(I175*H175,2)</f>
        <v>0</v>
      </c>
      <c r="K175" s="210" t="s">
        <v>197</v>
      </c>
      <c r="L175" s="39"/>
      <c r="M175" s="215" t="s">
        <v>1</v>
      </c>
      <c r="N175" s="216" t="s">
        <v>42</v>
      </c>
      <c r="O175" s="71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9" t="s">
        <v>321</v>
      </c>
      <c r="AT175" s="219" t="s">
        <v>193</v>
      </c>
      <c r="AU175" s="219" t="s">
        <v>86</v>
      </c>
      <c r="AY175" s="17" t="s">
        <v>191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7" t="s">
        <v>84</v>
      </c>
      <c r="BK175" s="220">
        <f>ROUND(I175*H175,2)</f>
        <v>0</v>
      </c>
      <c r="BL175" s="17" t="s">
        <v>321</v>
      </c>
      <c r="BM175" s="219" t="s">
        <v>354</v>
      </c>
    </row>
    <row r="176" spans="1:65" s="2" customFormat="1">
      <c r="A176" s="34"/>
      <c r="B176" s="35"/>
      <c r="C176" s="36"/>
      <c r="D176" s="221" t="s">
        <v>200</v>
      </c>
      <c r="E176" s="36"/>
      <c r="F176" s="222" t="s">
        <v>1255</v>
      </c>
      <c r="G176" s="36"/>
      <c r="H176" s="36"/>
      <c r="I176" s="122"/>
      <c r="J176" s="36"/>
      <c r="K176" s="36"/>
      <c r="L176" s="39"/>
      <c r="M176" s="223"/>
      <c r="N176" s="224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200</v>
      </c>
      <c r="AU176" s="17" t="s">
        <v>86</v>
      </c>
    </row>
    <row r="177" spans="1:65" s="14" customFormat="1">
      <c r="B177" s="235"/>
      <c r="C177" s="236"/>
      <c r="D177" s="221" t="s">
        <v>202</v>
      </c>
      <c r="E177" s="237" t="s">
        <v>1</v>
      </c>
      <c r="F177" s="238" t="s">
        <v>1256</v>
      </c>
      <c r="G177" s="236"/>
      <c r="H177" s="239">
        <v>4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202</v>
      </c>
      <c r="AU177" s="245" t="s">
        <v>86</v>
      </c>
      <c r="AV177" s="14" t="s">
        <v>86</v>
      </c>
      <c r="AW177" s="14" t="s">
        <v>32</v>
      </c>
      <c r="AX177" s="14" t="s">
        <v>77</v>
      </c>
      <c r="AY177" s="245" t="s">
        <v>191</v>
      </c>
    </row>
    <row r="178" spans="1:65" s="14" customFormat="1">
      <c r="B178" s="235"/>
      <c r="C178" s="236"/>
      <c r="D178" s="221" t="s">
        <v>202</v>
      </c>
      <c r="E178" s="237" t="s">
        <v>1</v>
      </c>
      <c r="F178" s="238" t="s">
        <v>1257</v>
      </c>
      <c r="G178" s="236"/>
      <c r="H178" s="239">
        <v>4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202</v>
      </c>
      <c r="AU178" s="245" t="s">
        <v>86</v>
      </c>
      <c r="AV178" s="14" t="s">
        <v>86</v>
      </c>
      <c r="AW178" s="14" t="s">
        <v>32</v>
      </c>
      <c r="AX178" s="14" t="s">
        <v>77</v>
      </c>
      <c r="AY178" s="245" t="s">
        <v>191</v>
      </c>
    </row>
    <row r="179" spans="1:65" s="14" customFormat="1">
      <c r="B179" s="235"/>
      <c r="C179" s="236"/>
      <c r="D179" s="221" t="s">
        <v>202</v>
      </c>
      <c r="E179" s="237" t="s">
        <v>1</v>
      </c>
      <c r="F179" s="238" t="s">
        <v>1258</v>
      </c>
      <c r="G179" s="236"/>
      <c r="H179" s="239">
        <v>4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202</v>
      </c>
      <c r="AU179" s="245" t="s">
        <v>86</v>
      </c>
      <c r="AV179" s="14" t="s">
        <v>86</v>
      </c>
      <c r="AW179" s="14" t="s">
        <v>32</v>
      </c>
      <c r="AX179" s="14" t="s">
        <v>77</v>
      </c>
      <c r="AY179" s="245" t="s">
        <v>191</v>
      </c>
    </row>
    <row r="180" spans="1:65" s="15" customFormat="1">
      <c r="B180" s="261"/>
      <c r="C180" s="262"/>
      <c r="D180" s="221" t="s">
        <v>202</v>
      </c>
      <c r="E180" s="263" t="s">
        <v>1</v>
      </c>
      <c r="F180" s="264" t="s">
        <v>1227</v>
      </c>
      <c r="G180" s="262"/>
      <c r="H180" s="265">
        <v>12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AT180" s="271" t="s">
        <v>202</v>
      </c>
      <c r="AU180" s="271" t="s">
        <v>86</v>
      </c>
      <c r="AV180" s="15" t="s">
        <v>198</v>
      </c>
      <c r="AW180" s="15" t="s">
        <v>32</v>
      </c>
      <c r="AX180" s="15" t="s">
        <v>84</v>
      </c>
      <c r="AY180" s="271" t="s">
        <v>191</v>
      </c>
    </row>
    <row r="181" spans="1:65" s="2" customFormat="1" ht="21.6" customHeight="1">
      <c r="A181" s="34"/>
      <c r="B181" s="35"/>
      <c r="C181" s="208" t="s">
        <v>274</v>
      </c>
      <c r="D181" s="208" t="s">
        <v>193</v>
      </c>
      <c r="E181" s="209" t="s">
        <v>1259</v>
      </c>
      <c r="F181" s="210" t="s">
        <v>1260</v>
      </c>
      <c r="G181" s="211" t="s">
        <v>196</v>
      </c>
      <c r="H181" s="212">
        <v>3</v>
      </c>
      <c r="I181" s="213"/>
      <c r="J181" s="214">
        <f>ROUND(I181*H181,2)</f>
        <v>0</v>
      </c>
      <c r="K181" s="210" t="s">
        <v>197</v>
      </c>
      <c r="L181" s="39"/>
      <c r="M181" s="215" t="s">
        <v>1</v>
      </c>
      <c r="N181" s="216" t="s">
        <v>42</v>
      </c>
      <c r="O181" s="71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9" t="s">
        <v>321</v>
      </c>
      <c r="AT181" s="219" t="s">
        <v>193</v>
      </c>
      <c r="AU181" s="219" t="s">
        <v>86</v>
      </c>
      <c r="AY181" s="17" t="s">
        <v>191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7" t="s">
        <v>84</v>
      </c>
      <c r="BK181" s="220">
        <f>ROUND(I181*H181,2)</f>
        <v>0</v>
      </c>
      <c r="BL181" s="17" t="s">
        <v>321</v>
      </c>
      <c r="BM181" s="219" t="s">
        <v>370</v>
      </c>
    </row>
    <row r="182" spans="1:65" s="2" customFormat="1">
      <c r="A182" s="34"/>
      <c r="B182" s="35"/>
      <c r="C182" s="36"/>
      <c r="D182" s="221" t="s">
        <v>200</v>
      </c>
      <c r="E182" s="36"/>
      <c r="F182" s="222" t="s">
        <v>1261</v>
      </c>
      <c r="G182" s="36"/>
      <c r="H182" s="36"/>
      <c r="I182" s="122"/>
      <c r="J182" s="36"/>
      <c r="K182" s="36"/>
      <c r="L182" s="39"/>
      <c r="M182" s="223"/>
      <c r="N182" s="224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200</v>
      </c>
      <c r="AU182" s="17" t="s">
        <v>86</v>
      </c>
    </row>
    <row r="183" spans="1:65" s="14" customFormat="1">
      <c r="B183" s="235"/>
      <c r="C183" s="236"/>
      <c r="D183" s="221" t="s">
        <v>202</v>
      </c>
      <c r="E183" s="237" t="s">
        <v>1</v>
      </c>
      <c r="F183" s="238" t="s">
        <v>1262</v>
      </c>
      <c r="G183" s="236"/>
      <c r="H183" s="239">
        <v>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202</v>
      </c>
      <c r="AU183" s="245" t="s">
        <v>86</v>
      </c>
      <c r="AV183" s="14" t="s">
        <v>86</v>
      </c>
      <c r="AW183" s="14" t="s">
        <v>32</v>
      </c>
      <c r="AX183" s="14" t="s">
        <v>77</v>
      </c>
      <c r="AY183" s="245" t="s">
        <v>191</v>
      </c>
    </row>
    <row r="184" spans="1:65" s="14" customFormat="1">
      <c r="B184" s="235"/>
      <c r="C184" s="236"/>
      <c r="D184" s="221" t="s">
        <v>202</v>
      </c>
      <c r="E184" s="237" t="s">
        <v>1</v>
      </c>
      <c r="F184" s="238" t="s">
        <v>1263</v>
      </c>
      <c r="G184" s="236"/>
      <c r="H184" s="239">
        <v>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202</v>
      </c>
      <c r="AU184" s="245" t="s">
        <v>86</v>
      </c>
      <c r="AV184" s="14" t="s">
        <v>86</v>
      </c>
      <c r="AW184" s="14" t="s">
        <v>32</v>
      </c>
      <c r="AX184" s="14" t="s">
        <v>77</v>
      </c>
      <c r="AY184" s="245" t="s">
        <v>191</v>
      </c>
    </row>
    <row r="185" spans="1:65" s="14" customFormat="1">
      <c r="B185" s="235"/>
      <c r="C185" s="236"/>
      <c r="D185" s="221" t="s">
        <v>202</v>
      </c>
      <c r="E185" s="237" t="s">
        <v>1</v>
      </c>
      <c r="F185" s="238" t="s">
        <v>1264</v>
      </c>
      <c r="G185" s="236"/>
      <c r="H185" s="239">
        <v>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202</v>
      </c>
      <c r="AU185" s="245" t="s">
        <v>86</v>
      </c>
      <c r="AV185" s="14" t="s">
        <v>86</v>
      </c>
      <c r="AW185" s="14" t="s">
        <v>32</v>
      </c>
      <c r="AX185" s="14" t="s">
        <v>77</v>
      </c>
      <c r="AY185" s="245" t="s">
        <v>191</v>
      </c>
    </row>
    <row r="186" spans="1:65" s="15" customFormat="1">
      <c r="B186" s="261"/>
      <c r="C186" s="262"/>
      <c r="D186" s="221" t="s">
        <v>202</v>
      </c>
      <c r="E186" s="263" t="s">
        <v>1</v>
      </c>
      <c r="F186" s="264" t="s">
        <v>1227</v>
      </c>
      <c r="G186" s="262"/>
      <c r="H186" s="265">
        <v>3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AT186" s="271" t="s">
        <v>202</v>
      </c>
      <c r="AU186" s="271" t="s">
        <v>86</v>
      </c>
      <c r="AV186" s="15" t="s">
        <v>198</v>
      </c>
      <c r="AW186" s="15" t="s">
        <v>32</v>
      </c>
      <c r="AX186" s="15" t="s">
        <v>84</v>
      </c>
      <c r="AY186" s="271" t="s">
        <v>191</v>
      </c>
    </row>
    <row r="187" spans="1:65" s="2" customFormat="1" ht="21.6" customHeight="1">
      <c r="A187" s="34"/>
      <c r="B187" s="35"/>
      <c r="C187" s="208" t="s">
        <v>280</v>
      </c>
      <c r="D187" s="208" t="s">
        <v>193</v>
      </c>
      <c r="E187" s="209" t="s">
        <v>1265</v>
      </c>
      <c r="F187" s="210" t="s">
        <v>1266</v>
      </c>
      <c r="G187" s="211" t="s">
        <v>196</v>
      </c>
      <c r="H187" s="212">
        <v>3</v>
      </c>
      <c r="I187" s="213"/>
      <c r="J187" s="214">
        <f>ROUND(I187*H187,2)</f>
        <v>0</v>
      </c>
      <c r="K187" s="210" t="s">
        <v>197</v>
      </c>
      <c r="L187" s="39"/>
      <c r="M187" s="215" t="s">
        <v>1</v>
      </c>
      <c r="N187" s="216" t="s">
        <v>42</v>
      </c>
      <c r="O187" s="71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9" t="s">
        <v>321</v>
      </c>
      <c r="AT187" s="219" t="s">
        <v>193</v>
      </c>
      <c r="AU187" s="219" t="s">
        <v>86</v>
      </c>
      <c r="AY187" s="17" t="s">
        <v>191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7" t="s">
        <v>84</v>
      </c>
      <c r="BK187" s="220">
        <f>ROUND(I187*H187,2)</f>
        <v>0</v>
      </c>
      <c r="BL187" s="17" t="s">
        <v>321</v>
      </c>
      <c r="BM187" s="219" t="s">
        <v>380</v>
      </c>
    </row>
    <row r="188" spans="1:65" s="2" customFormat="1">
      <c r="A188" s="34"/>
      <c r="B188" s="35"/>
      <c r="C188" s="36"/>
      <c r="D188" s="221" t="s">
        <v>200</v>
      </c>
      <c r="E188" s="36"/>
      <c r="F188" s="222" t="s">
        <v>1267</v>
      </c>
      <c r="G188" s="36"/>
      <c r="H188" s="36"/>
      <c r="I188" s="122"/>
      <c r="J188" s="36"/>
      <c r="K188" s="36"/>
      <c r="L188" s="39"/>
      <c r="M188" s="223"/>
      <c r="N188" s="224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200</v>
      </c>
      <c r="AU188" s="17" t="s">
        <v>86</v>
      </c>
    </row>
    <row r="189" spans="1:65" s="14" customFormat="1">
      <c r="B189" s="235"/>
      <c r="C189" s="236"/>
      <c r="D189" s="221" t="s">
        <v>202</v>
      </c>
      <c r="E189" s="237" t="s">
        <v>1</v>
      </c>
      <c r="F189" s="238" t="s">
        <v>1262</v>
      </c>
      <c r="G189" s="236"/>
      <c r="H189" s="239">
        <v>1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202</v>
      </c>
      <c r="AU189" s="245" t="s">
        <v>86</v>
      </c>
      <c r="AV189" s="14" t="s">
        <v>86</v>
      </c>
      <c r="AW189" s="14" t="s">
        <v>32</v>
      </c>
      <c r="AX189" s="14" t="s">
        <v>77</v>
      </c>
      <c r="AY189" s="245" t="s">
        <v>191</v>
      </c>
    </row>
    <row r="190" spans="1:65" s="14" customFormat="1">
      <c r="B190" s="235"/>
      <c r="C190" s="236"/>
      <c r="D190" s="221" t="s">
        <v>202</v>
      </c>
      <c r="E190" s="237" t="s">
        <v>1</v>
      </c>
      <c r="F190" s="238" t="s">
        <v>1263</v>
      </c>
      <c r="G190" s="236"/>
      <c r="H190" s="239">
        <v>1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202</v>
      </c>
      <c r="AU190" s="245" t="s">
        <v>86</v>
      </c>
      <c r="AV190" s="14" t="s">
        <v>86</v>
      </c>
      <c r="AW190" s="14" t="s">
        <v>32</v>
      </c>
      <c r="AX190" s="14" t="s">
        <v>77</v>
      </c>
      <c r="AY190" s="245" t="s">
        <v>191</v>
      </c>
    </row>
    <row r="191" spans="1:65" s="14" customFormat="1">
      <c r="B191" s="235"/>
      <c r="C191" s="236"/>
      <c r="D191" s="221" t="s">
        <v>202</v>
      </c>
      <c r="E191" s="237" t="s">
        <v>1</v>
      </c>
      <c r="F191" s="238" t="s">
        <v>1264</v>
      </c>
      <c r="G191" s="236"/>
      <c r="H191" s="239">
        <v>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202</v>
      </c>
      <c r="AU191" s="245" t="s">
        <v>86</v>
      </c>
      <c r="AV191" s="14" t="s">
        <v>86</v>
      </c>
      <c r="AW191" s="14" t="s">
        <v>32</v>
      </c>
      <c r="AX191" s="14" t="s">
        <v>77</v>
      </c>
      <c r="AY191" s="245" t="s">
        <v>191</v>
      </c>
    </row>
    <row r="192" spans="1:65" s="15" customFormat="1">
      <c r="B192" s="261"/>
      <c r="C192" s="262"/>
      <c r="D192" s="221" t="s">
        <v>202</v>
      </c>
      <c r="E192" s="263" t="s">
        <v>1</v>
      </c>
      <c r="F192" s="264" t="s">
        <v>1227</v>
      </c>
      <c r="G192" s="262"/>
      <c r="H192" s="265">
        <v>3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AT192" s="271" t="s">
        <v>202</v>
      </c>
      <c r="AU192" s="271" t="s">
        <v>86</v>
      </c>
      <c r="AV192" s="15" t="s">
        <v>198</v>
      </c>
      <c r="AW192" s="15" t="s">
        <v>32</v>
      </c>
      <c r="AX192" s="15" t="s">
        <v>84</v>
      </c>
      <c r="AY192" s="271" t="s">
        <v>191</v>
      </c>
    </row>
    <row r="193" spans="1:65" s="2" customFormat="1" ht="21.6" customHeight="1">
      <c r="A193" s="34"/>
      <c r="B193" s="35"/>
      <c r="C193" s="208" t="s">
        <v>294</v>
      </c>
      <c r="D193" s="208" t="s">
        <v>193</v>
      </c>
      <c r="E193" s="209" t="s">
        <v>1268</v>
      </c>
      <c r="F193" s="210" t="s">
        <v>1269</v>
      </c>
      <c r="G193" s="211" t="s">
        <v>297</v>
      </c>
      <c r="H193" s="212">
        <v>22.5</v>
      </c>
      <c r="I193" s="213"/>
      <c r="J193" s="214">
        <f>ROUND(I193*H193,2)</f>
        <v>0</v>
      </c>
      <c r="K193" s="210" t="s">
        <v>197</v>
      </c>
      <c r="L193" s="39"/>
      <c r="M193" s="215" t="s">
        <v>1</v>
      </c>
      <c r="N193" s="216" t="s">
        <v>42</v>
      </c>
      <c r="O193" s="71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9" t="s">
        <v>321</v>
      </c>
      <c r="AT193" s="219" t="s">
        <v>193</v>
      </c>
      <c r="AU193" s="219" t="s">
        <v>86</v>
      </c>
      <c r="AY193" s="17" t="s">
        <v>191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7" t="s">
        <v>84</v>
      </c>
      <c r="BK193" s="220">
        <f>ROUND(I193*H193,2)</f>
        <v>0</v>
      </c>
      <c r="BL193" s="17" t="s">
        <v>321</v>
      </c>
      <c r="BM193" s="219" t="s">
        <v>396</v>
      </c>
    </row>
    <row r="194" spans="1:65" s="2" customFormat="1">
      <c r="A194" s="34"/>
      <c r="B194" s="35"/>
      <c r="C194" s="36"/>
      <c r="D194" s="221" t="s">
        <v>200</v>
      </c>
      <c r="E194" s="36"/>
      <c r="F194" s="222" t="s">
        <v>1270</v>
      </c>
      <c r="G194" s="36"/>
      <c r="H194" s="36"/>
      <c r="I194" s="122"/>
      <c r="J194" s="36"/>
      <c r="K194" s="36"/>
      <c r="L194" s="39"/>
      <c r="M194" s="223"/>
      <c r="N194" s="224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200</v>
      </c>
      <c r="AU194" s="17" t="s">
        <v>86</v>
      </c>
    </row>
    <row r="195" spans="1:65" s="14" customFormat="1">
      <c r="B195" s="235"/>
      <c r="C195" s="236"/>
      <c r="D195" s="221" t="s">
        <v>202</v>
      </c>
      <c r="E195" s="237" t="s">
        <v>1</v>
      </c>
      <c r="F195" s="238" t="s">
        <v>1271</v>
      </c>
      <c r="G195" s="236"/>
      <c r="H195" s="239">
        <v>8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202</v>
      </c>
      <c r="AU195" s="245" t="s">
        <v>86</v>
      </c>
      <c r="AV195" s="14" t="s">
        <v>86</v>
      </c>
      <c r="AW195" s="14" t="s">
        <v>32</v>
      </c>
      <c r="AX195" s="14" t="s">
        <v>77</v>
      </c>
      <c r="AY195" s="245" t="s">
        <v>191</v>
      </c>
    </row>
    <row r="196" spans="1:65" s="14" customFormat="1">
      <c r="B196" s="235"/>
      <c r="C196" s="236"/>
      <c r="D196" s="221" t="s">
        <v>202</v>
      </c>
      <c r="E196" s="237" t="s">
        <v>1</v>
      </c>
      <c r="F196" s="238" t="s">
        <v>1272</v>
      </c>
      <c r="G196" s="236"/>
      <c r="H196" s="239">
        <v>6.5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202</v>
      </c>
      <c r="AU196" s="245" t="s">
        <v>86</v>
      </c>
      <c r="AV196" s="14" t="s">
        <v>86</v>
      </c>
      <c r="AW196" s="14" t="s">
        <v>32</v>
      </c>
      <c r="AX196" s="14" t="s">
        <v>77</v>
      </c>
      <c r="AY196" s="245" t="s">
        <v>191</v>
      </c>
    </row>
    <row r="197" spans="1:65" s="14" customFormat="1">
      <c r="B197" s="235"/>
      <c r="C197" s="236"/>
      <c r="D197" s="221" t="s">
        <v>202</v>
      </c>
      <c r="E197" s="237" t="s">
        <v>1</v>
      </c>
      <c r="F197" s="238" t="s">
        <v>1273</v>
      </c>
      <c r="G197" s="236"/>
      <c r="H197" s="239">
        <v>8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202</v>
      </c>
      <c r="AU197" s="245" t="s">
        <v>86</v>
      </c>
      <c r="AV197" s="14" t="s">
        <v>86</v>
      </c>
      <c r="AW197" s="14" t="s">
        <v>32</v>
      </c>
      <c r="AX197" s="14" t="s">
        <v>77</v>
      </c>
      <c r="AY197" s="245" t="s">
        <v>191</v>
      </c>
    </row>
    <row r="198" spans="1:65" s="15" customFormat="1">
      <c r="B198" s="261"/>
      <c r="C198" s="262"/>
      <c r="D198" s="221" t="s">
        <v>202</v>
      </c>
      <c r="E198" s="263" t="s">
        <v>1</v>
      </c>
      <c r="F198" s="264" t="s">
        <v>1227</v>
      </c>
      <c r="G198" s="262"/>
      <c r="H198" s="265">
        <v>22.5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AT198" s="271" t="s">
        <v>202</v>
      </c>
      <c r="AU198" s="271" t="s">
        <v>86</v>
      </c>
      <c r="AV198" s="15" t="s">
        <v>198</v>
      </c>
      <c r="AW198" s="15" t="s">
        <v>32</v>
      </c>
      <c r="AX198" s="15" t="s">
        <v>84</v>
      </c>
      <c r="AY198" s="271" t="s">
        <v>191</v>
      </c>
    </row>
    <row r="199" spans="1:65" s="2" customFormat="1" ht="21.6" customHeight="1">
      <c r="A199" s="34"/>
      <c r="B199" s="35"/>
      <c r="C199" s="208" t="s">
        <v>303</v>
      </c>
      <c r="D199" s="208" t="s">
        <v>193</v>
      </c>
      <c r="E199" s="209" t="s">
        <v>1274</v>
      </c>
      <c r="F199" s="210" t="s">
        <v>1275</v>
      </c>
      <c r="G199" s="211" t="s">
        <v>235</v>
      </c>
      <c r="H199" s="212">
        <v>0.121</v>
      </c>
      <c r="I199" s="213"/>
      <c r="J199" s="214">
        <f>ROUND(I199*H199,2)</f>
        <v>0</v>
      </c>
      <c r="K199" s="210" t="s">
        <v>197</v>
      </c>
      <c r="L199" s="39"/>
      <c r="M199" s="215" t="s">
        <v>1</v>
      </c>
      <c r="N199" s="216" t="s">
        <v>42</v>
      </c>
      <c r="O199" s="71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9" t="s">
        <v>321</v>
      </c>
      <c r="AT199" s="219" t="s">
        <v>193</v>
      </c>
      <c r="AU199" s="219" t="s">
        <v>86</v>
      </c>
      <c r="AY199" s="17" t="s">
        <v>191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17" t="s">
        <v>84</v>
      </c>
      <c r="BK199" s="220">
        <f>ROUND(I199*H199,2)</f>
        <v>0</v>
      </c>
      <c r="BL199" s="17" t="s">
        <v>321</v>
      </c>
      <c r="BM199" s="219" t="s">
        <v>406</v>
      </c>
    </row>
    <row r="200" spans="1:65" s="2" customFormat="1">
      <c r="A200" s="34"/>
      <c r="B200" s="35"/>
      <c r="C200" s="36"/>
      <c r="D200" s="221" t="s">
        <v>200</v>
      </c>
      <c r="E200" s="36"/>
      <c r="F200" s="222" t="s">
        <v>1276</v>
      </c>
      <c r="G200" s="36"/>
      <c r="H200" s="36"/>
      <c r="I200" s="122"/>
      <c r="J200" s="36"/>
      <c r="K200" s="36"/>
      <c r="L200" s="39"/>
      <c r="M200" s="223"/>
      <c r="N200" s="224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200</v>
      </c>
      <c r="AU200" s="17" t="s">
        <v>86</v>
      </c>
    </row>
    <row r="201" spans="1:65" s="12" customFormat="1" ht="22.9" customHeight="1">
      <c r="B201" s="192"/>
      <c r="C201" s="193"/>
      <c r="D201" s="194" t="s">
        <v>76</v>
      </c>
      <c r="E201" s="206" t="s">
        <v>1277</v>
      </c>
      <c r="F201" s="206" t="s">
        <v>1278</v>
      </c>
      <c r="G201" s="193"/>
      <c r="H201" s="193"/>
      <c r="I201" s="196"/>
      <c r="J201" s="207">
        <f>BK201</f>
        <v>0</v>
      </c>
      <c r="K201" s="193"/>
      <c r="L201" s="198"/>
      <c r="M201" s="199"/>
      <c r="N201" s="200"/>
      <c r="O201" s="200"/>
      <c r="P201" s="201">
        <f>SUM(P202:P253)</f>
        <v>0</v>
      </c>
      <c r="Q201" s="200"/>
      <c r="R201" s="201">
        <f>SUM(R202:R253)</f>
        <v>6.7016642500000001E-2</v>
      </c>
      <c r="S201" s="200"/>
      <c r="T201" s="202">
        <f>SUM(T202:T253)</f>
        <v>0</v>
      </c>
      <c r="AR201" s="203" t="s">
        <v>84</v>
      </c>
      <c r="AT201" s="204" t="s">
        <v>76</v>
      </c>
      <c r="AU201" s="204" t="s">
        <v>84</v>
      </c>
      <c r="AY201" s="203" t="s">
        <v>191</v>
      </c>
      <c r="BK201" s="205">
        <f>SUM(BK202:BK253)</f>
        <v>0</v>
      </c>
    </row>
    <row r="202" spans="1:65" s="2" customFormat="1" ht="32.450000000000003" customHeight="1">
      <c r="A202" s="34"/>
      <c r="B202" s="35"/>
      <c r="C202" s="208" t="s">
        <v>8</v>
      </c>
      <c r="D202" s="208" t="s">
        <v>193</v>
      </c>
      <c r="E202" s="209" t="s">
        <v>1279</v>
      </c>
      <c r="F202" s="210" t="s">
        <v>1280</v>
      </c>
      <c r="G202" s="211" t="s">
        <v>196</v>
      </c>
      <c r="H202" s="212">
        <v>14</v>
      </c>
      <c r="I202" s="213"/>
      <c r="J202" s="214">
        <f>ROUND(I202*H202,2)</f>
        <v>0</v>
      </c>
      <c r="K202" s="210" t="s">
        <v>197</v>
      </c>
      <c r="L202" s="39"/>
      <c r="M202" s="215" t="s">
        <v>1</v>
      </c>
      <c r="N202" s="216" t="s">
        <v>42</v>
      </c>
      <c r="O202" s="71"/>
      <c r="P202" s="217">
        <f>O202*H202</f>
        <v>0</v>
      </c>
      <c r="Q202" s="217">
        <v>1.843803E-3</v>
      </c>
      <c r="R202" s="217">
        <f>Q202*H202</f>
        <v>2.5813242E-2</v>
      </c>
      <c r="S202" s="217">
        <v>0</v>
      </c>
      <c r="T202" s="21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9" t="s">
        <v>321</v>
      </c>
      <c r="AT202" s="219" t="s">
        <v>193</v>
      </c>
      <c r="AU202" s="219" t="s">
        <v>86</v>
      </c>
      <c r="AY202" s="17" t="s">
        <v>191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7" t="s">
        <v>84</v>
      </c>
      <c r="BK202" s="220">
        <f>ROUND(I202*H202,2)</f>
        <v>0</v>
      </c>
      <c r="BL202" s="17" t="s">
        <v>321</v>
      </c>
      <c r="BM202" s="219" t="s">
        <v>1281</v>
      </c>
    </row>
    <row r="203" spans="1:65" s="2" customFormat="1" ht="39">
      <c r="A203" s="34"/>
      <c r="B203" s="35"/>
      <c r="C203" s="36"/>
      <c r="D203" s="221" t="s">
        <v>200</v>
      </c>
      <c r="E203" s="36"/>
      <c r="F203" s="222" t="s">
        <v>1282</v>
      </c>
      <c r="G203" s="36"/>
      <c r="H203" s="36"/>
      <c r="I203" s="122"/>
      <c r="J203" s="36"/>
      <c r="K203" s="36"/>
      <c r="L203" s="39"/>
      <c r="M203" s="223"/>
      <c r="N203" s="224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200</v>
      </c>
      <c r="AU203" s="17" t="s">
        <v>86</v>
      </c>
    </row>
    <row r="204" spans="1:65" s="14" customFormat="1">
      <c r="B204" s="235"/>
      <c r="C204" s="236"/>
      <c r="D204" s="221" t="s">
        <v>202</v>
      </c>
      <c r="E204" s="237" t="s">
        <v>1</v>
      </c>
      <c r="F204" s="238" t="s">
        <v>1256</v>
      </c>
      <c r="G204" s="236"/>
      <c r="H204" s="239">
        <v>4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202</v>
      </c>
      <c r="AU204" s="245" t="s">
        <v>86</v>
      </c>
      <c r="AV204" s="14" t="s">
        <v>86</v>
      </c>
      <c r="AW204" s="14" t="s">
        <v>32</v>
      </c>
      <c r="AX204" s="14" t="s">
        <v>77</v>
      </c>
      <c r="AY204" s="245" t="s">
        <v>191</v>
      </c>
    </row>
    <row r="205" spans="1:65" s="14" customFormat="1">
      <c r="B205" s="235"/>
      <c r="C205" s="236"/>
      <c r="D205" s="221" t="s">
        <v>202</v>
      </c>
      <c r="E205" s="237" t="s">
        <v>1</v>
      </c>
      <c r="F205" s="238" t="s">
        <v>1283</v>
      </c>
      <c r="G205" s="236"/>
      <c r="H205" s="239">
        <v>6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202</v>
      </c>
      <c r="AU205" s="245" t="s">
        <v>86</v>
      </c>
      <c r="AV205" s="14" t="s">
        <v>86</v>
      </c>
      <c r="AW205" s="14" t="s">
        <v>32</v>
      </c>
      <c r="AX205" s="14" t="s">
        <v>77</v>
      </c>
      <c r="AY205" s="245" t="s">
        <v>191</v>
      </c>
    </row>
    <row r="206" spans="1:65" s="14" customFormat="1">
      <c r="B206" s="235"/>
      <c r="C206" s="236"/>
      <c r="D206" s="221" t="s">
        <v>202</v>
      </c>
      <c r="E206" s="237" t="s">
        <v>1</v>
      </c>
      <c r="F206" s="238" t="s">
        <v>1258</v>
      </c>
      <c r="G206" s="236"/>
      <c r="H206" s="239">
        <v>4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202</v>
      </c>
      <c r="AU206" s="245" t="s">
        <v>86</v>
      </c>
      <c r="AV206" s="14" t="s">
        <v>86</v>
      </c>
      <c r="AW206" s="14" t="s">
        <v>32</v>
      </c>
      <c r="AX206" s="14" t="s">
        <v>77</v>
      </c>
      <c r="AY206" s="245" t="s">
        <v>191</v>
      </c>
    </row>
    <row r="207" spans="1:65" s="2" customFormat="1" ht="21.6" customHeight="1">
      <c r="A207" s="34"/>
      <c r="B207" s="35"/>
      <c r="C207" s="208" t="s">
        <v>321</v>
      </c>
      <c r="D207" s="208" t="s">
        <v>193</v>
      </c>
      <c r="E207" s="209" t="s">
        <v>1284</v>
      </c>
      <c r="F207" s="210" t="s">
        <v>1285</v>
      </c>
      <c r="G207" s="211" t="s">
        <v>196</v>
      </c>
      <c r="H207" s="212">
        <v>14</v>
      </c>
      <c r="I207" s="213"/>
      <c r="J207" s="214">
        <f>ROUND(I207*H207,2)</f>
        <v>0</v>
      </c>
      <c r="K207" s="210" t="s">
        <v>197</v>
      </c>
      <c r="L207" s="39"/>
      <c r="M207" s="215" t="s">
        <v>1</v>
      </c>
      <c r="N207" s="216" t="s">
        <v>42</v>
      </c>
      <c r="O207" s="71"/>
      <c r="P207" s="217">
        <f>O207*H207</f>
        <v>0</v>
      </c>
      <c r="Q207" s="217">
        <v>1.8000000000000001E-4</v>
      </c>
      <c r="R207" s="217">
        <f>Q207*H207</f>
        <v>2.5200000000000001E-3</v>
      </c>
      <c r="S207" s="217">
        <v>0</v>
      </c>
      <c r="T207" s="21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9" t="s">
        <v>321</v>
      </c>
      <c r="AT207" s="219" t="s">
        <v>193</v>
      </c>
      <c r="AU207" s="219" t="s">
        <v>86</v>
      </c>
      <c r="AY207" s="17" t="s">
        <v>191</v>
      </c>
      <c r="BE207" s="220">
        <f>IF(N207="základní",J207,0)</f>
        <v>0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17" t="s">
        <v>84</v>
      </c>
      <c r="BK207" s="220">
        <f>ROUND(I207*H207,2)</f>
        <v>0</v>
      </c>
      <c r="BL207" s="17" t="s">
        <v>321</v>
      </c>
      <c r="BM207" s="219" t="s">
        <v>1286</v>
      </c>
    </row>
    <row r="208" spans="1:65" s="2" customFormat="1" ht="29.25">
      <c r="A208" s="34"/>
      <c r="B208" s="35"/>
      <c r="C208" s="36"/>
      <c r="D208" s="221" t="s">
        <v>200</v>
      </c>
      <c r="E208" s="36"/>
      <c r="F208" s="222" t="s">
        <v>1287</v>
      </c>
      <c r="G208" s="36"/>
      <c r="H208" s="36"/>
      <c r="I208" s="122"/>
      <c r="J208" s="36"/>
      <c r="K208" s="36"/>
      <c r="L208" s="39"/>
      <c r="M208" s="223"/>
      <c r="N208" s="224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200</v>
      </c>
      <c r="AU208" s="17" t="s">
        <v>86</v>
      </c>
    </row>
    <row r="209" spans="1:65" s="14" customFormat="1">
      <c r="B209" s="235"/>
      <c r="C209" s="236"/>
      <c r="D209" s="221" t="s">
        <v>202</v>
      </c>
      <c r="E209" s="237" t="s">
        <v>1</v>
      </c>
      <c r="F209" s="238" t="s">
        <v>1256</v>
      </c>
      <c r="G209" s="236"/>
      <c r="H209" s="239">
        <v>4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202</v>
      </c>
      <c r="AU209" s="245" t="s">
        <v>86</v>
      </c>
      <c r="AV209" s="14" t="s">
        <v>86</v>
      </c>
      <c r="AW209" s="14" t="s">
        <v>32</v>
      </c>
      <c r="AX209" s="14" t="s">
        <v>77</v>
      </c>
      <c r="AY209" s="245" t="s">
        <v>191</v>
      </c>
    </row>
    <row r="210" spans="1:65" s="14" customFormat="1">
      <c r="B210" s="235"/>
      <c r="C210" s="236"/>
      <c r="D210" s="221" t="s">
        <v>202</v>
      </c>
      <c r="E210" s="237" t="s">
        <v>1</v>
      </c>
      <c r="F210" s="238" t="s">
        <v>1283</v>
      </c>
      <c r="G210" s="236"/>
      <c r="H210" s="239">
        <v>6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202</v>
      </c>
      <c r="AU210" s="245" t="s">
        <v>86</v>
      </c>
      <c r="AV210" s="14" t="s">
        <v>86</v>
      </c>
      <c r="AW210" s="14" t="s">
        <v>32</v>
      </c>
      <c r="AX210" s="14" t="s">
        <v>77</v>
      </c>
      <c r="AY210" s="245" t="s">
        <v>191</v>
      </c>
    </row>
    <row r="211" spans="1:65" s="14" customFormat="1">
      <c r="B211" s="235"/>
      <c r="C211" s="236"/>
      <c r="D211" s="221" t="s">
        <v>202</v>
      </c>
      <c r="E211" s="237" t="s">
        <v>1</v>
      </c>
      <c r="F211" s="238" t="s">
        <v>1258</v>
      </c>
      <c r="G211" s="236"/>
      <c r="H211" s="239">
        <v>4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202</v>
      </c>
      <c r="AU211" s="245" t="s">
        <v>86</v>
      </c>
      <c r="AV211" s="14" t="s">
        <v>86</v>
      </c>
      <c r="AW211" s="14" t="s">
        <v>32</v>
      </c>
      <c r="AX211" s="14" t="s">
        <v>77</v>
      </c>
      <c r="AY211" s="245" t="s">
        <v>191</v>
      </c>
    </row>
    <row r="212" spans="1:65" s="2" customFormat="1" ht="21.6" customHeight="1">
      <c r="A212" s="34"/>
      <c r="B212" s="35"/>
      <c r="C212" s="208" t="s">
        <v>342</v>
      </c>
      <c r="D212" s="208" t="s">
        <v>193</v>
      </c>
      <c r="E212" s="209" t="s">
        <v>1288</v>
      </c>
      <c r="F212" s="210" t="s">
        <v>1289</v>
      </c>
      <c r="G212" s="211" t="s">
        <v>297</v>
      </c>
      <c r="H212" s="212">
        <v>40</v>
      </c>
      <c r="I212" s="213"/>
      <c r="J212" s="214">
        <f>ROUND(I212*H212,2)</f>
        <v>0</v>
      </c>
      <c r="K212" s="210" t="s">
        <v>197</v>
      </c>
      <c r="L212" s="39"/>
      <c r="M212" s="215" t="s">
        <v>1</v>
      </c>
      <c r="N212" s="216" t="s">
        <v>42</v>
      </c>
      <c r="O212" s="71"/>
      <c r="P212" s="217">
        <f>O212*H212</f>
        <v>0</v>
      </c>
      <c r="Q212" s="217">
        <v>6.6330000000000002E-4</v>
      </c>
      <c r="R212" s="217">
        <f>Q212*H212</f>
        <v>2.6532E-2</v>
      </c>
      <c r="S212" s="217">
        <v>0</v>
      </c>
      <c r="T212" s="21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9" t="s">
        <v>321</v>
      </c>
      <c r="AT212" s="219" t="s">
        <v>193</v>
      </c>
      <c r="AU212" s="219" t="s">
        <v>86</v>
      </c>
      <c r="AY212" s="17" t="s">
        <v>191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7" t="s">
        <v>84</v>
      </c>
      <c r="BK212" s="220">
        <f>ROUND(I212*H212,2)</f>
        <v>0</v>
      </c>
      <c r="BL212" s="17" t="s">
        <v>321</v>
      </c>
      <c r="BM212" s="219" t="s">
        <v>1290</v>
      </c>
    </row>
    <row r="213" spans="1:65" s="2" customFormat="1" ht="19.5">
      <c r="A213" s="34"/>
      <c r="B213" s="35"/>
      <c r="C213" s="36"/>
      <c r="D213" s="221" t="s">
        <v>200</v>
      </c>
      <c r="E213" s="36"/>
      <c r="F213" s="222" t="s">
        <v>1291</v>
      </c>
      <c r="G213" s="36"/>
      <c r="H213" s="36"/>
      <c r="I213" s="122"/>
      <c r="J213" s="36"/>
      <c r="K213" s="36"/>
      <c r="L213" s="39"/>
      <c r="M213" s="223"/>
      <c r="N213" s="22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200</v>
      </c>
      <c r="AU213" s="17" t="s">
        <v>86</v>
      </c>
    </row>
    <row r="214" spans="1:65" s="13" customFormat="1">
      <c r="B214" s="225"/>
      <c r="C214" s="226"/>
      <c r="D214" s="221" t="s">
        <v>202</v>
      </c>
      <c r="E214" s="227" t="s">
        <v>1</v>
      </c>
      <c r="F214" s="228" t="s">
        <v>1292</v>
      </c>
      <c r="G214" s="226"/>
      <c r="H214" s="227" t="s">
        <v>1</v>
      </c>
      <c r="I214" s="229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202</v>
      </c>
      <c r="AU214" s="234" t="s">
        <v>86</v>
      </c>
      <c r="AV214" s="13" t="s">
        <v>84</v>
      </c>
      <c r="AW214" s="13" t="s">
        <v>32</v>
      </c>
      <c r="AX214" s="13" t="s">
        <v>77</v>
      </c>
      <c r="AY214" s="234" t="s">
        <v>191</v>
      </c>
    </row>
    <row r="215" spans="1:65" s="14" customFormat="1">
      <c r="B215" s="235"/>
      <c r="C215" s="236"/>
      <c r="D215" s="221" t="s">
        <v>202</v>
      </c>
      <c r="E215" s="237" t="s">
        <v>1</v>
      </c>
      <c r="F215" s="238" t="s">
        <v>1293</v>
      </c>
      <c r="G215" s="236"/>
      <c r="H215" s="239">
        <v>7.5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202</v>
      </c>
      <c r="AU215" s="245" t="s">
        <v>86</v>
      </c>
      <c r="AV215" s="14" t="s">
        <v>86</v>
      </c>
      <c r="AW215" s="14" t="s">
        <v>32</v>
      </c>
      <c r="AX215" s="14" t="s">
        <v>77</v>
      </c>
      <c r="AY215" s="245" t="s">
        <v>191</v>
      </c>
    </row>
    <row r="216" spans="1:65" s="14" customFormat="1">
      <c r="B216" s="235"/>
      <c r="C216" s="236"/>
      <c r="D216" s="221" t="s">
        <v>202</v>
      </c>
      <c r="E216" s="237" t="s">
        <v>1</v>
      </c>
      <c r="F216" s="238" t="s">
        <v>1294</v>
      </c>
      <c r="G216" s="236"/>
      <c r="H216" s="239">
        <v>6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202</v>
      </c>
      <c r="AU216" s="245" t="s">
        <v>86</v>
      </c>
      <c r="AV216" s="14" t="s">
        <v>86</v>
      </c>
      <c r="AW216" s="14" t="s">
        <v>32</v>
      </c>
      <c r="AX216" s="14" t="s">
        <v>77</v>
      </c>
      <c r="AY216" s="245" t="s">
        <v>191</v>
      </c>
    </row>
    <row r="217" spans="1:65" s="13" customFormat="1">
      <c r="B217" s="225"/>
      <c r="C217" s="226"/>
      <c r="D217" s="221" t="s">
        <v>202</v>
      </c>
      <c r="E217" s="227" t="s">
        <v>1</v>
      </c>
      <c r="F217" s="228" t="s">
        <v>1295</v>
      </c>
      <c r="G217" s="226"/>
      <c r="H217" s="227" t="s">
        <v>1</v>
      </c>
      <c r="I217" s="229"/>
      <c r="J217" s="226"/>
      <c r="K217" s="226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202</v>
      </c>
      <c r="AU217" s="234" t="s">
        <v>86</v>
      </c>
      <c r="AV217" s="13" t="s">
        <v>84</v>
      </c>
      <c r="AW217" s="13" t="s">
        <v>32</v>
      </c>
      <c r="AX217" s="13" t="s">
        <v>77</v>
      </c>
      <c r="AY217" s="234" t="s">
        <v>191</v>
      </c>
    </row>
    <row r="218" spans="1:65" s="14" customFormat="1">
      <c r="B218" s="235"/>
      <c r="C218" s="236"/>
      <c r="D218" s="221" t="s">
        <v>202</v>
      </c>
      <c r="E218" s="237" t="s">
        <v>1</v>
      </c>
      <c r="F218" s="238" t="s">
        <v>1296</v>
      </c>
      <c r="G218" s="236"/>
      <c r="H218" s="239">
        <v>7.5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202</v>
      </c>
      <c r="AU218" s="245" t="s">
        <v>86</v>
      </c>
      <c r="AV218" s="14" t="s">
        <v>86</v>
      </c>
      <c r="AW218" s="14" t="s">
        <v>32</v>
      </c>
      <c r="AX218" s="14" t="s">
        <v>77</v>
      </c>
      <c r="AY218" s="245" t="s">
        <v>191</v>
      </c>
    </row>
    <row r="219" spans="1:65" s="14" customFormat="1">
      <c r="B219" s="235"/>
      <c r="C219" s="236"/>
      <c r="D219" s="221" t="s">
        <v>202</v>
      </c>
      <c r="E219" s="237" t="s">
        <v>1</v>
      </c>
      <c r="F219" s="238" t="s">
        <v>1297</v>
      </c>
      <c r="G219" s="236"/>
      <c r="H219" s="239">
        <v>5.5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202</v>
      </c>
      <c r="AU219" s="245" t="s">
        <v>86</v>
      </c>
      <c r="AV219" s="14" t="s">
        <v>86</v>
      </c>
      <c r="AW219" s="14" t="s">
        <v>32</v>
      </c>
      <c r="AX219" s="14" t="s">
        <v>77</v>
      </c>
      <c r="AY219" s="245" t="s">
        <v>191</v>
      </c>
    </row>
    <row r="220" spans="1:65" s="13" customFormat="1">
      <c r="B220" s="225"/>
      <c r="C220" s="226"/>
      <c r="D220" s="221" t="s">
        <v>202</v>
      </c>
      <c r="E220" s="227" t="s">
        <v>1</v>
      </c>
      <c r="F220" s="228" t="s">
        <v>1298</v>
      </c>
      <c r="G220" s="226"/>
      <c r="H220" s="227" t="s">
        <v>1</v>
      </c>
      <c r="I220" s="229"/>
      <c r="J220" s="226"/>
      <c r="K220" s="226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202</v>
      </c>
      <c r="AU220" s="234" t="s">
        <v>86</v>
      </c>
      <c r="AV220" s="13" t="s">
        <v>84</v>
      </c>
      <c r="AW220" s="13" t="s">
        <v>32</v>
      </c>
      <c r="AX220" s="13" t="s">
        <v>77</v>
      </c>
      <c r="AY220" s="234" t="s">
        <v>191</v>
      </c>
    </row>
    <row r="221" spans="1:65" s="14" customFormat="1">
      <c r="B221" s="235"/>
      <c r="C221" s="236"/>
      <c r="D221" s="221" t="s">
        <v>202</v>
      </c>
      <c r="E221" s="237" t="s">
        <v>1</v>
      </c>
      <c r="F221" s="238" t="s">
        <v>1293</v>
      </c>
      <c r="G221" s="236"/>
      <c r="H221" s="239">
        <v>7.5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202</v>
      </c>
      <c r="AU221" s="245" t="s">
        <v>86</v>
      </c>
      <c r="AV221" s="14" t="s">
        <v>86</v>
      </c>
      <c r="AW221" s="14" t="s">
        <v>32</v>
      </c>
      <c r="AX221" s="14" t="s">
        <v>77</v>
      </c>
      <c r="AY221" s="245" t="s">
        <v>191</v>
      </c>
    </row>
    <row r="222" spans="1:65" s="14" customFormat="1">
      <c r="B222" s="235"/>
      <c r="C222" s="236"/>
      <c r="D222" s="221" t="s">
        <v>202</v>
      </c>
      <c r="E222" s="237" t="s">
        <v>1</v>
      </c>
      <c r="F222" s="238" t="s">
        <v>1294</v>
      </c>
      <c r="G222" s="236"/>
      <c r="H222" s="239">
        <v>6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202</v>
      </c>
      <c r="AU222" s="245" t="s">
        <v>86</v>
      </c>
      <c r="AV222" s="14" t="s">
        <v>86</v>
      </c>
      <c r="AW222" s="14" t="s">
        <v>32</v>
      </c>
      <c r="AX222" s="14" t="s">
        <v>77</v>
      </c>
      <c r="AY222" s="245" t="s">
        <v>191</v>
      </c>
    </row>
    <row r="223" spans="1:65" s="2" customFormat="1" ht="14.45" customHeight="1">
      <c r="A223" s="34"/>
      <c r="B223" s="35"/>
      <c r="C223" s="208" t="s">
        <v>354</v>
      </c>
      <c r="D223" s="208" t="s">
        <v>193</v>
      </c>
      <c r="E223" s="209" t="s">
        <v>1299</v>
      </c>
      <c r="F223" s="210" t="s">
        <v>1300</v>
      </c>
      <c r="G223" s="211" t="s">
        <v>196</v>
      </c>
      <c r="H223" s="212">
        <v>33</v>
      </c>
      <c r="I223" s="213"/>
      <c r="J223" s="214">
        <f>ROUND(I223*H223,2)</f>
        <v>0</v>
      </c>
      <c r="K223" s="210" t="s">
        <v>197</v>
      </c>
      <c r="L223" s="39"/>
      <c r="M223" s="215" t="s">
        <v>1</v>
      </c>
      <c r="N223" s="216" t="s">
        <v>42</v>
      </c>
      <c r="O223" s="71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9" t="s">
        <v>321</v>
      </c>
      <c r="AT223" s="219" t="s">
        <v>193</v>
      </c>
      <c r="AU223" s="219" t="s">
        <v>86</v>
      </c>
      <c r="AY223" s="17" t="s">
        <v>191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7" t="s">
        <v>84</v>
      </c>
      <c r="BK223" s="220">
        <f>ROUND(I223*H223,2)</f>
        <v>0</v>
      </c>
      <c r="BL223" s="17" t="s">
        <v>321</v>
      </c>
      <c r="BM223" s="219" t="s">
        <v>461</v>
      </c>
    </row>
    <row r="224" spans="1:65" s="2" customFormat="1">
      <c r="A224" s="34"/>
      <c r="B224" s="35"/>
      <c r="C224" s="36"/>
      <c r="D224" s="221" t="s">
        <v>200</v>
      </c>
      <c r="E224" s="36"/>
      <c r="F224" s="222" t="s">
        <v>1301</v>
      </c>
      <c r="G224" s="36"/>
      <c r="H224" s="36"/>
      <c r="I224" s="122"/>
      <c r="J224" s="36"/>
      <c r="K224" s="36"/>
      <c r="L224" s="39"/>
      <c r="M224" s="223"/>
      <c r="N224" s="224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200</v>
      </c>
      <c r="AU224" s="17" t="s">
        <v>86</v>
      </c>
    </row>
    <row r="225" spans="1:65" s="14" customFormat="1">
      <c r="B225" s="235"/>
      <c r="C225" s="236"/>
      <c r="D225" s="221" t="s">
        <v>202</v>
      </c>
      <c r="E225" s="237" t="s">
        <v>1</v>
      </c>
      <c r="F225" s="238" t="s">
        <v>1302</v>
      </c>
      <c r="G225" s="236"/>
      <c r="H225" s="239">
        <v>11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202</v>
      </c>
      <c r="AU225" s="245" t="s">
        <v>86</v>
      </c>
      <c r="AV225" s="14" t="s">
        <v>86</v>
      </c>
      <c r="AW225" s="14" t="s">
        <v>32</v>
      </c>
      <c r="AX225" s="14" t="s">
        <v>77</v>
      </c>
      <c r="AY225" s="245" t="s">
        <v>191</v>
      </c>
    </row>
    <row r="226" spans="1:65" s="14" customFormat="1">
      <c r="B226" s="235"/>
      <c r="C226" s="236"/>
      <c r="D226" s="221" t="s">
        <v>202</v>
      </c>
      <c r="E226" s="237" t="s">
        <v>1</v>
      </c>
      <c r="F226" s="238" t="s">
        <v>1303</v>
      </c>
      <c r="G226" s="236"/>
      <c r="H226" s="239">
        <v>11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202</v>
      </c>
      <c r="AU226" s="245" t="s">
        <v>86</v>
      </c>
      <c r="AV226" s="14" t="s">
        <v>86</v>
      </c>
      <c r="AW226" s="14" t="s">
        <v>32</v>
      </c>
      <c r="AX226" s="14" t="s">
        <v>77</v>
      </c>
      <c r="AY226" s="245" t="s">
        <v>191</v>
      </c>
    </row>
    <row r="227" spans="1:65" s="14" customFormat="1">
      <c r="B227" s="235"/>
      <c r="C227" s="236"/>
      <c r="D227" s="221" t="s">
        <v>202</v>
      </c>
      <c r="E227" s="237" t="s">
        <v>1</v>
      </c>
      <c r="F227" s="238" t="s">
        <v>1304</v>
      </c>
      <c r="G227" s="236"/>
      <c r="H227" s="239">
        <v>11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202</v>
      </c>
      <c r="AU227" s="245" t="s">
        <v>86</v>
      </c>
      <c r="AV227" s="14" t="s">
        <v>86</v>
      </c>
      <c r="AW227" s="14" t="s">
        <v>32</v>
      </c>
      <c r="AX227" s="14" t="s">
        <v>77</v>
      </c>
      <c r="AY227" s="245" t="s">
        <v>191</v>
      </c>
    </row>
    <row r="228" spans="1:65" s="15" customFormat="1">
      <c r="B228" s="261"/>
      <c r="C228" s="262"/>
      <c r="D228" s="221" t="s">
        <v>202</v>
      </c>
      <c r="E228" s="263" t="s">
        <v>1</v>
      </c>
      <c r="F228" s="264" t="s">
        <v>1227</v>
      </c>
      <c r="G228" s="262"/>
      <c r="H228" s="265">
        <v>33</v>
      </c>
      <c r="I228" s="266"/>
      <c r="J228" s="262"/>
      <c r="K228" s="262"/>
      <c r="L228" s="267"/>
      <c r="M228" s="268"/>
      <c r="N228" s="269"/>
      <c r="O228" s="269"/>
      <c r="P228" s="269"/>
      <c r="Q228" s="269"/>
      <c r="R228" s="269"/>
      <c r="S228" s="269"/>
      <c r="T228" s="270"/>
      <c r="AT228" s="271" t="s">
        <v>202</v>
      </c>
      <c r="AU228" s="271" t="s">
        <v>86</v>
      </c>
      <c r="AV228" s="15" t="s">
        <v>198</v>
      </c>
      <c r="AW228" s="15" t="s">
        <v>32</v>
      </c>
      <c r="AX228" s="15" t="s">
        <v>84</v>
      </c>
      <c r="AY228" s="271" t="s">
        <v>191</v>
      </c>
    </row>
    <row r="229" spans="1:65" s="2" customFormat="1" ht="21.6" customHeight="1">
      <c r="A229" s="34"/>
      <c r="B229" s="35"/>
      <c r="C229" s="208" t="s">
        <v>362</v>
      </c>
      <c r="D229" s="208" t="s">
        <v>193</v>
      </c>
      <c r="E229" s="209" t="s">
        <v>1305</v>
      </c>
      <c r="F229" s="210" t="s">
        <v>1306</v>
      </c>
      <c r="G229" s="211" t="s">
        <v>196</v>
      </c>
      <c r="H229" s="212">
        <v>3</v>
      </c>
      <c r="I229" s="213"/>
      <c r="J229" s="214">
        <f>ROUND(I229*H229,2)</f>
        <v>0</v>
      </c>
      <c r="K229" s="210" t="s">
        <v>197</v>
      </c>
      <c r="L229" s="39"/>
      <c r="M229" s="215" t="s">
        <v>1</v>
      </c>
      <c r="N229" s="216" t="s">
        <v>42</v>
      </c>
      <c r="O229" s="71"/>
      <c r="P229" s="217">
        <f>O229*H229</f>
        <v>0</v>
      </c>
      <c r="Q229" s="217">
        <v>1.260485E-4</v>
      </c>
      <c r="R229" s="217">
        <f>Q229*H229</f>
        <v>3.7814550000000004E-4</v>
      </c>
      <c r="S229" s="217">
        <v>0</v>
      </c>
      <c r="T229" s="21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9" t="s">
        <v>321</v>
      </c>
      <c r="AT229" s="219" t="s">
        <v>193</v>
      </c>
      <c r="AU229" s="219" t="s">
        <v>86</v>
      </c>
      <c r="AY229" s="17" t="s">
        <v>191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17" t="s">
        <v>84</v>
      </c>
      <c r="BK229" s="220">
        <f>ROUND(I229*H229,2)</f>
        <v>0</v>
      </c>
      <c r="BL229" s="17" t="s">
        <v>321</v>
      </c>
      <c r="BM229" s="219" t="s">
        <v>472</v>
      </c>
    </row>
    <row r="230" spans="1:65" s="2" customFormat="1">
      <c r="A230" s="34"/>
      <c r="B230" s="35"/>
      <c r="C230" s="36"/>
      <c r="D230" s="221" t="s">
        <v>200</v>
      </c>
      <c r="E230" s="36"/>
      <c r="F230" s="222" t="s">
        <v>1307</v>
      </c>
      <c r="G230" s="36"/>
      <c r="H230" s="36"/>
      <c r="I230" s="122"/>
      <c r="J230" s="36"/>
      <c r="K230" s="36"/>
      <c r="L230" s="39"/>
      <c r="M230" s="223"/>
      <c r="N230" s="224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200</v>
      </c>
      <c r="AU230" s="17" t="s">
        <v>86</v>
      </c>
    </row>
    <row r="231" spans="1:65" s="14" customFormat="1">
      <c r="B231" s="235"/>
      <c r="C231" s="236"/>
      <c r="D231" s="221" t="s">
        <v>202</v>
      </c>
      <c r="E231" s="237" t="s">
        <v>1</v>
      </c>
      <c r="F231" s="238" t="s">
        <v>1262</v>
      </c>
      <c r="G231" s="236"/>
      <c r="H231" s="239">
        <v>1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202</v>
      </c>
      <c r="AU231" s="245" t="s">
        <v>86</v>
      </c>
      <c r="AV231" s="14" t="s">
        <v>86</v>
      </c>
      <c r="AW231" s="14" t="s">
        <v>32</v>
      </c>
      <c r="AX231" s="14" t="s">
        <v>77</v>
      </c>
      <c r="AY231" s="245" t="s">
        <v>191</v>
      </c>
    </row>
    <row r="232" spans="1:65" s="14" customFormat="1">
      <c r="B232" s="235"/>
      <c r="C232" s="236"/>
      <c r="D232" s="221" t="s">
        <v>202</v>
      </c>
      <c r="E232" s="237" t="s">
        <v>1</v>
      </c>
      <c r="F232" s="238" t="s">
        <v>1263</v>
      </c>
      <c r="G232" s="236"/>
      <c r="H232" s="239">
        <v>1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202</v>
      </c>
      <c r="AU232" s="245" t="s">
        <v>86</v>
      </c>
      <c r="AV232" s="14" t="s">
        <v>86</v>
      </c>
      <c r="AW232" s="14" t="s">
        <v>32</v>
      </c>
      <c r="AX232" s="14" t="s">
        <v>77</v>
      </c>
      <c r="AY232" s="245" t="s">
        <v>191</v>
      </c>
    </row>
    <row r="233" spans="1:65" s="14" customFormat="1">
      <c r="B233" s="235"/>
      <c r="C233" s="236"/>
      <c r="D233" s="221" t="s">
        <v>202</v>
      </c>
      <c r="E233" s="237" t="s">
        <v>1</v>
      </c>
      <c r="F233" s="238" t="s">
        <v>1264</v>
      </c>
      <c r="G233" s="236"/>
      <c r="H233" s="239">
        <v>1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202</v>
      </c>
      <c r="AU233" s="245" t="s">
        <v>86</v>
      </c>
      <c r="AV233" s="14" t="s">
        <v>86</v>
      </c>
      <c r="AW233" s="14" t="s">
        <v>32</v>
      </c>
      <c r="AX233" s="14" t="s">
        <v>77</v>
      </c>
      <c r="AY233" s="245" t="s">
        <v>191</v>
      </c>
    </row>
    <row r="234" spans="1:65" s="15" customFormat="1">
      <c r="B234" s="261"/>
      <c r="C234" s="262"/>
      <c r="D234" s="221" t="s">
        <v>202</v>
      </c>
      <c r="E234" s="263" t="s">
        <v>1</v>
      </c>
      <c r="F234" s="264" t="s">
        <v>1227</v>
      </c>
      <c r="G234" s="262"/>
      <c r="H234" s="265">
        <v>3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AT234" s="271" t="s">
        <v>202</v>
      </c>
      <c r="AU234" s="271" t="s">
        <v>86</v>
      </c>
      <c r="AV234" s="15" t="s">
        <v>198</v>
      </c>
      <c r="AW234" s="15" t="s">
        <v>32</v>
      </c>
      <c r="AX234" s="15" t="s">
        <v>84</v>
      </c>
      <c r="AY234" s="271" t="s">
        <v>191</v>
      </c>
    </row>
    <row r="235" spans="1:65" s="2" customFormat="1" ht="14.45" customHeight="1">
      <c r="A235" s="34"/>
      <c r="B235" s="35"/>
      <c r="C235" s="208" t="s">
        <v>370</v>
      </c>
      <c r="D235" s="208" t="s">
        <v>193</v>
      </c>
      <c r="E235" s="209" t="s">
        <v>1308</v>
      </c>
      <c r="F235" s="210" t="s">
        <v>1309</v>
      </c>
      <c r="G235" s="211" t="s">
        <v>1310</v>
      </c>
      <c r="H235" s="212">
        <v>15</v>
      </c>
      <c r="I235" s="213"/>
      <c r="J235" s="214">
        <f>ROUND(I235*H235,2)</f>
        <v>0</v>
      </c>
      <c r="K235" s="210" t="s">
        <v>197</v>
      </c>
      <c r="L235" s="39"/>
      <c r="M235" s="215" t="s">
        <v>1</v>
      </c>
      <c r="N235" s="216" t="s">
        <v>42</v>
      </c>
      <c r="O235" s="71"/>
      <c r="P235" s="217">
        <f>O235*H235</f>
        <v>0</v>
      </c>
      <c r="Q235" s="217">
        <v>2.5209700000000001E-4</v>
      </c>
      <c r="R235" s="217">
        <f>Q235*H235</f>
        <v>3.781455E-3</v>
      </c>
      <c r="S235" s="217">
        <v>0</v>
      </c>
      <c r="T235" s="21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9" t="s">
        <v>321</v>
      </c>
      <c r="AT235" s="219" t="s">
        <v>193</v>
      </c>
      <c r="AU235" s="219" t="s">
        <v>86</v>
      </c>
      <c r="AY235" s="17" t="s">
        <v>191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7" t="s">
        <v>84</v>
      </c>
      <c r="BK235" s="220">
        <f>ROUND(I235*H235,2)</f>
        <v>0</v>
      </c>
      <c r="BL235" s="17" t="s">
        <v>321</v>
      </c>
      <c r="BM235" s="219" t="s">
        <v>1311</v>
      </c>
    </row>
    <row r="236" spans="1:65" s="2" customFormat="1">
      <c r="A236" s="34"/>
      <c r="B236" s="35"/>
      <c r="C236" s="36"/>
      <c r="D236" s="221" t="s">
        <v>200</v>
      </c>
      <c r="E236" s="36"/>
      <c r="F236" s="222" t="s">
        <v>1307</v>
      </c>
      <c r="G236" s="36"/>
      <c r="H236" s="36"/>
      <c r="I236" s="122"/>
      <c r="J236" s="36"/>
      <c r="K236" s="36"/>
      <c r="L236" s="39"/>
      <c r="M236" s="223"/>
      <c r="N236" s="224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200</v>
      </c>
      <c r="AU236" s="17" t="s">
        <v>86</v>
      </c>
    </row>
    <row r="237" spans="1:65" s="14" customFormat="1">
      <c r="B237" s="235"/>
      <c r="C237" s="236"/>
      <c r="D237" s="221" t="s">
        <v>202</v>
      </c>
      <c r="E237" s="237" t="s">
        <v>1</v>
      </c>
      <c r="F237" s="238" t="s">
        <v>1312</v>
      </c>
      <c r="G237" s="236"/>
      <c r="H237" s="239">
        <v>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202</v>
      </c>
      <c r="AU237" s="245" t="s">
        <v>86</v>
      </c>
      <c r="AV237" s="14" t="s">
        <v>86</v>
      </c>
      <c r="AW237" s="14" t="s">
        <v>32</v>
      </c>
      <c r="AX237" s="14" t="s">
        <v>77</v>
      </c>
      <c r="AY237" s="245" t="s">
        <v>191</v>
      </c>
    </row>
    <row r="238" spans="1:65" s="14" customFormat="1">
      <c r="B238" s="235"/>
      <c r="C238" s="236"/>
      <c r="D238" s="221" t="s">
        <v>202</v>
      </c>
      <c r="E238" s="237" t="s">
        <v>1</v>
      </c>
      <c r="F238" s="238" t="s">
        <v>1313</v>
      </c>
      <c r="G238" s="236"/>
      <c r="H238" s="239">
        <v>5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202</v>
      </c>
      <c r="AU238" s="245" t="s">
        <v>86</v>
      </c>
      <c r="AV238" s="14" t="s">
        <v>86</v>
      </c>
      <c r="AW238" s="14" t="s">
        <v>32</v>
      </c>
      <c r="AX238" s="14" t="s">
        <v>77</v>
      </c>
      <c r="AY238" s="245" t="s">
        <v>191</v>
      </c>
    </row>
    <row r="239" spans="1:65" s="14" customFormat="1">
      <c r="B239" s="235"/>
      <c r="C239" s="236"/>
      <c r="D239" s="221" t="s">
        <v>202</v>
      </c>
      <c r="E239" s="237" t="s">
        <v>1</v>
      </c>
      <c r="F239" s="238" t="s">
        <v>1314</v>
      </c>
      <c r="G239" s="236"/>
      <c r="H239" s="239">
        <v>5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202</v>
      </c>
      <c r="AU239" s="245" t="s">
        <v>86</v>
      </c>
      <c r="AV239" s="14" t="s">
        <v>86</v>
      </c>
      <c r="AW239" s="14" t="s">
        <v>32</v>
      </c>
      <c r="AX239" s="14" t="s">
        <v>77</v>
      </c>
      <c r="AY239" s="245" t="s">
        <v>191</v>
      </c>
    </row>
    <row r="240" spans="1:65" s="2" customFormat="1" ht="21.6" customHeight="1">
      <c r="A240" s="34"/>
      <c r="B240" s="35"/>
      <c r="C240" s="208" t="s">
        <v>7</v>
      </c>
      <c r="D240" s="208" t="s">
        <v>193</v>
      </c>
      <c r="E240" s="209" t="s">
        <v>1315</v>
      </c>
      <c r="F240" s="210" t="s">
        <v>1316</v>
      </c>
      <c r="G240" s="211" t="s">
        <v>297</v>
      </c>
      <c r="H240" s="212">
        <v>40</v>
      </c>
      <c r="I240" s="213"/>
      <c r="J240" s="214">
        <f>ROUND(I240*H240,2)</f>
        <v>0</v>
      </c>
      <c r="K240" s="210" t="s">
        <v>197</v>
      </c>
      <c r="L240" s="39"/>
      <c r="M240" s="215" t="s">
        <v>1</v>
      </c>
      <c r="N240" s="216" t="s">
        <v>42</v>
      </c>
      <c r="O240" s="71"/>
      <c r="P240" s="217">
        <f>O240*H240</f>
        <v>0</v>
      </c>
      <c r="Q240" s="217">
        <v>1.8979500000000001E-4</v>
      </c>
      <c r="R240" s="217">
        <f>Q240*H240</f>
        <v>7.5918000000000001E-3</v>
      </c>
      <c r="S240" s="217">
        <v>0</v>
      </c>
      <c r="T240" s="21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9" t="s">
        <v>321</v>
      </c>
      <c r="AT240" s="219" t="s">
        <v>193</v>
      </c>
      <c r="AU240" s="219" t="s">
        <v>86</v>
      </c>
      <c r="AY240" s="17" t="s">
        <v>191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7" t="s">
        <v>84</v>
      </c>
      <c r="BK240" s="220">
        <f>ROUND(I240*H240,2)</f>
        <v>0</v>
      </c>
      <c r="BL240" s="17" t="s">
        <v>321</v>
      </c>
      <c r="BM240" s="219" t="s">
        <v>495</v>
      </c>
    </row>
    <row r="241" spans="1:65" s="2" customFormat="1">
      <c r="A241" s="34"/>
      <c r="B241" s="35"/>
      <c r="C241" s="36"/>
      <c r="D241" s="221" t="s">
        <v>200</v>
      </c>
      <c r="E241" s="36"/>
      <c r="F241" s="222" t="s">
        <v>1317</v>
      </c>
      <c r="G241" s="36"/>
      <c r="H241" s="36"/>
      <c r="I241" s="122"/>
      <c r="J241" s="36"/>
      <c r="K241" s="36"/>
      <c r="L241" s="39"/>
      <c r="M241" s="223"/>
      <c r="N241" s="224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200</v>
      </c>
      <c r="AU241" s="17" t="s">
        <v>86</v>
      </c>
    </row>
    <row r="242" spans="1:65" s="14" customFormat="1">
      <c r="B242" s="235"/>
      <c r="C242" s="236"/>
      <c r="D242" s="221" t="s">
        <v>202</v>
      </c>
      <c r="E242" s="237" t="s">
        <v>1</v>
      </c>
      <c r="F242" s="238" t="s">
        <v>1318</v>
      </c>
      <c r="G242" s="236"/>
      <c r="H242" s="239">
        <v>13.5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202</v>
      </c>
      <c r="AU242" s="245" t="s">
        <v>86</v>
      </c>
      <c r="AV242" s="14" t="s">
        <v>86</v>
      </c>
      <c r="AW242" s="14" t="s">
        <v>32</v>
      </c>
      <c r="AX242" s="14" t="s">
        <v>77</v>
      </c>
      <c r="AY242" s="245" t="s">
        <v>191</v>
      </c>
    </row>
    <row r="243" spans="1:65" s="14" customFormat="1">
      <c r="B243" s="235"/>
      <c r="C243" s="236"/>
      <c r="D243" s="221" t="s">
        <v>202</v>
      </c>
      <c r="E243" s="237" t="s">
        <v>1</v>
      </c>
      <c r="F243" s="238" t="s">
        <v>1319</v>
      </c>
      <c r="G243" s="236"/>
      <c r="H243" s="239">
        <v>13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202</v>
      </c>
      <c r="AU243" s="245" t="s">
        <v>86</v>
      </c>
      <c r="AV243" s="14" t="s">
        <v>86</v>
      </c>
      <c r="AW243" s="14" t="s">
        <v>32</v>
      </c>
      <c r="AX243" s="14" t="s">
        <v>77</v>
      </c>
      <c r="AY243" s="245" t="s">
        <v>191</v>
      </c>
    </row>
    <row r="244" spans="1:65" s="14" customFormat="1">
      <c r="B244" s="235"/>
      <c r="C244" s="236"/>
      <c r="D244" s="221" t="s">
        <v>202</v>
      </c>
      <c r="E244" s="237" t="s">
        <v>1</v>
      </c>
      <c r="F244" s="238" t="s">
        <v>1320</v>
      </c>
      <c r="G244" s="236"/>
      <c r="H244" s="239">
        <v>13.5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202</v>
      </c>
      <c r="AU244" s="245" t="s">
        <v>86</v>
      </c>
      <c r="AV244" s="14" t="s">
        <v>86</v>
      </c>
      <c r="AW244" s="14" t="s">
        <v>32</v>
      </c>
      <c r="AX244" s="14" t="s">
        <v>77</v>
      </c>
      <c r="AY244" s="245" t="s">
        <v>191</v>
      </c>
    </row>
    <row r="245" spans="1:65" s="15" customFormat="1">
      <c r="B245" s="261"/>
      <c r="C245" s="262"/>
      <c r="D245" s="221" t="s">
        <v>202</v>
      </c>
      <c r="E245" s="263" t="s">
        <v>1</v>
      </c>
      <c r="F245" s="264" t="s">
        <v>1227</v>
      </c>
      <c r="G245" s="262"/>
      <c r="H245" s="265">
        <v>40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AT245" s="271" t="s">
        <v>202</v>
      </c>
      <c r="AU245" s="271" t="s">
        <v>86</v>
      </c>
      <c r="AV245" s="15" t="s">
        <v>198</v>
      </c>
      <c r="AW245" s="15" t="s">
        <v>32</v>
      </c>
      <c r="AX245" s="15" t="s">
        <v>84</v>
      </c>
      <c r="AY245" s="271" t="s">
        <v>191</v>
      </c>
    </row>
    <row r="246" spans="1:65" s="2" customFormat="1" ht="21.6" customHeight="1">
      <c r="A246" s="34"/>
      <c r="B246" s="35"/>
      <c r="C246" s="208" t="s">
        <v>380</v>
      </c>
      <c r="D246" s="208" t="s">
        <v>193</v>
      </c>
      <c r="E246" s="209" t="s">
        <v>1321</v>
      </c>
      <c r="F246" s="210" t="s">
        <v>1322</v>
      </c>
      <c r="G246" s="211" t="s">
        <v>297</v>
      </c>
      <c r="H246" s="212">
        <v>40</v>
      </c>
      <c r="I246" s="213"/>
      <c r="J246" s="214">
        <f>ROUND(I246*H246,2)</f>
        <v>0</v>
      </c>
      <c r="K246" s="210" t="s">
        <v>197</v>
      </c>
      <c r="L246" s="39"/>
      <c r="M246" s="215" t="s">
        <v>1</v>
      </c>
      <c r="N246" s="216" t="s">
        <v>42</v>
      </c>
      <c r="O246" s="71"/>
      <c r="P246" s="217">
        <f>O246*H246</f>
        <v>0</v>
      </c>
      <c r="Q246" s="217">
        <v>1.0000000000000001E-5</v>
      </c>
      <c r="R246" s="217">
        <f>Q246*H246</f>
        <v>4.0000000000000002E-4</v>
      </c>
      <c r="S246" s="217">
        <v>0</v>
      </c>
      <c r="T246" s="21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9" t="s">
        <v>321</v>
      </c>
      <c r="AT246" s="219" t="s">
        <v>193</v>
      </c>
      <c r="AU246" s="219" t="s">
        <v>86</v>
      </c>
      <c r="AY246" s="17" t="s">
        <v>191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7" t="s">
        <v>84</v>
      </c>
      <c r="BK246" s="220">
        <f>ROUND(I246*H246,2)</f>
        <v>0</v>
      </c>
      <c r="BL246" s="17" t="s">
        <v>321</v>
      </c>
      <c r="BM246" s="219" t="s">
        <v>505</v>
      </c>
    </row>
    <row r="247" spans="1:65" s="2" customFormat="1">
      <c r="A247" s="34"/>
      <c r="B247" s="35"/>
      <c r="C247" s="36"/>
      <c r="D247" s="221" t="s">
        <v>200</v>
      </c>
      <c r="E247" s="36"/>
      <c r="F247" s="222" t="s">
        <v>1323</v>
      </c>
      <c r="G247" s="36"/>
      <c r="H247" s="36"/>
      <c r="I247" s="122"/>
      <c r="J247" s="36"/>
      <c r="K247" s="36"/>
      <c r="L247" s="39"/>
      <c r="M247" s="223"/>
      <c r="N247" s="224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200</v>
      </c>
      <c r="AU247" s="17" t="s">
        <v>86</v>
      </c>
    </row>
    <row r="248" spans="1:65" s="14" customFormat="1">
      <c r="B248" s="235"/>
      <c r="C248" s="236"/>
      <c r="D248" s="221" t="s">
        <v>202</v>
      </c>
      <c r="E248" s="237" t="s">
        <v>1</v>
      </c>
      <c r="F248" s="238" t="s">
        <v>1318</v>
      </c>
      <c r="G248" s="236"/>
      <c r="H248" s="239">
        <v>13.5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202</v>
      </c>
      <c r="AU248" s="245" t="s">
        <v>86</v>
      </c>
      <c r="AV248" s="14" t="s">
        <v>86</v>
      </c>
      <c r="AW248" s="14" t="s">
        <v>32</v>
      </c>
      <c r="AX248" s="14" t="s">
        <v>77</v>
      </c>
      <c r="AY248" s="245" t="s">
        <v>191</v>
      </c>
    </row>
    <row r="249" spans="1:65" s="14" customFormat="1">
      <c r="B249" s="235"/>
      <c r="C249" s="236"/>
      <c r="D249" s="221" t="s">
        <v>202</v>
      </c>
      <c r="E249" s="237" t="s">
        <v>1</v>
      </c>
      <c r="F249" s="238" t="s">
        <v>1319</v>
      </c>
      <c r="G249" s="236"/>
      <c r="H249" s="239">
        <v>13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202</v>
      </c>
      <c r="AU249" s="245" t="s">
        <v>86</v>
      </c>
      <c r="AV249" s="14" t="s">
        <v>86</v>
      </c>
      <c r="AW249" s="14" t="s">
        <v>32</v>
      </c>
      <c r="AX249" s="14" t="s">
        <v>77</v>
      </c>
      <c r="AY249" s="245" t="s">
        <v>191</v>
      </c>
    </row>
    <row r="250" spans="1:65" s="14" customFormat="1">
      <c r="B250" s="235"/>
      <c r="C250" s="236"/>
      <c r="D250" s="221" t="s">
        <v>202</v>
      </c>
      <c r="E250" s="237" t="s">
        <v>1</v>
      </c>
      <c r="F250" s="238" t="s">
        <v>1320</v>
      </c>
      <c r="G250" s="236"/>
      <c r="H250" s="239">
        <v>13.5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202</v>
      </c>
      <c r="AU250" s="245" t="s">
        <v>86</v>
      </c>
      <c r="AV250" s="14" t="s">
        <v>86</v>
      </c>
      <c r="AW250" s="14" t="s">
        <v>32</v>
      </c>
      <c r="AX250" s="14" t="s">
        <v>77</v>
      </c>
      <c r="AY250" s="245" t="s">
        <v>191</v>
      </c>
    </row>
    <row r="251" spans="1:65" s="15" customFormat="1">
      <c r="B251" s="261"/>
      <c r="C251" s="262"/>
      <c r="D251" s="221" t="s">
        <v>202</v>
      </c>
      <c r="E251" s="263" t="s">
        <v>1</v>
      </c>
      <c r="F251" s="264" t="s">
        <v>1227</v>
      </c>
      <c r="G251" s="262"/>
      <c r="H251" s="265">
        <v>40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AT251" s="271" t="s">
        <v>202</v>
      </c>
      <c r="AU251" s="271" t="s">
        <v>86</v>
      </c>
      <c r="AV251" s="15" t="s">
        <v>198</v>
      </c>
      <c r="AW251" s="15" t="s">
        <v>32</v>
      </c>
      <c r="AX251" s="15" t="s">
        <v>84</v>
      </c>
      <c r="AY251" s="271" t="s">
        <v>191</v>
      </c>
    </row>
    <row r="252" spans="1:65" s="2" customFormat="1" ht="21.6" customHeight="1">
      <c r="A252" s="34"/>
      <c r="B252" s="35"/>
      <c r="C252" s="208" t="s">
        <v>389</v>
      </c>
      <c r="D252" s="208" t="s">
        <v>193</v>
      </c>
      <c r="E252" s="209" t="s">
        <v>1324</v>
      </c>
      <c r="F252" s="210" t="s">
        <v>1325</v>
      </c>
      <c r="G252" s="211" t="s">
        <v>235</v>
      </c>
      <c r="H252" s="212">
        <v>6.7000000000000004E-2</v>
      </c>
      <c r="I252" s="213"/>
      <c r="J252" s="214">
        <f>ROUND(I252*H252,2)</f>
        <v>0</v>
      </c>
      <c r="K252" s="210" t="s">
        <v>197</v>
      </c>
      <c r="L252" s="39"/>
      <c r="M252" s="215" t="s">
        <v>1</v>
      </c>
      <c r="N252" s="216" t="s">
        <v>42</v>
      </c>
      <c r="O252" s="71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9" t="s">
        <v>321</v>
      </c>
      <c r="AT252" s="219" t="s">
        <v>193</v>
      </c>
      <c r="AU252" s="219" t="s">
        <v>86</v>
      </c>
      <c r="AY252" s="17" t="s">
        <v>191</v>
      </c>
      <c r="BE252" s="220">
        <f>IF(N252="základní",J252,0)</f>
        <v>0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17" t="s">
        <v>84</v>
      </c>
      <c r="BK252" s="220">
        <f>ROUND(I252*H252,2)</f>
        <v>0</v>
      </c>
      <c r="BL252" s="17" t="s">
        <v>321</v>
      </c>
      <c r="BM252" s="219" t="s">
        <v>520</v>
      </c>
    </row>
    <row r="253" spans="1:65" s="2" customFormat="1">
      <c r="A253" s="34"/>
      <c r="B253" s="35"/>
      <c r="C253" s="36"/>
      <c r="D253" s="221" t="s">
        <v>200</v>
      </c>
      <c r="E253" s="36"/>
      <c r="F253" s="222" t="s">
        <v>1326</v>
      </c>
      <c r="G253" s="36"/>
      <c r="H253" s="36"/>
      <c r="I253" s="122"/>
      <c r="J253" s="36"/>
      <c r="K253" s="36"/>
      <c r="L253" s="39"/>
      <c r="M253" s="223"/>
      <c r="N253" s="224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200</v>
      </c>
      <c r="AU253" s="17" t="s">
        <v>86</v>
      </c>
    </row>
    <row r="254" spans="1:65" s="12" customFormat="1" ht="22.9" customHeight="1">
      <c r="B254" s="192"/>
      <c r="C254" s="193"/>
      <c r="D254" s="194" t="s">
        <v>76</v>
      </c>
      <c r="E254" s="206" t="s">
        <v>642</v>
      </c>
      <c r="F254" s="206" t="s">
        <v>1327</v>
      </c>
      <c r="G254" s="193"/>
      <c r="H254" s="193"/>
      <c r="I254" s="196"/>
      <c r="J254" s="207">
        <f>BK254</f>
        <v>0</v>
      </c>
      <c r="K254" s="193"/>
      <c r="L254" s="198"/>
      <c r="M254" s="199"/>
      <c r="N254" s="200"/>
      <c r="O254" s="200"/>
      <c r="P254" s="201">
        <f>SUM(P255:P339)</f>
        <v>0</v>
      </c>
      <c r="Q254" s="200"/>
      <c r="R254" s="201">
        <f>SUM(R255:R339)</f>
        <v>0.34740125879999995</v>
      </c>
      <c r="S254" s="200"/>
      <c r="T254" s="202">
        <f>SUM(T255:T339)</f>
        <v>0</v>
      </c>
      <c r="AR254" s="203" t="s">
        <v>84</v>
      </c>
      <c r="AT254" s="204" t="s">
        <v>76</v>
      </c>
      <c r="AU254" s="204" t="s">
        <v>84</v>
      </c>
      <c r="AY254" s="203" t="s">
        <v>191</v>
      </c>
      <c r="BK254" s="205">
        <f>SUM(BK255:BK339)</f>
        <v>0</v>
      </c>
    </row>
    <row r="255" spans="1:65" s="2" customFormat="1" ht="21.6" customHeight="1">
      <c r="A255" s="34"/>
      <c r="B255" s="35"/>
      <c r="C255" s="208" t="s">
        <v>396</v>
      </c>
      <c r="D255" s="208" t="s">
        <v>193</v>
      </c>
      <c r="E255" s="209" t="s">
        <v>1328</v>
      </c>
      <c r="F255" s="210" t="s">
        <v>1329</v>
      </c>
      <c r="G255" s="211" t="s">
        <v>196</v>
      </c>
      <c r="H255" s="212">
        <v>3</v>
      </c>
      <c r="I255" s="213"/>
      <c r="J255" s="214">
        <f>ROUND(I255*H255,2)</f>
        <v>0</v>
      </c>
      <c r="K255" s="210" t="s">
        <v>197</v>
      </c>
      <c r="L255" s="39"/>
      <c r="M255" s="215" t="s">
        <v>1</v>
      </c>
      <c r="N255" s="216" t="s">
        <v>42</v>
      </c>
      <c r="O255" s="71"/>
      <c r="P255" s="217">
        <f>O255*H255</f>
        <v>0</v>
      </c>
      <c r="Q255" s="217">
        <v>2.4199999999999998E-3</v>
      </c>
      <c r="R255" s="217">
        <f>Q255*H255</f>
        <v>7.2599999999999991E-3</v>
      </c>
      <c r="S255" s="217">
        <v>0</v>
      </c>
      <c r="T255" s="21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19" t="s">
        <v>321</v>
      </c>
      <c r="AT255" s="219" t="s">
        <v>193</v>
      </c>
      <c r="AU255" s="219" t="s">
        <v>86</v>
      </c>
      <c r="AY255" s="17" t="s">
        <v>191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7" t="s">
        <v>84</v>
      </c>
      <c r="BK255" s="220">
        <f>ROUND(I255*H255,2)</f>
        <v>0</v>
      </c>
      <c r="BL255" s="17" t="s">
        <v>321</v>
      </c>
      <c r="BM255" s="219" t="s">
        <v>1330</v>
      </c>
    </row>
    <row r="256" spans="1:65" s="2" customFormat="1" ht="19.5">
      <c r="A256" s="34"/>
      <c r="B256" s="35"/>
      <c r="C256" s="36"/>
      <c r="D256" s="221" t="s">
        <v>200</v>
      </c>
      <c r="E256" s="36"/>
      <c r="F256" s="222" t="s">
        <v>1331</v>
      </c>
      <c r="G256" s="36"/>
      <c r="H256" s="36"/>
      <c r="I256" s="122"/>
      <c r="J256" s="36"/>
      <c r="K256" s="36"/>
      <c r="L256" s="39"/>
      <c r="M256" s="223"/>
      <c r="N256" s="224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200</v>
      </c>
      <c r="AU256" s="17" t="s">
        <v>86</v>
      </c>
    </row>
    <row r="257" spans="1:65" s="14" customFormat="1">
      <c r="B257" s="235"/>
      <c r="C257" s="236"/>
      <c r="D257" s="221" t="s">
        <v>202</v>
      </c>
      <c r="E257" s="237" t="s">
        <v>1</v>
      </c>
      <c r="F257" s="238" t="s">
        <v>1262</v>
      </c>
      <c r="G257" s="236"/>
      <c r="H257" s="239">
        <v>1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202</v>
      </c>
      <c r="AU257" s="245" t="s">
        <v>86</v>
      </c>
      <c r="AV257" s="14" t="s">
        <v>86</v>
      </c>
      <c r="AW257" s="14" t="s">
        <v>32</v>
      </c>
      <c r="AX257" s="14" t="s">
        <v>77</v>
      </c>
      <c r="AY257" s="245" t="s">
        <v>191</v>
      </c>
    </row>
    <row r="258" spans="1:65" s="14" customFormat="1">
      <c r="B258" s="235"/>
      <c r="C258" s="236"/>
      <c r="D258" s="221" t="s">
        <v>202</v>
      </c>
      <c r="E258" s="237" t="s">
        <v>1</v>
      </c>
      <c r="F258" s="238" t="s">
        <v>1263</v>
      </c>
      <c r="G258" s="236"/>
      <c r="H258" s="239">
        <v>1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202</v>
      </c>
      <c r="AU258" s="245" t="s">
        <v>86</v>
      </c>
      <c r="AV258" s="14" t="s">
        <v>86</v>
      </c>
      <c r="AW258" s="14" t="s">
        <v>32</v>
      </c>
      <c r="AX258" s="14" t="s">
        <v>77</v>
      </c>
      <c r="AY258" s="245" t="s">
        <v>191</v>
      </c>
    </row>
    <row r="259" spans="1:65" s="14" customFormat="1">
      <c r="B259" s="235"/>
      <c r="C259" s="236"/>
      <c r="D259" s="221" t="s">
        <v>202</v>
      </c>
      <c r="E259" s="237" t="s">
        <v>1</v>
      </c>
      <c r="F259" s="238" t="s">
        <v>1264</v>
      </c>
      <c r="G259" s="236"/>
      <c r="H259" s="239">
        <v>1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202</v>
      </c>
      <c r="AU259" s="245" t="s">
        <v>86</v>
      </c>
      <c r="AV259" s="14" t="s">
        <v>86</v>
      </c>
      <c r="AW259" s="14" t="s">
        <v>32</v>
      </c>
      <c r="AX259" s="14" t="s">
        <v>77</v>
      </c>
      <c r="AY259" s="245" t="s">
        <v>191</v>
      </c>
    </row>
    <row r="260" spans="1:65" s="2" customFormat="1" ht="21.6" customHeight="1">
      <c r="A260" s="34"/>
      <c r="B260" s="35"/>
      <c r="C260" s="247" t="s">
        <v>401</v>
      </c>
      <c r="D260" s="247" t="s">
        <v>275</v>
      </c>
      <c r="E260" s="248" t="s">
        <v>1332</v>
      </c>
      <c r="F260" s="249" t="s">
        <v>1333</v>
      </c>
      <c r="G260" s="250" t="s">
        <v>196</v>
      </c>
      <c r="H260" s="251">
        <v>3</v>
      </c>
      <c r="I260" s="252"/>
      <c r="J260" s="253">
        <f>ROUND(I260*H260,2)</f>
        <v>0</v>
      </c>
      <c r="K260" s="249" t="s">
        <v>197</v>
      </c>
      <c r="L260" s="254"/>
      <c r="M260" s="255" t="s">
        <v>1</v>
      </c>
      <c r="N260" s="256" t="s">
        <v>42</v>
      </c>
      <c r="O260" s="71"/>
      <c r="P260" s="217">
        <f>O260*H260</f>
        <v>0</v>
      </c>
      <c r="Q260" s="217">
        <v>1.6E-2</v>
      </c>
      <c r="R260" s="217">
        <f>Q260*H260</f>
        <v>4.8000000000000001E-2</v>
      </c>
      <c r="S260" s="217">
        <v>0</v>
      </c>
      <c r="T260" s="21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9" t="s">
        <v>451</v>
      </c>
      <c r="AT260" s="219" t="s">
        <v>275</v>
      </c>
      <c r="AU260" s="219" t="s">
        <v>86</v>
      </c>
      <c r="AY260" s="17" t="s">
        <v>191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7" t="s">
        <v>84</v>
      </c>
      <c r="BK260" s="220">
        <f>ROUND(I260*H260,2)</f>
        <v>0</v>
      </c>
      <c r="BL260" s="17" t="s">
        <v>321</v>
      </c>
      <c r="BM260" s="219" t="s">
        <v>1334</v>
      </c>
    </row>
    <row r="261" spans="1:65" s="2" customFormat="1" ht="19.5">
      <c r="A261" s="34"/>
      <c r="B261" s="35"/>
      <c r="C261" s="36"/>
      <c r="D261" s="221" t="s">
        <v>200</v>
      </c>
      <c r="E261" s="36"/>
      <c r="F261" s="222" t="s">
        <v>1335</v>
      </c>
      <c r="G261" s="36"/>
      <c r="H261" s="36"/>
      <c r="I261" s="122"/>
      <c r="J261" s="36"/>
      <c r="K261" s="36"/>
      <c r="L261" s="39"/>
      <c r="M261" s="223"/>
      <c r="N261" s="224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200</v>
      </c>
      <c r="AU261" s="17" t="s">
        <v>86</v>
      </c>
    </row>
    <row r="262" spans="1:65" s="2" customFormat="1" ht="21.6" customHeight="1">
      <c r="A262" s="34"/>
      <c r="B262" s="35"/>
      <c r="C262" s="247" t="s">
        <v>406</v>
      </c>
      <c r="D262" s="247" t="s">
        <v>275</v>
      </c>
      <c r="E262" s="248" t="s">
        <v>1336</v>
      </c>
      <c r="F262" s="249" t="s">
        <v>1337</v>
      </c>
      <c r="G262" s="250" t="s">
        <v>196</v>
      </c>
      <c r="H262" s="251">
        <v>3</v>
      </c>
      <c r="I262" s="252"/>
      <c r="J262" s="253">
        <f>ROUND(I262*H262,2)</f>
        <v>0</v>
      </c>
      <c r="K262" s="249" t="s">
        <v>197</v>
      </c>
      <c r="L262" s="254"/>
      <c r="M262" s="255" t="s">
        <v>1</v>
      </c>
      <c r="N262" s="256" t="s">
        <v>42</v>
      </c>
      <c r="O262" s="71"/>
      <c r="P262" s="217">
        <f>O262*H262</f>
        <v>0</v>
      </c>
      <c r="Q262" s="217">
        <v>1.2800000000000001E-3</v>
      </c>
      <c r="R262" s="217">
        <f>Q262*H262</f>
        <v>3.8400000000000005E-3</v>
      </c>
      <c r="S262" s="217">
        <v>0</v>
      </c>
      <c r="T262" s="21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9" t="s">
        <v>451</v>
      </c>
      <c r="AT262" s="219" t="s">
        <v>275</v>
      </c>
      <c r="AU262" s="219" t="s">
        <v>86</v>
      </c>
      <c r="AY262" s="17" t="s">
        <v>191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7" t="s">
        <v>84</v>
      </c>
      <c r="BK262" s="220">
        <f>ROUND(I262*H262,2)</f>
        <v>0</v>
      </c>
      <c r="BL262" s="17" t="s">
        <v>321</v>
      </c>
      <c r="BM262" s="219" t="s">
        <v>1338</v>
      </c>
    </row>
    <row r="263" spans="1:65" s="2" customFormat="1">
      <c r="A263" s="34"/>
      <c r="B263" s="35"/>
      <c r="C263" s="36"/>
      <c r="D263" s="221" t="s">
        <v>200</v>
      </c>
      <c r="E263" s="36"/>
      <c r="F263" s="222" t="s">
        <v>1339</v>
      </c>
      <c r="G263" s="36"/>
      <c r="H263" s="36"/>
      <c r="I263" s="122"/>
      <c r="J263" s="36"/>
      <c r="K263" s="36"/>
      <c r="L263" s="39"/>
      <c r="M263" s="223"/>
      <c r="N263" s="224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200</v>
      </c>
      <c r="AU263" s="17" t="s">
        <v>86</v>
      </c>
    </row>
    <row r="264" spans="1:65" s="2" customFormat="1" ht="21.6" customHeight="1">
      <c r="A264" s="34"/>
      <c r="B264" s="35"/>
      <c r="C264" s="247" t="s">
        <v>412</v>
      </c>
      <c r="D264" s="247" t="s">
        <v>275</v>
      </c>
      <c r="E264" s="248" t="s">
        <v>1340</v>
      </c>
      <c r="F264" s="249" t="s">
        <v>1341</v>
      </c>
      <c r="G264" s="250" t="s">
        <v>196</v>
      </c>
      <c r="H264" s="251">
        <v>3</v>
      </c>
      <c r="I264" s="252"/>
      <c r="J264" s="253">
        <f>ROUND(I264*H264,2)</f>
        <v>0</v>
      </c>
      <c r="K264" s="249" t="s">
        <v>197</v>
      </c>
      <c r="L264" s="254"/>
      <c r="M264" s="255" t="s">
        <v>1</v>
      </c>
      <c r="N264" s="256" t="s">
        <v>42</v>
      </c>
      <c r="O264" s="71"/>
      <c r="P264" s="217">
        <f>O264*H264</f>
        <v>0</v>
      </c>
      <c r="Q264" s="217">
        <v>5.0000000000000001E-4</v>
      </c>
      <c r="R264" s="217">
        <f>Q264*H264</f>
        <v>1.5E-3</v>
      </c>
      <c r="S264" s="217">
        <v>0</v>
      </c>
      <c r="T264" s="21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9" t="s">
        <v>451</v>
      </c>
      <c r="AT264" s="219" t="s">
        <v>275</v>
      </c>
      <c r="AU264" s="219" t="s">
        <v>86</v>
      </c>
      <c r="AY264" s="17" t="s">
        <v>191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7" t="s">
        <v>84</v>
      </c>
      <c r="BK264" s="220">
        <f>ROUND(I264*H264,2)</f>
        <v>0</v>
      </c>
      <c r="BL264" s="17" t="s">
        <v>321</v>
      </c>
      <c r="BM264" s="219" t="s">
        <v>1342</v>
      </c>
    </row>
    <row r="265" spans="1:65" s="2" customFormat="1" ht="19.5">
      <c r="A265" s="34"/>
      <c r="B265" s="35"/>
      <c r="C265" s="36"/>
      <c r="D265" s="221" t="s">
        <v>200</v>
      </c>
      <c r="E265" s="36"/>
      <c r="F265" s="222" t="s">
        <v>1343</v>
      </c>
      <c r="G265" s="36"/>
      <c r="H265" s="36"/>
      <c r="I265" s="122"/>
      <c r="J265" s="36"/>
      <c r="K265" s="36"/>
      <c r="L265" s="39"/>
      <c r="M265" s="223"/>
      <c r="N265" s="224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200</v>
      </c>
      <c r="AU265" s="17" t="s">
        <v>86</v>
      </c>
    </row>
    <row r="266" spans="1:65" s="2" customFormat="1" ht="14.45" customHeight="1">
      <c r="A266" s="34"/>
      <c r="B266" s="35"/>
      <c r="C266" s="208" t="s">
        <v>419</v>
      </c>
      <c r="D266" s="208" t="s">
        <v>193</v>
      </c>
      <c r="E266" s="209" t="s">
        <v>1344</v>
      </c>
      <c r="F266" s="210" t="s">
        <v>1345</v>
      </c>
      <c r="G266" s="211" t="s">
        <v>647</v>
      </c>
      <c r="H266" s="212">
        <v>12</v>
      </c>
      <c r="I266" s="213"/>
      <c r="J266" s="214">
        <f>ROUND(I266*H266,2)</f>
        <v>0</v>
      </c>
      <c r="K266" s="210" t="s">
        <v>197</v>
      </c>
      <c r="L266" s="39"/>
      <c r="M266" s="215" t="s">
        <v>1</v>
      </c>
      <c r="N266" s="216" t="s">
        <v>42</v>
      </c>
      <c r="O266" s="71"/>
      <c r="P266" s="217">
        <f>O266*H266</f>
        <v>0</v>
      </c>
      <c r="Q266" s="217">
        <v>3.3800000000000002E-3</v>
      </c>
      <c r="R266" s="217">
        <f>Q266*H266</f>
        <v>4.0559999999999999E-2</v>
      </c>
      <c r="S266" s="217">
        <v>0</v>
      </c>
      <c r="T266" s="21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9" t="s">
        <v>321</v>
      </c>
      <c r="AT266" s="219" t="s">
        <v>193</v>
      </c>
      <c r="AU266" s="219" t="s">
        <v>86</v>
      </c>
      <c r="AY266" s="17" t="s">
        <v>191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17" t="s">
        <v>84</v>
      </c>
      <c r="BK266" s="220">
        <f>ROUND(I266*H266,2)</f>
        <v>0</v>
      </c>
      <c r="BL266" s="17" t="s">
        <v>321</v>
      </c>
      <c r="BM266" s="219" t="s">
        <v>1346</v>
      </c>
    </row>
    <row r="267" spans="1:65" s="2" customFormat="1">
      <c r="A267" s="34"/>
      <c r="B267" s="35"/>
      <c r="C267" s="36"/>
      <c r="D267" s="221" t="s">
        <v>200</v>
      </c>
      <c r="E267" s="36"/>
      <c r="F267" s="222" t="s">
        <v>1347</v>
      </c>
      <c r="G267" s="36"/>
      <c r="H267" s="36"/>
      <c r="I267" s="122"/>
      <c r="J267" s="36"/>
      <c r="K267" s="36"/>
      <c r="L267" s="39"/>
      <c r="M267" s="223"/>
      <c r="N267" s="224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200</v>
      </c>
      <c r="AU267" s="17" t="s">
        <v>86</v>
      </c>
    </row>
    <row r="268" spans="1:65" s="14" customFormat="1">
      <c r="B268" s="235"/>
      <c r="C268" s="236"/>
      <c r="D268" s="221" t="s">
        <v>202</v>
      </c>
      <c r="E268" s="237" t="s">
        <v>1</v>
      </c>
      <c r="F268" s="238" t="s">
        <v>1348</v>
      </c>
      <c r="G268" s="236"/>
      <c r="H268" s="239">
        <v>4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202</v>
      </c>
      <c r="AU268" s="245" t="s">
        <v>86</v>
      </c>
      <c r="AV268" s="14" t="s">
        <v>86</v>
      </c>
      <c r="AW268" s="14" t="s">
        <v>32</v>
      </c>
      <c r="AX268" s="14" t="s">
        <v>77</v>
      </c>
      <c r="AY268" s="245" t="s">
        <v>191</v>
      </c>
    </row>
    <row r="269" spans="1:65" s="14" customFormat="1">
      <c r="B269" s="235"/>
      <c r="C269" s="236"/>
      <c r="D269" s="221" t="s">
        <v>202</v>
      </c>
      <c r="E269" s="237" t="s">
        <v>1</v>
      </c>
      <c r="F269" s="238" t="s">
        <v>1349</v>
      </c>
      <c r="G269" s="236"/>
      <c r="H269" s="239">
        <v>4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202</v>
      </c>
      <c r="AU269" s="245" t="s">
        <v>86</v>
      </c>
      <c r="AV269" s="14" t="s">
        <v>86</v>
      </c>
      <c r="AW269" s="14" t="s">
        <v>32</v>
      </c>
      <c r="AX269" s="14" t="s">
        <v>77</v>
      </c>
      <c r="AY269" s="245" t="s">
        <v>191</v>
      </c>
    </row>
    <row r="270" spans="1:65" s="14" customFormat="1">
      <c r="B270" s="235"/>
      <c r="C270" s="236"/>
      <c r="D270" s="221" t="s">
        <v>202</v>
      </c>
      <c r="E270" s="237" t="s">
        <v>1</v>
      </c>
      <c r="F270" s="238" t="s">
        <v>1350</v>
      </c>
      <c r="G270" s="236"/>
      <c r="H270" s="239">
        <v>4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AT270" s="245" t="s">
        <v>202</v>
      </c>
      <c r="AU270" s="245" t="s">
        <v>86</v>
      </c>
      <c r="AV270" s="14" t="s">
        <v>86</v>
      </c>
      <c r="AW270" s="14" t="s">
        <v>32</v>
      </c>
      <c r="AX270" s="14" t="s">
        <v>77</v>
      </c>
      <c r="AY270" s="245" t="s">
        <v>191</v>
      </c>
    </row>
    <row r="271" spans="1:65" s="2" customFormat="1" ht="21.6" customHeight="1">
      <c r="A271" s="34"/>
      <c r="B271" s="35"/>
      <c r="C271" s="247" t="s">
        <v>425</v>
      </c>
      <c r="D271" s="247" t="s">
        <v>275</v>
      </c>
      <c r="E271" s="248" t="s">
        <v>1351</v>
      </c>
      <c r="F271" s="249" t="s">
        <v>1352</v>
      </c>
      <c r="G271" s="250" t="s">
        <v>196</v>
      </c>
      <c r="H271" s="251">
        <v>3</v>
      </c>
      <c r="I271" s="252"/>
      <c r="J271" s="253">
        <f>ROUND(I271*H271,2)</f>
        <v>0</v>
      </c>
      <c r="K271" s="249" t="s">
        <v>197</v>
      </c>
      <c r="L271" s="254"/>
      <c r="M271" s="255" t="s">
        <v>1</v>
      </c>
      <c r="N271" s="256" t="s">
        <v>42</v>
      </c>
      <c r="O271" s="71"/>
      <c r="P271" s="217">
        <f>O271*H271</f>
        <v>0</v>
      </c>
      <c r="Q271" s="217">
        <v>1.2999999999999999E-2</v>
      </c>
      <c r="R271" s="217">
        <f>Q271*H271</f>
        <v>3.9E-2</v>
      </c>
      <c r="S271" s="217">
        <v>0</v>
      </c>
      <c r="T271" s="21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9" t="s">
        <v>451</v>
      </c>
      <c r="AT271" s="219" t="s">
        <v>275</v>
      </c>
      <c r="AU271" s="219" t="s">
        <v>86</v>
      </c>
      <c r="AY271" s="17" t="s">
        <v>191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7" t="s">
        <v>84</v>
      </c>
      <c r="BK271" s="220">
        <f>ROUND(I271*H271,2)</f>
        <v>0</v>
      </c>
      <c r="BL271" s="17" t="s">
        <v>321</v>
      </c>
      <c r="BM271" s="219" t="s">
        <v>1353</v>
      </c>
    </row>
    <row r="272" spans="1:65" s="2" customFormat="1" ht="19.5">
      <c r="A272" s="34"/>
      <c r="B272" s="35"/>
      <c r="C272" s="36"/>
      <c r="D272" s="221" t="s">
        <v>200</v>
      </c>
      <c r="E272" s="36"/>
      <c r="F272" s="222" t="s">
        <v>1354</v>
      </c>
      <c r="G272" s="36"/>
      <c r="H272" s="36"/>
      <c r="I272" s="122"/>
      <c r="J272" s="36"/>
      <c r="K272" s="36"/>
      <c r="L272" s="39"/>
      <c r="M272" s="223"/>
      <c r="N272" s="224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200</v>
      </c>
      <c r="AU272" s="17" t="s">
        <v>86</v>
      </c>
    </row>
    <row r="273" spans="1:65" s="2" customFormat="1" ht="21.6" customHeight="1">
      <c r="A273" s="34"/>
      <c r="B273" s="35"/>
      <c r="C273" s="247" t="s">
        <v>433</v>
      </c>
      <c r="D273" s="247" t="s">
        <v>275</v>
      </c>
      <c r="E273" s="248" t="s">
        <v>1355</v>
      </c>
      <c r="F273" s="249" t="s">
        <v>1356</v>
      </c>
      <c r="G273" s="250" t="s">
        <v>196</v>
      </c>
      <c r="H273" s="251">
        <v>9</v>
      </c>
      <c r="I273" s="252"/>
      <c r="J273" s="253">
        <f>ROUND(I273*H273,2)</f>
        <v>0</v>
      </c>
      <c r="K273" s="249" t="s">
        <v>197</v>
      </c>
      <c r="L273" s="254"/>
      <c r="M273" s="255" t="s">
        <v>1</v>
      </c>
      <c r="N273" s="256" t="s">
        <v>42</v>
      </c>
      <c r="O273" s="71"/>
      <c r="P273" s="217">
        <f>O273*H273</f>
        <v>0</v>
      </c>
      <c r="Q273" s="217">
        <v>1.2E-2</v>
      </c>
      <c r="R273" s="217">
        <f>Q273*H273</f>
        <v>0.108</v>
      </c>
      <c r="S273" s="217">
        <v>0</v>
      </c>
      <c r="T273" s="21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9" t="s">
        <v>451</v>
      </c>
      <c r="AT273" s="219" t="s">
        <v>275</v>
      </c>
      <c r="AU273" s="219" t="s">
        <v>86</v>
      </c>
      <c r="AY273" s="17" t="s">
        <v>191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7" t="s">
        <v>84</v>
      </c>
      <c r="BK273" s="220">
        <f>ROUND(I273*H273,2)</f>
        <v>0</v>
      </c>
      <c r="BL273" s="17" t="s">
        <v>321</v>
      </c>
      <c r="BM273" s="219" t="s">
        <v>1357</v>
      </c>
    </row>
    <row r="274" spans="1:65" s="2" customFormat="1">
      <c r="A274" s="34"/>
      <c r="B274" s="35"/>
      <c r="C274" s="36"/>
      <c r="D274" s="221" t="s">
        <v>200</v>
      </c>
      <c r="E274" s="36"/>
      <c r="F274" s="222" t="s">
        <v>1356</v>
      </c>
      <c r="G274" s="36"/>
      <c r="H274" s="36"/>
      <c r="I274" s="122"/>
      <c r="J274" s="36"/>
      <c r="K274" s="36"/>
      <c r="L274" s="39"/>
      <c r="M274" s="223"/>
      <c r="N274" s="224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200</v>
      </c>
      <c r="AU274" s="17" t="s">
        <v>86</v>
      </c>
    </row>
    <row r="275" spans="1:65" s="14" customFormat="1">
      <c r="B275" s="235"/>
      <c r="C275" s="236"/>
      <c r="D275" s="221" t="s">
        <v>202</v>
      </c>
      <c r="E275" s="237" t="s">
        <v>1</v>
      </c>
      <c r="F275" s="238" t="s">
        <v>1358</v>
      </c>
      <c r="G275" s="236"/>
      <c r="H275" s="239">
        <v>3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AT275" s="245" t="s">
        <v>202</v>
      </c>
      <c r="AU275" s="245" t="s">
        <v>86</v>
      </c>
      <c r="AV275" s="14" t="s">
        <v>86</v>
      </c>
      <c r="AW275" s="14" t="s">
        <v>32</v>
      </c>
      <c r="AX275" s="14" t="s">
        <v>77</v>
      </c>
      <c r="AY275" s="245" t="s">
        <v>191</v>
      </c>
    </row>
    <row r="276" spans="1:65" s="14" customFormat="1">
      <c r="B276" s="235"/>
      <c r="C276" s="236"/>
      <c r="D276" s="221" t="s">
        <v>202</v>
      </c>
      <c r="E276" s="237" t="s">
        <v>1</v>
      </c>
      <c r="F276" s="238" t="s">
        <v>1359</v>
      </c>
      <c r="G276" s="236"/>
      <c r="H276" s="239">
        <v>3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202</v>
      </c>
      <c r="AU276" s="245" t="s">
        <v>86</v>
      </c>
      <c r="AV276" s="14" t="s">
        <v>86</v>
      </c>
      <c r="AW276" s="14" t="s">
        <v>32</v>
      </c>
      <c r="AX276" s="14" t="s">
        <v>77</v>
      </c>
      <c r="AY276" s="245" t="s">
        <v>191</v>
      </c>
    </row>
    <row r="277" spans="1:65" s="14" customFormat="1">
      <c r="B277" s="235"/>
      <c r="C277" s="236"/>
      <c r="D277" s="221" t="s">
        <v>202</v>
      </c>
      <c r="E277" s="237" t="s">
        <v>1</v>
      </c>
      <c r="F277" s="238" t="s">
        <v>1360</v>
      </c>
      <c r="G277" s="236"/>
      <c r="H277" s="239">
        <v>3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202</v>
      </c>
      <c r="AU277" s="245" t="s">
        <v>86</v>
      </c>
      <c r="AV277" s="14" t="s">
        <v>86</v>
      </c>
      <c r="AW277" s="14" t="s">
        <v>32</v>
      </c>
      <c r="AX277" s="14" t="s">
        <v>77</v>
      </c>
      <c r="AY277" s="245" t="s">
        <v>191</v>
      </c>
    </row>
    <row r="278" spans="1:65" s="2" customFormat="1" ht="21.6" customHeight="1">
      <c r="A278" s="34"/>
      <c r="B278" s="35"/>
      <c r="C278" s="208" t="s">
        <v>444</v>
      </c>
      <c r="D278" s="208" t="s">
        <v>193</v>
      </c>
      <c r="E278" s="209" t="s">
        <v>1361</v>
      </c>
      <c r="F278" s="210" t="s">
        <v>1362</v>
      </c>
      <c r="G278" s="211" t="s">
        <v>647</v>
      </c>
      <c r="H278" s="212">
        <v>3</v>
      </c>
      <c r="I278" s="213"/>
      <c r="J278" s="214">
        <f>ROUND(I278*H278,2)</f>
        <v>0</v>
      </c>
      <c r="K278" s="210" t="s">
        <v>197</v>
      </c>
      <c r="L278" s="39"/>
      <c r="M278" s="215" t="s">
        <v>1</v>
      </c>
      <c r="N278" s="216" t="s">
        <v>42</v>
      </c>
      <c r="O278" s="71"/>
      <c r="P278" s="217">
        <f>O278*H278</f>
        <v>0</v>
      </c>
      <c r="Q278" s="217">
        <v>1.47E-2</v>
      </c>
      <c r="R278" s="217">
        <f>Q278*H278</f>
        <v>4.41E-2</v>
      </c>
      <c r="S278" s="217">
        <v>0</v>
      </c>
      <c r="T278" s="21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9" t="s">
        <v>321</v>
      </c>
      <c r="AT278" s="219" t="s">
        <v>193</v>
      </c>
      <c r="AU278" s="219" t="s">
        <v>86</v>
      </c>
      <c r="AY278" s="17" t="s">
        <v>191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7" t="s">
        <v>84</v>
      </c>
      <c r="BK278" s="220">
        <f>ROUND(I278*H278,2)</f>
        <v>0</v>
      </c>
      <c r="BL278" s="17" t="s">
        <v>321</v>
      </c>
      <c r="BM278" s="219" t="s">
        <v>1363</v>
      </c>
    </row>
    <row r="279" spans="1:65" s="2" customFormat="1" ht="19.5">
      <c r="A279" s="34"/>
      <c r="B279" s="35"/>
      <c r="C279" s="36"/>
      <c r="D279" s="221" t="s">
        <v>200</v>
      </c>
      <c r="E279" s="36"/>
      <c r="F279" s="222" t="s">
        <v>1364</v>
      </c>
      <c r="G279" s="36"/>
      <c r="H279" s="36"/>
      <c r="I279" s="122"/>
      <c r="J279" s="36"/>
      <c r="K279" s="36"/>
      <c r="L279" s="39"/>
      <c r="M279" s="223"/>
      <c r="N279" s="224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200</v>
      </c>
      <c r="AU279" s="17" t="s">
        <v>86</v>
      </c>
    </row>
    <row r="280" spans="1:65" s="14" customFormat="1">
      <c r="B280" s="235"/>
      <c r="C280" s="236"/>
      <c r="D280" s="221" t="s">
        <v>202</v>
      </c>
      <c r="E280" s="237" t="s">
        <v>1</v>
      </c>
      <c r="F280" s="238" t="s">
        <v>1262</v>
      </c>
      <c r="G280" s="236"/>
      <c r="H280" s="239">
        <v>1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202</v>
      </c>
      <c r="AU280" s="245" t="s">
        <v>86</v>
      </c>
      <c r="AV280" s="14" t="s">
        <v>86</v>
      </c>
      <c r="AW280" s="14" t="s">
        <v>32</v>
      </c>
      <c r="AX280" s="14" t="s">
        <v>77</v>
      </c>
      <c r="AY280" s="245" t="s">
        <v>191</v>
      </c>
    </row>
    <row r="281" spans="1:65" s="14" customFormat="1">
      <c r="B281" s="235"/>
      <c r="C281" s="236"/>
      <c r="D281" s="221" t="s">
        <v>202</v>
      </c>
      <c r="E281" s="237" t="s">
        <v>1</v>
      </c>
      <c r="F281" s="238" t="s">
        <v>1263</v>
      </c>
      <c r="G281" s="236"/>
      <c r="H281" s="239">
        <v>1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AT281" s="245" t="s">
        <v>202</v>
      </c>
      <c r="AU281" s="245" t="s">
        <v>86</v>
      </c>
      <c r="AV281" s="14" t="s">
        <v>86</v>
      </c>
      <c r="AW281" s="14" t="s">
        <v>32</v>
      </c>
      <c r="AX281" s="14" t="s">
        <v>77</v>
      </c>
      <c r="AY281" s="245" t="s">
        <v>191</v>
      </c>
    </row>
    <row r="282" spans="1:65" s="14" customFormat="1">
      <c r="B282" s="235"/>
      <c r="C282" s="236"/>
      <c r="D282" s="221" t="s">
        <v>202</v>
      </c>
      <c r="E282" s="237" t="s">
        <v>1</v>
      </c>
      <c r="F282" s="238" t="s">
        <v>1264</v>
      </c>
      <c r="G282" s="236"/>
      <c r="H282" s="239">
        <v>1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202</v>
      </c>
      <c r="AU282" s="245" t="s">
        <v>86</v>
      </c>
      <c r="AV282" s="14" t="s">
        <v>86</v>
      </c>
      <c r="AW282" s="14" t="s">
        <v>32</v>
      </c>
      <c r="AX282" s="14" t="s">
        <v>77</v>
      </c>
      <c r="AY282" s="245" t="s">
        <v>191</v>
      </c>
    </row>
    <row r="283" spans="1:65" s="2" customFormat="1" ht="21.6" customHeight="1">
      <c r="A283" s="34"/>
      <c r="B283" s="35"/>
      <c r="C283" s="208" t="s">
        <v>451</v>
      </c>
      <c r="D283" s="208" t="s">
        <v>193</v>
      </c>
      <c r="E283" s="209" t="s">
        <v>1365</v>
      </c>
      <c r="F283" s="210" t="s">
        <v>1366</v>
      </c>
      <c r="G283" s="211" t="s">
        <v>647</v>
      </c>
      <c r="H283" s="212">
        <v>27</v>
      </c>
      <c r="I283" s="213"/>
      <c r="J283" s="214">
        <f>ROUND(I283*H283,2)</f>
        <v>0</v>
      </c>
      <c r="K283" s="210" t="s">
        <v>197</v>
      </c>
      <c r="L283" s="39"/>
      <c r="M283" s="215" t="s">
        <v>1</v>
      </c>
      <c r="N283" s="216" t="s">
        <v>42</v>
      </c>
      <c r="O283" s="71"/>
      <c r="P283" s="217">
        <f>O283*H283</f>
        <v>0</v>
      </c>
      <c r="Q283" s="217">
        <v>9.0000000000000006E-5</v>
      </c>
      <c r="R283" s="217">
        <f>Q283*H283</f>
        <v>2.4300000000000003E-3</v>
      </c>
      <c r="S283" s="217">
        <v>0</v>
      </c>
      <c r="T283" s="21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9" t="s">
        <v>321</v>
      </c>
      <c r="AT283" s="219" t="s">
        <v>193</v>
      </c>
      <c r="AU283" s="219" t="s">
        <v>86</v>
      </c>
      <c r="AY283" s="17" t="s">
        <v>191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7" t="s">
        <v>84</v>
      </c>
      <c r="BK283" s="220">
        <f>ROUND(I283*H283,2)</f>
        <v>0</v>
      </c>
      <c r="BL283" s="17" t="s">
        <v>321</v>
      </c>
      <c r="BM283" s="219" t="s">
        <v>1367</v>
      </c>
    </row>
    <row r="284" spans="1:65" s="2" customFormat="1" ht="19.5">
      <c r="A284" s="34"/>
      <c r="B284" s="35"/>
      <c r="C284" s="36"/>
      <c r="D284" s="221" t="s">
        <v>200</v>
      </c>
      <c r="E284" s="36"/>
      <c r="F284" s="222" t="s">
        <v>1368</v>
      </c>
      <c r="G284" s="36"/>
      <c r="H284" s="36"/>
      <c r="I284" s="122"/>
      <c r="J284" s="36"/>
      <c r="K284" s="36"/>
      <c r="L284" s="39"/>
      <c r="M284" s="223"/>
      <c r="N284" s="224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200</v>
      </c>
      <c r="AU284" s="17" t="s">
        <v>86</v>
      </c>
    </row>
    <row r="285" spans="1:65" s="14" customFormat="1">
      <c r="B285" s="235"/>
      <c r="C285" s="236"/>
      <c r="D285" s="221" t="s">
        <v>202</v>
      </c>
      <c r="E285" s="237" t="s">
        <v>1</v>
      </c>
      <c r="F285" s="238" t="s">
        <v>1369</v>
      </c>
      <c r="G285" s="236"/>
      <c r="H285" s="239">
        <v>9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AT285" s="245" t="s">
        <v>202</v>
      </c>
      <c r="AU285" s="245" t="s">
        <v>86</v>
      </c>
      <c r="AV285" s="14" t="s">
        <v>86</v>
      </c>
      <c r="AW285" s="14" t="s">
        <v>32</v>
      </c>
      <c r="AX285" s="14" t="s">
        <v>77</v>
      </c>
      <c r="AY285" s="245" t="s">
        <v>191</v>
      </c>
    </row>
    <row r="286" spans="1:65" s="14" customFormat="1">
      <c r="B286" s="235"/>
      <c r="C286" s="236"/>
      <c r="D286" s="221" t="s">
        <v>202</v>
      </c>
      <c r="E286" s="237" t="s">
        <v>1</v>
      </c>
      <c r="F286" s="238" t="s">
        <v>1370</v>
      </c>
      <c r="G286" s="236"/>
      <c r="H286" s="239">
        <v>9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202</v>
      </c>
      <c r="AU286" s="245" t="s">
        <v>86</v>
      </c>
      <c r="AV286" s="14" t="s">
        <v>86</v>
      </c>
      <c r="AW286" s="14" t="s">
        <v>32</v>
      </c>
      <c r="AX286" s="14" t="s">
        <v>77</v>
      </c>
      <c r="AY286" s="245" t="s">
        <v>191</v>
      </c>
    </row>
    <row r="287" spans="1:65" s="14" customFormat="1">
      <c r="B287" s="235"/>
      <c r="C287" s="236"/>
      <c r="D287" s="221" t="s">
        <v>202</v>
      </c>
      <c r="E287" s="237" t="s">
        <v>1</v>
      </c>
      <c r="F287" s="238" t="s">
        <v>1371</v>
      </c>
      <c r="G287" s="236"/>
      <c r="H287" s="239">
        <v>9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AT287" s="245" t="s">
        <v>202</v>
      </c>
      <c r="AU287" s="245" t="s">
        <v>86</v>
      </c>
      <c r="AV287" s="14" t="s">
        <v>86</v>
      </c>
      <c r="AW287" s="14" t="s">
        <v>32</v>
      </c>
      <c r="AX287" s="14" t="s">
        <v>77</v>
      </c>
      <c r="AY287" s="245" t="s">
        <v>191</v>
      </c>
    </row>
    <row r="288" spans="1:65" s="2" customFormat="1" ht="14.45" customHeight="1">
      <c r="A288" s="34"/>
      <c r="B288" s="35"/>
      <c r="C288" s="247" t="s">
        <v>456</v>
      </c>
      <c r="D288" s="247" t="s">
        <v>275</v>
      </c>
      <c r="E288" s="248" t="s">
        <v>1372</v>
      </c>
      <c r="F288" s="249" t="s">
        <v>1373</v>
      </c>
      <c r="G288" s="250" t="s">
        <v>196</v>
      </c>
      <c r="H288" s="251">
        <v>27</v>
      </c>
      <c r="I288" s="252"/>
      <c r="J288" s="253">
        <f>ROUND(I288*H288,2)</f>
        <v>0</v>
      </c>
      <c r="K288" s="249" t="s">
        <v>197</v>
      </c>
      <c r="L288" s="254"/>
      <c r="M288" s="255" t="s">
        <v>1</v>
      </c>
      <c r="N288" s="256" t="s">
        <v>42</v>
      </c>
      <c r="O288" s="71"/>
      <c r="P288" s="217">
        <f>O288*H288</f>
        <v>0</v>
      </c>
      <c r="Q288" s="217">
        <v>2.1000000000000001E-4</v>
      </c>
      <c r="R288" s="217">
        <f>Q288*H288</f>
        <v>5.6700000000000006E-3</v>
      </c>
      <c r="S288" s="217">
        <v>0</v>
      </c>
      <c r="T288" s="21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9" t="s">
        <v>451</v>
      </c>
      <c r="AT288" s="219" t="s">
        <v>275</v>
      </c>
      <c r="AU288" s="219" t="s">
        <v>86</v>
      </c>
      <c r="AY288" s="17" t="s">
        <v>191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7" t="s">
        <v>84</v>
      </c>
      <c r="BK288" s="220">
        <f>ROUND(I288*H288,2)</f>
        <v>0</v>
      </c>
      <c r="BL288" s="17" t="s">
        <v>321</v>
      </c>
      <c r="BM288" s="219" t="s">
        <v>1374</v>
      </c>
    </row>
    <row r="289" spans="1:65" s="2" customFormat="1">
      <c r="A289" s="34"/>
      <c r="B289" s="35"/>
      <c r="C289" s="36"/>
      <c r="D289" s="221" t="s">
        <v>200</v>
      </c>
      <c r="E289" s="36"/>
      <c r="F289" s="222" t="s">
        <v>1373</v>
      </c>
      <c r="G289" s="36"/>
      <c r="H289" s="36"/>
      <c r="I289" s="122"/>
      <c r="J289" s="36"/>
      <c r="K289" s="36"/>
      <c r="L289" s="39"/>
      <c r="M289" s="223"/>
      <c r="N289" s="224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200</v>
      </c>
      <c r="AU289" s="17" t="s">
        <v>86</v>
      </c>
    </row>
    <row r="290" spans="1:65" s="14" customFormat="1">
      <c r="B290" s="235"/>
      <c r="C290" s="236"/>
      <c r="D290" s="221" t="s">
        <v>202</v>
      </c>
      <c r="E290" s="237" t="s">
        <v>1</v>
      </c>
      <c r="F290" s="238" t="s">
        <v>1369</v>
      </c>
      <c r="G290" s="236"/>
      <c r="H290" s="239">
        <v>9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202</v>
      </c>
      <c r="AU290" s="245" t="s">
        <v>86</v>
      </c>
      <c r="AV290" s="14" t="s">
        <v>86</v>
      </c>
      <c r="AW290" s="14" t="s">
        <v>32</v>
      </c>
      <c r="AX290" s="14" t="s">
        <v>77</v>
      </c>
      <c r="AY290" s="245" t="s">
        <v>191</v>
      </c>
    </row>
    <row r="291" spans="1:65" s="14" customFormat="1">
      <c r="B291" s="235"/>
      <c r="C291" s="236"/>
      <c r="D291" s="221" t="s">
        <v>202</v>
      </c>
      <c r="E291" s="237" t="s">
        <v>1</v>
      </c>
      <c r="F291" s="238" t="s">
        <v>1370</v>
      </c>
      <c r="G291" s="236"/>
      <c r="H291" s="239">
        <v>9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202</v>
      </c>
      <c r="AU291" s="245" t="s">
        <v>86</v>
      </c>
      <c r="AV291" s="14" t="s">
        <v>86</v>
      </c>
      <c r="AW291" s="14" t="s">
        <v>32</v>
      </c>
      <c r="AX291" s="14" t="s">
        <v>77</v>
      </c>
      <c r="AY291" s="245" t="s">
        <v>191</v>
      </c>
    </row>
    <row r="292" spans="1:65" s="14" customFormat="1">
      <c r="B292" s="235"/>
      <c r="C292" s="236"/>
      <c r="D292" s="221" t="s">
        <v>202</v>
      </c>
      <c r="E292" s="237" t="s">
        <v>1</v>
      </c>
      <c r="F292" s="238" t="s">
        <v>1371</v>
      </c>
      <c r="G292" s="236"/>
      <c r="H292" s="239">
        <v>9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202</v>
      </c>
      <c r="AU292" s="245" t="s">
        <v>86</v>
      </c>
      <c r="AV292" s="14" t="s">
        <v>86</v>
      </c>
      <c r="AW292" s="14" t="s">
        <v>32</v>
      </c>
      <c r="AX292" s="14" t="s">
        <v>77</v>
      </c>
      <c r="AY292" s="245" t="s">
        <v>191</v>
      </c>
    </row>
    <row r="293" spans="1:65" s="2" customFormat="1" ht="21.6" customHeight="1">
      <c r="A293" s="34"/>
      <c r="B293" s="35"/>
      <c r="C293" s="208" t="s">
        <v>461</v>
      </c>
      <c r="D293" s="208" t="s">
        <v>193</v>
      </c>
      <c r="E293" s="209" t="s">
        <v>1375</v>
      </c>
      <c r="F293" s="210" t="s">
        <v>1376</v>
      </c>
      <c r="G293" s="211" t="s">
        <v>647</v>
      </c>
      <c r="H293" s="212">
        <v>3</v>
      </c>
      <c r="I293" s="213"/>
      <c r="J293" s="214">
        <f>ROUND(I293*H293,2)</f>
        <v>0</v>
      </c>
      <c r="K293" s="210" t="s">
        <v>197</v>
      </c>
      <c r="L293" s="39"/>
      <c r="M293" s="215" t="s">
        <v>1</v>
      </c>
      <c r="N293" s="216" t="s">
        <v>42</v>
      </c>
      <c r="O293" s="71"/>
      <c r="P293" s="217">
        <f>O293*H293</f>
        <v>0</v>
      </c>
      <c r="Q293" s="217">
        <v>1.9599999999999999E-3</v>
      </c>
      <c r="R293" s="217">
        <f>Q293*H293</f>
        <v>5.8799999999999998E-3</v>
      </c>
      <c r="S293" s="217">
        <v>0</v>
      </c>
      <c r="T293" s="21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9" t="s">
        <v>321</v>
      </c>
      <c r="AT293" s="219" t="s">
        <v>193</v>
      </c>
      <c r="AU293" s="219" t="s">
        <v>86</v>
      </c>
      <c r="AY293" s="17" t="s">
        <v>191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7" t="s">
        <v>84</v>
      </c>
      <c r="BK293" s="220">
        <f>ROUND(I293*H293,2)</f>
        <v>0</v>
      </c>
      <c r="BL293" s="17" t="s">
        <v>321</v>
      </c>
      <c r="BM293" s="219" t="s">
        <v>1377</v>
      </c>
    </row>
    <row r="294" spans="1:65" s="2" customFormat="1" ht="19.5">
      <c r="A294" s="34"/>
      <c r="B294" s="35"/>
      <c r="C294" s="36"/>
      <c r="D294" s="221" t="s">
        <v>200</v>
      </c>
      <c r="E294" s="36"/>
      <c r="F294" s="222" t="s">
        <v>1376</v>
      </c>
      <c r="G294" s="36"/>
      <c r="H294" s="36"/>
      <c r="I294" s="122"/>
      <c r="J294" s="36"/>
      <c r="K294" s="36"/>
      <c r="L294" s="39"/>
      <c r="M294" s="223"/>
      <c r="N294" s="224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200</v>
      </c>
      <c r="AU294" s="17" t="s">
        <v>86</v>
      </c>
    </row>
    <row r="295" spans="1:65" s="14" customFormat="1">
      <c r="B295" s="235"/>
      <c r="C295" s="236"/>
      <c r="D295" s="221" t="s">
        <v>202</v>
      </c>
      <c r="E295" s="237" t="s">
        <v>1</v>
      </c>
      <c r="F295" s="238" t="s">
        <v>1262</v>
      </c>
      <c r="G295" s="236"/>
      <c r="H295" s="239">
        <v>1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202</v>
      </c>
      <c r="AU295" s="245" t="s">
        <v>86</v>
      </c>
      <c r="AV295" s="14" t="s">
        <v>86</v>
      </c>
      <c r="AW295" s="14" t="s">
        <v>32</v>
      </c>
      <c r="AX295" s="14" t="s">
        <v>77</v>
      </c>
      <c r="AY295" s="245" t="s">
        <v>191</v>
      </c>
    </row>
    <row r="296" spans="1:65" s="14" customFormat="1">
      <c r="B296" s="235"/>
      <c r="C296" s="236"/>
      <c r="D296" s="221" t="s">
        <v>202</v>
      </c>
      <c r="E296" s="237" t="s">
        <v>1</v>
      </c>
      <c r="F296" s="238" t="s">
        <v>1263</v>
      </c>
      <c r="G296" s="236"/>
      <c r="H296" s="239">
        <v>1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AT296" s="245" t="s">
        <v>202</v>
      </c>
      <c r="AU296" s="245" t="s">
        <v>86</v>
      </c>
      <c r="AV296" s="14" t="s">
        <v>86</v>
      </c>
      <c r="AW296" s="14" t="s">
        <v>32</v>
      </c>
      <c r="AX296" s="14" t="s">
        <v>77</v>
      </c>
      <c r="AY296" s="245" t="s">
        <v>191</v>
      </c>
    </row>
    <row r="297" spans="1:65" s="14" customFormat="1">
      <c r="B297" s="235"/>
      <c r="C297" s="236"/>
      <c r="D297" s="221" t="s">
        <v>202</v>
      </c>
      <c r="E297" s="237" t="s">
        <v>1</v>
      </c>
      <c r="F297" s="238" t="s">
        <v>1264</v>
      </c>
      <c r="G297" s="236"/>
      <c r="H297" s="239">
        <v>1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AT297" s="245" t="s">
        <v>202</v>
      </c>
      <c r="AU297" s="245" t="s">
        <v>86</v>
      </c>
      <c r="AV297" s="14" t="s">
        <v>86</v>
      </c>
      <c r="AW297" s="14" t="s">
        <v>32</v>
      </c>
      <c r="AX297" s="14" t="s">
        <v>77</v>
      </c>
      <c r="AY297" s="245" t="s">
        <v>191</v>
      </c>
    </row>
    <row r="298" spans="1:65" s="2" customFormat="1" ht="21.6" customHeight="1">
      <c r="A298" s="34"/>
      <c r="B298" s="35"/>
      <c r="C298" s="208" t="s">
        <v>467</v>
      </c>
      <c r="D298" s="208" t="s">
        <v>193</v>
      </c>
      <c r="E298" s="209" t="s">
        <v>1378</v>
      </c>
      <c r="F298" s="210" t="s">
        <v>1379</v>
      </c>
      <c r="G298" s="211" t="s">
        <v>196</v>
      </c>
      <c r="H298" s="212">
        <v>12</v>
      </c>
      <c r="I298" s="213"/>
      <c r="J298" s="214">
        <f>ROUND(I298*H298,2)</f>
        <v>0</v>
      </c>
      <c r="K298" s="210" t="s">
        <v>197</v>
      </c>
      <c r="L298" s="39"/>
      <c r="M298" s="215" t="s">
        <v>1</v>
      </c>
      <c r="N298" s="216" t="s">
        <v>42</v>
      </c>
      <c r="O298" s="71"/>
      <c r="P298" s="217">
        <f>O298*H298</f>
        <v>0</v>
      </c>
      <c r="Q298" s="217">
        <v>4.0000000000000003E-5</v>
      </c>
      <c r="R298" s="217">
        <f>Q298*H298</f>
        <v>4.8000000000000007E-4</v>
      </c>
      <c r="S298" s="217">
        <v>0</v>
      </c>
      <c r="T298" s="21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9" t="s">
        <v>321</v>
      </c>
      <c r="AT298" s="219" t="s">
        <v>193</v>
      </c>
      <c r="AU298" s="219" t="s">
        <v>86</v>
      </c>
      <c r="AY298" s="17" t="s">
        <v>191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17" t="s">
        <v>84</v>
      </c>
      <c r="BK298" s="220">
        <f>ROUND(I298*H298,2)</f>
        <v>0</v>
      </c>
      <c r="BL298" s="17" t="s">
        <v>321</v>
      </c>
      <c r="BM298" s="219" t="s">
        <v>1380</v>
      </c>
    </row>
    <row r="299" spans="1:65" s="2" customFormat="1" ht="19.5">
      <c r="A299" s="34"/>
      <c r="B299" s="35"/>
      <c r="C299" s="36"/>
      <c r="D299" s="221" t="s">
        <v>200</v>
      </c>
      <c r="E299" s="36"/>
      <c r="F299" s="222" t="s">
        <v>1381</v>
      </c>
      <c r="G299" s="36"/>
      <c r="H299" s="36"/>
      <c r="I299" s="122"/>
      <c r="J299" s="36"/>
      <c r="K299" s="36"/>
      <c r="L299" s="39"/>
      <c r="M299" s="223"/>
      <c r="N299" s="224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200</v>
      </c>
      <c r="AU299" s="17" t="s">
        <v>86</v>
      </c>
    </row>
    <row r="300" spans="1:65" s="14" customFormat="1">
      <c r="B300" s="235"/>
      <c r="C300" s="236"/>
      <c r="D300" s="221" t="s">
        <v>202</v>
      </c>
      <c r="E300" s="237" t="s">
        <v>1</v>
      </c>
      <c r="F300" s="238" t="s">
        <v>1348</v>
      </c>
      <c r="G300" s="236"/>
      <c r="H300" s="239">
        <v>4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AT300" s="245" t="s">
        <v>202</v>
      </c>
      <c r="AU300" s="245" t="s">
        <v>86</v>
      </c>
      <c r="AV300" s="14" t="s">
        <v>86</v>
      </c>
      <c r="AW300" s="14" t="s">
        <v>32</v>
      </c>
      <c r="AX300" s="14" t="s">
        <v>77</v>
      </c>
      <c r="AY300" s="245" t="s">
        <v>191</v>
      </c>
    </row>
    <row r="301" spans="1:65" s="14" customFormat="1">
      <c r="B301" s="235"/>
      <c r="C301" s="236"/>
      <c r="D301" s="221" t="s">
        <v>202</v>
      </c>
      <c r="E301" s="237" t="s">
        <v>1</v>
      </c>
      <c r="F301" s="238" t="s">
        <v>1349</v>
      </c>
      <c r="G301" s="236"/>
      <c r="H301" s="239">
        <v>4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202</v>
      </c>
      <c r="AU301" s="245" t="s">
        <v>86</v>
      </c>
      <c r="AV301" s="14" t="s">
        <v>86</v>
      </c>
      <c r="AW301" s="14" t="s">
        <v>32</v>
      </c>
      <c r="AX301" s="14" t="s">
        <v>77</v>
      </c>
      <c r="AY301" s="245" t="s">
        <v>191</v>
      </c>
    </row>
    <row r="302" spans="1:65" s="14" customFormat="1">
      <c r="B302" s="235"/>
      <c r="C302" s="236"/>
      <c r="D302" s="221" t="s">
        <v>202</v>
      </c>
      <c r="E302" s="237" t="s">
        <v>1</v>
      </c>
      <c r="F302" s="238" t="s">
        <v>1350</v>
      </c>
      <c r="G302" s="236"/>
      <c r="H302" s="239">
        <v>4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AT302" s="245" t="s">
        <v>202</v>
      </c>
      <c r="AU302" s="245" t="s">
        <v>86</v>
      </c>
      <c r="AV302" s="14" t="s">
        <v>86</v>
      </c>
      <c r="AW302" s="14" t="s">
        <v>32</v>
      </c>
      <c r="AX302" s="14" t="s">
        <v>77</v>
      </c>
      <c r="AY302" s="245" t="s">
        <v>191</v>
      </c>
    </row>
    <row r="303" spans="1:65" s="2" customFormat="1" ht="21.6" customHeight="1">
      <c r="A303" s="34"/>
      <c r="B303" s="35"/>
      <c r="C303" s="247" t="s">
        <v>472</v>
      </c>
      <c r="D303" s="247" t="s">
        <v>275</v>
      </c>
      <c r="E303" s="248" t="s">
        <v>1382</v>
      </c>
      <c r="F303" s="249" t="s">
        <v>1383</v>
      </c>
      <c r="G303" s="250" t="s">
        <v>196</v>
      </c>
      <c r="H303" s="251">
        <v>9</v>
      </c>
      <c r="I303" s="252"/>
      <c r="J303" s="253">
        <f>ROUND(I303*H303,2)</f>
        <v>0</v>
      </c>
      <c r="K303" s="249" t="s">
        <v>197</v>
      </c>
      <c r="L303" s="254"/>
      <c r="M303" s="255" t="s">
        <v>1</v>
      </c>
      <c r="N303" s="256" t="s">
        <v>42</v>
      </c>
      <c r="O303" s="71"/>
      <c r="P303" s="217">
        <f>O303*H303</f>
        <v>0</v>
      </c>
      <c r="Q303" s="217">
        <v>1.47E-3</v>
      </c>
      <c r="R303" s="217">
        <f>Q303*H303</f>
        <v>1.3229999999999999E-2</v>
      </c>
      <c r="S303" s="217">
        <v>0</v>
      </c>
      <c r="T303" s="21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9" t="s">
        <v>451</v>
      </c>
      <c r="AT303" s="219" t="s">
        <v>275</v>
      </c>
      <c r="AU303" s="219" t="s">
        <v>86</v>
      </c>
      <c r="AY303" s="17" t="s">
        <v>191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7" t="s">
        <v>84</v>
      </c>
      <c r="BK303" s="220">
        <f>ROUND(I303*H303,2)</f>
        <v>0</v>
      </c>
      <c r="BL303" s="17" t="s">
        <v>321</v>
      </c>
      <c r="BM303" s="219" t="s">
        <v>1384</v>
      </c>
    </row>
    <row r="304" spans="1:65" s="2" customFormat="1">
      <c r="A304" s="34"/>
      <c r="B304" s="35"/>
      <c r="C304" s="36"/>
      <c r="D304" s="221" t="s">
        <v>200</v>
      </c>
      <c r="E304" s="36"/>
      <c r="F304" s="222" t="s">
        <v>1385</v>
      </c>
      <c r="G304" s="36"/>
      <c r="H304" s="36"/>
      <c r="I304" s="122"/>
      <c r="J304" s="36"/>
      <c r="K304" s="36"/>
      <c r="L304" s="39"/>
      <c r="M304" s="223"/>
      <c r="N304" s="224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200</v>
      </c>
      <c r="AU304" s="17" t="s">
        <v>86</v>
      </c>
    </row>
    <row r="305" spans="1:65" s="2" customFormat="1" ht="48.75">
      <c r="A305" s="34"/>
      <c r="B305" s="35"/>
      <c r="C305" s="36"/>
      <c r="D305" s="221" t="s">
        <v>218</v>
      </c>
      <c r="E305" s="36"/>
      <c r="F305" s="246" t="s">
        <v>1386</v>
      </c>
      <c r="G305" s="36"/>
      <c r="H305" s="36"/>
      <c r="I305" s="122"/>
      <c r="J305" s="36"/>
      <c r="K305" s="36"/>
      <c r="L305" s="39"/>
      <c r="M305" s="223"/>
      <c r="N305" s="224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218</v>
      </c>
      <c r="AU305" s="17" t="s">
        <v>86</v>
      </c>
    </row>
    <row r="306" spans="1:65" s="2" customFormat="1" ht="32.450000000000003" customHeight="1">
      <c r="A306" s="34"/>
      <c r="B306" s="35"/>
      <c r="C306" s="247" t="s">
        <v>477</v>
      </c>
      <c r="D306" s="247" t="s">
        <v>275</v>
      </c>
      <c r="E306" s="248" t="s">
        <v>1387</v>
      </c>
      <c r="F306" s="249" t="s">
        <v>1388</v>
      </c>
      <c r="G306" s="250" t="s">
        <v>196</v>
      </c>
      <c r="H306" s="251">
        <v>3</v>
      </c>
      <c r="I306" s="252"/>
      <c r="J306" s="253">
        <f>ROUND(I306*H306,2)</f>
        <v>0</v>
      </c>
      <c r="K306" s="249" t="s">
        <v>197</v>
      </c>
      <c r="L306" s="254"/>
      <c r="M306" s="255" t="s">
        <v>1</v>
      </c>
      <c r="N306" s="256" t="s">
        <v>42</v>
      </c>
      <c r="O306" s="71"/>
      <c r="P306" s="217">
        <f>O306*H306</f>
        <v>0</v>
      </c>
      <c r="Q306" s="217">
        <v>1.5200000000000001E-3</v>
      </c>
      <c r="R306" s="217">
        <f>Q306*H306</f>
        <v>4.5599999999999998E-3</v>
      </c>
      <c r="S306" s="217">
        <v>0</v>
      </c>
      <c r="T306" s="21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9" t="s">
        <v>451</v>
      </c>
      <c r="AT306" s="219" t="s">
        <v>275</v>
      </c>
      <c r="AU306" s="219" t="s">
        <v>86</v>
      </c>
      <c r="AY306" s="17" t="s">
        <v>191</v>
      </c>
      <c r="BE306" s="220">
        <f>IF(N306="základní",J306,0)</f>
        <v>0</v>
      </c>
      <c r="BF306" s="220">
        <f>IF(N306="snížená",J306,0)</f>
        <v>0</v>
      </c>
      <c r="BG306" s="220">
        <f>IF(N306="zákl. přenesená",J306,0)</f>
        <v>0</v>
      </c>
      <c r="BH306" s="220">
        <f>IF(N306="sníž. přenesená",J306,0)</f>
        <v>0</v>
      </c>
      <c r="BI306" s="220">
        <f>IF(N306="nulová",J306,0)</f>
        <v>0</v>
      </c>
      <c r="BJ306" s="17" t="s">
        <v>84</v>
      </c>
      <c r="BK306" s="220">
        <f>ROUND(I306*H306,2)</f>
        <v>0</v>
      </c>
      <c r="BL306" s="17" t="s">
        <v>321</v>
      </c>
      <c r="BM306" s="219" t="s">
        <v>1389</v>
      </c>
    </row>
    <row r="307" spans="1:65" s="2" customFormat="1" ht="19.5">
      <c r="A307" s="34"/>
      <c r="B307" s="35"/>
      <c r="C307" s="36"/>
      <c r="D307" s="221" t="s">
        <v>200</v>
      </c>
      <c r="E307" s="36"/>
      <c r="F307" s="222" t="s">
        <v>1390</v>
      </c>
      <c r="G307" s="36"/>
      <c r="H307" s="36"/>
      <c r="I307" s="122"/>
      <c r="J307" s="36"/>
      <c r="K307" s="36"/>
      <c r="L307" s="39"/>
      <c r="M307" s="223"/>
      <c r="N307" s="224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200</v>
      </c>
      <c r="AU307" s="17" t="s">
        <v>86</v>
      </c>
    </row>
    <row r="308" spans="1:65" s="2" customFormat="1" ht="14.45" customHeight="1">
      <c r="A308" s="34"/>
      <c r="B308" s="35"/>
      <c r="C308" s="208" t="s">
        <v>482</v>
      </c>
      <c r="D308" s="208" t="s">
        <v>193</v>
      </c>
      <c r="E308" s="209" t="s">
        <v>1391</v>
      </c>
      <c r="F308" s="210" t="s">
        <v>1392</v>
      </c>
      <c r="G308" s="211" t="s">
        <v>196</v>
      </c>
      <c r="H308" s="212">
        <v>18</v>
      </c>
      <c r="I308" s="213"/>
      <c r="J308" s="214">
        <f>ROUND(I308*H308,2)</f>
        <v>0</v>
      </c>
      <c r="K308" s="210" t="s">
        <v>197</v>
      </c>
      <c r="L308" s="39"/>
      <c r="M308" s="215" t="s">
        <v>1</v>
      </c>
      <c r="N308" s="216" t="s">
        <v>42</v>
      </c>
      <c r="O308" s="71"/>
      <c r="P308" s="217">
        <f>O308*H308</f>
        <v>0</v>
      </c>
      <c r="Q308" s="217">
        <v>6.8999999999999996E-7</v>
      </c>
      <c r="R308" s="217">
        <f>Q308*H308</f>
        <v>1.242E-5</v>
      </c>
      <c r="S308" s="217">
        <v>0</v>
      </c>
      <c r="T308" s="21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9" t="s">
        <v>321</v>
      </c>
      <c r="AT308" s="219" t="s">
        <v>193</v>
      </c>
      <c r="AU308" s="219" t="s">
        <v>86</v>
      </c>
      <c r="AY308" s="17" t="s">
        <v>191</v>
      </c>
      <c r="BE308" s="220">
        <f>IF(N308="základní",J308,0)</f>
        <v>0</v>
      </c>
      <c r="BF308" s="220">
        <f>IF(N308="snížená",J308,0)</f>
        <v>0</v>
      </c>
      <c r="BG308" s="220">
        <f>IF(N308="zákl. přenesená",J308,0)</f>
        <v>0</v>
      </c>
      <c r="BH308" s="220">
        <f>IF(N308="sníž. přenesená",J308,0)</f>
        <v>0</v>
      </c>
      <c r="BI308" s="220">
        <f>IF(N308="nulová",J308,0)</f>
        <v>0</v>
      </c>
      <c r="BJ308" s="17" t="s">
        <v>84</v>
      </c>
      <c r="BK308" s="220">
        <f>ROUND(I308*H308,2)</f>
        <v>0</v>
      </c>
      <c r="BL308" s="17" t="s">
        <v>321</v>
      </c>
      <c r="BM308" s="219" t="s">
        <v>604</v>
      </c>
    </row>
    <row r="309" spans="1:65" s="2" customFormat="1">
      <c r="A309" s="34"/>
      <c r="B309" s="35"/>
      <c r="C309" s="36"/>
      <c r="D309" s="221" t="s">
        <v>200</v>
      </c>
      <c r="E309" s="36"/>
      <c r="F309" s="222" t="s">
        <v>1393</v>
      </c>
      <c r="G309" s="36"/>
      <c r="H309" s="36"/>
      <c r="I309" s="122"/>
      <c r="J309" s="36"/>
      <c r="K309" s="36"/>
      <c r="L309" s="39"/>
      <c r="M309" s="223"/>
      <c r="N309" s="224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200</v>
      </c>
      <c r="AU309" s="17" t="s">
        <v>86</v>
      </c>
    </row>
    <row r="310" spans="1:65" s="14" customFormat="1">
      <c r="B310" s="235"/>
      <c r="C310" s="236"/>
      <c r="D310" s="221" t="s">
        <v>202</v>
      </c>
      <c r="E310" s="237" t="s">
        <v>1</v>
      </c>
      <c r="F310" s="238" t="s">
        <v>1394</v>
      </c>
      <c r="G310" s="236"/>
      <c r="H310" s="239">
        <v>6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202</v>
      </c>
      <c r="AU310" s="245" t="s">
        <v>86</v>
      </c>
      <c r="AV310" s="14" t="s">
        <v>86</v>
      </c>
      <c r="AW310" s="14" t="s">
        <v>32</v>
      </c>
      <c r="AX310" s="14" t="s">
        <v>77</v>
      </c>
      <c r="AY310" s="245" t="s">
        <v>191</v>
      </c>
    </row>
    <row r="311" spans="1:65" s="14" customFormat="1">
      <c r="B311" s="235"/>
      <c r="C311" s="236"/>
      <c r="D311" s="221" t="s">
        <v>202</v>
      </c>
      <c r="E311" s="237" t="s">
        <v>1</v>
      </c>
      <c r="F311" s="238" t="s">
        <v>1283</v>
      </c>
      <c r="G311" s="236"/>
      <c r="H311" s="239">
        <v>6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AT311" s="245" t="s">
        <v>202</v>
      </c>
      <c r="AU311" s="245" t="s">
        <v>86</v>
      </c>
      <c r="AV311" s="14" t="s">
        <v>86</v>
      </c>
      <c r="AW311" s="14" t="s">
        <v>32</v>
      </c>
      <c r="AX311" s="14" t="s">
        <v>77</v>
      </c>
      <c r="AY311" s="245" t="s">
        <v>191</v>
      </c>
    </row>
    <row r="312" spans="1:65" s="14" customFormat="1">
      <c r="B312" s="235"/>
      <c r="C312" s="236"/>
      <c r="D312" s="221" t="s">
        <v>202</v>
      </c>
      <c r="E312" s="237" t="s">
        <v>1</v>
      </c>
      <c r="F312" s="238" t="s">
        <v>1395</v>
      </c>
      <c r="G312" s="236"/>
      <c r="H312" s="239">
        <v>6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AT312" s="245" t="s">
        <v>202</v>
      </c>
      <c r="AU312" s="245" t="s">
        <v>86</v>
      </c>
      <c r="AV312" s="14" t="s">
        <v>86</v>
      </c>
      <c r="AW312" s="14" t="s">
        <v>32</v>
      </c>
      <c r="AX312" s="14" t="s">
        <v>77</v>
      </c>
      <c r="AY312" s="245" t="s">
        <v>191</v>
      </c>
    </row>
    <row r="313" spans="1:65" s="15" customFormat="1">
      <c r="B313" s="261"/>
      <c r="C313" s="262"/>
      <c r="D313" s="221" t="s">
        <v>202</v>
      </c>
      <c r="E313" s="263" t="s">
        <v>1</v>
      </c>
      <c r="F313" s="264" t="s">
        <v>1227</v>
      </c>
      <c r="G313" s="262"/>
      <c r="H313" s="265">
        <v>18</v>
      </c>
      <c r="I313" s="266"/>
      <c r="J313" s="262"/>
      <c r="K313" s="262"/>
      <c r="L313" s="267"/>
      <c r="M313" s="268"/>
      <c r="N313" s="269"/>
      <c r="O313" s="269"/>
      <c r="P313" s="269"/>
      <c r="Q313" s="269"/>
      <c r="R313" s="269"/>
      <c r="S313" s="269"/>
      <c r="T313" s="270"/>
      <c r="AT313" s="271" t="s">
        <v>202</v>
      </c>
      <c r="AU313" s="271" t="s">
        <v>86</v>
      </c>
      <c r="AV313" s="15" t="s">
        <v>198</v>
      </c>
      <c r="AW313" s="15" t="s">
        <v>32</v>
      </c>
      <c r="AX313" s="15" t="s">
        <v>84</v>
      </c>
      <c r="AY313" s="271" t="s">
        <v>191</v>
      </c>
    </row>
    <row r="314" spans="1:65" s="2" customFormat="1" ht="14.45" customHeight="1">
      <c r="A314" s="34"/>
      <c r="B314" s="35"/>
      <c r="C314" s="247" t="s">
        <v>488</v>
      </c>
      <c r="D314" s="247" t="s">
        <v>275</v>
      </c>
      <c r="E314" s="248" t="s">
        <v>1396</v>
      </c>
      <c r="F314" s="249" t="s">
        <v>1397</v>
      </c>
      <c r="G314" s="250" t="s">
        <v>196</v>
      </c>
      <c r="H314" s="251">
        <v>6</v>
      </c>
      <c r="I314" s="252"/>
      <c r="J314" s="253">
        <f>ROUND(I314*H314,2)</f>
        <v>0</v>
      </c>
      <c r="K314" s="249" t="s">
        <v>197</v>
      </c>
      <c r="L314" s="254"/>
      <c r="M314" s="255" t="s">
        <v>1</v>
      </c>
      <c r="N314" s="256" t="s">
        <v>42</v>
      </c>
      <c r="O314" s="71"/>
      <c r="P314" s="217">
        <f>O314*H314</f>
        <v>0</v>
      </c>
      <c r="Q314" s="217">
        <v>1.6000000000000001E-3</v>
      </c>
      <c r="R314" s="217">
        <f>Q314*H314</f>
        <v>9.6000000000000009E-3</v>
      </c>
      <c r="S314" s="217">
        <v>0</v>
      </c>
      <c r="T314" s="21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9" t="s">
        <v>451</v>
      </c>
      <c r="AT314" s="219" t="s">
        <v>275</v>
      </c>
      <c r="AU314" s="219" t="s">
        <v>86</v>
      </c>
      <c r="AY314" s="17" t="s">
        <v>191</v>
      </c>
      <c r="BE314" s="220">
        <f>IF(N314="základní",J314,0)</f>
        <v>0</v>
      </c>
      <c r="BF314" s="220">
        <f>IF(N314="snížená",J314,0)</f>
        <v>0</v>
      </c>
      <c r="BG314" s="220">
        <f>IF(N314="zákl. přenesená",J314,0)</f>
        <v>0</v>
      </c>
      <c r="BH314" s="220">
        <f>IF(N314="sníž. přenesená",J314,0)</f>
        <v>0</v>
      </c>
      <c r="BI314" s="220">
        <f>IF(N314="nulová",J314,0)</f>
        <v>0</v>
      </c>
      <c r="BJ314" s="17" t="s">
        <v>84</v>
      </c>
      <c r="BK314" s="220">
        <f>ROUND(I314*H314,2)</f>
        <v>0</v>
      </c>
      <c r="BL314" s="17" t="s">
        <v>321</v>
      </c>
      <c r="BM314" s="219" t="s">
        <v>1398</v>
      </c>
    </row>
    <row r="315" spans="1:65" s="2" customFormat="1">
      <c r="A315" s="34"/>
      <c r="B315" s="35"/>
      <c r="C315" s="36"/>
      <c r="D315" s="221" t="s">
        <v>200</v>
      </c>
      <c r="E315" s="36"/>
      <c r="F315" s="222" t="s">
        <v>1397</v>
      </c>
      <c r="G315" s="36"/>
      <c r="H315" s="36"/>
      <c r="I315" s="122"/>
      <c r="J315" s="36"/>
      <c r="K315" s="36"/>
      <c r="L315" s="39"/>
      <c r="M315" s="223"/>
      <c r="N315" s="224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200</v>
      </c>
      <c r="AU315" s="17" t="s">
        <v>86</v>
      </c>
    </row>
    <row r="316" spans="1:65" s="2" customFormat="1" ht="21.6" customHeight="1">
      <c r="A316" s="34"/>
      <c r="B316" s="35"/>
      <c r="C316" s="247" t="s">
        <v>495</v>
      </c>
      <c r="D316" s="247" t="s">
        <v>275</v>
      </c>
      <c r="E316" s="248" t="s">
        <v>1399</v>
      </c>
      <c r="F316" s="249" t="s">
        <v>1400</v>
      </c>
      <c r="G316" s="250" t="s">
        <v>196</v>
      </c>
      <c r="H316" s="251">
        <v>3</v>
      </c>
      <c r="I316" s="252"/>
      <c r="J316" s="253">
        <f>ROUND(I316*H316,2)</f>
        <v>0</v>
      </c>
      <c r="K316" s="249" t="s">
        <v>197</v>
      </c>
      <c r="L316" s="254"/>
      <c r="M316" s="255" t="s">
        <v>1</v>
      </c>
      <c r="N316" s="256" t="s">
        <v>42</v>
      </c>
      <c r="O316" s="71"/>
      <c r="P316" s="217">
        <f>O316*H316</f>
        <v>0</v>
      </c>
      <c r="Q316" s="217">
        <v>8.4999999999999995E-4</v>
      </c>
      <c r="R316" s="217">
        <f>Q316*H316</f>
        <v>2.5499999999999997E-3</v>
      </c>
      <c r="S316" s="217">
        <v>0</v>
      </c>
      <c r="T316" s="21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9" t="s">
        <v>451</v>
      </c>
      <c r="AT316" s="219" t="s">
        <v>275</v>
      </c>
      <c r="AU316" s="219" t="s">
        <v>86</v>
      </c>
      <c r="AY316" s="17" t="s">
        <v>191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7" t="s">
        <v>84</v>
      </c>
      <c r="BK316" s="220">
        <f>ROUND(I316*H316,2)</f>
        <v>0</v>
      </c>
      <c r="BL316" s="17" t="s">
        <v>321</v>
      </c>
      <c r="BM316" s="219" t="s">
        <v>1401</v>
      </c>
    </row>
    <row r="317" spans="1:65" s="2" customFormat="1">
      <c r="A317" s="34"/>
      <c r="B317" s="35"/>
      <c r="C317" s="36"/>
      <c r="D317" s="221" t="s">
        <v>200</v>
      </c>
      <c r="E317" s="36"/>
      <c r="F317" s="222" t="s">
        <v>1400</v>
      </c>
      <c r="G317" s="36"/>
      <c r="H317" s="36"/>
      <c r="I317" s="122"/>
      <c r="J317" s="36"/>
      <c r="K317" s="36"/>
      <c r="L317" s="39"/>
      <c r="M317" s="223"/>
      <c r="N317" s="224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200</v>
      </c>
      <c r="AU317" s="17" t="s">
        <v>86</v>
      </c>
    </row>
    <row r="318" spans="1:65" s="2" customFormat="1" ht="21.6" customHeight="1">
      <c r="A318" s="34"/>
      <c r="B318" s="35"/>
      <c r="C318" s="247" t="s">
        <v>499</v>
      </c>
      <c r="D318" s="247" t="s">
        <v>275</v>
      </c>
      <c r="E318" s="248" t="s">
        <v>1402</v>
      </c>
      <c r="F318" s="249" t="s">
        <v>1403</v>
      </c>
      <c r="G318" s="250" t="s">
        <v>196</v>
      </c>
      <c r="H318" s="251">
        <v>3</v>
      </c>
      <c r="I318" s="252"/>
      <c r="J318" s="253">
        <f>ROUND(I318*H318,2)</f>
        <v>0</v>
      </c>
      <c r="K318" s="249" t="s">
        <v>197</v>
      </c>
      <c r="L318" s="254"/>
      <c r="M318" s="255" t="s">
        <v>1</v>
      </c>
      <c r="N318" s="256" t="s">
        <v>42</v>
      </c>
      <c r="O318" s="71"/>
      <c r="P318" s="217">
        <f>O318*H318</f>
        <v>0</v>
      </c>
      <c r="Q318" s="217">
        <v>5.0000000000000001E-4</v>
      </c>
      <c r="R318" s="217">
        <f>Q318*H318</f>
        <v>1.5E-3</v>
      </c>
      <c r="S318" s="217">
        <v>0</v>
      </c>
      <c r="T318" s="21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9" t="s">
        <v>451</v>
      </c>
      <c r="AT318" s="219" t="s">
        <v>275</v>
      </c>
      <c r="AU318" s="219" t="s">
        <v>86</v>
      </c>
      <c r="AY318" s="17" t="s">
        <v>191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17" t="s">
        <v>84</v>
      </c>
      <c r="BK318" s="220">
        <f>ROUND(I318*H318,2)</f>
        <v>0</v>
      </c>
      <c r="BL318" s="17" t="s">
        <v>321</v>
      </c>
      <c r="BM318" s="219" t="s">
        <v>1404</v>
      </c>
    </row>
    <row r="319" spans="1:65" s="2" customFormat="1">
      <c r="A319" s="34"/>
      <c r="B319" s="35"/>
      <c r="C319" s="36"/>
      <c r="D319" s="221" t="s">
        <v>200</v>
      </c>
      <c r="E319" s="36"/>
      <c r="F319" s="222" t="s">
        <v>1403</v>
      </c>
      <c r="G319" s="36"/>
      <c r="H319" s="36"/>
      <c r="I319" s="122"/>
      <c r="J319" s="36"/>
      <c r="K319" s="36"/>
      <c r="L319" s="39"/>
      <c r="M319" s="223"/>
      <c r="N319" s="224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200</v>
      </c>
      <c r="AU319" s="17" t="s">
        <v>86</v>
      </c>
    </row>
    <row r="320" spans="1:65" s="2" customFormat="1" ht="14.45" customHeight="1">
      <c r="A320" s="34"/>
      <c r="B320" s="35"/>
      <c r="C320" s="247" t="s">
        <v>505</v>
      </c>
      <c r="D320" s="247" t="s">
        <v>275</v>
      </c>
      <c r="E320" s="248" t="s">
        <v>1405</v>
      </c>
      <c r="F320" s="249" t="s">
        <v>1406</v>
      </c>
      <c r="G320" s="250" t="s">
        <v>196</v>
      </c>
      <c r="H320" s="251">
        <v>3</v>
      </c>
      <c r="I320" s="252"/>
      <c r="J320" s="253">
        <f>ROUND(I320*H320,2)</f>
        <v>0</v>
      </c>
      <c r="K320" s="249" t="s">
        <v>197</v>
      </c>
      <c r="L320" s="254"/>
      <c r="M320" s="255" t="s">
        <v>1</v>
      </c>
      <c r="N320" s="256" t="s">
        <v>42</v>
      </c>
      <c r="O320" s="71"/>
      <c r="P320" s="217">
        <f>O320*H320</f>
        <v>0</v>
      </c>
      <c r="Q320" s="217">
        <v>5.0000000000000001E-4</v>
      </c>
      <c r="R320" s="217">
        <f>Q320*H320</f>
        <v>1.5E-3</v>
      </c>
      <c r="S320" s="217">
        <v>0</v>
      </c>
      <c r="T320" s="21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9" t="s">
        <v>451</v>
      </c>
      <c r="AT320" s="219" t="s">
        <v>275</v>
      </c>
      <c r="AU320" s="219" t="s">
        <v>86</v>
      </c>
      <c r="AY320" s="17" t="s">
        <v>191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17" t="s">
        <v>84</v>
      </c>
      <c r="BK320" s="220">
        <f>ROUND(I320*H320,2)</f>
        <v>0</v>
      </c>
      <c r="BL320" s="17" t="s">
        <v>321</v>
      </c>
      <c r="BM320" s="219" t="s">
        <v>1407</v>
      </c>
    </row>
    <row r="321" spans="1:65" s="2" customFormat="1">
      <c r="A321" s="34"/>
      <c r="B321" s="35"/>
      <c r="C321" s="36"/>
      <c r="D321" s="221" t="s">
        <v>200</v>
      </c>
      <c r="E321" s="36"/>
      <c r="F321" s="222" t="s">
        <v>1408</v>
      </c>
      <c r="G321" s="36"/>
      <c r="H321" s="36"/>
      <c r="I321" s="122"/>
      <c r="J321" s="36"/>
      <c r="K321" s="36"/>
      <c r="L321" s="39"/>
      <c r="M321" s="223"/>
      <c r="N321" s="224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200</v>
      </c>
      <c r="AU321" s="17" t="s">
        <v>86</v>
      </c>
    </row>
    <row r="322" spans="1:65" s="2" customFormat="1" ht="14.45" customHeight="1">
      <c r="A322" s="34"/>
      <c r="B322" s="35"/>
      <c r="C322" s="247" t="s">
        <v>512</v>
      </c>
      <c r="D322" s="247" t="s">
        <v>275</v>
      </c>
      <c r="E322" s="248" t="s">
        <v>1409</v>
      </c>
      <c r="F322" s="249" t="s">
        <v>1410</v>
      </c>
      <c r="G322" s="250" t="s">
        <v>196</v>
      </c>
      <c r="H322" s="251">
        <v>3</v>
      </c>
      <c r="I322" s="252"/>
      <c r="J322" s="253">
        <f>ROUND(I322*H322,2)</f>
        <v>0</v>
      </c>
      <c r="K322" s="249" t="s">
        <v>197</v>
      </c>
      <c r="L322" s="254"/>
      <c r="M322" s="255" t="s">
        <v>1</v>
      </c>
      <c r="N322" s="256" t="s">
        <v>42</v>
      </c>
      <c r="O322" s="71"/>
      <c r="P322" s="217">
        <f>O322*H322</f>
        <v>0</v>
      </c>
      <c r="Q322" s="217">
        <v>5.0000000000000001E-4</v>
      </c>
      <c r="R322" s="217">
        <f>Q322*H322</f>
        <v>1.5E-3</v>
      </c>
      <c r="S322" s="217">
        <v>0</v>
      </c>
      <c r="T322" s="21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19" t="s">
        <v>451</v>
      </c>
      <c r="AT322" s="219" t="s">
        <v>275</v>
      </c>
      <c r="AU322" s="219" t="s">
        <v>86</v>
      </c>
      <c r="AY322" s="17" t="s">
        <v>191</v>
      </c>
      <c r="BE322" s="220">
        <f>IF(N322="základní",J322,0)</f>
        <v>0</v>
      </c>
      <c r="BF322" s="220">
        <f>IF(N322="snížená",J322,0)</f>
        <v>0</v>
      </c>
      <c r="BG322" s="220">
        <f>IF(N322="zákl. přenesená",J322,0)</f>
        <v>0</v>
      </c>
      <c r="BH322" s="220">
        <f>IF(N322="sníž. přenesená",J322,0)</f>
        <v>0</v>
      </c>
      <c r="BI322" s="220">
        <f>IF(N322="nulová",J322,0)</f>
        <v>0</v>
      </c>
      <c r="BJ322" s="17" t="s">
        <v>84</v>
      </c>
      <c r="BK322" s="220">
        <f>ROUND(I322*H322,2)</f>
        <v>0</v>
      </c>
      <c r="BL322" s="17" t="s">
        <v>321</v>
      </c>
      <c r="BM322" s="219" t="s">
        <v>1411</v>
      </c>
    </row>
    <row r="323" spans="1:65" s="2" customFormat="1">
      <c r="A323" s="34"/>
      <c r="B323" s="35"/>
      <c r="C323" s="36"/>
      <c r="D323" s="221" t="s">
        <v>200</v>
      </c>
      <c r="E323" s="36"/>
      <c r="F323" s="222" t="s">
        <v>1412</v>
      </c>
      <c r="G323" s="36"/>
      <c r="H323" s="36"/>
      <c r="I323" s="122"/>
      <c r="J323" s="36"/>
      <c r="K323" s="36"/>
      <c r="L323" s="39"/>
      <c r="M323" s="223"/>
      <c r="N323" s="224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200</v>
      </c>
      <c r="AU323" s="17" t="s">
        <v>86</v>
      </c>
    </row>
    <row r="324" spans="1:65" s="2" customFormat="1" ht="21.6" customHeight="1">
      <c r="A324" s="34"/>
      <c r="B324" s="35"/>
      <c r="C324" s="208" t="s">
        <v>520</v>
      </c>
      <c r="D324" s="208" t="s">
        <v>193</v>
      </c>
      <c r="E324" s="209" t="s">
        <v>1413</v>
      </c>
      <c r="F324" s="210" t="s">
        <v>1414</v>
      </c>
      <c r="G324" s="211" t="s">
        <v>196</v>
      </c>
      <c r="H324" s="212">
        <v>12</v>
      </c>
      <c r="I324" s="213"/>
      <c r="J324" s="214">
        <f>ROUND(I324*H324,2)</f>
        <v>0</v>
      </c>
      <c r="K324" s="210" t="s">
        <v>197</v>
      </c>
      <c r="L324" s="39"/>
      <c r="M324" s="215" t="s">
        <v>1</v>
      </c>
      <c r="N324" s="216" t="s">
        <v>42</v>
      </c>
      <c r="O324" s="71"/>
      <c r="P324" s="217">
        <f>O324*H324</f>
        <v>0</v>
      </c>
      <c r="Q324" s="217">
        <v>1.4156990000000001E-4</v>
      </c>
      <c r="R324" s="217">
        <f>Q324*H324</f>
        <v>1.6988388000000001E-3</v>
      </c>
      <c r="S324" s="217">
        <v>0</v>
      </c>
      <c r="T324" s="21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9" t="s">
        <v>321</v>
      </c>
      <c r="AT324" s="219" t="s">
        <v>193</v>
      </c>
      <c r="AU324" s="219" t="s">
        <v>86</v>
      </c>
      <c r="AY324" s="17" t="s">
        <v>191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7" t="s">
        <v>84</v>
      </c>
      <c r="BK324" s="220">
        <f>ROUND(I324*H324,2)</f>
        <v>0</v>
      </c>
      <c r="BL324" s="17" t="s">
        <v>321</v>
      </c>
      <c r="BM324" s="219" t="s">
        <v>785</v>
      </c>
    </row>
    <row r="325" spans="1:65" s="2" customFormat="1">
      <c r="A325" s="34"/>
      <c r="B325" s="35"/>
      <c r="C325" s="36"/>
      <c r="D325" s="221" t="s">
        <v>200</v>
      </c>
      <c r="E325" s="36"/>
      <c r="F325" s="222" t="s">
        <v>1415</v>
      </c>
      <c r="G325" s="36"/>
      <c r="H325" s="36"/>
      <c r="I325" s="122"/>
      <c r="J325" s="36"/>
      <c r="K325" s="36"/>
      <c r="L325" s="39"/>
      <c r="M325" s="223"/>
      <c r="N325" s="224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200</v>
      </c>
      <c r="AU325" s="17" t="s">
        <v>86</v>
      </c>
    </row>
    <row r="326" spans="1:65" s="14" customFormat="1">
      <c r="B326" s="235"/>
      <c r="C326" s="236"/>
      <c r="D326" s="221" t="s">
        <v>202</v>
      </c>
      <c r="E326" s="237" t="s">
        <v>1</v>
      </c>
      <c r="F326" s="238" t="s">
        <v>1348</v>
      </c>
      <c r="G326" s="236"/>
      <c r="H326" s="239">
        <v>4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AT326" s="245" t="s">
        <v>202</v>
      </c>
      <c r="AU326" s="245" t="s">
        <v>86</v>
      </c>
      <c r="AV326" s="14" t="s">
        <v>86</v>
      </c>
      <c r="AW326" s="14" t="s">
        <v>32</v>
      </c>
      <c r="AX326" s="14" t="s">
        <v>77</v>
      </c>
      <c r="AY326" s="245" t="s">
        <v>191</v>
      </c>
    </row>
    <row r="327" spans="1:65" s="14" customFormat="1">
      <c r="B327" s="235"/>
      <c r="C327" s="236"/>
      <c r="D327" s="221" t="s">
        <v>202</v>
      </c>
      <c r="E327" s="237" t="s">
        <v>1</v>
      </c>
      <c r="F327" s="238" t="s">
        <v>1349</v>
      </c>
      <c r="G327" s="236"/>
      <c r="H327" s="239">
        <v>4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AT327" s="245" t="s">
        <v>202</v>
      </c>
      <c r="AU327" s="245" t="s">
        <v>86</v>
      </c>
      <c r="AV327" s="14" t="s">
        <v>86</v>
      </c>
      <c r="AW327" s="14" t="s">
        <v>32</v>
      </c>
      <c r="AX327" s="14" t="s">
        <v>77</v>
      </c>
      <c r="AY327" s="245" t="s">
        <v>191</v>
      </c>
    </row>
    <row r="328" spans="1:65" s="14" customFormat="1">
      <c r="B328" s="235"/>
      <c r="C328" s="236"/>
      <c r="D328" s="221" t="s">
        <v>202</v>
      </c>
      <c r="E328" s="237" t="s">
        <v>1</v>
      </c>
      <c r="F328" s="238" t="s">
        <v>1350</v>
      </c>
      <c r="G328" s="236"/>
      <c r="H328" s="239">
        <v>4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202</v>
      </c>
      <c r="AU328" s="245" t="s">
        <v>86</v>
      </c>
      <c r="AV328" s="14" t="s">
        <v>86</v>
      </c>
      <c r="AW328" s="14" t="s">
        <v>32</v>
      </c>
      <c r="AX328" s="14" t="s">
        <v>77</v>
      </c>
      <c r="AY328" s="245" t="s">
        <v>191</v>
      </c>
    </row>
    <row r="329" spans="1:65" s="15" customFormat="1">
      <c r="B329" s="261"/>
      <c r="C329" s="262"/>
      <c r="D329" s="221" t="s">
        <v>202</v>
      </c>
      <c r="E329" s="263" t="s">
        <v>1</v>
      </c>
      <c r="F329" s="264" t="s">
        <v>1227</v>
      </c>
      <c r="G329" s="262"/>
      <c r="H329" s="265">
        <v>12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AT329" s="271" t="s">
        <v>202</v>
      </c>
      <c r="AU329" s="271" t="s">
        <v>86</v>
      </c>
      <c r="AV329" s="15" t="s">
        <v>198</v>
      </c>
      <c r="AW329" s="15" t="s">
        <v>32</v>
      </c>
      <c r="AX329" s="15" t="s">
        <v>84</v>
      </c>
      <c r="AY329" s="271" t="s">
        <v>191</v>
      </c>
    </row>
    <row r="330" spans="1:65" s="2" customFormat="1" ht="21.6" customHeight="1">
      <c r="A330" s="34"/>
      <c r="B330" s="35"/>
      <c r="C330" s="247" t="s">
        <v>527</v>
      </c>
      <c r="D330" s="247" t="s">
        <v>275</v>
      </c>
      <c r="E330" s="248" t="s">
        <v>1416</v>
      </c>
      <c r="F330" s="249" t="s">
        <v>1417</v>
      </c>
      <c r="G330" s="250" t="s">
        <v>196</v>
      </c>
      <c r="H330" s="251">
        <v>3</v>
      </c>
      <c r="I330" s="252"/>
      <c r="J330" s="253">
        <f>ROUND(I330*H330,2)</f>
        <v>0</v>
      </c>
      <c r="K330" s="249" t="s">
        <v>197</v>
      </c>
      <c r="L330" s="254"/>
      <c r="M330" s="255" t="s">
        <v>1</v>
      </c>
      <c r="N330" s="256" t="s">
        <v>42</v>
      </c>
      <c r="O330" s="71"/>
      <c r="P330" s="217">
        <f>O330*H330</f>
        <v>0</v>
      </c>
      <c r="Q330" s="217">
        <v>3.8000000000000002E-4</v>
      </c>
      <c r="R330" s="217">
        <f>Q330*H330</f>
        <v>1.14E-3</v>
      </c>
      <c r="S330" s="217">
        <v>0</v>
      </c>
      <c r="T330" s="21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19" t="s">
        <v>451</v>
      </c>
      <c r="AT330" s="219" t="s">
        <v>275</v>
      </c>
      <c r="AU330" s="219" t="s">
        <v>86</v>
      </c>
      <c r="AY330" s="17" t="s">
        <v>191</v>
      </c>
      <c r="BE330" s="220">
        <f>IF(N330="základní",J330,0)</f>
        <v>0</v>
      </c>
      <c r="BF330" s="220">
        <f>IF(N330="snížená",J330,0)</f>
        <v>0</v>
      </c>
      <c r="BG330" s="220">
        <f>IF(N330="zákl. přenesená",J330,0)</f>
        <v>0</v>
      </c>
      <c r="BH330" s="220">
        <f>IF(N330="sníž. přenesená",J330,0)</f>
        <v>0</v>
      </c>
      <c r="BI330" s="220">
        <f>IF(N330="nulová",J330,0)</f>
        <v>0</v>
      </c>
      <c r="BJ330" s="17" t="s">
        <v>84</v>
      </c>
      <c r="BK330" s="220">
        <f>ROUND(I330*H330,2)</f>
        <v>0</v>
      </c>
      <c r="BL330" s="17" t="s">
        <v>321</v>
      </c>
      <c r="BM330" s="219" t="s">
        <v>1418</v>
      </c>
    </row>
    <row r="331" spans="1:65" s="2" customFormat="1">
      <c r="A331" s="34"/>
      <c r="B331" s="35"/>
      <c r="C331" s="36"/>
      <c r="D331" s="221" t="s">
        <v>200</v>
      </c>
      <c r="E331" s="36"/>
      <c r="F331" s="222" t="s">
        <v>1419</v>
      </c>
      <c r="G331" s="36"/>
      <c r="H331" s="36"/>
      <c r="I331" s="122"/>
      <c r="J331" s="36"/>
      <c r="K331" s="36"/>
      <c r="L331" s="39"/>
      <c r="M331" s="223"/>
      <c r="N331" s="224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200</v>
      </c>
      <c r="AU331" s="17" t="s">
        <v>86</v>
      </c>
    </row>
    <row r="332" spans="1:65" s="2" customFormat="1" ht="29.25">
      <c r="A332" s="34"/>
      <c r="B332" s="35"/>
      <c r="C332" s="36"/>
      <c r="D332" s="221" t="s">
        <v>218</v>
      </c>
      <c r="E332" s="36"/>
      <c r="F332" s="246" t="s">
        <v>1420</v>
      </c>
      <c r="G332" s="36"/>
      <c r="H332" s="36"/>
      <c r="I332" s="122"/>
      <c r="J332" s="36"/>
      <c r="K332" s="36"/>
      <c r="L332" s="39"/>
      <c r="M332" s="223"/>
      <c r="N332" s="224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218</v>
      </c>
      <c r="AU332" s="17" t="s">
        <v>86</v>
      </c>
    </row>
    <row r="333" spans="1:65" s="2" customFormat="1" ht="21.6" customHeight="1">
      <c r="A333" s="34"/>
      <c r="B333" s="35"/>
      <c r="C333" s="247" t="s">
        <v>533</v>
      </c>
      <c r="D333" s="247" t="s">
        <v>275</v>
      </c>
      <c r="E333" s="248" t="s">
        <v>1421</v>
      </c>
      <c r="F333" s="249" t="s">
        <v>1422</v>
      </c>
      <c r="G333" s="250" t="s">
        <v>196</v>
      </c>
      <c r="H333" s="251">
        <v>9</v>
      </c>
      <c r="I333" s="252"/>
      <c r="J333" s="253">
        <f>ROUND(I333*H333,2)</f>
        <v>0</v>
      </c>
      <c r="K333" s="249" t="s">
        <v>197</v>
      </c>
      <c r="L333" s="254"/>
      <c r="M333" s="255" t="s">
        <v>1</v>
      </c>
      <c r="N333" s="256" t="s">
        <v>42</v>
      </c>
      <c r="O333" s="71"/>
      <c r="P333" s="217">
        <f>O333*H333</f>
        <v>0</v>
      </c>
      <c r="Q333" s="217">
        <v>1.9000000000000001E-4</v>
      </c>
      <c r="R333" s="217">
        <f>Q333*H333</f>
        <v>1.7100000000000001E-3</v>
      </c>
      <c r="S333" s="217">
        <v>0</v>
      </c>
      <c r="T333" s="21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9" t="s">
        <v>451</v>
      </c>
      <c r="AT333" s="219" t="s">
        <v>275</v>
      </c>
      <c r="AU333" s="219" t="s">
        <v>86</v>
      </c>
      <c r="AY333" s="17" t="s">
        <v>191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17" t="s">
        <v>84</v>
      </c>
      <c r="BK333" s="220">
        <f>ROUND(I333*H333,2)</f>
        <v>0</v>
      </c>
      <c r="BL333" s="17" t="s">
        <v>321</v>
      </c>
      <c r="BM333" s="219" t="s">
        <v>1423</v>
      </c>
    </row>
    <row r="334" spans="1:65" s="2" customFormat="1" ht="19.5">
      <c r="A334" s="34"/>
      <c r="B334" s="35"/>
      <c r="C334" s="36"/>
      <c r="D334" s="221" t="s">
        <v>200</v>
      </c>
      <c r="E334" s="36"/>
      <c r="F334" s="222" t="s">
        <v>1424</v>
      </c>
      <c r="G334" s="36"/>
      <c r="H334" s="36"/>
      <c r="I334" s="122"/>
      <c r="J334" s="36"/>
      <c r="K334" s="36"/>
      <c r="L334" s="39"/>
      <c r="M334" s="223"/>
      <c r="N334" s="224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200</v>
      </c>
      <c r="AU334" s="17" t="s">
        <v>86</v>
      </c>
    </row>
    <row r="335" spans="1:65" s="2" customFormat="1" ht="29.25">
      <c r="A335" s="34"/>
      <c r="B335" s="35"/>
      <c r="C335" s="36"/>
      <c r="D335" s="221" t="s">
        <v>218</v>
      </c>
      <c r="E335" s="36"/>
      <c r="F335" s="246" t="s">
        <v>1425</v>
      </c>
      <c r="G335" s="36"/>
      <c r="H335" s="36"/>
      <c r="I335" s="122"/>
      <c r="J335" s="36"/>
      <c r="K335" s="36"/>
      <c r="L335" s="39"/>
      <c r="M335" s="223"/>
      <c r="N335" s="224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218</v>
      </c>
      <c r="AU335" s="17" t="s">
        <v>86</v>
      </c>
    </row>
    <row r="336" spans="1:65" s="2" customFormat="1" ht="14.45" customHeight="1">
      <c r="A336" s="34"/>
      <c r="B336" s="35"/>
      <c r="C336" s="247" t="s">
        <v>539</v>
      </c>
      <c r="D336" s="247" t="s">
        <v>275</v>
      </c>
      <c r="E336" s="248" t="s">
        <v>1426</v>
      </c>
      <c r="F336" s="249" t="s">
        <v>1427</v>
      </c>
      <c r="G336" s="250" t="s">
        <v>1428</v>
      </c>
      <c r="H336" s="251">
        <v>12</v>
      </c>
      <c r="I336" s="252"/>
      <c r="J336" s="253">
        <f>ROUND(I336*H336,2)</f>
        <v>0</v>
      </c>
      <c r="K336" s="249" t="s">
        <v>197</v>
      </c>
      <c r="L336" s="254"/>
      <c r="M336" s="255" t="s">
        <v>1</v>
      </c>
      <c r="N336" s="256" t="s">
        <v>42</v>
      </c>
      <c r="O336" s="71"/>
      <c r="P336" s="217">
        <f>O336*H336</f>
        <v>0</v>
      </c>
      <c r="Q336" s="217">
        <v>1.3999999999999999E-4</v>
      </c>
      <c r="R336" s="217">
        <f>Q336*H336</f>
        <v>1.6799999999999999E-3</v>
      </c>
      <c r="S336" s="217">
        <v>0</v>
      </c>
      <c r="T336" s="21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9" t="s">
        <v>451</v>
      </c>
      <c r="AT336" s="219" t="s">
        <v>275</v>
      </c>
      <c r="AU336" s="219" t="s">
        <v>86</v>
      </c>
      <c r="AY336" s="17" t="s">
        <v>191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7" t="s">
        <v>84</v>
      </c>
      <c r="BK336" s="220">
        <f>ROUND(I336*H336,2)</f>
        <v>0</v>
      </c>
      <c r="BL336" s="17" t="s">
        <v>321</v>
      </c>
      <c r="BM336" s="219" t="s">
        <v>1429</v>
      </c>
    </row>
    <row r="337" spans="1:65" s="2" customFormat="1">
      <c r="A337" s="34"/>
      <c r="B337" s="35"/>
      <c r="C337" s="36"/>
      <c r="D337" s="221" t="s">
        <v>200</v>
      </c>
      <c r="E337" s="36"/>
      <c r="F337" s="222" t="s">
        <v>1427</v>
      </c>
      <c r="G337" s="36"/>
      <c r="H337" s="36"/>
      <c r="I337" s="122"/>
      <c r="J337" s="36"/>
      <c r="K337" s="36"/>
      <c r="L337" s="39"/>
      <c r="M337" s="223"/>
      <c r="N337" s="224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200</v>
      </c>
      <c r="AU337" s="17" t="s">
        <v>86</v>
      </c>
    </row>
    <row r="338" spans="1:65" s="2" customFormat="1" ht="21.6" customHeight="1">
      <c r="A338" s="34"/>
      <c r="B338" s="35"/>
      <c r="C338" s="208" t="s">
        <v>546</v>
      </c>
      <c r="D338" s="208" t="s">
        <v>193</v>
      </c>
      <c r="E338" s="209" t="s">
        <v>1430</v>
      </c>
      <c r="F338" s="210" t="s">
        <v>1431</v>
      </c>
      <c r="G338" s="211" t="s">
        <v>235</v>
      </c>
      <c r="H338" s="212">
        <v>0.34699999999999998</v>
      </c>
      <c r="I338" s="213"/>
      <c r="J338" s="214">
        <f>ROUND(I338*H338,2)</f>
        <v>0</v>
      </c>
      <c r="K338" s="210" t="s">
        <v>197</v>
      </c>
      <c r="L338" s="39"/>
      <c r="M338" s="215" t="s">
        <v>1</v>
      </c>
      <c r="N338" s="216" t="s">
        <v>42</v>
      </c>
      <c r="O338" s="71"/>
      <c r="P338" s="217">
        <f>O338*H338</f>
        <v>0</v>
      </c>
      <c r="Q338" s="217">
        <v>0</v>
      </c>
      <c r="R338" s="217">
        <f>Q338*H338</f>
        <v>0</v>
      </c>
      <c r="S338" s="217">
        <v>0</v>
      </c>
      <c r="T338" s="21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19" t="s">
        <v>321</v>
      </c>
      <c r="AT338" s="219" t="s">
        <v>193</v>
      </c>
      <c r="AU338" s="219" t="s">
        <v>86</v>
      </c>
      <c r="AY338" s="17" t="s">
        <v>191</v>
      </c>
      <c r="BE338" s="220">
        <f>IF(N338="základní",J338,0)</f>
        <v>0</v>
      </c>
      <c r="BF338" s="220">
        <f>IF(N338="snížená",J338,0)</f>
        <v>0</v>
      </c>
      <c r="BG338" s="220">
        <f>IF(N338="zákl. přenesená",J338,0)</f>
        <v>0</v>
      </c>
      <c r="BH338" s="220">
        <f>IF(N338="sníž. přenesená",J338,0)</f>
        <v>0</v>
      </c>
      <c r="BI338" s="220">
        <f>IF(N338="nulová",J338,0)</f>
        <v>0</v>
      </c>
      <c r="BJ338" s="17" t="s">
        <v>84</v>
      </c>
      <c r="BK338" s="220">
        <f>ROUND(I338*H338,2)</f>
        <v>0</v>
      </c>
      <c r="BL338" s="17" t="s">
        <v>321</v>
      </c>
      <c r="BM338" s="219" t="s">
        <v>822</v>
      </c>
    </row>
    <row r="339" spans="1:65" s="2" customFormat="1">
      <c r="A339" s="34"/>
      <c r="B339" s="35"/>
      <c r="C339" s="36"/>
      <c r="D339" s="221" t="s">
        <v>200</v>
      </c>
      <c r="E339" s="36"/>
      <c r="F339" s="222" t="s">
        <v>1432</v>
      </c>
      <c r="G339" s="36"/>
      <c r="H339" s="36"/>
      <c r="I339" s="122"/>
      <c r="J339" s="36"/>
      <c r="K339" s="36"/>
      <c r="L339" s="39"/>
      <c r="M339" s="223"/>
      <c r="N339" s="224"/>
      <c r="O339" s="71"/>
      <c r="P339" s="71"/>
      <c r="Q339" s="71"/>
      <c r="R339" s="71"/>
      <c r="S339" s="71"/>
      <c r="T339" s="72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200</v>
      </c>
      <c r="AU339" s="17" t="s">
        <v>86</v>
      </c>
    </row>
    <row r="340" spans="1:65" s="12" customFormat="1" ht="22.9" customHeight="1">
      <c r="B340" s="192"/>
      <c r="C340" s="193"/>
      <c r="D340" s="194" t="s">
        <v>76</v>
      </c>
      <c r="E340" s="206" t="s">
        <v>1433</v>
      </c>
      <c r="F340" s="206" t="s">
        <v>1434</v>
      </c>
      <c r="G340" s="193"/>
      <c r="H340" s="193"/>
      <c r="I340" s="196"/>
      <c r="J340" s="207">
        <f>BK340</f>
        <v>0</v>
      </c>
      <c r="K340" s="193"/>
      <c r="L340" s="198"/>
      <c r="M340" s="199"/>
      <c r="N340" s="200"/>
      <c r="O340" s="200"/>
      <c r="P340" s="201">
        <f>SUM(P341:P347)</f>
        <v>0</v>
      </c>
      <c r="Q340" s="200"/>
      <c r="R340" s="201">
        <f>SUM(R341:R347)</f>
        <v>2.76E-2</v>
      </c>
      <c r="S340" s="200"/>
      <c r="T340" s="202">
        <f>SUM(T341:T347)</f>
        <v>0</v>
      </c>
      <c r="AR340" s="203" t="s">
        <v>86</v>
      </c>
      <c r="AT340" s="204" t="s">
        <v>76</v>
      </c>
      <c r="AU340" s="204" t="s">
        <v>84</v>
      </c>
      <c r="AY340" s="203" t="s">
        <v>191</v>
      </c>
      <c r="BK340" s="205">
        <f>SUM(BK341:BK347)</f>
        <v>0</v>
      </c>
    </row>
    <row r="341" spans="1:65" s="2" customFormat="1" ht="32.450000000000003" customHeight="1">
      <c r="A341" s="34"/>
      <c r="B341" s="35"/>
      <c r="C341" s="208" t="s">
        <v>554</v>
      </c>
      <c r="D341" s="208" t="s">
        <v>193</v>
      </c>
      <c r="E341" s="209" t="s">
        <v>1435</v>
      </c>
      <c r="F341" s="210" t="s">
        <v>1436</v>
      </c>
      <c r="G341" s="211" t="s">
        <v>647</v>
      </c>
      <c r="H341" s="212">
        <v>3</v>
      </c>
      <c r="I341" s="213"/>
      <c r="J341" s="214">
        <f>ROUND(I341*H341,2)</f>
        <v>0</v>
      </c>
      <c r="K341" s="210" t="s">
        <v>197</v>
      </c>
      <c r="L341" s="39"/>
      <c r="M341" s="215" t="s">
        <v>1</v>
      </c>
      <c r="N341" s="216" t="s">
        <v>42</v>
      </c>
      <c r="O341" s="71"/>
      <c r="P341" s="217">
        <f>O341*H341</f>
        <v>0</v>
      </c>
      <c r="Q341" s="217">
        <v>9.1999999999999998E-3</v>
      </c>
      <c r="R341" s="217">
        <f>Q341*H341</f>
        <v>2.76E-2</v>
      </c>
      <c r="S341" s="217">
        <v>0</v>
      </c>
      <c r="T341" s="21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9" t="s">
        <v>321</v>
      </c>
      <c r="AT341" s="219" t="s">
        <v>193</v>
      </c>
      <c r="AU341" s="219" t="s">
        <v>86</v>
      </c>
      <c r="AY341" s="17" t="s">
        <v>191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7" t="s">
        <v>84</v>
      </c>
      <c r="BK341" s="220">
        <f>ROUND(I341*H341,2)</f>
        <v>0</v>
      </c>
      <c r="BL341" s="17" t="s">
        <v>321</v>
      </c>
      <c r="BM341" s="219" t="s">
        <v>1437</v>
      </c>
    </row>
    <row r="342" spans="1:65" s="2" customFormat="1" ht="29.25">
      <c r="A342" s="34"/>
      <c r="B342" s="35"/>
      <c r="C342" s="36"/>
      <c r="D342" s="221" t="s">
        <v>200</v>
      </c>
      <c r="E342" s="36"/>
      <c r="F342" s="222" t="s">
        <v>1438</v>
      </c>
      <c r="G342" s="36"/>
      <c r="H342" s="36"/>
      <c r="I342" s="122"/>
      <c r="J342" s="36"/>
      <c r="K342" s="36"/>
      <c r="L342" s="39"/>
      <c r="M342" s="223"/>
      <c r="N342" s="224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200</v>
      </c>
      <c r="AU342" s="17" t="s">
        <v>86</v>
      </c>
    </row>
    <row r="343" spans="1:65" s="14" customFormat="1">
      <c r="B343" s="235"/>
      <c r="C343" s="236"/>
      <c r="D343" s="221" t="s">
        <v>202</v>
      </c>
      <c r="E343" s="237" t="s">
        <v>1</v>
      </c>
      <c r="F343" s="238" t="s">
        <v>1262</v>
      </c>
      <c r="G343" s="236"/>
      <c r="H343" s="239">
        <v>1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202</v>
      </c>
      <c r="AU343" s="245" t="s">
        <v>86</v>
      </c>
      <c r="AV343" s="14" t="s">
        <v>86</v>
      </c>
      <c r="AW343" s="14" t="s">
        <v>32</v>
      </c>
      <c r="AX343" s="14" t="s">
        <v>77</v>
      </c>
      <c r="AY343" s="245" t="s">
        <v>191</v>
      </c>
    </row>
    <row r="344" spans="1:65" s="14" customFormat="1">
      <c r="B344" s="235"/>
      <c r="C344" s="236"/>
      <c r="D344" s="221" t="s">
        <v>202</v>
      </c>
      <c r="E344" s="237" t="s">
        <v>1</v>
      </c>
      <c r="F344" s="238" t="s">
        <v>1263</v>
      </c>
      <c r="G344" s="236"/>
      <c r="H344" s="239">
        <v>1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202</v>
      </c>
      <c r="AU344" s="245" t="s">
        <v>86</v>
      </c>
      <c r="AV344" s="14" t="s">
        <v>86</v>
      </c>
      <c r="AW344" s="14" t="s">
        <v>32</v>
      </c>
      <c r="AX344" s="14" t="s">
        <v>77</v>
      </c>
      <c r="AY344" s="245" t="s">
        <v>191</v>
      </c>
    </row>
    <row r="345" spans="1:65" s="14" customFormat="1">
      <c r="B345" s="235"/>
      <c r="C345" s="236"/>
      <c r="D345" s="221" t="s">
        <v>202</v>
      </c>
      <c r="E345" s="237" t="s">
        <v>1</v>
      </c>
      <c r="F345" s="238" t="s">
        <v>1264</v>
      </c>
      <c r="G345" s="236"/>
      <c r="H345" s="239">
        <v>1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AT345" s="245" t="s">
        <v>202</v>
      </c>
      <c r="AU345" s="245" t="s">
        <v>86</v>
      </c>
      <c r="AV345" s="14" t="s">
        <v>86</v>
      </c>
      <c r="AW345" s="14" t="s">
        <v>32</v>
      </c>
      <c r="AX345" s="14" t="s">
        <v>77</v>
      </c>
      <c r="AY345" s="245" t="s">
        <v>191</v>
      </c>
    </row>
    <row r="346" spans="1:65" s="2" customFormat="1" ht="21.6" customHeight="1">
      <c r="A346" s="34"/>
      <c r="B346" s="35"/>
      <c r="C346" s="208" t="s">
        <v>560</v>
      </c>
      <c r="D346" s="208" t="s">
        <v>193</v>
      </c>
      <c r="E346" s="209" t="s">
        <v>1439</v>
      </c>
      <c r="F346" s="210" t="s">
        <v>1440</v>
      </c>
      <c r="G346" s="211" t="s">
        <v>235</v>
      </c>
      <c r="H346" s="212">
        <v>2.8000000000000001E-2</v>
      </c>
      <c r="I346" s="213"/>
      <c r="J346" s="214">
        <f>ROUND(I346*H346,2)</f>
        <v>0</v>
      </c>
      <c r="K346" s="210" t="s">
        <v>197</v>
      </c>
      <c r="L346" s="39"/>
      <c r="M346" s="215" t="s">
        <v>1</v>
      </c>
      <c r="N346" s="216" t="s">
        <v>42</v>
      </c>
      <c r="O346" s="71"/>
      <c r="P346" s="217">
        <f>O346*H346</f>
        <v>0</v>
      </c>
      <c r="Q346" s="217">
        <v>0</v>
      </c>
      <c r="R346" s="217">
        <f>Q346*H346</f>
        <v>0</v>
      </c>
      <c r="S346" s="217">
        <v>0</v>
      </c>
      <c r="T346" s="21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9" t="s">
        <v>321</v>
      </c>
      <c r="AT346" s="219" t="s">
        <v>193</v>
      </c>
      <c r="AU346" s="219" t="s">
        <v>86</v>
      </c>
      <c r="AY346" s="17" t="s">
        <v>191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17" t="s">
        <v>84</v>
      </c>
      <c r="BK346" s="220">
        <f>ROUND(I346*H346,2)</f>
        <v>0</v>
      </c>
      <c r="BL346" s="17" t="s">
        <v>321</v>
      </c>
      <c r="BM346" s="219" t="s">
        <v>1441</v>
      </c>
    </row>
    <row r="347" spans="1:65" s="2" customFormat="1" ht="29.25">
      <c r="A347" s="34"/>
      <c r="B347" s="35"/>
      <c r="C347" s="36"/>
      <c r="D347" s="221" t="s">
        <v>200</v>
      </c>
      <c r="E347" s="36"/>
      <c r="F347" s="222" t="s">
        <v>1442</v>
      </c>
      <c r="G347" s="36"/>
      <c r="H347" s="36"/>
      <c r="I347" s="122"/>
      <c r="J347" s="36"/>
      <c r="K347" s="36"/>
      <c r="L347" s="39"/>
      <c r="M347" s="223"/>
      <c r="N347" s="224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200</v>
      </c>
      <c r="AU347" s="17" t="s">
        <v>86</v>
      </c>
    </row>
    <row r="348" spans="1:65" s="12" customFormat="1" ht="25.9" customHeight="1">
      <c r="B348" s="192"/>
      <c r="C348" s="193"/>
      <c r="D348" s="194" t="s">
        <v>76</v>
      </c>
      <c r="E348" s="195" t="s">
        <v>1166</v>
      </c>
      <c r="F348" s="195" t="s">
        <v>1167</v>
      </c>
      <c r="G348" s="193"/>
      <c r="H348" s="193"/>
      <c r="I348" s="196"/>
      <c r="J348" s="197">
        <f>BK348</f>
        <v>0</v>
      </c>
      <c r="K348" s="193"/>
      <c r="L348" s="198"/>
      <c r="M348" s="199"/>
      <c r="N348" s="200"/>
      <c r="O348" s="200"/>
      <c r="P348" s="201">
        <f>SUM(P349:P359)</f>
        <v>0</v>
      </c>
      <c r="Q348" s="200"/>
      <c r="R348" s="201">
        <f>SUM(R349:R359)</f>
        <v>0</v>
      </c>
      <c r="S348" s="200"/>
      <c r="T348" s="202">
        <f>SUM(T349:T359)</f>
        <v>0</v>
      </c>
      <c r="AR348" s="203" t="s">
        <v>198</v>
      </c>
      <c r="AT348" s="204" t="s">
        <v>76</v>
      </c>
      <c r="AU348" s="204" t="s">
        <v>77</v>
      </c>
      <c r="AY348" s="203" t="s">
        <v>191</v>
      </c>
      <c r="BK348" s="205">
        <f>SUM(BK349:BK359)</f>
        <v>0</v>
      </c>
    </row>
    <row r="349" spans="1:65" s="2" customFormat="1" ht="14.45" customHeight="1">
      <c r="A349" s="34"/>
      <c r="B349" s="35"/>
      <c r="C349" s="208" t="s">
        <v>568</v>
      </c>
      <c r="D349" s="208" t="s">
        <v>193</v>
      </c>
      <c r="E349" s="209" t="s">
        <v>1443</v>
      </c>
      <c r="F349" s="210" t="s">
        <v>1444</v>
      </c>
      <c r="G349" s="211" t="s">
        <v>1171</v>
      </c>
      <c r="H349" s="212">
        <v>45</v>
      </c>
      <c r="I349" s="213"/>
      <c r="J349" s="214">
        <f>ROUND(I349*H349,2)</f>
        <v>0</v>
      </c>
      <c r="K349" s="210" t="s">
        <v>197</v>
      </c>
      <c r="L349" s="39"/>
      <c r="M349" s="215" t="s">
        <v>1</v>
      </c>
      <c r="N349" s="216" t="s">
        <v>42</v>
      </c>
      <c r="O349" s="71"/>
      <c r="P349" s="217">
        <f>O349*H349</f>
        <v>0</v>
      </c>
      <c r="Q349" s="217">
        <v>0</v>
      </c>
      <c r="R349" s="217">
        <f>Q349*H349</f>
        <v>0</v>
      </c>
      <c r="S349" s="217">
        <v>0</v>
      </c>
      <c r="T349" s="21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9" t="s">
        <v>1172</v>
      </c>
      <c r="AT349" s="219" t="s">
        <v>193</v>
      </c>
      <c r="AU349" s="219" t="s">
        <v>84</v>
      </c>
      <c r="AY349" s="17" t="s">
        <v>191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7" t="s">
        <v>84</v>
      </c>
      <c r="BK349" s="220">
        <f>ROUND(I349*H349,2)</f>
        <v>0</v>
      </c>
      <c r="BL349" s="17" t="s">
        <v>1172</v>
      </c>
      <c r="BM349" s="219" t="s">
        <v>1445</v>
      </c>
    </row>
    <row r="350" spans="1:65" s="2" customFormat="1" ht="19.5">
      <c r="A350" s="34"/>
      <c r="B350" s="35"/>
      <c r="C350" s="36"/>
      <c r="D350" s="221" t="s">
        <v>200</v>
      </c>
      <c r="E350" s="36"/>
      <c r="F350" s="222" t="s">
        <v>1446</v>
      </c>
      <c r="G350" s="36"/>
      <c r="H350" s="36"/>
      <c r="I350" s="122"/>
      <c r="J350" s="36"/>
      <c r="K350" s="36"/>
      <c r="L350" s="39"/>
      <c r="M350" s="223"/>
      <c r="N350" s="224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200</v>
      </c>
      <c r="AU350" s="17" t="s">
        <v>84</v>
      </c>
    </row>
    <row r="351" spans="1:65" s="14" customFormat="1">
      <c r="B351" s="235"/>
      <c r="C351" s="236"/>
      <c r="D351" s="221" t="s">
        <v>202</v>
      </c>
      <c r="E351" s="237" t="s">
        <v>1</v>
      </c>
      <c r="F351" s="238" t="s">
        <v>1447</v>
      </c>
      <c r="G351" s="236"/>
      <c r="H351" s="239">
        <v>15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202</v>
      </c>
      <c r="AU351" s="245" t="s">
        <v>84</v>
      </c>
      <c r="AV351" s="14" t="s">
        <v>86</v>
      </c>
      <c r="AW351" s="14" t="s">
        <v>32</v>
      </c>
      <c r="AX351" s="14" t="s">
        <v>77</v>
      </c>
      <c r="AY351" s="245" t="s">
        <v>191</v>
      </c>
    </row>
    <row r="352" spans="1:65" s="14" customFormat="1">
      <c r="B352" s="235"/>
      <c r="C352" s="236"/>
      <c r="D352" s="221" t="s">
        <v>202</v>
      </c>
      <c r="E352" s="237" t="s">
        <v>1</v>
      </c>
      <c r="F352" s="238" t="s">
        <v>1448</v>
      </c>
      <c r="G352" s="236"/>
      <c r="H352" s="239">
        <v>15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202</v>
      </c>
      <c r="AU352" s="245" t="s">
        <v>84</v>
      </c>
      <c r="AV352" s="14" t="s">
        <v>86</v>
      </c>
      <c r="AW352" s="14" t="s">
        <v>32</v>
      </c>
      <c r="AX352" s="14" t="s">
        <v>77</v>
      </c>
      <c r="AY352" s="245" t="s">
        <v>191</v>
      </c>
    </row>
    <row r="353" spans="1:65" s="14" customFormat="1">
      <c r="B353" s="235"/>
      <c r="C353" s="236"/>
      <c r="D353" s="221" t="s">
        <v>202</v>
      </c>
      <c r="E353" s="237" t="s">
        <v>1</v>
      </c>
      <c r="F353" s="238" t="s">
        <v>1449</v>
      </c>
      <c r="G353" s="236"/>
      <c r="H353" s="239">
        <v>15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AT353" s="245" t="s">
        <v>202</v>
      </c>
      <c r="AU353" s="245" t="s">
        <v>84</v>
      </c>
      <c r="AV353" s="14" t="s">
        <v>86</v>
      </c>
      <c r="AW353" s="14" t="s">
        <v>32</v>
      </c>
      <c r="AX353" s="14" t="s">
        <v>77</v>
      </c>
      <c r="AY353" s="245" t="s">
        <v>191</v>
      </c>
    </row>
    <row r="354" spans="1:65" s="2" customFormat="1" ht="14.45" customHeight="1">
      <c r="A354" s="34"/>
      <c r="B354" s="35"/>
      <c r="C354" s="208" t="s">
        <v>574</v>
      </c>
      <c r="D354" s="208" t="s">
        <v>193</v>
      </c>
      <c r="E354" s="209" t="s">
        <v>1450</v>
      </c>
      <c r="F354" s="210" t="s">
        <v>1451</v>
      </c>
      <c r="G354" s="211" t="s">
        <v>1171</v>
      </c>
      <c r="H354" s="212">
        <v>60</v>
      </c>
      <c r="I354" s="213"/>
      <c r="J354" s="214">
        <f>ROUND(I354*H354,2)</f>
        <v>0</v>
      </c>
      <c r="K354" s="210" t="s">
        <v>197</v>
      </c>
      <c r="L354" s="39"/>
      <c r="M354" s="215" t="s">
        <v>1</v>
      </c>
      <c r="N354" s="216" t="s">
        <v>42</v>
      </c>
      <c r="O354" s="71"/>
      <c r="P354" s="217">
        <f>O354*H354</f>
        <v>0</v>
      </c>
      <c r="Q354" s="217">
        <v>0</v>
      </c>
      <c r="R354" s="217">
        <f>Q354*H354</f>
        <v>0</v>
      </c>
      <c r="S354" s="217">
        <v>0</v>
      </c>
      <c r="T354" s="21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9" t="s">
        <v>1172</v>
      </c>
      <c r="AT354" s="219" t="s">
        <v>193</v>
      </c>
      <c r="AU354" s="219" t="s">
        <v>84</v>
      </c>
      <c r="AY354" s="17" t="s">
        <v>191</v>
      </c>
      <c r="BE354" s="220">
        <f>IF(N354="základní",J354,0)</f>
        <v>0</v>
      </c>
      <c r="BF354" s="220">
        <f>IF(N354="snížená",J354,0)</f>
        <v>0</v>
      </c>
      <c r="BG354" s="220">
        <f>IF(N354="zákl. přenesená",J354,0)</f>
        <v>0</v>
      </c>
      <c r="BH354" s="220">
        <f>IF(N354="sníž. přenesená",J354,0)</f>
        <v>0</v>
      </c>
      <c r="BI354" s="220">
        <f>IF(N354="nulová",J354,0)</f>
        <v>0</v>
      </c>
      <c r="BJ354" s="17" t="s">
        <v>84</v>
      </c>
      <c r="BK354" s="220">
        <f>ROUND(I354*H354,2)</f>
        <v>0</v>
      </c>
      <c r="BL354" s="17" t="s">
        <v>1172</v>
      </c>
      <c r="BM354" s="219" t="s">
        <v>1452</v>
      </c>
    </row>
    <row r="355" spans="1:65" s="2" customFormat="1" ht="19.5">
      <c r="A355" s="34"/>
      <c r="B355" s="35"/>
      <c r="C355" s="36"/>
      <c r="D355" s="221" t="s">
        <v>200</v>
      </c>
      <c r="E355" s="36"/>
      <c r="F355" s="222" t="s">
        <v>1453</v>
      </c>
      <c r="G355" s="36"/>
      <c r="H355" s="36"/>
      <c r="I355" s="122"/>
      <c r="J355" s="36"/>
      <c r="K355" s="36"/>
      <c r="L355" s="39"/>
      <c r="M355" s="223"/>
      <c r="N355" s="224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200</v>
      </c>
      <c r="AU355" s="17" t="s">
        <v>84</v>
      </c>
    </row>
    <row r="356" spans="1:65" s="2" customFormat="1" ht="19.5">
      <c r="A356" s="34"/>
      <c r="B356" s="35"/>
      <c r="C356" s="36"/>
      <c r="D356" s="221" t="s">
        <v>218</v>
      </c>
      <c r="E356" s="36"/>
      <c r="F356" s="246" t="s">
        <v>1454</v>
      </c>
      <c r="G356" s="36"/>
      <c r="H356" s="36"/>
      <c r="I356" s="122"/>
      <c r="J356" s="36"/>
      <c r="K356" s="36"/>
      <c r="L356" s="39"/>
      <c r="M356" s="223"/>
      <c r="N356" s="224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218</v>
      </c>
      <c r="AU356" s="17" t="s">
        <v>84</v>
      </c>
    </row>
    <row r="357" spans="1:65" s="14" customFormat="1">
      <c r="B357" s="235"/>
      <c r="C357" s="236"/>
      <c r="D357" s="221" t="s">
        <v>202</v>
      </c>
      <c r="E357" s="237" t="s">
        <v>1</v>
      </c>
      <c r="F357" s="238" t="s">
        <v>1455</v>
      </c>
      <c r="G357" s="236"/>
      <c r="H357" s="239">
        <v>20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202</v>
      </c>
      <c r="AU357" s="245" t="s">
        <v>84</v>
      </c>
      <c r="AV357" s="14" t="s">
        <v>86</v>
      </c>
      <c r="AW357" s="14" t="s">
        <v>32</v>
      </c>
      <c r="AX357" s="14" t="s">
        <v>77</v>
      </c>
      <c r="AY357" s="245" t="s">
        <v>191</v>
      </c>
    </row>
    <row r="358" spans="1:65" s="14" customFormat="1">
      <c r="B358" s="235"/>
      <c r="C358" s="236"/>
      <c r="D358" s="221" t="s">
        <v>202</v>
      </c>
      <c r="E358" s="237" t="s">
        <v>1</v>
      </c>
      <c r="F358" s="238" t="s">
        <v>1456</v>
      </c>
      <c r="G358" s="236"/>
      <c r="H358" s="239">
        <v>20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202</v>
      </c>
      <c r="AU358" s="245" t="s">
        <v>84</v>
      </c>
      <c r="AV358" s="14" t="s">
        <v>86</v>
      </c>
      <c r="AW358" s="14" t="s">
        <v>32</v>
      </c>
      <c r="AX358" s="14" t="s">
        <v>77</v>
      </c>
      <c r="AY358" s="245" t="s">
        <v>191</v>
      </c>
    </row>
    <row r="359" spans="1:65" s="14" customFormat="1">
      <c r="B359" s="235"/>
      <c r="C359" s="236"/>
      <c r="D359" s="221" t="s">
        <v>202</v>
      </c>
      <c r="E359" s="237" t="s">
        <v>1</v>
      </c>
      <c r="F359" s="238" t="s">
        <v>1457</v>
      </c>
      <c r="G359" s="236"/>
      <c r="H359" s="239">
        <v>20</v>
      </c>
      <c r="I359" s="240"/>
      <c r="J359" s="236"/>
      <c r="K359" s="236"/>
      <c r="L359" s="241"/>
      <c r="M359" s="272"/>
      <c r="N359" s="273"/>
      <c r="O359" s="273"/>
      <c r="P359" s="273"/>
      <c r="Q359" s="273"/>
      <c r="R359" s="273"/>
      <c r="S359" s="273"/>
      <c r="T359" s="274"/>
      <c r="AT359" s="245" t="s">
        <v>202</v>
      </c>
      <c r="AU359" s="245" t="s">
        <v>84</v>
      </c>
      <c r="AV359" s="14" t="s">
        <v>86</v>
      </c>
      <c r="AW359" s="14" t="s">
        <v>32</v>
      </c>
      <c r="AX359" s="14" t="s">
        <v>77</v>
      </c>
      <c r="AY359" s="245" t="s">
        <v>191</v>
      </c>
    </row>
    <row r="360" spans="1:65" s="2" customFormat="1" ht="6.95" customHeight="1">
      <c r="A360" s="34"/>
      <c r="B360" s="54"/>
      <c r="C360" s="55"/>
      <c r="D360" s="55"/>
      <c r="E360" s="55"/>
      <c r="F360" s="55"/>
      <c r="G360" s="55"/>
      <c r="H360" s="55"/>
      <c r="I360" s="158"/>
      <c r="J360" s="55"/>
      <c r="K360" s="55"/>
      <c r="L360" s="39"/>
      <c r="M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</row>
  </sheetData>
  <sheetProtection algorithmName="SHA-512" hashValue="0ogbEYUdgVyLx0D02joGmyqizkHGqthzY4KlWXu7YZ9PYTAbrbGzIwhlUUovp+EPX5bDGx6bCZM6T/bH4lOlpg==" saltValue="xQppHUdVedwi4cJ7r9vUgB8Z68IibzEkrc2DMEiiCD3bMSZEgyAUeckviSwTe7bRK6ykBizzp2aQTpCYIeblRA==" spinCount="100000" sheet="1" objects="1" scenarios="1" formatColumns="0" formatRows="0" autoFilter="0"/>
  <autoFilter ref="C126:K35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97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136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1458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ROUND(J123,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ROUND((SUM(BE123:BE128)),  2)</f>
        <v>0</v>
      </c>
      <c r="G35" s="34"/>
      <c r="H35" s="34"/>
      <c r="I35" s="137">
        <v>0.21</v>
      </c>
      <c r="J35" s="136">
        <f>ROUND(((SUM(BE123:BE128))*I35),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ROUND((SUM(BF123:BF128)),  2)</f>
        <v>0</v>
      </c>
      <c r="G36" s="34"/>
      <c r="H36" s="34"/>
      <c r="I36" s="137">
        <v>0.15</v>
      </c>
      <c r="J36" s="136">
        <f>ROUND(((SUM(BF123:BF128))*I36),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ROUND((SUM(BG123:BG128)),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ROUND((SUM(BH123:BH128)),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ROUND((SUM(BI123:BI128)),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136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D.2 - Osobní výtah - budova A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145</v>
      </c>
      <c r="E99" s="170"/>
      <c r="F99" s="170"/>
      <c r="G99" s="170"/>
      <c r="H99" s="170"/>
      <c r="I99" s="171"/>
      <c r="J99" s="172">
        <f>J124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153</v>
      </c>
      <c r="E100" s="176"/>
      <c r="F100" s="176"/>
      <c r="G100" s="176"/>
      <c r="H100" s="176"/>
      <c r="I100" s="177"/>
      <c r="J100" s="178">
        <f>J125</f>
        <v>0</v>
      </c>
      <c r="K100" s="104"/>
      <c r="L100" s="179"/>
    </row>
    <row r="101" spans="1:47" s="10" customFormat="1" ht="14.85" customHeight="1">
      <c r="B101" s="174"/>
      <c r="C101" s="104"/>
      <c r="D101" s="175" t="s">
        <v>155</v>
      </c>
      <c r="E101" s="176"/>
      <c r="F101" s="176"/>
      <c r="G101" s="176"/>
      <c r="H101" s="176"/>
      <c r="I101" s="177"/>
      <c r="J101" s="178">
        <f>J126</f>
        <v>0</v>
      </c>
      <c r="K101" s="104"/>
      <c r="L101" s="179"/>
    </row>
    <row r="102" spans="1:47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22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4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8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47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61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24.95" customHeight="1">
      <c r="A108" s="34"/>
      <c r="B108" s="35"/>
      <c r="C108" s="23" t="s">
        <v>176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2" customFormat="1" ht="14.45" customHeight="1">
      <c r="A111" s="34"/>
      <c r="B111" s="35"/>
      <c r="C111" s="36"/>
      <c r="D111" s="36"/>
      <c r="E111" s="321" t="str">
        <f>E7</f>
        <v>Odstranění bariér z vybraných škol Sokolov</v>
      </c>
      <c r="F111" s="322"/>
      <c r="G111" s="322"/>
      <c r="H111" s="322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1" customFormat="1" ht="12" customHeight="1">
      <c r="B112" s="21"/>
      <c r="C112" s="29" t="s">
        <v>135</v>
      </c>
      <c r="D112" s="22"/>
      <c r="E112" s="22"/>
      <c r="F112" s="22"/>
      <c r="G112" s="22"/>
      <c r="H112" s="22"/>
      <c r="I112" s="115"/>
      <c r="J112" s="22"/>
      <c r="K112" s="22"/>
      <c r="L112" s="20"/>
    </row>
    <row r="113" spans="1:65" s="2" customFormat="1" ht="14.45" customHeight="1">
      <c r="A113" s="34"/>
      <c r="B113" s="35"/>
      <c r="C113" s="36"/>
      <c r="D113" s="36"/>
      <c r="E113" s="321" t="s">
        <v>136</v>
      </c>
      <c r="F113" s="320"/>
      <c r="G113" s="320"/>
      <c r="H113" s="320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137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4.45" customHeight="1">
      <c r="A115" s="34"/>
      <c r="B115" s="35"/>
      <c r="C115" s="36"/>
      <c r="D115" s="36"/>
      <c r="E115" s="302" t="str">
        <f>E11</f>
        <v>D.2 - Osobní výtah - budova A</v>
      </c>
      <c r="F115" s="320"/>
      <c r="G115" s="320"/>
      <c r="H115" s="320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>Sokolov</v>
      </c>
      <c r="G117" s="36"/>
      <c r="H117" s="36"/>
      <c r="I117" s="123" t="s">
        <v>22</v>
      </c>
      <c r="J117" s="66" t="str">
        <f>IF(J14="","",J14)</f>
        <v>22. 6. 2017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40.9" customHeight="1">
      <c r="A119" s="34"/>
      <c r="B119" s="35"/>
      <c r="C119" s="29" t="s">
        <v>24</v>
      </c>
      <c r="D119" s="36"/>
      <c r="E119" s="36"/>
      <c r="F119" s="27" t="str">
        <f>E17</f>
        <v>Město Sokolov, Rokycanova 1929, Sokolov</v>
      </c>
      <c r="G119" s="36"/>
      <c r="H119" s="36"/>
      <c r="I119" s="123" t="s">
        <v>30</v>
      </c>
      <c r="J119" s="32" t="str">
        <f>E23</f>
        <v>Petr Holan, Lidická 450/35, Karlovy Vary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26.45" customHeight="1">
      <c r="A120" s="34"/>
      <c r="B120" s="35"/>
      <c r="C120" s="29" t="s">
        <v>28</v>
      </c>
      <c r="D120" s="36"/>
      <c r="E120" s="36"/>
      <c r="F120" s="27" t="str">
        <f>IF(E20="","",E20)</f>
        <v>Vyplň údaj</v>
      </c>
      <c r="G120" s="36"/>
      <c r="H120" s="36"/>
      <c r="I120" s="123" t="s">
        <v>33</v>
      </c>
      <c r="J120" s="32" t="str">
        <f>E26</f>
        <v>ing. C. Janoušová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80"/>
      <c r="B122" s="181"/>
      <c r="C122" s="182" t="s">
        <v>177</v>
      </c>
      <c r="D122" s="183" t="s">
        <v>62</v>
      </c>
      <c r="E122" s="183" t="s">
        <v>58</v>
      </c>
      <c r="F122" s="183" t="s">
        <v>59</v>
      </c>
      <c r="G122" s="183" t="s">
        <v>178</v>
      </c>
      <c r="H122" s="183" t="s">
        <v>179</v>
      </c>
      <c r="I122" s="184" t="s">
        <v>180</v>
      </c>
      <c r="J122" s="183" t="s">
        <v>142</v>
      </c>
      <c r="K122" s="185" t="s">
        <v>181</v>
      </c>
      <c r="L122" s="186"/>
      <c r="M122" s="75" t="s">
        <v>1</v>
      </c>
      <c r="N122" s="76" t="s">
        <v>41</v>
      </c>
      <c r="O122" s="76" t="s">
        <v>182</v>
      </c>
      <c r="P122" s="76" t="s">
        <v>183</v>
      </c>
      <c r="Q122" s="76" t="s">
        <v>184</v>
      </c>
      <c r="R122" s="76" t="s">
        <v>185</v>
      </c>
      <c r="S122" s="76" t="s">
        <v>186</v>
      </c>
      <c r="T122" s="77" t="s">
        <v>187</v>
      </c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</row>
    <row r="123" spans="1:65" s="2" customFormat="1" ht="22.9" customHeight="1">
      <c r="A123" s="34"/>
      <c r="B123" s="35"/>
      <c r="C123" s="82" t="s">
        <v>188</v>
      </c>
      <c r="D123" s="36"/>
      <c r="E123" s="36"/>
      <c r="F123" s="36"/>
      <c r="G123" s="36"/>
      <c r="H123" s="36"/>
      <c r="I123" s="122"/>
      <c r="J123" s="187">
        <f>BK123</f>
        <v>0</v>
      </c>
      <c r="K123" s="36"/>
      <c r="L123" s="39"/>
      <c r="M123" s="78"/>
      <c r="N123" s="188"/>
      <c r="O123" s="79"/>
      <c r="P123" s="189">
        <f>P124</f>
        <v>0</v>
      </c>
      <c r="Q123" s="79"/>
      <c r="R123" s="189">
        <f>R124</f>
        <v>0</v>
      </c>
      <c r="S123" s="79"/>
      <c r="T123" s="190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76</v>
      </c>
      <c r="AU123" s="17" t="s">
        <v>144</v>
      </c>
      <c r="BK123" s="191">
        <f>BK124</f>
        <v>0</v>
      </c>
    </row>
    <row r="124" spans="1:65" s="12" customFormat="1" ht="25.9" customHeight="1">
      <c r="B124" s="192"/>
      <c r="C124" s="193"/>
      <c r="D124" s="194" t="s">
        <v>76</v>
      </c>
      <c r="E124" s="195" t="s">
        <v>189</v>
      </c>
      <c r="F124" s="195" t="s">
        <v>190</v>
      </c>
      <c r="G124" s="193"/>
      <c r="H124" s="193"/>
      <c r="I124" s="196"/>
      <c r="J124" s="197">
        <f>BK124</f>
        <v>0</v>
      </c>
      <c r="K124" s="193"/>
      <c r="L124" s="198"/>
      <c r="M124" s="199"/>
      <c r="N124" s="200"/>
      <c r="O124" s="200"/>
      <c r="P124" s="201">
        <f>P125</f>
        <v>0</v>
      </c>
      <c r="Q124" s="200"/>
      <c r="R124" s="201">
        <f>R125</f>
        <v>0</v>
      </c>
      <c r="S124" s="200"/>
      <c r="T124" s="202">
        <f>T125</f>
        <v>0</v>
      </c>
      <c r="AR124" s="203" t="s">
        <v>84</v>
      </c>
      <c r="AT124" s="204" t="s">
        <v>76</v>
      </c>
      <c r="AU124" s="204" t="s">
        <v>77</v>
      </c>
      <c r="AY124" s="203" t="s">
        <v>191</v>
      </c>
      <c r="BK124" s="205">
        <f>BK125</f>
        <v>0</v>
      </c>
    </row>
    <row r="125" spans="1:65" s="12" customFormat="1" ht="22.9" customHeight="1">
      <c r="B125" s="192"/>
      <c r="C125" s="193"/>
      <c r="D125" s="194" t="s">
        <v>76</v>
      </c>
      <c r="E125" s="206" t="s">
        <v>255</v>
      </c>
      <c r="F125" s="206" t="s">
        <v>430</v>
      </c>
      <c r="G125" s="193"/>
      <c r="H125" s="193"/>
      <c r="I125" s="196"/>
      <c r="J125" s="207">
        <f>BK125</f>
        <v>0</v>
      </c>
      <c r="K125" s="193"/>
      <c r="L125" s="198"/>
      <c r="M125" s="199"/>
      <c r="N125" s="200"/>
      <c r="O125" s="200"/>
      <c r="P125" s="201">
        <f>P126</f>
        <v>0</v>
      </c>
      <c r="Q125" s="200"/>
      <c r="R125" s="201">
        <f>R126</f>
        <v>0</v>
      </c>
      <c r="S125" s="200"/>
      <c r="T125" s="202">
        <f>T126</f>
        <v>0</v>
      </c>
      <c r="AR125" s="203" t="s">
        <v>84</v>
      </c>
      <c r="AT125" s="204" t="s">
        <v>76</v>
      </c>
      <c r="AU125" s="204" t="s">
        <v>84</v>
      </c>
      <c r="AY125" s="203" t="s">
        <v>191</v>
      </c>
      <c r="BK125" s="205">
        <f>BK126</f>
        <v>0</v>
      </c>
    </row>
    <row r="126" spans="1:65" s="12" customFormat="1" ht="20.85" customHeight="1">
      <c r="B126" s="192"/>
      <c r="C126" s="193"/>
      <c r="D126" s="194" t="s">
        <v>76</v>
      </c>
      <c r="E126" s="206" t="s">
        <v>442</v>
      </c>
      <c r="F126" s="206" t="s">
        <v>443</v>
      </c>
      <c r="G126" s="193"/>
      <c r="H126" s="193"/>
      <c r="I126" s="196"/>
      <c r="J126" s="207">
        <f>BK126</f>
        <v>0</v>
      </c>
      <c r="K126" s="193"/>
      <c r="L126" s="198"/>
      <c r="M126" s="199"/>
      <c r="N126" s="200"/>
      <c r="O126" s="200"/>
      <c r="P126" s="201">
        <f>SUM(P127:P128)</f>
        <v>0</v>
      </c>
      <c r="Q126" s="200"/>
      <c r="R126" s="201">
        <f>SUM(R127:R128)</f>
        <v>0</v>
      </c>
      <c r="S126" s="200"/>
      <c r="T126" s="202">
        <f>SUM(T127:T128)</f>
        <v>0</v>
      </c>
      <c r="AR126" s="203" t="s">
        <v>84</v>
      </c>
      <c r="AT126" s="204" t="s">
        <v>76</v>
      </c>
      <c r="AU126" s="204" t="s">
        <v>86</v>
      </c>
      <c r="AY126" s="203" t="s">
        <v>191</v>
      </c>
      <c r="BK126" s="205">
        <f>SUM(BK127:BK128)</f>
        <v>0</v>
      </c>
    </row>
    <row r="127" spans="1:65" s="2" customFormat="1" ht="14.45" customHeight="1">
      <c r="A127" s="34"/>
      <c r="B127" s="35"/>
      <c r="C127" s="208" t="s">
        <v>84</v>
      </c>
      <c r="D127" s="208" t="s">
        <v>193</v>
      </c>
      <c r="E127" s="209" t="s">
        <v>1459</v>
      </c>
      <c r="F127" s="210" t="s">
        <v>1460</v>
      </c>
      <c r="G127" s="211" t="s">
        <v>196</v>
      </c>
      <c r="H127" s="212">
        <v>1</v>
      </c>
      <c r="I127" s="213"/>
      <c r="J127" s="214">
        <f>ROUND(I127*H127,2)</f>
        <v>0</v>
      </c>
      <c r="K127" s="210" t="s">
        <v>1</v>
      </c>
      <c r="L127" s="39"/>
      <c r="M127" s="215" t="s">
        <v>1</v>
      </c>
      <c r="N127" s="216" t="s">
        <v>42</v>
      </c>
      <c r="O127" s="71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9" t="s">
        <v>198</v>
      </c>
      <c r="AT127" s="219" t="s">
        <v>193</v>
      </c>
      <c r="AU127" s="219" t="s">
        <v>213</v>
      </c>
      <c r="AY127" s="17" t="s">
        <v>191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7" t="s">
        <v>84</v>
      </c>
      <c r="BK127" s="220">
        <f>ROUND(I127*H127,2)</f>
        <v>0</v>
      </c>
      <c r="BL127" s="17" t="s">
        <v>198</v>
      </c>
      <c r="BM127" s="219" t="s">
        <v>1461</v>
      </c>
    </row>
    <row r="128" spans="1:65" s="2" customFormat="1">
      <c r="A128" s="34"/>
      <c r="B128" s="35"/>
      <c r="C128" s="36"/>
      <c r="D128" s="221" t="s">
        <v>200</v>
      </c>
      <c r="E128" s="36"/>
      <c r="F128" s="222" t="s">
        <v>1460</v>
      </c>
      <c r="G128" s="36"/>
      <c r="H128" s="36"/>
      <c r="I128" s="122"/>
      <c r="J128" s="36"/>
      <c r="K128" s="36"/>
      <c r="L128" s="39"/>
      <c r="M128" s="257"/>
      <c r="N128" s="258"/>
      <c r="O128" s="259"/>
      <c r="P128" s="259"/>
      <c r="Q128" s="259"/>
      <c r="R128" s="259"/>
      <c r="S128" s="259"/>
      <c r="T128" s="26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200</v>
      </c>
      <c r="AU128" s="17" t="s">
        <v>213</v>
      </c>
    </row>
    <row r="129" spans="1:31" s="2" customFormat="1" ht="6.95" customHeight="1">
      <c r="A129" s="34"/>
      <c r="B129" s="54"/>
      <c r="C129" s="55"/>
      <c r="D129" s="55"/>
      <c r="E129" s="55"/>
      <c r="F129" s="55"/>
      <c r="G129" s="55"/>
      <c r="H129" s="55"/>
      <c r="I129" s="158"/>
      <c r="J129" s="55"/>
      <c r="K129" s="55"/>
      <c r="L129" s="39"/>
      <c r="M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</sheetData>
  <sheetProtection algorithmName="SHA-512" hashValue="eGysosCsiUuam/Ud1tW/v1g/hC+QKXuC4z3zeWUqwvkbf0iP9W8S8JUn+oWrcGJrTTw+RN1XxNH+Szf4HKrK/Q==" saltValue="3Im7cdlzYgVsVtyqUs2R4+60UlQ+/Cnx6esK3OtTTRrpGCopHnW0iYSJU+u91Uy39JXzauT73TDwREYZuwR26A==" spinCount="100000" sheet="1" objects="1" scenarios="1" formatColumns="0" formatRows="0" autoFilter="0"/>
  <autoFilter ref="C122:K12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100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136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1462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ROUND(J122,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ROUND((SUM(BE122:BE127)),  2)</f>
        <v>0</v>
      </c>
      <c r="G35" s="34"/>
      <c r="H35" s="34"/>
      <c r="I35" s="137">
        <v>0.21</v>
      </c>
      <c r="J35" s="136">
        <f>ROUND(((SUM(BE122:BE127))*I35),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ROUND((SUM(BF122:BF127)),  2)</f>
        <v>0</v>
      </c>
      <c r="G36" s="34"/>
      <c r="H36" s="34"/>
      <c r="I36" s="137">
        <v>0.15</v>
      </c>
      <c r="J36" s="136">
        <f>ROUND(((SUM(BF122:BF127))*I36),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ROUND((SUM(BG122:BG127)),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ROUND((SUM(BH122:BH127)),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ROUND((SUM(BI122:BI127)),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136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EL - Elektroinstalace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160</v>
      </c>
      <c r="E99" s="170"/>
      <c r="F99" s="170"/>
      <c r="G99" s="170"/>
      <c r="H99" s="170"/>
      <c r="I99" s="171"/>
      <c r="J99" s="172">
        <f>J123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1463</v>
      </c>
      <c r="E100" s="176"/>
      <c r="F100" s="176"/>
      <c r="G100" s="176"/>
      <c r="H100" s="176"/>
      <c r="I100" s="177"/>
      <c r="J100" s="178">
        <f>J124</f>
        <v>0</v>
      </c>
      <c r="K100" s="104"/>
      <c r="L100" s="179"/>
    </row>
    <row r="101" spans="1:47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4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47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24.95" customHeight="1">
      <c r="A107" s="34"/>
      <c r="B107" s="35"/>
      <c r="C107" s="23" t="s">
        <v>176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4.45" customHeight="1">
      <c r="A110" s="34"/>
      <c r="B110" s="35"/>
      <c r="C110" s="36"/>
      <c r="D110" s="36"/>
      <c r="E110" s="321" t="str">
        <f>E7</f>
        <v>Odstranění bariér z vybraných škol Sokolov</v>
      </c>
      <c r="F110" s="322"/>
      <c r="G110" s="322"/>
      <c r="H110" s="322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1" customFormat="1" ht="12" customHeight="1">
      <c r="B111" s="21"/>
      <c r="C111" s="29" t="s">
        <v>135</v>
      </c>
      <c r="D111" s="22"/>
      <c r="E111" s="22"/>
      <c r="F111" s="22"/>
      <c r="G111" s="22"/>
      <c r="H111" s="22"/>
      <c r="I111" s="115"/>
      <c r="J111" s="22"/>
      <c r="K111" s="22"/>
      <c r="L111" s="20"/>
    </row>
    <row r="112" spans="1:47" s="2" customFormat="1" ht="14.45" customHeight="1">
      <c r="A112" s="34"/>
      <c r="B112" s="35"/>
      <c r="C112" s="36"/>
      <c r="D112" s="36"/>
      <c r="E112" s="321" t="s">
        <v>136</v>
      </c>
      <c r="F112" s="320"/>
      <c r="G112" s="320"/>
      <c r="H112" s="320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137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4.45" customHeight="1">
      <c r="A114" s="34"/>
      <c r="B114" s="35"/>
      <c r="C114" s="36"/>
      <c r="D114" s="36"/>
      <c r="E114" s="302" t="str">
        <f>E11</f>
        <v>EL - Elektroinstalace</v>
      </c>
      <c r="F114" s="320"/>
      <c r="G114" s="320"/>
      <c r="H114" s="320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Sokolov</v>
      </c>
      <c r="G116" s="36"/>
      <c r="H116" s="36"/>
      <c r="I116" s="123" t="s">
        <v>22</v>
      </c>
      <c r="J116" s="66" t="str">
        <f>IF(J14="","",J14)</f>
        <v>22. 6. 2017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40.9" customHeight="1">
      <c r="A118" s="34"/>
      <c r="B118" s="35"/>
      <c r="C118" s="29" t="s">
        <v>24</v>
      </c>
      <c r="D118" s="36"/>
      <c r="E118" s="36"/>
      <c r="F118" s="27" t="str">
        <f>E17</f>
        <v>Město Sokolov, Rokycanova 1929, Sokolov</v>
      </c>
      <c r="G118" s="36"/>
      <c r="H118" s="36"/>
      <c r="I118" s="123" t="s">
        <v>30</v>
      </c>
      <c r="J118" s="32" t="str">
        <f>E23</f>
        <v>Petr Holan, Lidická 450/35, Karlovy Vary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6.45" customHeight="1">
      <c r="A119" s="34"/>
      <c r="B119" s="35"/>
      <c r="C119" s="29" t="s">
        <v>28</v>
      </c>
      <c r="D119" s="36"/>
      <c r="E119" s="36"/>
      <c r="F119" s="27" t="str">
        <f>IF(E20="","",E20)</f>
        <v>Vyplň údaj</v>
      </c>
      <c r="G119" s="36"/>
      <c r="H119" s="36"/>
      <c r="I119" s="123" t="s">
        <v>33</v>
      </c>
      <c r="J119" s="32" t="str">
        <f>E26</f>
        <v>ing. C. Janoušová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80"/>
      <c r="B121" s="181"/>
      <c r="C121" s="182" t="s">
        <v>177</v>
      </c>
      <c r="D121" s="183" t="s">
        <v>62</v>
      </c>
      <c r="E121" s="183" t="s">
        <v>58</v>
      </c>
      <c r="F121" s="183" t="s">
        <v>59</v>
      </c>
      <c r="G121" s="183" t="s">
        <v>178</v>
      </c>
      <c r="H121" s="183" t="s">
        <v>179</v>
      </c>
      <c r="I121" s="184" t="s">
        <v>180</v>
      </c>
      <c r="J121" s="183" t="s">
        <v>142</v>
      </c>
      <c r="K121" s="185" t="s">
        <v>181</v>
      </c>
      <c r="L121" s="186"/>
      <c r="M121" s="75" t="s">
        <v>1</v>
      </c>
      <c r="N121" s="76" t="s">
        <v>41</v>
      </c>
      <c r="O121" s="76" t="s">
        <v>182</v>
      </c>
      <c r="P121" s="76" t="s">
        <v>183</v>
      </c>
      <c r="Q121" s="76" t="s">
        <v>184</v>
      </c>
      <c r="R121" s="76" t="s">
        <v>185</v>
      </c>
      <c r="S121" s="76" t="s">
        <v>186</v>
      </c>
      <c r="T121" s="77" t="s">
        <v>187</v>
      </c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</row>
    <row r="122" spans="1:65" s="2" customFormat="1" ht="22.9" customHeight="1">
      <c r="A122" s="34"/>
      <c r="B122" s="35"/>
      <c r="C122" s="82" t="s">
        <v>188</v>
      </c>
      <c r="D122" s="36"/>
      <c r="E122" s="36"/>
      <c r="F122" s="36"/>
      <c r="G122" s="36"/>
      <c r="H122" s="36"/>
      <c r="I122" s="122"/>
      <c r="J122" s="187">
        <f>BK122</f>
        <v>0</v>
      </c>
      <c r="K122" s="36"/>
      <c r="L122" s="39"/>
      <c r="M122" s="78"/>
      <c r="N122" s="188"/>
      <c r="O122" s="79"/>
      <c r="P122" s="189">
        <f>P123</f>
        <v>0</v>
      </c>
      <c r="Q122" s="79"/>
      <c r="R122" s="189">
        <f>R123</f>
        <v>0</v>
      </c>
      <c r="S122" s="79"/>
      <c r="T122" s="190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76</v>
      </c>
      <c r="AU122" s="17" t="s">
        <v>144</v>
      </c>
      <c r="BK122" s="191">
        <f>BK123</f>
        <v>0</v>
      </c>
    </row>
    <row r="123" spans="1:65" s="12" customFormat="1" ht="25.9" customHeight="1">
      <c r="B123" s="192"/>
      <c r="C123" s="193"/>
      <c r="D123" s="194" t="s">
        <v>76</v>
      </c>
      <c r="E123" s="195" t="s">
        <v>633</v>
      </c>
      <c r="F123" s="195" t="s">
        <v>634</v>
      </c>
      <c r="G123" s="193"/>
      <c r="H123" s="193"/>
      <c r="I123" s="196"/>
      <c r="J123" s="197">
        <f>BK123</f>
        <v>0</v>
      </c>
      <c r="K123" s="193"/>
      <c r="L123" s="198"/>
      <c r="M123" s="199"/>
      <c r="N123" s="200"/>
      <c r="O123" s="200"/>
      <c r="P123" s="201">
        <f>P124</f>
        <v>0</v>
      </c>
      <c r="Q123" s="200"/>
      <c r="R123" s="201">
        <f>R124</f>
        <v>0</v>
      </c>
      <c r="S123" s="200"/>
      <c r="T123" s="202">
        <f>T124</f>
        <v>0</v>
      </c>
      <c r="AR123" s="203" t="s">
        <v>86</v>
      </c>
      <c r="AT123" s="204" t="s">
        <v>76</v>
      </c>
      <c r="AU123" s="204" t="s">
        <v>77</v>
      </c>
      <c r="AY123" s="203" t="s">
        <v>191</v>
      </c>
      <c r="BK123" s="205">
        <f>BK124</f>
        <v>0</v>
      </c>
    </row>
    <row r="124" spans="1:65" s="12" customFormat="1" ht="22.9" customHeight="1">
      <c r="B124" s="192"/>
      <c r="C124" s="193"/>
      <c r="D124" s="194" t="s">
        <v>76</v>
      </c>
      <c r="E124" s="206" t="s">
        <v>1464</v>
      </c>
      <c r="F124" s="206" t="s">
        <v>99</v>
      </c>
      <c r="G124" s="193"/>
      <c r="H124" s="193"/>
      <c r="I124" s="196"/>
      <c r="J124" s="207">
        <f>BK124</f>
        <v>0</v>
      </c>
      <c r="K124" s="193"/>
      <c r="L124" s="198"/>
      <c r="M124" s="199"/>
      <c r="N124" s="200"/>
      <c r="O124" s="200"/>
      <c r="P124" s="201">
        <f>SUM(P125:P127)</f>
        <v>0</v>
      </c>
      <c r="Q124" s="200"/>
      <c r="R124" s="201">
        <f>SUM(R125:R127)</f>
        <v>0</v>
      </c>
      <c r="S124" s="200"/>
      <c r="T124" s="202">
        <f>SUM(T125:T127)</f>
        <v>0</v>
      </c>
      <c r="AR124" s="203" t="s">
        <v>86</v>
      </c>
      <c r="AT124" s="204" t="s">
        <v>76</v>
      </c>
      <c r="AU124" s="204" t="s">
        <v>84</v>
      </c>
      <c r="AY124" s="203" t="s">
        <v>191</v>
      </c>
      <c r="BK124" s="205">
        <f>SUM(BK125:BK127)</f>
        <v>0</v>
      </c>
    </row>
    <row r="125" spans="1:65" s="2" customFormat="1" ht="14.45" customHeight="1">
      <c r="A125" s="34"/>
      <c r="B125" s="35"/>
      <c r="C125" s="208" t="s">
        <v>84</v>
      </c>
      <c r="D125" s="208" t="s">
        <v>193</v>
      </c>
      <c r="E125" s="209" t="s">
        <v>1465</v>
      </c>
      <c r="F125" s="210" t="s">
        <v>99</v>
      </c>
      <c r="G125" s="211" t="s">
        <v>647</v>
      </c>
      <c r="H125" s="212">
        <v>1</v>
      </c>
      <c r="I125" s="213"/>
      <c r="J125" s="214">
        <f>ROUND(I125*H125,2)</f>
        <v>0</v>
      </c>
      <c r="K125" s="210" t="s">
        <v>1</v>
      </c>
      <c r="L125" s="39"/>
      <c r="M125" s="215" t="s">
        <v>1</v>
      </c>
      <c r="N125" s="216" t="s">
        <v>42</v>
      </c>
      <c r="O125" s="71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9" t="s">
        <v>321</v>
      </c>
      <c r="AT125" s="219" t="s">
        <v>193</v>
      </c>
      <c r="AU125" s="219" t="s">
        <v>86</v>
      </c>
      <c r="AY125" s="17" t="s">
        <v>191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7" t="s">
        <v>84</v>
      </c>
      <c r="BK125" s="220">
        <f>ROUND(I125*H125,2)</f>
        <v>0</v>
      </c>
      <c r="BL125" s="17" t="s">
        <v>321</v>
      </c>
      <c r="BM125" s="219" t="s">
        <v>1466</v>
      </c>
    </row>
    <row r="126" spans="1:65" s="2" customFormat="1">
      <c r="A126" s="34"/>
      <c r="B126" s="35"/>
      <c r="C126" s="36"/>
      <c r="D126" s="221" t="s">
        <v>200</v>
      </c>
      <c r="E126" s="36"/>
      <c r="F126" s="222" t="s">
        <v>99</v>
      </c>
      <c r="G126" s="36"/>
      <c r="H126" s="36"/>
      <c r="I126" s="122"/>
      <c r="J126" s="36"/>
      <c r="K126" s="36"/>
      <c r="L126" s="39"/>
      <c r="M126" s="223"/>
      <c r="N126" s="224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200</v>
      </c>
      <c r="AU126" s="17" t="s">
        <v>86</v>
      </c>
    </row>
    <row r="127" spans="1:65" s="2" customFormat="1" ht="19.5">
      <c r="A127" s="34"/>
      <c r="B127" s="35"/>
      <c r="C127" s="36"/>
      <c r="D127" s="221" t="s">
        <v>218</v>
      </c>
      <c r="E127" s="36"/>
      <c r="F127" s="246" t="s">
        <v>1467</v>
      </c>
      <c r="G127" s="36"/>
      <c r="H127" s="36"/>
      <c r="I127" s="122"/>
      <c r="J127" s="36"/>
      <c r="K127" s="36"/>
      <c r="L127" s="39"/>
      <c r="M127" s="257"/>
      <c r="N127" s="258"/>
      <c r="O127" s="259"/>
      <c r="P127" s="259"/>
      <c r="Q127" s="259"/>
      <c r="R127" s="259"/>
      <c r="S127" s="259"/>
      <c r="T127" s="260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218</v>
      </c>
      <c r="AU127" s="17" t="s">
        <v>86</v>
      </c>
    </row>
    <row r="128" spans="1:65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158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lNGq+ERLzem/uDiv1IRuEDrd8Jk3wDhmhUUDUsqT/pB9lHViQZcWVu+lwIeapnSm+OHORLe/JY9TAPmlntkjfw==" saltValue="kBJtIRWo9tlE0alYXK16fix7evYScfw2LGQGCeWZEkBWM3WcmGyK+pzEh4h5326Lxq2AVeuwRgxaFSNS8cdt0g==" spinCount="100000" sheet="1" objects="1" scenarios="1" formatColumns="0" formatRows="0" autoFilter="0"/>
  <autoFilter ref="C121:K12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M634"/>
  <sheetViews>
    <sheetView showGridLines="0" topLeftCell="A73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105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1468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1469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ROUND(J149,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ROUND((SUM(BE149:BE633)),  2)</f>
        <v>0</v>
      </c>
      <c r="G35" s="34"/>
      <c r="H35" s="34"/>
      <c r="I35" s="137">
        <v>0.21</v>
      </c>
      <c r="J35" s="136">
        <f>ROUND(((SUM(BE149:BE633))*I35),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ROUND((SUM(BF149:BF633)),  2)</f>
        <v>0</v>
      </c>
      <c r="G36" s="34"/>
      <c r="H36" s="34"/>
      <c r="I36" s="137">
        <v>0.15</v>
      </c>
      <c r="J36" s="136">
        <f>ROUND(((SUM(BF149:BF633))*I36),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ROUND((SUM(BG149:BG633)),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ROUND((SUM(BH149:BH633)),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ROUND((SUM(BI149:BI633)),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1468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D.1.1 - Architektonicko stavební řešení - B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J149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145</v>
      </c>
      <c r="E99" s="170"/>
      <c r="F99" s="170"/>
      <c r="G99" s="170"/>
      <c r="H99" s="170"/>
      <c r="I99" s="171"/>
      <c r="J99" s="172">
        <f>J150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146</v>
      </c>
      <c r="E100" s="176"/>
      <c r="F100" s="176"/>
      <c r="G100" s="176"/>
      <c r="H100" s="176"/>
      <c r="I100" s="177"/>
      <c r="J100" s="178">
        <f>J151</f>
        <v>0</v>
      </c>
      <c r="K100" s="104"/>
      <c r="L100" s="179"/>
    </row>
    <row r="101" spans="1:47" s="10" customFormat="1" ht="19.899999999999999" customHeight="1">
      <c r="B101" s="174"/>
      <c r="C101" s="104"/>
      <c r="D101" s="175" t="s">
        <v>147</v>
      </c>
      <c r="E101" s="176"/>
      <c r="F101" s="176"/>
      <c r="G101" s="176"/>
      <c r="H101" s="176"/>
      <c r="I101" s="177"/>
      <c r="J101" s="178">
        <f>J156</f>
        <v>0</v>
      </c>
      <c r="K101" s="104"/>
      <c r="L101" s="179"/>
    </row>
    <row r="102" spans="1:47" s="10" customFormat="1" ht="19.899999999999999" customHeight="1">
      <c r="B102" s="174"/>
      <c r="C102" s="104"/>
      <c r="D102" s="175" t="s">
        <v>148</v>
      </c>
      <c r="E102" s="176"/>
      <c r="F102" s="176"/>
      <c r="G102" s="176"/>
      <c r="H102" s="176"/>
      <c r="I102" s="177"/>
      <c r="J102" s="178">
        <f>J176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149</v>
      </c>
      <c r="E103" s="176"/>
      <c r="F103" s="176"/>
      <c r="G103" s="176"/>
      <c r="H103" s="176"/>
      <c r="I103" s="177"/>
      <c r="J103" s="178">
        <f>J215</f>
        <v>0</v>
      </c>
      <c r="K103" s="104"/>
      <c r="L103" s="179"/>
    </row>
    <row r="104" spans="1:47" s="10" customFormat="1" ht="14.85" customHeight="1">
      <c r="B104" s="174"/>
      <c r="C104" s="104"/>
      <c r="D104" s="175" t="s">
        <v>150</v>
      </c>
      <c r="E104" s="176"/>
      <c r="F104" s="176"/>
      <c r="G104" s="176"/>
      <c r="H104" s="176"/>
      <c r="I104" s="177"/>
      <c r="J104" s="178">
        <f>J216</f>
        <v>0</v>
      </c>
      <c r="K104" s="104"/>
      <c r="L104" s="179"/>
    </row>
    <row r="105" spans="1:47" s="10" customFormat="1" ht="14.85" customHeight="1">
      <c r="B105" s="174"/>
      <c r="C105" s="104"/>
      <c r="D105" s="175" t="s">
        <v>152</v>
      </c>
      <c r="E105" s="176"/>
      <c r="F105" s="176"/>
      <c r="G105" s="176"/>
      <c r="H105" s="176"/>
      <c r="I105" s="177"/>
      <c r="J105" s="178">
        <f>J267</f>
        <v>0</v>
      </c>
      <c r="K105" s="104"/>
      <c r="L105" s="179"/>
    </row>
    <row r="106" spans="1:47" s="10" customFormat="1" ht="19.899999999999999" customHeight="1">
      <c r="B106" s="174"/>
      <c r="C106" s="104"/>
      <c r="D106" s="175" t="s">
        <v>153</v>
      </c>
      <c r="E106" s="176"/>
      <c r="F106" s="176"/>
      <c r="G106" s="176"/>
      <c r="H106" s="176"/>
      <c r="I106" s="177"/>
      <c r="J106" s="178">
        <f>J273</f>
        <v>0</v>
      </c>
      <c r="K106" s="104"/>
      <c r="L106" s="179"/>
    </row>
    <row r="107" spans="1:47" s="10" customFormat="1" ht="14.85" customHeight="1">
      <c r="B107" s="174"/>
      <c r="C107" s="104"/>
      <c r="D107" s="175" t="s">
        <v>154</v>
      </c>
      <c r="E107" s="176"/>
      <c r="F107" s="176"/>
      <c r="G107" s="176"/>
      <c r="H107" s="176"/>
      <c r="I107" s="177"/>
      <c r="J107" s="178">
        <f>J274</f>
        <v>0</v>
      </c>
      <c r="K107" s="104"/>
      <c r="L107" s="179"/>
    </row>
    <row r="108" spans="1:47" s="10" customFormat="1" ht="14.85" customHeight="1">
      <c r="B108" s="174"/>
      <c r="C108" s="104"/>
      <c r="D108" s="175" t="s">
        <v>155</v>
      </c>
      <c r="E108" s="176"/>
      <c r="F108" s="176"/>
      <c r="G108" s="176"/>
      <c r="H108" s="176"/>
      <c r="I108" s="177"/>
      <c r="J108" s="178">
        <f>J280</f>
        <v>0</v>
      </c>
      <c r="K108" s="104"/>
      <c r="L108" s="179"/>
    </row>
    <row r="109" spans="1:47" s="10" customFormat="1" ht="14.85" customHeight="1">
      <c r="B109" s="174"/>
      <c r="C109" s="104"/>
      <c r="D109" s="175" t="s">
        <v>156</v>
      </c>
      <c r="E109" s="176"/>
      <c r="F109" s="176"/>
      <c r="G109" s="176"/>
      <c r="H109" s="176"/>
      <c r="I109" s="177"/>
      <c r="J109" s="178">
        <f>J302</f>
        <v>0</v>
      </c>
      <c r="K109" s="104"/>
      <c r="L109" s="179"/>
    </row>
    <row r="110" spans="1:47" s="10" customFormat="1" ht="14.85" customHeight="1">
      <c r="B110" s="174"/>
      <c r="C110" s="104"/>
      <c r="D110" s="175" t="s">
        <v>157</v>
      </c>
      <c r="E110" s="176"/>
      <c r="F110" s="176"/>
      <c r="G110" s="176"/>
      <c r="H110" s="176"/>
      <c r="I110" s="177"/>
      <c r="J110" s="178">
        <f>J327</f>
        <v>0</v>
      </c>
      <c r="K110" s="104"/>
      <c r="L110" s="179"/>
    </row>
    <row r="111" spans="1:47" s="10" customFormat="1" ht="19.899999999999999" customHeight="1">
      <c r="B111" s="174"/>
      <c r="C111" s="104"/>
      <c r="D111" s="175" t="s">
        <v>158</v>
      </c>
      <c r="E111" s="176"/>
      <c r="F111" s="176"/>
      <c r="G111" s="176"/>
      <c r="H111" s="176"/>
      <c r="I111" s="177"/>
      <c r="J111" s="178">
        <f>J342</f>
        <v>0</v>
      </c>
      <c r="K111" s="104"/>
      <c r="L111" s="179"/>
    </row>
    <row r="112" spans="1:47" s="10" customFormat="1" ht="19.899999999999999" customHeight="1">
      <c r="B112" s="174"/>
      <c r="C112" s="104"/>
      <c r="D112" s="175" t="s">
        <v>159</v>
      </c>
      <c r="E112" s="176"/>
      <c r="F112" s="176"/>
      <c r="G112" s="176"/>
      <c r="H112" s="176"/>
      <c r="I112" s="177"/>
      <c r="J112" s="178">
        <f>J353</f>
        <v>0</v>
      </c>
      <c r="K112" s="104"/>
      <c r="L112" s="179"/>
    </row>
    <row r="113" spans="1:31" s="9" customFormat="1" ht="24.95" customHeight="1">
      <c r="B113" s="167"/>
      <c r="C113" s="168"/>
      <c r="D113" s="169" t="s">
        <v>160</v>
      </c>
      <c r="E113" s="170"/>
      <c r="F113" s="170"/>
      <c r="G113" s="170"/>
      <c r="H113" s="170"/>
      <c r="I113" s="171"/>
      <c r="J113" s="172">
        <f>J356</f>
        <v>0</v>
      </c>
      <c r="K113" s="168"/>
      <c r="L113" s="173"/>
    </row>
    <row r="114" spans="1:31" s="10" customFormat="1" ht="19.899999999999999" customHeight="1">
      <c r="B114" s="174"/>
      <c r="C114" s="104"/>
      <c r="D114" s="175" t="s">
        <v>161</v>
      </c>
      <c r="E114" s="176"/>
      <c r="F114" s="176"/>
      <c r="G114" s="176"/>
      <c r="H114" s="176"/>
      <c r="I114" s="177"/>
      <c r="J114" s="178">
        <f>J357</f>
        <v>0</v>
      </c>
      <c r="K114" s="104"/>
      <c r="L114" s="179"/>
    </row>
    <row r="115" spans="1:31" s="10" customFormat="1" ht="19.899999999999999" customHeight="1">
      <c r="B115" s="174"/>
      <c r="C115" s="104"/>
      <c r="D115" s="175" t="s">
        <v>162</v>
      </c>
      <c r="E115" s="176"/>
      <c r="F115" s="176"/>
      <c r="G115" s="176"/>
      <c r="H115" s="176"/>
      <c r="I115" s="177"/>
      <c r="J115" s="178">
        <f>J362</f>
        <v>0</v>
      </c>
      <c r="K115" s="104"/>
      <c r="L115" s="179"/>
    </row>
    <row r="116" spans="1:31" s="10" customFormat="1" ht="19.899999999999999" customHeight="1">
      <c r="B116" s="174"/>
      <c r="C116" s="104"/>
      <c r="D116" s="175" t="s">
        <v>163</v>
      </c>
      <c r="E116" s="176"/>
      <c r="F116" s="176"/>
      <c r="G116" s="176"/>
      <c r="H116" s="176"/>
      <c r="I116" s="177"/>
      <c r="J116" s="178">
        <f>J381</f>
        <v>0</v>
      </c>
      <c r="K116" s="104"/>
      <c r="L116" s="179"/>
    </row>
    <row r="117" spans="1:31" s="10" customFormat="1" ht="19.899999999999999" customHeight="1">
      <c r="B117" s="174"/>
      <c r="C117" s="104"/>
      <c r="D117" s="175" t="s">
        <v>164</v>
      </c>
      <c r="E117" s="176"/>
      <c r="F117" s="176"/>
      <c r="G117" s="176"/>
      <c r="H117" s="176"/>
      <c r="I117" s="177"/>
      <c r="J117" s="178">
        <f>J389</f>
        <v>0</v>
      </c>
      <c r="K117" s="104"/>
      <c r="L117" s="179"/>
    </row>
    <row r="118" spans="1:31" s="10" customFormat="1" ht="19.899999999999999" customHeight="1">
      <c r="B118" s="174"/>
      <c r="C118" s="104"/>
      <c r="D118" s="175" t="s">
        <v>165</v>
      </c>
      <c r="E118" s="176"/>
      <c r="F118" s="176"/>
      <c r="G118" s="176"/>
      <c r="H118" s="176"/>
      <c r="I118" s="177"/>
      <c r="J118" s="178">
        <f>J405</f>
        <v>0</v>
      </c>
      <c r="K118" s="104"/>
      <c r="L118" s="179"/>
    </row>
    <row r="119" spans="1:31" s="10" customFormat="1" ht="19.899999999999999" customHeight="1">
      <c r="B119" s="174"/>
      <c r="C119" s="104"/>
      <c r="D119" s="175" t="s">
        <v>166</v>
      </c>
      <c r="E119" s="176"/>
      <c r="F119" s="176"/>
      <c r="G119" s="176"/>
      <c r="H119" s="176"/>
      <c r="I119" s="177"/>
      <c r="J119" s="178">
        <f>J455</f>
        <v>0</v>
      </c>
      <c r="K119" s="104"/>
      <c r="L119" s="179"/>
    </row>
    <row r="120" spans="1:31" s="10" customFormat="1" ht="19.899999999999999" customHeight="1">
      <c r="B120" s="174"/>
      <c r="C120" s="104"/>
      <c r="D120" s="175" t="s">
        <v>167</v>
      </c>
      <c r="E120" s="176"/>
      <c r="F120" s="176"/>
      <c r="G120" s="176"/>
      <c r="H120" s="176"/>
      <c r="I120" s="177"/>
      <c r="J120" s="178">
        <f>J497</f>
        <v>0</v>
      </c>
      <c r="K120" s="104"/>
      <c r="L120" s="179"/>
    </row>
    <row r="121" spans="1:31" s="10" customFormat="1" ht="19.899999999999999" customHeight="1">
      <c r="B121" s="174"/>
      <c r="C121" s="104"/>
      <c r="D121" s="175" t="s">
        <v>169</v>
      </c>
      <c r="E121" s="176"/>
      <c r="F121" s="176"/>
      <c r="G121" s="176"/>
      <c r="H121" s="176"/>
      <c r="I121" s="177"/>
      <c r="J121" s="178">
        <f>J545</f>
        <v>0</v>
      </c>
      <c r="K121" s="104"/>
      <c r="L121" s="179"/>
    </row>
    <row r="122" spans="1:31" s="10" customFormat="1" ht="19.899999999999999" customHeight="1">
      <c r="B122" s="174"/>
      <c r="C122" s="104"/>
      <c r="D122" s="175" t="s">
        <v>170</v>
      </c>
      <c r="E122" s="176"/>
      <c r="F122" s="176"/>
      <c r="G122" s="176"/>
      <c r="H122" s="176"/>
      <c r="I122" s="177"/>
      <c r="J122" s="178">
        <f>J585</f>
        <v>0</v>
      </c>
      <c r="K122" s="104"/>
      <c r="L122" s="179"/>
    </row>
    <row r="123" spans="1:31" s="10" customFormat="1" ht="19.899999999999999" customHeight="1">
      <c r="B123" s="174"/>
      <c r="C123" s="104"/>
      <c r="D123" s="175" t="s">
        <v>171</v>
      </c>
      <c r="E123" s="176"/>
      <c r="F123" s="176"/>
      <c r="G123" s="176"/>
      <c r="H123" s="176"/>
      <c r="I123" s="177"/>
      <c r="J123" s="178">
        <f>J594</f>
        <v>0</v>
      </c>
      <c r="K123" s="104"/>
      <c r="L123" s="179"/>
    </row>
    <row r="124" spans="1:31" s="9" customFormat="1" ht="24.95" customHeight="1">
      <c r="B124" s="167"/>
      <c r="C124" s="168"/>
      <c r="D124" s="169" t="s">
        <v>172</v>
      </c>
      <c r="E124" s="170"/>
      <c r="F124" s="170"/>
      <c r="G124" s="170"/>
      <c r="H124" s="170"/>
      <c r="I124" s="171"/>
      <c r="J124" s="172">
        <f>J624</f>
        <v>0</v>
      </c>
      <c r="K124" s="168"/>
      <c r="L124" s="173"/>
    </row>
    <row r="125" spans="1:31" s="9" customFormat="1" ht="24.95" customHeight="1">
      <c r="B125" s="167"/>
      <c r="C125" s="168"/>
      <c r="D125" s="169" t="s">
        <v>173</v>
      </c>
      <c r="E125" s="170"/>
      <c r="F125" s="170"/>
      <c r="G125" s="170"/>
      <c r="H125" s="170"/>
      <c r="I125" s="171"/>
      <c r="J125" s="172">
        <f>J627</f>
        <v>0</v>
      </c>
      <c r="K125" s="168"/>
      <c r="L125" s="173"/>
    </row>
    <row r="126" spans="1:31" s="10" customFormat="1" ht="19.899999999999999" customHeight="1">
      <c r="B126" s="174"/>
      <c r="C126" s="104"/>
      <c r="D126" s="175" t="s">
        <v>174</v>
      </c>
      <c r="E126" s="176"/>
      <c r="F126" s="176"/>
      <c r="G126" s="176"/>
      <c r="H126" s="176"/>
      <c r="I126" s="177"/>
      <c r="J126" s="178">
        <f>J628</f>
        <v>0</v>
      </c>
      <c r="K126" s="104"/>
      <c r="L126" s="179"/>
    </row>
    <row r="127" spans="1:31" s="10" customFormat="1" ht="19.899999999999999" customHeight="1">
      <c r="B127" s="174"/>
      <c r="C127" s="104"/>
      <c r="D127" s="175" t="s">
        <v>175</v>
      </c>
      <c r="E127" s="176"/>
      <c r="F127" s="176"/>
      <c r="G127" s="176"/>
      <c r="H127" s="176"/>
      <c r="I127" s="177"/>
      <c r="J127" s="178">
        <f>J631</f>
        <v>0</v>
      </c>
      <c r="K127" s="104"/>
      <c r="L127" s="179"/>
    </row>
    <row r="128" spans="1:31" s="2" customFormat="1" ht="21.75" customHeight="1">
      <c r="A128" s="34"/>
      <c r="B128" s="35"/>
      <c r="C128" s="36"/>
      <c r="D128" s="36"/>
      <c r="E128" s="36"/>
      <c r="F128" s="36"/>
      <c r="G128" s="36"/>
      <c r="H128" s="36"/>
      <c r="I128" s="122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5" customHeight="1">
      <c r="A129" s="34"/>
      <c r="B129" s="54"/>
      <c r="C129" s="55"/>
      <c r="D129" s="55"/>
      <c r="E129" s="55"/>
      <c r="F129" s="55"/>
      <c r="G129" s="55"/>
      <c r="H129" s="55"/>
      <c r="I129" s="158"/>
      <c r="J129" s="55"/>
      <c r="K129" s="55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3" spans="1:31" s="2" customFormat="1" ht="6.95" customHeight="1">
      <c r="A133" s="34"/>
      <c r="B133" s="56"/>
      <c r="C133" s="57"/>
      <c r="D133" s="57"/>
      <c r="E133" s="57"/>
      <c r="F133" s="57"/>
      <c r="G133" s="57"/>
      <c r="H133" s="57"/>
      <c r="I133" s="161"/>
      <c r="J133" s="57"/>
      <c r="K133" s="57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24.95" customHeight="1">
      <c r="A134" s="34"/>
      <c r="B134" s="35"/>
      <c r="C134" s="23" t="s">
        <v>176</v>
      </c>
      <c r="D134" s="36"/>
      <c r="E134" s="36"/>
      <c r="F134" s="36"/>
      <c r="G134" s="36"/>
      <c r="H134" s="36"/>
      <c r="I134" s="122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6.95" customHeight="1">
      <c r="A135" s="34"/>
      <c r="B135" s="35"/>
      <c r="C135" s="36"/>
      <c r="D135" s="36"/>
      <c r="E135" s="36"/>
      <c r="F135" s="36"/>
      <c r="G135" s="36"/>
      <c r="H135" s="36"/>
      <c r="I135" s="122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12" customHeight="1">
      <c r="A136" s="34"/>
      <c r="B136" s="35"/>
      <c r="C136" s="29" t="s">
        <v>16</v>
      </c>
      <c r="D136" s="36"/>
      <c r="E136" s="36"/>
      <c r="F136" s="36"/>
      <c r="G136" s="36"/>
      <c r="H136" s="36"/>
      <c r="I136" s="122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4.45" customHeight="1">
      <c r="A137" s="34"/>
      <c r="B137" s="35"/>
      <c r="C137" s="36"/>
      <c r="D137" s="36"/>
      <c r="E137" s="321" t="str">
        <f>E7</f>
        <v>Odstranění bariér z vybraných škol Sokolov</v>
      </c>
      <c r="F137" s="322"/>
      <c r="G137" s="322"/>
      <c r="H137" s="322"/>
      <c r="I137" s="122"/>
      <c r="J137" s="36"/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1" customFormat="1" ht="12" customHeight="1">
      <c r="B138" s="21"/>
      <c r="C138" s="29" t="s">
        <v>135</v>
      </c>
      <c r="D138" s="22"/>
      <c r="E138" s="22"/>
      <c r="F138" s="22"/>
      <c r="G138" s="22"/>
      <c r="H138" s="22"/>
      <c r="I138" s="115"/>
      <c r="J138" s="22"/>
      <c r="K138" s="22"/>
      <c r="L138" s="20"/>
    </row>
    <row r="139" spans="1:31" s="2" customFormat="1" ht="14.45" customHeight="1">
      <c r="A139" s="34"/>
      <c r="B139" s="35"/>
      <c r="C139" s="36"/>
      <c r="D139" s="36"/>
      <c r="E139" s="321" t="s">
        <v>1468</v>
      </c>
      <c r="F139" s="320"/>
      <c r="G139" s="320"/>
      <c r="H139" s="320"/>
      <c r="I139" s="122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2" customHeight="1">
      <c r="A140" s="34"/>
      <c r="B140" s="35"/>
      <c r="C140" s="29" t="s">
        <v>137</v>
      </c>
      <c r="D140" s="36"/>
      <c r="E140" s="36"/>
      <c r="F140" s="36"/>
      <c r="G140" s="36"/>
      <c r="H140" s="36"/>
      <c r="I140" s="122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14.45" customHeight="1">
      <c r="A141" s="34"/>
      <c r="B141" s="35"/>
      <c r="C141" s="36"/>
      <c r="D141" s="36"/>
      <c r="E141" s="302" t="str">
        <f>E11</f>
        <v>D.1.1 - Architektonicko stavební řešení - B</v>
      </c>
      <c r="F141" s="320"/>
      <c r="G141" s="320"/>
      <c r="H141" s="320"/>
      <c r="I141" s="122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6.95" customHeight="1">
      <c r="A142" s="34"/>
      <c r="B142" s="35"/>
      <c r="C142" s="36"/>
      <c r="D142" s="36"/>
      <c r="E142" s="36"/>
      <c r="F142" s="36"/>
      <c r="G142" s="36"/>
      <c r="H142" s="36"/>
      <c r="I142" s="122"/>
      <c r="J142" s="36"/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12" customHeight="1">
      <c r="A143" s="34"/>
      <c r="B143" s="35"/>
      <c r="C143" s="29" t="s">
        <v>20</v>
      </c>
      <c r="D143" s="36"/>
      <c r="E143" s="36"/>
      <c r="F143" s="27" t="str">
        <f>F14</f>
        <v>Sokolov</v>
      </c>
      <c r="G143" s="36"/>
      <c r="H143" s="36"/>
      <c r="I143" s="123" t="s">
        <v>22</v>
      </c>
      <c r="J143" s="66" t="str">
        <f>IF(J14="","",J14)</f>
        <v>22. 6. 2017</v>
      </c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6.95" customHeight="1">
      <c r="A144" s="34"/>
      <c r="B144" s="35"/>
      <c r="C144" s="36"/>
      <c r="D144" s="36"/>
      <c r="E144" s="36"/>
      <c r="F144" s="36"/>
      <c r="G144" s="36"/>
      <c r="H144" s="36"/>
      <c r="I144" s="122"/>
      <c r="J144" s="36"/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65" s="2" customFormat="1" ht="40.9" customHeight="1">
      <c r="A145" s="34"/>
      <c r="B145" s="35"/>
      <c r="C145" s="29" t="s">
        <v>24</v>
      </c>
      <c r="D145" s="36"/>
      <c r="E145" s="36"/>
      <c r="F145" s="27" t="str">
        <f>E17</f>
        <v>Město Sokolov, Rokycanova 1929, Sokolov</v>
      </c>
      <c r="G145" s="36"/>
      <c r="H145" s="36"/>
      <c r="I145" s="123" t="s">
        <v>30</v>
      </c>
      <c r="J145" s="32" t="str">
        <f>E23</f>
        <v>Petr Holan, Lidická 450/35, Karlovy Vary</v>
      </c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65" s="2" customFormat="1" ht="26.45" customHeight="1">
      <c r="A146" s="34"/>
      <c r="B146" s="35"/>
      <c r="C146" s="29" t="s">
        <v>28</v>
      </c>
      <c r="D146" s="36"/>
      <c r="E146" s="36"/>
      <c r="F146" s="27" t="str">
        <f>IF(E20="","",E20)</f>
        <v>Vyplň údaj</v>
      </c>
      <c r="G146" s="36"/>
      <c r="H146" s="36"/>
      <c r="I146" s="123" t="s">
        <v>33</v>
      </c>
      <c r="J146" s="32" t="str">
        <f>E26</f>
        <v>ing. C. Janoušová</v>
      </c>
      <c r="K146" s="36"/>
      <c r="L146" s="51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65" s="2" customFormat="1" ht="10.35" customHeight="1">
      <c r="A147" s="34"/>
      <c r="B147" s="35"/>
      <c r="C147" s="36"/>
      <c r="D147" s="36"/>
      <c r="E147" s="36"/>
      <c r="F147" s="36"/>
      <c r="G147" s="36"/>
      <c r="H147" s="36"/>
      <c r="I147" s="122"/>
      <c r="J147" s="36"/>
      <c r="K147" s="36"/>
      <c r="L147" s="51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pans="1:65" s="11" customFormat="1" ht="29.25" customHeight="1">
      <c r="A148" s="180"/>
      <c r="B148" s="181"/>
      <c r="C148" s="182" t="s">
        <v>177</v>
      </c>
      <c r="D148" s="183" t="s">
        <v>62</v>
      </c>
      <c r="E148" s="183" t="s">
        <v>58</v>
      </c>
      <c r="F148" s="183" t="s">
        <v>59</v>
      </c>
      <c r="G148" s="183" t="s">
        <v>178</v>
      </c>
      <c r="H148" s="183" t="s">
        <v>179</v>
      </c>
      <c r="I148" s="184" t="s">
        <v>180</v>
      </c>
      <c r="J148" s="183" t="s">
        <v>142</v>
      </c>
      <c r="K148" s="185" t="s">
        <v>181</v>
      </c>
      <c r="L148" s="186"/>
      <c r="M148" s="75" t="s">
        <v>1</v>
      </c>
      <c r="N148" s="76" t="s">
        <v>41</v>
      </c>
      <c r="O148" s="76" t="s">
        <v>182</v>
      </c>
      <c r="P148" s="76" t="s">
        <v>183</v>
      </c>
      <c r="Q148" s="76" t="s">
        <v>184</v>
      </c>
      <c r="R148" s="76" t="s">
        <v>185</v>
      </c>
      <c r="S148" s="76" t="s">
        <v>186</v>
      </c>
      <c r="T148" s="77" t="s">
        <v>187</v>
      </c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</row>
    <row r="149" spans="1:65" s="2" customFormat="1" ht="22.9" customHeight="1">
      <c r="A149" s="34"/>
      <c r="B149" s="35"/>
      <c r="C149" s="82" t="s">
        <v>188</v>
      </c>
      <c r="D149" s="36"/>
      <c r="E149" s="36"/>
      <c r="F149" s="36"/>
      <c r="G149" s="36"/>
      <c r="H149" s="36"/>
      <c r="I149" s="122"/>
      <c r="J149" s="187">
        <f>BK149</f>
        <v>0</v>
      </c>
      <c r="K149" s="36"/>
      <c r="L149" s="39"/>
      <c r="M149" s="78"/>
      <c r="N149" s="188"/>
      <c r="O149" s="79"/>
      <c r="P149" s="189">
        <f>P150+P356+P624+P627</f>
        <v>0</v>
      </c>
      <c r="Q149" s="79"/>
      <c r="R149" s="189">
        <f>R150+R356+R624+R627</f>
        <v>46.194063929999999</v>
      </c>
      <c r="S149" s="79"/>
      <c r="T149" s="190">
        <f>T150+T356+T624+T627</f>
        <v>27.669555390000003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76</v>
      </c>
      <c r="AU149" s="17" t="s">
        <v>144</v>
      </c>
      <c r="BK149" s="191">
        <f>BK150+BK356+BK624+BK627</f>
        <v>0</v>
      </c>
    </row>
    <row r="150" spans="1:65" s="12" customFormat="1" ht="25.9" customHeight="1">
      <c r="B150" s="192"/>
      <c r="C150" s="193"/>
      <c r="D150" s="194" t="s">
        <v>76</v>
      </c>
      <c r="E150" s="195" t="s">
        <v>189</v>
      </c>
      <c r="F150" s="195" t="s">
        <v>190</v>
      </c>
      <c r="G150" s="193"/>
      <c r="H150" s="193"/>
      <c r="I150" s="196"/>
      <c r="J150" s="197">
        <f>BK150</f>
        <v>0</v>
      </c>
      <c r="K150" s="193"/>
      <c r="L150" s="198"/>
      <c r="M150" s="199"/>
      <c r="N150" s="200"/>
      <c r="O150" s="200"/>
      <c r="P150" s="201">
        <f>P151+P156+P176+P215+P273+P342+P353</f>
        <v>0</v>
      </c>
      <c r="Q150" s="200"/>
      <c r="R150" s="201">
        <f>R151+R156+R176+R215+R273+R342+R353</f>
        <v>37.977296940000002</v>
      </c>
      <c r="S150" s="200"/>
      <c r="T150" s="202">
        <f>T151+T156+T176+T215+T273+T342+T353</f>
        <v>24.713447000000002</v>
      </c>
      <c r="AR150" s="203" t="s">
        <v>84</v>
      </c>
      <c r="AT150" s="204" t="s">
        <v>76</v>
      </c>
      <c r="AU150" s="204" t="s">
        <v>77</v>
      </c>
      <c r="AY150" s="203" t="s">
        <v>191</v>
      </c>
      <c r="BK150" s="205">
        <f>BK151+BK156+BK176+BK215+BK273+BK342+BK353</f>
        <v>0</v>
      </c>
    </row>
    <row r="151" spans="1:65" s="12" customFormat="1" ht="22.9" customHeight="1">
      <c r="B151" s="192"/>
      <c r="C151" s="193"/>
      <c r="D151" s="194" t="s">
        <v>76</v>
      </c>
      <c r="E151" s="206" t="s">
        <v>84</v>
      </c>
      <c r="F151" s="206" t="s">
        <v>192</v>
      </c>
      <c r="G151" s="193"/>
      <c r="H151" s="193"/>
      <c r="I151" s="196"/>
      <c r="J151" s="207">
        <f>BK151</f>
        <v>0</v>
      </c>
      <c r="K151" s="193"/>
      <c r="L151" s="198"/>
      <c r="M151" s="199"/>
      <c r="N151" s="200"/>
      <c r="O151" s="200"/>
      <c r="P151" s="201">
        <f>SUM(P152:P155)</f>
        <v>0</v>
      </c>
      <c r="Q151" s="200"/>
      <c r="R151" s="201">
        <f>SUM(R152:R155)</f>
        <v>0.15434999999999999</v>
      </c>
      <c r="S151" s="200"/>
      <c r="T151" s="202">
        <f>SUM(T152:T155)</f>
        <v>0</v>
      </c>
      <c r="AR151" s="203" t="s">
        <v>84</v>
      </c>
      <c r="AT151" s="204" t="s">
        <v>76</v>
      </c>
      <c r="AU151" s="204" t="s">
        <v>84</v>
      </c>
      <c r="AY151" s="203" t="s">
        <v>191</v>
      </c>
      <c r="BK151" s="205">
        <f>SUM(BK152:BK155)</f>
        <v>0</v>
      </c>
    </row>
    <row r="152" spans="1:65" s="2" customFormat="1" ht="21.6" customHeight="1">
      <c r="A152" s="34"/>
      <c r="B152" s="35"/>
      <c r="C152" s="208" t="s">
        <v>84</v>
      </c>
      <c r="D152" s="208" t="s">
        <v>193</v>
      </c>
      <c r="E152" s="209" t="s">
        <v>194</v>
      </c>
      <c r="F152" s="210" t="s">
        <v>195</v>
      </c>
      <c r="G152" s="211" t="s">
        <v>196</v>
      </c>
      <c r="H152" s="212">
        <v>9</v>
      </c>
      <c r="I152" s="213"/>
      <c r="J152" s="214">
        <f>ROUND(I152*H152,2)</f>
        <v>0</v>
      </c>
      <c r="K152" s="210" t="s">
        <v>197</v>
      </c>
      <c r="L152" s="39"/>
      <c r="M152" s="215" t="s">
        <v>1</v>
      </c>
      <c r="N152" s="216" t="s">
        <v>42</v>
      </c>
      <c r="O152" s="71"/>
      <c r="P152" s="217">
        <f>O152*H152</f>
        <v>0</v>
      </c>
      <c r="Q152" s="217">
        <v>1.7149999999999999E-2</v>
      </c>
      <c r="R152" s="217">
        <f>Q152*H152</f>
        <v>0.15434999999999999</v>
      </c>
      <c r="S152" s="217">
        <v>0</v>
      </c>
      <c r="T152" s="21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9" t="s">
        <v>198</v>
      </c>
      <c r="AT152" s="219" t="s">
        <v>193</v>
      </c>
      <c r="AU152" s="219" t="s">
        <v>86</v>
      </c>
      <c r="AY152" s="17" t="s">
        <v>191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7" t="s">
        <v>84</v>
      </c>
      <c r="BK152" s="220">
        <f>ROUND(I152*H152,2)</f>
        <v>0</v>
      </c>
      <c r="BL152" s="17" t="s">
        <v>198</v>
      </c>
      <c r="BM152" s="219" t="s">
        <v>199</v>
      </c>
    </row>
    <row r="153" spans="1:65" s="2" customFormat="1" ht="19.5">
      <c r="A153" s="34"/>
      <c r="B153" s="35"/>
      <c r="C153" s="36"/>
      <c r="D153" s="221" t="s">
        <v>200</v>
      </c>
      <c r="E153" s="36"/>
      <c r="F153" s="222" t="s">
        <v>201</v>
      </c>
      <c r="G153" s="36"/>
      <c r="H153" s="36"/>
      <c r="I153" s="122"/>
      <c r="J153" s="36"/>
      <c r="K153" s="36"/>
      <c r="L153" s="39"/>
      <c r="M153" s="223"/>
      <c r="N153" s="224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200</v>
      </c>
      <c r="AU153" s="17" t="s">
        <v>86</v>
      </c>
    </row>
    <row r="154" spans="1:65" s="13" customFormat="1">
      <c r="B154" s="225"/>
      <c r="C154" s="226"/>
      <c r="D154" s="221" t="s">
        <v>202</v>
      </c>
      <c r="E154" s="227" t="s">
        <v>1</v>
      </c>
      <c r="F154" s="228" t="s">
        <v>203</v>
      </c>
      <c r="G154" s="226"/>
      <c r="H154" s="227" t="s">
        <v>1</v>
      </c>
      <c r="I154" s="229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202</v>
      </c>
      <c r="AU154" s="234" t="s">
        <v>86</v>
      </c>
      <c r="AV154" s="13" t="s">
        <v>84</v>
      </c>
      <c r="AW154" s="13" t="s">
        <v>32</v>
      </c>
      <c r="AX154" s="13" t="s">
        <v>77</v>
      </c>
      <c r="AY154" s="234" t="s">
        <v>191</v>
      </c>
    </row>
    <row r="155" spans="1:65" s="14" customFormat="1">
      <c r="B155" s="235"/>
      <c r="C155" s="236"/>
      <c r="D155" s="221" t="s">
        <v>202</v>
      </c>
      <c r="E155" s="237" t="s">
        <v>1</v>
      </c>
      <c r="F155" s="238" t="s">
        <v>204</v>
      </c>
      <c r="G155" s="236"/>
      <c r="H155" s="239">
        <v>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202</v>
      </c>
      <c r="AU155" s="245" t="s">
        <v>86</v>
      </c>
      <c r="AV155" s="14" t="s">
        <v>86</v>
      </c>
      <c r="AW155" s="14" t="s">
        <v>32</v>
      </c>
      <c r="AX155" s="14" t="s">
        <v>77</v>
      </c>
      <c r="AY155" s="245" t="s">
        <v>191</v>
      </c>
    </row>
    <row r="156" spans="1:65" s="12" customFormat="1" ht="22.9" customHeight="1">
      <c r="B156" s="192"/>
      <c r="C156" s="193"/>
      <c r="D156" s="194" t="s">
        <v>76</v>
      </c>
      <c r="E156" s="206" t="s">
        <v>86</v>
      </c>
      <c r="F156" s="206" t="s">
        <v>205</v>
      </c>
      <c r="G156" s="193"/>
      <c r="H156" s="193"/>
      <c r="I156" s="196"/>
      <c r="J156" s="207">
        <f>BK156</f>
        <v>0</v>
      </c>
      <c r="K156" s="193"/>
      <c r="L156" s="198"/>
      <c r="M156" s="199"/>
      <c r="N156" s="200"/>
      <c r="O156" s="200"/>
      <c r="P156" s="201">
        <f>SUM(P157:P175)</f>
        <v>0</v>
      </c>
      <c r="Q156" s="200"/>
      <c r="R156" s="201">
        <f>SUM(R157:R175)</f>
        <v>4.4470544900000002</v>
      </c>
      <c r="S156" s="200"/>
      <c r="T156" s="202">
        <f>SUM(T157:T175)</f>
        <v>0</v>
      </c>
      <c r="AR156" s="203" t="s">
        <v>84</v>
      </c>
      <c r="AT156" s="204" t="s">
        <v>76</v>
      </c>
      <c r="AU156" s="204" t="s">
        <v>84</v>
      </c>
      <c r="AY156" s="203" t="s">
        <v>191</v>
      </c>
      <c r="BK156" s="205">
        <f>SUM(BK157:BK175)</f>
        <v>0</v>
      </c>
    </row>
    <row r="157" spans="1:65" s="2" customFormat="1" ht="32.450000000000003" customHeight="1">
      <c r="A157" s="34"/>
      <c r="B157" s="35"/>
      <c r="C157" s="208" t="s">
        <v>86</v>
      </c>
      <c r="D157" s="208" t="s">
        <v>193</v>
      </c>
      <c r="E157" s="209" t="s">
        <v>206</v>
      </c>
      <c r="F157" s="210" t="s">
        <v>207</v>
      </c>
      <c r="G157" s="211" t="s">
        <v>208</v>
      </c>
      <c r="H157" s="212">
        <v>0.63500000000000001</v>
      </c>
      <c r="I157" s="213"/>
      <c r="J157" s="214">
        <f>ROUND(I157*H157,2)</f>
        <v>0</v>
      </c>
      <c r="K157" s="210" t="s">
        <v>197</v>
      </c>
      <c r="L157" s="39"/>
      <c r="M157" s="215" t="s">
        <v>1</v>
      </c>
      <c r="N157" s="216" t="s">
        <v>42</v>
      </c>
      <c r="O157" s="71"/>
      <c r="P157" s="217">
        <f>O157*H157</f>
        <v>0</v>
      </c>
      <c r="Q157" s="217">
        <v>2.16</v>
      </c>
      <c r="R157" s="217">
        <f>Q157*H157</f>
        <v>1.3716000000000002</v>
      </c>
      <c r="S157" s="217">
        <v>0</v>
      </c>
      <c r="T157" s="21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9" t="s">
        <v>198</v>
      </c>
      <c r="AT157" s="219" t="s">
        <v>193</v>
      </c>
      <c r="AU157" s="219" t="s">
        <v>86</v>
      </c>
      <c r="AY157" s="17" t="s">
        <v>191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7" t="s">
        <v>84</v>
      </c>
      <c r="BK157" s="220">
        <f>ROUND(I157*H157,2)</f>
        <v>0</v>
      </c>
      <c r="BL157" s="17" t="s">
        <v>198</v>
      </c>
      <c r="BM157" s="219" t="s">
        <v>209</v>
      </c>
    </row>
    <row r="158" spans="1:65" s="2" customFormat="1" ht="29.25">
      <c r="A158" s="34"/>
      <c r="B158" s="35"/>
      <c r="C158" s="36"/>
      <c r="D158" s="221" t="s">
        <v>200</v>
      </c>
      <c r="E158" s="36"/>
      <c r="F158" s="222" t="s">
        <v>210</v>
      </c>
      <c r="G158" s="36"/>
      <c r="H158" s="36"/>
      <c r="I158" s="122"/>
      <c r="J158" s="36"/>
      <c r="K158" s="36"/>
      <c r="L158" s="39"/>
      <c r="M158" s="223"/>
      <c r="N158" s="224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200</v>
      </c>
      <c r="AU158" s="17" t="s">
        <v>86</v>
      </c>
    </row>
    <row r="159" spans="1:65" s="13" customFormat="1">
      <c r="B159" s="225"/>
      <c r="C159" s="226"/>
      <c r="D159" s="221" t="s">
        <v>202</v>
      </c>
      <c r="E159" s="227" t="s">
        <v>1</v>
      </c>
      <c r="F159" s="228" t="s">
        <v>211</v>
      </c>
      <c r="G159" s="226"/>
      <c r="H159" s="227" t="s">
        <v>1</v>
      </c>
      <c r="I159" s="229"/>
      <c r="J159" s="226"/>
      <c r="K159" s="226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202</v>
      </c>
      <c r="AU159" s="234" t="s">
        <v>86</v>
      </c>
      <c r="AV159" s="13" t="s">
        <v>84</v>
      </c>
      <c r="AW159" s="13" t="s">
        <v>32</v>
      </c>
      <c r="AX159" s="13" t="s">
        <v>77</v>
      </c>
      <c r="AY159" s="234" t="s">
        <v>191</v>
      </c>
    </row>
    <row r="160" spans="1:65" s="14" customFormat="1">
      <c r="B160" s="235"/>
      <c r="C160" s="236"/>
      <c r="D160" s="221" t="s">
        <v>202</v>
      </c>
      <c r="E160" s="237" t="s">
        <v>1</v>
      </c>
      <c r="F160" s="238" t="s">
        <v>212</v>
      </c>
      <c r="G160" s="236"/>
      <c r="H160" s="239">
        <v>0.63500000000000001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202</v>
      </c>
      <c r="AU160" s="245" t="s">
        <v>86</v>
      </c>
      <c r="AV160" s="14" t="s">
        <v>86</v>
      </c>
      <c r="AW160" s="14" t="s">
        <v>32</v>
      </c>
      <c r="AX160" s="14" t="s">
        <v>77</v>
      </c>
      <c r="AY160" s="245" t="s">
        <v>191</v>
      </c>
    </row>
    <row r="161" spans="1:65" s="2" customFormat="1" ht="21.6" customHeight="1">
      <c r="A161" s="34"/>
      <c r="B161" s="35"/>
      <c r="C161" s="208" t="s">
        <v>213</v>
      </c>
      <c r="D161" s="208" t="s">
        <v>193</v>
      </c>
      <c r="E161" s="209" t="s">
        <v>214</v>
      </c>
      <c r="F161" s="210" t="s">
        <v>215</v>
      </c>
      <c r="G161" s="211" t="s">
        <v>208</v>
      </c>
      <c r="H161" s="212">
        <v>1.228</v>
      </c>
      <c r="I161" s="213"/>
      <c r="J161" s="214">
        <f>ROUND(I161*H161,2)</f>
        <v>0</v>
      </c>
      <c r="K161" s="210" t="s">
        <v>197</v>
      </c>
      <c r="L161" s="39"/>
      <c r="M161" s="215" t="s">
        <v>1</v>
      </c>
      <c r="N161" s="216" t="s">
        <v>42</v>
      </c>
      <c r="O161" s="71"/>
      <c r="P161" s="217">
        <f>O161*H161</f>
        <v>0</v>
      </c>
      <c r="Q161" s="217">
        <v>2.45329</v>
      </c>
      <c r="R161" s="217">
        <f>Q161*H161</f>
        <v>3.0126401199999999</v>
      </c>
      <c r="S161" s="217">
        <v>0</v>
      </c>
      <c r="T161" s="21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9" t="s">
        <v>198</v>
      </c>
      <c r="AT161" s="219" t="s">
        <v>193</v>
      </c>
      <c r="AU161" s="219" t="s">
        <v>86</v>
      </c>
      <c r="AY161" s="17" t="s">
        <v>191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7" t="s">
        <v>84</v>
      </c>
      <c r="BK161" s="220">
        <f>ROUND(I161*H161,2)</f>
        <v>0</v>
      </c>
      <c r="BL161" s="17" t="s">
        <v>198</v>
      </c>
      <c r="BM161" s="219" t="s">
        <v>216</v>
      </c>
    </row>
    <row r="162" spans="1:65" s="2" customFormat="1" ht="19.5">
      <c r="A162" s="34"/>
      <c r="B162" s="35"/>
      <c r="C162" s="36"/>
      <c r="D162" s="221" t="s">
        <v>200</v>
      </c>
      <c r="E162" s="36"/>
      <c r="F162" s="222" t="s">
        <v>217</v>
      </c>
      <c r="G162" s="36"/>
      <c r="H162" s="36"/>
      <c r="I162" s="122"/>
      <c r="J162" s="36"/>
      <c r="K162" s="36"/>
      <c r="L162" s="39"/>
      <c r="M162" s="223"/>
      <c r="N162" s="224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200</v>
      </c>
      <c r="AU162" s="17" t="s">
        <v>86</v>
      </c>
    </row>
    <row r="163" spans="1:65" s="2" customFormat="1" ht="19.5">
      <c r="A163" s="34"/>
      <c r="B163" s="35"/>
      <c r="C163" s="36"/>
      <c r="D163" s="221" t="s">
        <v>218</v>
      </c>
      <c r="E163" s="36"/>
      <c r="F163" s="246" t="s">
        <v>219</v>
      </c>
      <c r="G163" s="36"/>
      <c r="H163" s="36"/>
      <c r="I163" s="122"/>
      <c r="J163" s="36"/>
      <c r="K163" s="36"/>
      <c r="L163" s="39"/>
      <c r="M163" s="223"/>
      <c r="N163" s="224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218</v>
      </c>
      <c r="AU163" s="17" t="s">
        <v>86</v>
      </c>
    </row>
    <row r="164" spans="1:65" s="13" customFormat="1">
      <c r="B164" s="225"/>
      <c r="C164" s="226"/>
      <c r="D164" s="221" t="s">
        <v>202</v>
      </c>
      <c r="E164" s="227" t="s">
        <v>1</v>
      </c>
      <c r="F164" s="228" t="s">
        <v>211</v>
      </c>
      <c r="G164" s="226"/>
      <c r="H164" s="227" t="s">
        <v>1</v>
      </c>
      <c r="I164" s="229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202</v>
      </c>
      <c r="AU164" s="234" t="s">
        <v>86</v>
      </c>
      <c r="AV164" s="13" t="s">
        <v>84</v>
      </c>
      <c r="AW164" s="13" t="s">
        <v>32</v>
      </c>
      <c r="AX164" s="13" t="s">
        <v>77</v>
      </c>
      <c r="AY164" s="234" t="s">
        <v>191</v>
      </c>
    </row>
    <row r="165" spans="1:65" s="14" customFormat="1">
      <c r="B165" s="235"/>
      <c r="C165" s="236"/>
      <c r="D165" s="221" t="s">
        <v>202</v>
      </c>
      <c r="E165" s="237" t="s">
        <v>1</v>
      </c>
      <c r="F165" s="238" t="s">
        <v>220</v>
      </c>
      <c r="G165" s="236"/>
      <c r="H165" s="239">
        <v>1.228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202</v>
      </c>
      <c r="AU165" s="245" t="s">
        <v>86</v>
      </c>
      <c r="AV165" s="14" t="s">
        <v>86</v>
      </c>
      <c r="AW165" s="14" t="s">
        <v>32</v>
      </c>
      <c r="AX165" s="14" t="s">
        <v>77</v>
      </c>
      <c r="AY165" s="245" t="s">
        <v>191</v>
      </c>
    </row>
    <row r="166" spans="1:65" s="2" customFormat="1" ht="14.45" customHeight="1">
      <c r="A166" s="34"/>
      <c r="B166" s="35"/>
      <c r="C166" s="208" t="s">
        <v>198</v>
      </c>
      <c r="D166" s="208" t="s">
        <v>193</v>
      </c>
      <c r="E166" s="209" t="s">
        <v>221</v>
      </c>
      <c r="F166" s="210" t="s">
        <v>222</v>
      </c>
      <c r="G166" s="211" t="s">
        <v>223</v>
      </c>
      <c r="H166" s="212">
        <v>1.766</v>
      </c>
      <c r="I166" s="213"/>
      <c r="J166" s="214">
        <f>ROUND(I166*H166,2)</f>
        <v>0</v>
      </c>
      <c r="K166" s="210" t="s">
        <v>197</v>
      </c>
      <c r="L166" s="39"/>
      <c r="M166" s="215" t="s">
        <v>1</v>
      </c>
      <c r="N166" s="216" t="s">
        <v>42</v>
      </c>
      <c r="O166" s="71"/>
      <c r="P166" s="217">
        <f>O166*H166</f>
        <v>0</v>
      </c>
      <c r="Q166" s="217">
        <v>2.47E-3</v>
      </c>
      <c r="R166" s="217">
        <f>Q166*H166</f>
        <v>4.3620200000000003E-3</v>
      </c>
      <c r="S166" s="217">
        <v>0</v>
      </c>
      <c r="T166" s="21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9" t="s">
        <v>198</v>
      </c>
      <c r="AT166" s="219" t="s">
        <v>193</v>
      </c>
      <c r="AU166" s="219" t="s">
        <v>86</v>
      </c>
      <c r="AY166" s="17" t="s">
        <v>191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7" t="s">
        <v>84</v>
      </c>
      <c r="BK166" s="220">
        <f>ROUND(I166*H166,2)</f>
        <v>0</v>
      </c>
      <c r="BL166" s="17" t="s">
        <v>198</v>
      </c>
      <c r="BM166" s="219" t="s">
        <v>1470</v>
      </c>
    </row>
    <row r="167" spans="1:65" s="2" customFormat="1">
      <c r="A167" s="34"/>
      <c r="B167" s="35"/>
      <c r="C167" s="36"/>
      <c r="D167" s="221" t="s">
        <v>200</v>
      </c>
      <c r="E167" s="36"/>
      <c r="F167" s="222" t="s">
        <v>225</v>
      </c>
      <c r="G167" s="36"/>
      <c r="H167" s="36"/>
      <c r="I167" s="122"/>
      <c r="J167" s="36"/>
      <c r="K167" s="36"/>
      <c r="L167" s="39"/>
      <c r="M167" s="223"/>
      <c r="N167" s="224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200</v>
      </c>
      <c r="AU167" s="17" t="s">
        <v>86</v>
      </c>
    </row>
    <row r="168" spans="1:65" s="13" customFormat="1">
      <c r="B168" s="225"/>
      <c r="C168" s="226"/>
      <c r="D168" s="221" t="s">
        <v>202</v>
      </c>
      <c r="E168" s="227" t="s">
        <v>1</v>
      </c>
      <c r="F168" s="228" t="s">
        <v>211</v>
      </c>
      <c r="G168" s="226"/>
      <c r="H168" s="227" t="s">
        <v>1</v>
      </c>
      <c r="I168" s="229"/>
      <c r="J168" s="226"/>
      <c r="K168" s="226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202</v>
      </c>
      <c r="AU168" s="234" t="s">
        <v>86</v>
      </c>
      <c r="AV168" s="13" t="s">
        <v>84</v>
      </c>
      <c r="AW168" s="13" t="s">
        <v>32</v>
      </c>
      <c r="AX168" s="13" t="s">
        <v>77</v>
      </c>
      <c r="AY168" s="234" t="s">
        <v>191</v>
      </c>
    </row>
    <row r="169" spans="1:65" s="14" customFormat="1">
      <c r="B169" s="235"/>
      <c r="C169" s="236"/>
      <c r="D169" s="221" t="s">
        <v>202</v>
      </c>
      <c r="E169" s="237" t="s">
        <v>1</v>
      </c>
      <c r="F169" s="238" t="s">
        <v>226</v>
      </c>
      <c r="G169" s="236"/>
      <c r="H169" s="239">
        <v>1.766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202</v>
      </c>
      <c r="AU169" s="245" t="s">
        <v>86</v>
      </c>
      <c r="AV169" s="14" t="s">
        <v>86</v>
      </c>
      <c r="AW169" s="14" t="s">
        <v>32</v>
      </c>
      <c r="AX169" s="14" t="s">
        <v>77</v>
      </c>
      <c r="AY169" s="245" t="s">
        <v>191</v>
      </c>
    </row>
    <row r="170" spans="1:65" s="2" customFormat="1" ht="14.45" customHeight="1">
      <c r="A170" s="34"/>
      <c r="B170" s="35"/>
      <c r="C170" s="208" t="s">
        <v>227</v>
      </c>
      <c r="D170" s="208" t="s">
        <v>193</v>
      </c>
      <c r="E170" s="209" t="s">
        <v>228</v>
      </c>
      <c r="F170" s="210" t="s">
        <v>229</v>
      </c>
      <c r="G170" s="211" t="s">
        <v>223</v>
      </c>
      <c r="H170" s="212">
        <v>1.766</v>
      </c>
      <c r="I170" s="213"/>
      <c r="J170" s="214">
        <f>ROUND(I170*H170,2)</f>
        <v>0</v>
      </c>
      <c r="K170" s="210" t="s">
        <v>197</v>
      </c>
      <c r="L170" s="39"/>
      <c r="M170" s="215" t="s">
        <v>1</v>
      </c>
      <c r="N170" s="216" t="s">
        <v>42</v>
      </c>
      <c r="O170" s="71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9" t="s">
        <v>198</v>
      </c>
      <c r="AT170" s="219" t="s">
        <v>193</v>
      </c>
      <c r="AU170" s="219" t="s">
        <v>86</v>
      </c>
      <c r="AY170" s="17" t="s">
        <v>191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7" t="s">
        <v>84</v>
      </c>
      <c r="BK170" s="220">
        <f>ROUND(I170*H170,2)</f>
        <v>0</v>
      </c>
      <c r="BL170" s="17" t="s">
        <v>198</v>
      </c>
      <c r="BM170" s="219" t="s">
        <v>1471</v>
      </c>
    </row>
    <row r="171" spans="1:65" s="2" customFormat="1">
      <c r="A171" s="34"/>
      <c r="B171" s="35"/>
      <c r="C171" s="36"/>
      <c r="D171" s="221" t="s">
        <v>200</v>
      </c>
      <c r="E171" s="36"/>
      <c r="F171" s="222" t="s">
        <v>231</v>
      </c>
      <c r="G171" s="36"/>
      <c r="H171" s="36"/>
      <c r="I171" s="122"/>
      <c r="J171" s="36"/>
      <c r="K171" s="36"/>
      <c r="L171" s="39"/>
      <c r="M171" s="223"/>
      <c r="N171" s="224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200</v>
      </c>
      <c r="AU171" s="17" t="s">
        <v>86</v>
      </c>
    </row>
    <row r="172" spans="1:65" s="2" customFormat="1" ht="21.6" customHeight="1">
      <c r="A172" s="34"/>
      <c r="B172" s="35"/>
      <c r="C172" s="208" t="s">
        <v>232</v>
      </c>
      <c r="D172" s="208" t="s">
        <v>193</v>
      </c>
      <c r="E172" s="209" t="s">
        <v>233</v>
      </c>
      <c r="F172" s="210" t="s">
        <v>234</v>
      </c>
      <c r="G172" s="211" t="s">
        <v>235</v>
      </c>
      <c r="H172" s="212">
        <v>5.5E-2</v>
      </c>
      <c r="I172" s="213"/>
      <c r="J172" s="214">
        <f>ROUND(I172*H172,2)</f>
        <v>0</v>
      </c>
      <c r="K172" s="210" t="s">
        <v>197</v>
      </c>
      <c r="L172" s="39"/>
      <c r="M172" s="215" t="s">
        <v>1</v>
      </c>
      <c r="N172" s="216" t="s">
        <v>42</v>
      </c>
      <c r="O172" s="71"/>
      <c r="P172" s="217">
        <f>O172*H172</f>
        <v>0</v>
      </c>
      <c r="Q172" s="217">
        <v>1.06277</v>
      </c>
      <c r="R172" s="217">
        <f>Q172*H172</f>
        <v>5.845235E-2</v>
      </c>
      <c r="S172" s="217">
        <v>0</v>
      </c>
      <c r="T172" s="21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9" t="s">
        <v>198</v>
      </c>
      <c r="AT172" s="219" t="s">
        <v>193</v>
      </c>
      <c r="AU172" s="219" t="s">
        <v>86</v>
      </c>
      <c r="AY172" s="17" t="s">
        <v>191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7" t="s">
        <v>84</v>
      </c>
      <c r="BK172" s="220">
        <f>ROUND(I172*H172,2)</f>
        <v>0</v>
      </c>
      <c r="BL172" s="17" t="s">
        <v>198</v>
      </c>
      <c r="BM172" s="219" t="s">
        <v>236</v>
      </c>
    </row>
    <row r="173" spans="1:65" s="2" customFormat="1" ht="19.5">
      <c r="A173" s="34"/>
      <c r="B173" s="35"/>
      <c r="C173" s="36"/>
      <c r="D173" s="221" t="s">
        <v>200</v>
      </c>
      <c r="E173" s="36"/>
      <c r="F173" s="222" t="s">
        <v>237</v>
      </c>
      <c r="G173" s="36"/>
      <c r="H173" s="36"/>
      <c r="I173" s="122"/>
      <c r="J173" s="36"/>
      <c r="K173" s="36"/>
      <c r="L173" s="39"/>
      <c r="M173" s="223"/>
      <c r="N173" s="224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200</v>
      </c>
      <c r="AU173" s="17" t="s">
        <v>86</v>
      </c>
    </row>
    <row r="174" spans="1:65" s="13" customFormat="1">
      <c r="B174" s="225"/>
      <c r="C174" s="226"/>
      <c r="D174" s="221" t="s">
        <v>202</v>
      </c>
      <c r="E174" s="227" t="s">
        <v>1</v>
      </c>
      <c r="F174" s="228" t="s">
        <v>238</v>
      </c>
      <c r="G174" s="226"/>
      <c r="H174" s="227" t="s">
        <v>1</v>
      </c>
      <c r="I174" s="229"/>
      <c r="J174" s="226"/>
      <c r="K174" s="226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202</v>
      </c>
      <c r="AU174" s="234" t="s">
        <v>86</v>
      </c>
      <c r="AV174" s="13" t="s">
        <v>84</v>
      </c>
      <c r="AW174" s="13" t="s">
        <v>32</v>
      </c>
      <c r="AX174" s="13" t="s">
        <v>77</v>
      </c>
      <c r="AY174" s="234" t="s">
        <v>191</v>
      </c>
    </row>
    <row r="175" spans="1:65" s="14" customFormat="1">
      <c r="B175" s="235"/>
      <c r="C175" s="236"/>
      <c r="D175" s="221" t="s">
        <v>202</v>
      </c>
      <c r="E175" s="237" t="s">
        <v>1</v>
      </c>
      <c r="F175" s="238" t="s">
        <v>239</v>
      </c>
      <c r="G175" s="236"/>
      <c r="H175" s="239">
        <v>5.5E-2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202</v>
      </c>
      <c r="AU175" s="245" t="s">
        <v>86</v>
      </c>
      <c r="AV175" s="14" t="s">
        <v>86</v>
      </c>
      <c r="AW175" s="14" t="s">
        <v>32</v>
      </c>
      <c r="AX175" s="14" t="s">
        <v>77</v>
      </c>
      <c r="AY175" s="245" t="s">
        <v>191</v>
      </c>
    </row>
    <row r="176" spans="1:65" s="12" customFormat="1" ht="22.9" customHeight="1">
      <c r="B176" s="192"/>
      <c r="C176" s="193"/>
      <c r="D176" s="194" t="s">
        <v>76</v>
      </c>
      <c r="E176" s="206" t="s">
        <v>213</v>
      </c>
      <c r="F176" s="206" t="s">
        <v>240</v>
      </c>
      <c r="G176" s="193"/>
      <c r="H176" s="193"/>
      <c r="I176" s="196"/>
      <c r="J176" s="207">
        <f>BK176</f>
        <v>0</v>
      </c>
      <c r="K176" s="193"/>
      <c r="L176" s="198"/>
      <c r="M176" s="199"/>
      <c r="N176" s="200"/>
      <c r="O176" s="200"/>
      <c r="P176" s="201">
        <f>SUM(P177:P214)</f>
        <v>0</v>
      </c>
      <c r="Q176" s="200"/>
      <c r="R176" s="201">
        <f>SUM(R177:R214)</f>
        <v>31.09046086</v>
      </c>
      <c r="S176" s="200"/>
      <c r="T176" s="202">
        <f>SUM(T177:T214)</f>
        <v>0</v>
      </c>
      <c r="AR176" s="203" t="s">
        <v>84</v>
      </c>
      <c r="AT176" s="204" t="s">
        <v>76</v>
      </c>
      <c r="AU176" s="204" t="s">
        <v>84</v>
      </c>
      <c r="AY176" s="203" t="s">
        <v>191</v>
      </c>
      <c r="BK176" s="205">
        <f>SUM(BK177:BK214)</f>
        <v>0</v>
      </c>
    </row>
    <row r="177" spans="1:65" s="2" customFormat="1" ht="32.450000000000003" customHeight="1">
      <c r="A177" s="34"/>
      <c r="B177" s="35"/>
      <c r="C177" s="208" t="s">
        <v>241</v>
      </c>
      <c r="D177" s="208" t="s">
        <v>193</v>
      </c>
      <c r="E177" s="209" t="s">
        <v>242</v>
      </c>
      <c r="F177" s="210" t="s">
        <v>243</v>
      </c>
      <c r="G177" s="211" t="s">
        <v>223</v>
      </c>
      <c r="H177" s="212">
        <v>2.4</v>
      </c>
      <c r="I177" s="213"/>
      <c r="J177" s="214">
        <f>ROUND(I177*H177,2)</f>
        <v>0</v>
      </c>
      <c r="K177" s="210" t="s">
        <v>197</v>
      </c>
      <c r="L177" s="39"/>
      <c r="M177" s="215" t="s">
        <v>1</v>
      </c>
      <c r="N177" s="216" t="s">
        <v>42</v>
      </c>
      <c r="O177" s="71"/>
      <c r="P177" s="217">
        <f>O177*H177</f>
        <v>0</v>
      </c>
      <c r="Q177" s="217">
        <v>0.34661999999999998</v>
      </c>
      <c r="R177" s="217">
        <f>Q177*H177</f>
        <v>0.83188799999999996</v>
      </c>
      <c r="S177" s="217">
        <v>0</v>
      </c>
      <c r="T177" s="21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9" t="s">
        <v>198</v>
      </c>
      <c r="AT177" s="219" t="s">
        <v>193</v>
      </c>
      <c r="AU177" s="219" t="s">
        <v>86</v>
      </c>
      <c r="AY177" s="17" t="s">
        <v>191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7" t="s">
        <v>84</v>
      </c>
      <c r="BK177" s="220">
        <f>ROUND(I177*H177,2)</f>
        <v>0</v>
      </c>
      <c r="BL177" s="17" t="s">
        <v>198</v>
      </c>
      <c r="BM177" s="219" t="s">
        <v>244</v>
      </c>
    </row>
    <row r="178" spans="1:65" s="2" customFormat="1" ht="29.25">
      <c r="A178" s="34"/>
      <c r="B178" s="35"/>
      <c r="C178" s="36"/>
      <c r="D178" s="221" t="s">
        <v>200</v>
      </c>
      <c r="E178" s="36"/>
      <c r="F178" s="222" t="s">
        <v>245</v>
      </c>
      <c r="G178" s="36"/>
      <c r="H178" s="36"/>
      <c r="I178" s="122"/>
      <c r="J178" s="36"/>
      <c r="K178" s="36"/>
      <c r="L178" s="39"/>
      <c r="M178" s="223"/>
      <c r="N178" s="224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200</v>
      </c>
      <c r="AU178" s="17" t="s">
        <v>86</v>
      </c>
    </row>
    <row r="179" spans="1:65" s="13" customFormat="1">
      <c r="B179" s="225"/>
      <c r="C179" s="226"/>
      <c r="D179" s="221" t="s">
        <v>202</v>
      </c>
      <c r="E179" s="227" t="s">
        <v>1</v>
      </c>
      <c r="F179" s="228" t="s">
        <v>246</v>
      </c>
      <c r="G179" s="226"/>
      <c r="H179" s="227" t="s">
        <v>1</v>
      </c>
      <c r="I179" s="229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AT179" s="234" t="s">
        <v>202</v>
      </c>
      <c r="AU179" s="234" t="s">
        <v>86</v>
      </c>
      <c r="AV179" s="13" t="s">
        <v>84</v>
      </c>
      <c r="AW179" s="13" t="s">
        <v>32</v>
      </c>
      <c r="AX179" s="13" t="s">
        <v>77</v>
      </c>
      <c r="AY179" s="234" t="s">
        <v>191</v>
      </c>
    </row>
    <row r="180" spans="1:65" s="14" customFormat="1">
      <c r="B180" s="235"/>
      <c r="C180" s="236"/>
      <c r="D180" s="221" t="s">
        <v>202</v>
      </c>
      <c r="E180" s="237" t="s">
        <v>1</v>
      </c>
      <c r="F180" s="238" t="s">
        <v>247</v>
      </c>
      <c r="G180" s="236"/>
      <c r="H180" s="239">
        <v>2.4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202</v>
      </c>
      <c r="AU180" s="245" t="s">
        <v>86</v>
      </c>
      <c r="AV180" s="14" t="s">
        <v>86</v>
      </c>
      <c r="AW180" s="14" t="s">
        <v>32</v>
      </c>
      <c r="AX180" s="14" t="s">
        <v>77</v>
      </c>
      <c r="AY180" s="245" t="s">
        <v>191</v>
      </c>
    </row>
    <row r="181" spans="1:65" s="2" customFormat="1" ht="32.450000000000003" customHeight="1">
      <c r="A181" s="34"/>
      <c r="B181" s="35"/>
      <c r="C181" s="208" t="s">
        <v>248</v>
      </c>
      <c r="D181" s="208" t="s">
        <v>193</v>
      </c>
      <c r="E181" s="209" t="s">
        <v>249</v>
      </c>
      <c r="F181" s="210" t="s">
        <v>250</v>
      </c>
      <c r="G181" s="211" t="s">
        <v>223</v>
      </c>
      <c r="H181" s="212">
        <v>52.972999999999999</v>
      </c>
      <c r="I181" s="213"/>
      <c r="J181" s="214">
        <f>ROUND(I181*H181,2)</f>
        <v>0</v>
      </c>
      <c r="K181" s="210" t="s">
        <v>197</v>
      </c>
      <c r="L181" s="39"/>
      <c r="M181" s="215" t="s">
        <v>1</v>
      </c>
      <c r="N181" s="216" t="s">
        <v>42</v>
      </c>
      <c r="O181" s="71"/>
      <c r="P181" s="217">
        <f>O181*H181</f>
        <v>0</v>
      </c>
      <c r="Q181" s="217">
        <v>0.51453000000000004</v>
      </c>
      <c r="R181" s="217">
        <f>Q181*H181</f>
        <v>27.25619769</v>
      </c>
      <c r="S181" s="217">
        <v>0</v>
      </c>
      <c r="T181" s="21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9" t="s">
        <v>198</v>
      </c>
      <c r="AT181" s="219" t="s">
        <v>193</v>
      </c>
      <c r="AU181" s="219" t="s">
        <v>86</v>
      </c>
      <c r="AY181" s="17" t="s">
        <v>191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7" t="s">
        <v>84</v>
      </c>
      <c r="BK181" s="220">
        <f>ROUND(I181*H181,2)</f>
        <v>0</v>
      </c>
      <c r="BL181" s="17" t="s">
        <v>198</v>
      </c>
      <c r="BM181" s="219" t="s">
        <v>251</v>
      </c>
    </row>
    <row r="182" spans="1:65" s="2" customFormat="1" ht="29.25">
      <c r="A182" s="34"/>
      <c r="B182" s="35"/>
      <c r="C182" s="36"/>
      <c r="D182" s="221" t="s">
        <v>200</v>
      </c>
      <c r="E182" s="36"/>
      <c r="F182" s="222" t="s">
        <v>252</v>
      </c>
      <c r="G182" s="36"/>
      <c r="H182" s="36"/>
      <c r="I182" s="122"/>
      <c r="J182" s="36"/>
      <c r="K182" s="36"/>
      <c r="L182" s="39"/>
      <c r="M182" s="223"/>
      <c r="N182" s="224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200</v>
      </c>
      <c r="AU182" s="17" t="s">
        <v>86</v>
      </c>
    </row>
    <row r="183" spans="1:65" s="13" customFormat="1">
      <c r="B183" s="225"/>
      <c r="C183" s="226"/>
      <c r="D183" s="221" t="s">
        <v>202</v>
      </c>
      <c r="E183" s="227" t="s">
        <v>1</v>
      </c>
      <c r="F183" s="228" t="s">
        <v>253</v>
      </c>
      <c r="G183" s="226"/>
      <c r="H183" s="227" t="s">
        <v>1</v>
      </c>
      <c r="I183" s="229"/>
      <c r="J183" s="226"/>
      <c r="K183" s="226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202</v>
      </c>
      <c r="AU183" s="234" t="s">
        <v>86</v>
      </c>
      <c r="AV183" s="13" t="s">
        <v>84</v>
      </c>
      <c r="AW183" s="13" t="s">
        <v>32</v>
      </c>
      <c r="AX183" s="13" t="s">
        <v>77</v>
      </c>
      <c r="AY183" s="234" t="s">
        <v>191</v>
      </c>
    </row>
    <row r="184" spans="1:65" s="14" customFormat="1" ht="22.5">
      <c r="B184" s="235"/>
      <c r="C184" s="236"/>
      <c r="D184" s="221" t="s">
        <v>202</v>
      </c>
      <c r="E184" s="237" t="s">
        <v>1</v>
      </c>
      <c r="F184" s="238" t="s">
        <v>1472</v>
      </c>
      <c r="G184" s="236"/>
      <c r="H184" s="239">
        <v>52.972999999999999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202</v>
      </c>
      <c r="AU184" s="245" t="s">
        <v>86</v>
      </c>
      <c r="AV184" s="14" t="s">
        <v>86</v>
      </c>
      <c r="AW184" s="14" t="s">
        <v>32</v>
      </c>
      <c r="AX184" s="14" t="s">
        <v>77</v>
      </c>
      <c r="AY184" s="245" t="s">
        <v>191</v>
      </c>
    </row>
    <row r="185" spans="1:65" s="2" customFormat="1" ht="14.45" customHeight="1">
      <c r="A185" s="34"/>
      <c r="B185" s="35"/>
      <c r="C185" s="208" t="s">
        <v>255</v>
      </c>
      <c r="D185" s="208" t="s">
        <v>193</v>
      </c>
      <c r="E185" s="209" t="s">
        <v>256</v>
      </c>
      <c r="F185" s="210" t="s">
        <v>257</v>
      </c>
      <c r="G185" s="211" t="s">
        <v>235</v>
      </c>
      <c r="H185" s="212">
        <v>0.52800000000000002</v>
      </c>
      <c r="I185" s="213"/>
      <c r="J185" s="214">
        <f>ROUND(I185*H185,2)</f>
        <v>0</v>
      </c>
      <c r="K185" s="210" t="s">
        <v>197</v>
      </c>
      <c r="L185" s="39"/>
      <c r="M185" s="215" t="s">
        <v>1</v>
      </c>
      <c r="N185" s="216" t="s">
        <v>42</v>
      </c>
      <c r="O185" s="71"/>
      <c r="P185" s="217">
        <f>O185*H185</f>
        <v>0</v>
      </c>
      <c r="Q185" s="217">
        <v>1.0461400000000001</v>
      </c>
      <c r="R185" s="217">
        <f>Q185*H185</f>
        <v>0.55236192000000006</v>
      </c>
      <c r="S185" s="217">
        <v>0</v>
      </c>
      <c r="T185" s="21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9" t="s">
        <v>198</v>
      </c>
      <c r="AT185" s="219" t="s">
        <v>193</v>
      </c>
      <c r="AU185" s="219" t="s">
        <v>86</v>
      </c>
      <c r="AY185" s="17" t="s">
        <v>191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7" t="s">
        <v>84</v>
      </c>
      <c r="BK185" s="220">
        <f>ROUND(I185*H185,2)</f>
        <v>0</v>
      </c>
      <c r="BL185" s="17" t="s">
        <v>198</v>
      </c>
      <c r="BM185" s="219" t="s">
        <v>258</v>
      </c>
    </row>
    <row r="186" spans="1:65" s="2" customFormat="1" ht="29.25">
      <c r="A186" s="34"/>
      <c r="B186" s="35"/>
      <c r="C186" s="36"/>
      <c r="D186" s="221" t="s">
        <v>200</v>
      </c>
      <c r="E186" s="36"/>
      <c r="F186" s="222" t="s">
        <v>259</v>
      </c>
      <c r="G186" s="36"/>
      <c r="H186" s="36"/>
      <c r="I186" s="122"/>
      <c r="J186" s="36"/>
      <c r="K186" s="36"/>
      <c r="L186" s="39"/>
      <c r="M186" s="223"/>
      <c r="N186" s="224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200</v>
      </c>
      <c r="AU186" s="17" t="s">
        <v>86</v>
      </c>
    </row>
    <row r="187" spans="1:65" s="13" customFormat="1">
      <c r="B187" s="225"/>
      <c r="C187" s="226"/>
      <c r="D187" s="221" t="s">
        <v>202</v>
      </c>
      <c r="E187" s="227" t="s">
        <v>1</v>
      </c>
      <c r="F187" s="228" t="s">
        <v>253</v>
      </c>
      <c r="G187" s="226"/>
      <c r="H187" s="227" t="s">
        <v>1</v>
      </c>
      <c r="I187" s="229"/>
      <c r="J187" s="226"/>
      <c r="K187" s="226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202</v>
      </c>
      <c r="AU187" s="234" t="s">
        <v>86</v>
      </c>
      <c r="AV187" s="13" t="s">
        <v>84</v>
      </c>
      <c r="AW187" s="13" t="s">
        <v>32</v>
      </c>
      <c r="AX187" s="13" t="s">
        <v>77</v>
      </c>
      <c r="AY187" s="234" t="s">
        <v>191</v>
      </c>
    </row>
    <row r="188" spans="1:65" s="13" customFormat="1">
      <c r="B188" s="225"/>
      <c r="C188" s="226"/>
      <c r="D188" s="221" t="s">
        <v>202</v>
      </c>
      <c r="E188" s="227" t="s">
        <v>1</v>
      </c>
      <c r="F188" s="228" t="s">
        <v>260</v>
      </c>
      <c r="G188" s="226"/>
      <c r="H188" s="227" t="s">
        <v>1</v>
      </c>
      <c r="I188" s="229"/>
      <c r="J188" s="226"/>
      <c r="K188" s="226"/>
      <c r="L188" s="230"/>
      <c r="M188" s="231"/>
      <c r="N188" s="232"/>
      <c r="O188" s="232"/>
      <c r="P188" s="232"/>
      <c r="Q188" s="232"/>
      <c r="R188" s="232"/>
      <c r="S188" s="232"/>
      <c r="T188" s="233"/>
      <c r="AT188" s="234" t="s">
        <v>202</v>
      </c>
      <c r="AU188" s="234" t="s">
        <v>86</v>
      </c>
      <c r="AV188" s="13" t="s">
        <v>84</v>
      </c>
      <c r="AW188" s="13" t="s">
        <v>32</v>
      </c>
      <c r="AX188" s="13" t="s">
        <v>77</v>
      </c>
      <c r="AY188" s="234" t="s">
        <v>191</v>
      </c>
    </row>
    <row r="189" spans="1:65" s="14" customFormat="1" ht="22.5">
      <c r="B189" s="235"/>
      <c r="C189" s="236"/>
      <c r="D189" s="221" t="s">
        <v>202</v>
      </c>
      <c r="E189" s="237" t="s">
        <v>1</v>
      </c>
      <c r="F189" s="238" t="s">
        <v>1473</v>
      </c>
      <c r="G189" s="236"/>
      <c r="H189" s="239">
        <v>0.309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202</v>
      </c>
      <c r="AU189" s="245" t="s">
        <v>86</v>
      </c>
      <c r="AV189" s="14" t="s">
        <v>86</v>
      </c>
      <c r="AW189" s="14" t="s">
        <v>32</v>
      </c>
      <c r="AX189" s="14" t="s">
        <v>77</v>
      </c>
      <c r="AY189" s="245" t="s">
        <v>191</v>
      </c>
    </row>
    <row r="190" spans="1:65" s="14" customFormat="1">
      <c r="B190" s="235"/>
      <c r="C190" s="236"/>
      <c r="D190" s="221" t="s">
        <v>202</v>
      </c>
      <c r="E190" s="237" t="s">
        <v>1</v>
      </c>
      <c r="F190" s="238" t="s">
        <v>262</v>
      </c>
      <c r="G190" s="236"/>
      <c r="H190" s="239">
        <v>-3.1E-2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202</v>
      </c>
      <c r="AU190" s="245" t="s">
        <v>86</v>
      </c>
      <c r="AV190" s="14" t="s">
        <v>86</v>
      </c>
      <c r="AW190" s="14" t="s">
        <v>32</v>
      </c>
      <c r="AX190" s="14" t="s">
        <v>77</v>
      </c>
      <c r="AY190" s="245" t="s">
        <v>191</v>
      </c>
    </row>
    <row r="191" spans="1:65" s="13" customFormat="1">
      <c r="B191" s="225"/>
      <c r="C191" s="226"/>
      <c r="D191" s="221" t="s">
        <v>202</v>
      </c>
      <c r="E191" s="227" t="s">
        <v>1</v>
      </c>
      <c r="F191" s="228" t="s">
        <v>263</v>
      </c>
      <c r="G191" s="226"/>
      <c r="H191" s="227" t="s">
        <v>1</v>
      </c>
      <c r="I191" s="229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202</v>
      </c>
      <c r="AU191" s="234" t="s">
        <v>86</v>
      </c>
      <c r="AV191" s="13" t="s">
        <v>84</v>
      </c>
      <c r="AW191" s="13" t="s">
        <v>32</v>
      </c>
      <c r="AX191" s="13" t="s">
        <v>77</v>
      </c>
      <c r="AY191" s="234" t="s">
        <v>191</v>
      </c>
    </row>
    <row r="192" spans="1:65" s="14" customFormat="1" ht="22.5">
      <c r="B192" s="235"/>
      <c r="C192" s="236"/>
      <c r="D192" s="221" t="s">
        <v>202</v>
      </c>
      <c r="E192" s="237" t="s">
        <v>1</v>
      </c>
      <c r="F192" s="238" t="s">
        <v>1474</v>
      </c>
      <c r="G192" s="236"/>
      <c r="H192" s="239">
        <v>0.27800000000000002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202</v>
      </c>
      <c r="AU192" s="245" t="s">
        <v>86</v>
      </c>
      <c r="AV192" s="14" t="s">
        <v>86</v>
      </c>
      <c r="AW192" s="14" t="s">
        <v>32</v>
      </c>
      <c r="AX192" s="14" t="s">
        <v>77</v>
      </c>
      <c r="AY192" s="245" t="s">
        <v>191</v>
      </c>
    </row>
    <row r="193" spans="1:65" s="14" customFormat="1">
      <c r="B193" s="235"/>
      <c r="C193" s="236"/>
      <c r="D193" s="221" t="s">
        <v>202</v>
      </c>
      <c r="E193" s="237" t="s">
        <v>1</v>
      </c>
      <c r="F193" s="238" t="s">
        <v>265</v>
      </c>
      <c r="G193" s="236"/>
      <c r="H193" s="239">
        <v>-2.8000000000000001E-2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202</v>
      </c>
      <c r="AU193" s="245" t="s">
        <v>86</v>
      </c>
      <c r="AV193" s="14" t="s">
        <v>86</v>
      </c>
      <c r="AW193" s="14" t="s">
        <v>32</v>
      </c>
      <c r="AX193" s="14" t="s">
        <v>77</v>
      </c>
      <c r="AY193" s="245" t="s">
        <v>191</v>
      </c>
    </row>
    <row r="194" spans="1:65" s="2" customFormat="1" ht="21.6" customHeight="1">
      <c r="A194" s="34"/>
      <c r="B194" s="35"/>
      <c r="C194" s="208" t="s">
        <v>266</v>
      </c>
      <c r="D194" s="208" t="s">
        <v>193</v>
      </c>
      <c r="E194" s="209" t="s">
        <v>267</v>
      </c>
      <c r="F194" s="210" t="s">
        <v>268</v>
      </c>
      <c r="G194" s="211" t="s">
        <v>196</v>
      </c>
      <c r="H194" s="212">
        <v>3</v>
      </c>
      <c r="I194" s="213"/>
      <c r="J194" s="214">
        <f>ROUND(I194*H194,2)</f>
        <v>0</v>
      </c>
      <c r="K194" s="210" t="s">
        <v>197</v>
      </c>
      <c r="L194" s="39"/>
      <c r="M194" s="215" t="s">
        <v>1</v>
      </c>
      <c r="N194" s="216" t="s">
        <v>42</v>
      </c>
      <c r="O194" s="71"/>
      <c r="P194" s="217">
        <f>O194*H194</f>
        <v>0</v>
      </c>
      <c r="Q194" s="217">
        <v>1.1469999999999999E-2</v>
      </c>
      <c r="R194" s="217">
        <f>Q194*H194</f>
        <v>3.4409999999999996E-2</v>
      </c>
      <c r="S194" s="217">
        <v>0</v>
      </c>
      <c r="T194" s="21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9" t="s">
        <v>198</v>
      </c>
      <c r="AT194" s="219" t="s">
        <v>193</v>
      </c>
      <c r="AU194" s="219" t="s">
        <v>86</v>
      </c>
      <c r="AY194" s="17" t="s">
        <v>191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7" t="s">
        <v>84</v>
      </c>
      <c r="BK194" s="220">
        <f>ROUND(I194*H194,2)</f>
        <v>0</v>
      </c>
      <c r="BL194" s="17" t="s">
        <v>198</v>
      </c>
      <c r="BM194" s="219" t="s">
        <v>269</v>
      </c>
    </row>
    <row r="195" spans="1:65" s="2" customFormat="1" ht="19.5">
      <c r="A195" s="34"/>
      <c r="B195" s="35"/>
      <c r="C195" s="36"/>
      <c r="D195" s="221" t="s">
        <v>200</v>
      </c>
      <c r="E195" s="36"/>
      <c r="F195" s="222" t="s">
        <v>270</v>
      </c>
      <c r="G195" s="36"/>
      <c r="H195" s="36"/>
      <c r="I195" s="122"/>
      <c r="J195" s="36"/>
      <c r="K195" s="36"/>
      <c r="L195" s="39"/>
      <c r="M195" s="223"/>
      <c r="N195" s="22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200</v>
      </c>
      <c r="AU195" s="17" t="s">
        <v>86</v>
      </c>
    </row>
    <row r="196" spans="1:65" s="13" customFormat="1">
      <c r="B196" s="225"/>
      <c r="C196" s="226"/>
      <c r="D196" s="221" t="s">
        <v>202</v>
      </c>
      <c r="E196" s="227" t="s">
        <v>1</v>
      </c>
      <c r="F196" s="228" t="s">
        <v>211</v>
      </c>
      <c r="G196" s="226"/>
      <c r="H196" s="227" t="s">
        <v>1</v>
      </c>
      <c r="I196" s="229"/>
      <c r="J196" s="226"/>
      <c r="K196" s="226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202</v>
      </c>
      <c r="AU196" s="234" t="s">
        <v>86</v>
      </c>
      <c r="AV196" s="13" t="s">
        <v>84</v>
      </c>
      <c r="AW196" s="13" t="s">
        <v>32</v>
      </c>
      <c r="AX196" s="13" t="s">
        <v>77</v>
      </c>
      <c r="AY196" s="234" t="s">
        <v>191</v>
      </c>
    </row>
    <row r="197" spans="1:65" s="14" customFormat="1">
      <c r="B197" s="235"/>
      <c r="C197" s="236"/>
      <c r="D197" s="221" t="s">
        <v>202</v>
      </c>
      <c r="E197" s="237" t="s">
        <v>1</v>
      </c>
      <c r="F197" s="238" t="s">
        <v>1475</v>
      </c>
      <c r="G197" s="236"/>
      <c r="H197" s="239">
        <v>3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202</v>
      </c>
      <c r="AU197" s="245" t="s">
        <v>86</v>
      </c>
      <c r="AV197" s="14" t="s">
        <v>86</v>
      </c>
      <c r="AW197" s="14" t="s">
        <v>32</v>
      </c>
      <c r="AX197" s="14" t="s">
        <v>77</v>
      </c>
      <c r="AY197" s="245" t="s">
        <v>191</v>
      </c>
    </row>
    <row r="198" spans="1:65" s="2" customFormat="1" ht="21.6" customHeight="1">
      <c r="A198" s="34"/>
      <c r="B198" s="35"/>
      <c r="C198" s="247" t="s">
        <v>274</v>
      </c>
      <c r="D198" s="247" t="s">
        <v>275</v>
      </c>
      <c r="E198" s="248" t="s">
        <v>276</v>
      </c>
      <c r="F198" s="249" t="s">
        <v>277</v>
      </c>
      <c r="G198" s="250" t="s">
        <v>196</v>
      </c>
      <c r="H198" s="251">
        <v>3</v>
      </c>
      <c r="I198" s="252"/>
      <c r="J198" s="253">
        <f>ROUND(I198*H198,2)</f>
        <v>0</v>
      </c>
      <c r="K198" s="249" t="s">
        <v>197</v>
      </c>
      <c r="L198" s="254"/>
      <c r="M198" s="255" t="s">
        <v>1</v>
      </c>
      <c r="N198" s="256" t="s">
        <v>42</v>
      </c>
      <c r="O198" s="71"/>
      <c r="P198" s="217">
        <f>O198*H198</f>
        <v>0</v>
      </c>
      <c r="Q198" s="217">
        <v>0.1366</v>
      </c>
      <c r="R198" s="217">
        <f>Q198*H198</f>
        <v>0.4098</v>
      </c>
      <c r="S198" s="217">
        <v>0</v>
      </c>
      <c r="T198" s="21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9" t="s">
        <v>248</v>
      </c>
      <c r="AT198" s="219" t="s">
        <v>275</v>
      </c>
      <c r="AU198" s="219" t="s">
        <v>86</v>
      </c>
      <c r="AY198" s="17" t="s">
        <v>191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7" t="s">
        <v>84</v>
      </c>
      <c r="BK198" s="220">
        <f>ROUND(I198*H198,2)</f>
        <v>0</v>
      </c>
      <c r="BL198" s="17" t="s">
        <v>198</v>
      </c>
      <c r="BM198" s="219" t="s">
        <v>278</v>
      </c>
    </row>
    <row r="199" spans="1:65" s="2" customFormat="1" ht="19.5">
      <c r="A199" s="34"/>
      <c r="B199" s="35"/>
      <c r="C199" s="36"/>
      <c r="D199" s="221" t="s">
        <v>200</v>
      </c>
      <c r="E199" s="36"/>
      <c r="F199" s="222" t="s">
        <v>279</v>
      </c>
      <c r="G199" s="36"/>
      <c r="H199" s="36"/>
      <c r="I199" s="122"/>
      <c r="J199" s="36"/>
      <c r="K199" s="36"/>
      <c r="L199" s="39"/>
      <c r="M199" s="223"/>
      <c r="N199" s="224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200</v>
      </c>
      <c r="AU199" s="17" t="s">
        <v>86</v>
      </c>
    </row>
    <row r="200" spans="1:65" s="2" customFormat="1" ht="21.6" customHeight="1">
      <c r="A200" s="34"/>
      <c r="B200" s="35"/>
      <c r="C200" s="208" t="s">
        <v>280</v>
      </c>
      <c r="D200" s="208" t="s">
        <v>193</v>
      </c>
      <c r="E200" s="209" t="s">
        <v>281</v>
      </c>
      <c r="F200" s="210" t="s">
        <v>282</v>
      </c>
      <c r="G200" s="211" t="s">
        <v>223</v>
      </c>
      <c r="H200" s="212">
        <v>26.702999999999999</v>
      </c>
      <c r="I200" s="213"/>
      <c r="J200" s="214">
        <f>ROUND(I200*H200,2)</f>
        <v>0</v>
      </c>
      <c r="K200" s="210" t="s">
        <v>197</v>
      </c>
      <c r="L200" s="39"/>
      <c r="M200" s="215" t="s">
        <v>1</v>
      </c>
      <c r="N200" s="216" t="s">
        <v>42</v>
      </c>
      <c r="O200" s="71"/>
      <c r="P200" s="217">
        <f>O200*H200</f>
        <v>0</v>
      </c>
      <c r="Q200" s="217">
        <v>6.9169999999999995E-2</v>
      </c>
      <c r="R200" s="217">
        <f>Q200*H200</f>
        <v>1.8470465099999998</v>
      </c>
      <c r="S200" s="217">
        <v>0</v>
      </c>
      <c r="T200" s="21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9" t="s">
        <v>198</v>
      </c>
      <c r="AT200" s="219" t="s">
        <v>193</v>
      </c>
      <c r="AU200" s="219" t="s">
        <v>86</v>
      </c>
      <c r="AY200" s="17" t="s">
        <v>191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7" t="s">
        <v>84</v>
      </c>
      <c r="BK200" s="220">
        <f>ROUND(I200*H200,2)</f>
        <v>0</v>
      </c>
      <c r="BL200" s="17" t="s">
        <v>198</v>
      </c>
      <c r="BM200" s="219" t="s">
        <v>1476</v>
      </c>
    </row>
    <row r="201" spans="1:65" s="2" customFormat="1" ht="29.25">
      <c r="A201" s="34"/>
      <c r="B201" s="35"/>
      <c r="C201" s="36"/>
      <c r="D201" s="221" t="s">
        <v>200</v>
      </c>
      <c r="E201" s="36"/>
      <c r="F201" s="222" t="s">
        <v>284</v>
      </c>
      <c r="G201" s="36"/>
      <c r="H201" s="36"/>
      <c r="I201" s="122"/>
      <c r="J201" s="36"/>
      <c r="K201" s="36"/>
      <c r="L201" s="39"/>
      <c r="M201" s="223"/>
      <c r="N201" s="224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200</v>
      </c>
      <c r="AU201" s="17" t="s">
        <v>86</v>
      </c>
    </row>
    <row r="202" spans="1:65" s="13" customFormat="1">
      <c r="B202" s="225"/>
      <c r="C202" s="226"/>
      <c r="D202" s="221" t="s">
        <v>202</v>
      </c>
      <c r="E202" s="227" t="s">
        <v>1</v>
      </c>
      <c r="F202" s="228" t="s">
        <v>1477</v>
      </c>
      <c r="G202" s="226"/>
      <c r="H202" s="227" t="s">
        <v>1</v>
      </c>
      <c r="I202" s="229"/>
      <c r="J202" s="226"/>
      <c r="K202" s="226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202</v>
      </c>
      <c r="AU202" s="234" t="s">
        <v>86</v>
      </c>
      <c r="AV202" s="13" t="s">
        <v>84</v>
      </c>
      <c r="AW202" s="13" t="s">
        <v>32</v>
      </c>
      <c r="AX202" s="13" t="s">
        <v>77</v>
      </c>
      <c r="AY202" s="234" t="s">
        <v>191</v>
      </c>
    </row>
    <row r="203" spans="1:65" s="14" customFormat="1">
      <c r="B203" s="235"/>
      <c r="C203" s="236"/>
      <c r="D203" s="221" t="s">
        <v>202</v>
      </c>
      <c r="E203" s="237" t="s">
        <v>1</v>
      </c>
      <c r="F203" s="238" t="s">
        <v>1478</v>
      </c>
      <c r="G203" s="236"/>
      <c r="H203" s="239">
        <v>14.351000000000001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202</v>
      </c>
      <c r="AU203" s="245" t="s">
        <v>86</v>
      </c>
      <c r="AV203" s="14" t="s">
        <v>86</v>
      </c>
      <c r="AW203" s="14" t="s">
        <v>32</v>
      </c>
      <c r="AX203" s="14" t="s">
        <v>77</v>
      </c>
      <c r="AY203" s="245" t="s">
        <v>191</v>
      </c>
    </row>
    <row r="204" spans="1:65" s="14" customFormat="1">
      <c r="B204" s="235"/>
      <c r="C204" s="236"/>
      <c r="D204" s="221" t="s">
        <v>202</v>
      </c>
      <c r="E204" s="237" t="s">
        <v>1</v>
      </c>
      <c r="F204" s="238" t="s">
        <v>1479</v>
      </c>
      <c r="G204" s="236"/>
      <c r="H204" s="239">
        <v>12.352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202</v>
      </c>
      <c r="AU204" s="245" t="s">
        <v>86</v>
      </c>
      <c r="AV204" s="14" t="s">
        <v>86</v>
      </c>
      <c r="AW204" s="14" t="s">
        <v>32</v>
      </c>
      <c r="AX204" s="14" t="s">
        <v>77</v>
      </c>
      <c r="AY204" s="245" t="s">
        <v>191</v>
      </c>
    </row>
    <row r="205" spans="1:65" s="2" customFormat="1" ht="21.6" customHeight="1">
      <c r="A205" s="34"/>
      <c r="B205" s="35"/>
      <c r="C205" s="208" t="s">
        <v>294</v>
      </c>
      <c r="D205" s="208" t="s">
        <v>193</v>
      </c>
      <c r="E205" s="209" t="s">
        <v>295</v>
      </c>
      <c r="F205" s="210" t="s">
        <v>296</v>
      </c>
      <c r="G205" s="211" t="s">
        <v>297</v>
      </c>
      <c r="H205" s="212">
        <v>62.28</v>
      </c>
      <c r="I205" s="213"/>
      <c r="J205" s="214">
        <f>ROUND(I205*H205,2)</f>
        <v>0</v>
      </c>
      <c r="K205" s="210" t="s">
        <v>197</v>
      </c>
      <c r="L205" s="39"/>
      <c r="M205" s="215" t="s">
        <v>1</v>
      </c>
      <c r="N205" s="216" t="s">
        <v>42</v>
      </c>
      <c r="O205" s="71"/>
      <c r="P205" s="217">
        <f>O205*H205</f>
        <v>0</v>
      </c>
      <c r="Q205" s="217">
        <v>1.2E-4</v>
      </c>
      <c r="R205" s="217">
        <f>Q205*H205</f>
        <v>7.4736000000000004E-3</v>
      </c>
      <c r="S205" s="217">
        <v>0</v>
      </c>
      <c r="T205" s="21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9" t="s">
        <v>198</v>
      </c>
      <c r="AT205" s="219" t="s">
        <v>193</v>
      </c>
      <c r="AU205" s="219" t="s">
        <v>86</v>
      </c>
      <c r="AY205" s="17" t="s">
        <v>191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7" t="s">
        <v>84</v>
      </c>
      <c r="BK205" s="220">
        <f>ROUND(I205*H205,2)</f>
        <v>0</v>
      </c>
      <c r="BL205" s="17" t="s">
        <v>198</v>
      </c>
      <c r="BM205" s="219" t="s">
        <v>298</v>
      </c>
    </row>
    <row r="206" spans="1:65" s="2" customFormat="1">
      <c r="A206" s="34"/>
      <c r="B206" s="35"/>
      <c r="C206" s="36"/>
      <c r="D206" s="221" t="s">
        <v>200</v>
      </c>
      <c r="E206" s="36"/>
      <c r="F206" s="222" t="s">
        <v>299</v>
      </c>
      <c r="G206" s="36"/>
      <c r="H206" s="36"/>
      <c r="I206" s="122"/>
      <c r="J206" s="36"/>
      <c r="K206" s="36"/>
      <c r="L206" s="39"/>
      <c r="M206" s="223"/>
      <c r="N206" s="224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200</v>
      </c>
      <c r="AU206" s="17" t="s">
        <v>86</v>
      </c>
    </row>
    <row r="207" spans="1:65" s="13" customFormat="1">
      <c r="B207" s="225"/>
      <c r="C207" s="226"/>
      <c r="D207" s="221" t="s">
        <v>202</v>
      </c>
      <c r="E207" s="227" t="s">
        <v>1</v>
      </c>
      <c r="F207" s="228" t="s">
        <v>300</v>
      </c>
      <c r="G207" s="226"/>
      <c r="H207" s="227" t="s">
        <v>1</v>
      </c>
      <c r="I207" s="229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202</v>
      </c>
      <c r="AU207" s="234" t="s">
        <v>86</v>
      </c>
      <c r="AV207" s="13" t="s">
        <v>84</v>
      </c>
      <c r="AW207" s="13" t="s">
        <v>32</v>
      </c>
      <c r="AX207" s="13" t="s">
        <v>77</v>
      </c>
      <c r="AY207" s="234" t="s">
        <v>191</v>
      </c>
    </row>
    <row r="208" spans="1:65" s="14" customFormat="1">
      <c r="B208" s="235"/>
      <c r="C208" s="236"/>
      <c r="D208" s="221" t="s">
        <v>202</v>
      </c>
      <c r="E208" s="237" t="s">
        <v>1</v>
      </c>
      <c r="F208" s="238" t="s">
        <v>1480</v>
      </c>
      <c r="G208" s="236"/>
      <c r="H208" s="239">
        <v>41.52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202</v>
      </c>
      <c r="AU208" s="245" t="s">
        <v>86</v>
      </c>
      <c r="AV208" s="14" t="s">
        <v>86</v>
      </c>
      <c r="AW208" s="14" t="s">
        <v>32</v>
      </c>
      <c r="AX208" s="14" t="s">
        <v>77</v>
      </c>
      <c r="AY208" s="245" t="s">
        <v>191</v>
      </c>
    </row>
    <row r="209" spans="1:65" s="13" customFormat="1">
      <c r="B209" s="225"/>
      <c r="C209" s="226"/>
      <c r="D209" s="221" t="s">
        <v>202</v>
      </c>
      <c r="E209" s="227" t="s">
        <v>1</v>
      </c>
      <c r="F209" s="228" t="s">
        <v>253</v>
      </c>
      <c r="G209" s="226"/>
      <c r="H209" s="227" t="s">
        <v>1</v>
      </c>
      <c r="I209" s="229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202</v>
      </c>
      <c r="AU209" s="234" t="s">
        <v>86</v>
      </c>
      <c r="AV209" s="13" t="s">
        <v>84</v>
      </c>
      <c r="AW209" s="13" t="s">
        <v>32</v>
      </c>
      <c r="AX209" s="13" t="s">
        <v>77</v>
      </c>
      <c r="AY209" s="234" t="s">
        <v>191</v>
      </c>
    </row>
    <row r="210" spans="1:65" s="14" customFormat="1">
      <c r="B210" s="235"/>
      <c r="C210" s="236"/>
      <c r="D210" s="221" t="s">
        <v>202</v>
      </c>
      <c r="E210" s="237" t="s">
        <v>1</v>
      </c>
      <c r="F210" s="238" t="s">
        <v>1481</v>
      </c>
      <c r="G210" s="236"/>
      <c r="H210" s="239">
        <v>20.76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202</v>
      </c>
      <c r="AU210" s="245" t="s">
        <v>86</v>
      </c>
      <c r="AV210" s="14" t="s">
        <v>86</v>
      </c>
      <c r="AW210" s="14" t="s">
        <v>32</v>
      </c>
      <c r="AX210" s="14" t="s">
        <v>77</v>
      </c>
      <c r="AY210" s="245" t="s">
        <v>191</v>
      </c>
    </row>
    <row r="211" spans="1:65" s="2" customFormat="1" ht="32.450000000000003" customHeight="1">
      <c r="A211" s="34"/>
      <c r="B211" s="35"/>
      <c r="C211" s="208" t="s">
        <v>303</v>
      </c>
      <c r="D211" s="208" t="s">
        <v>193</v>
      </c>
      <c r="E211" s="209" t="s">
        <v>304</v>
      </c>
      <c r="F211" s="210" t="s">
        <v>305</v>
      </c>
      <c r="G211" s="211" t="s">
        <v>223</v>
      </c>
      <c r="H211" s="212">
        <v>2.8130000000000002</v>
      </c>
      <c r="I211" s="213"/>
      <c r="J211" s="214">
        <f>ROUND(I211*H211,2)</f>
        <v>0</v>
      </c>
      <c r="K211" s="210" t="s">
        <v>197</v>
      </c>
      <c r="L211" s="39"/>
      <c r="M211" s="215" t="s">
        <v>1</v>
      </c>
      <c r="N211" s="216" t="s">
        <v>42</v>
      </c>
      <c r="O211" s="71"/>
      <c r="P211" s="217">
        <f>O211*H211</f>
        <v>0</v>
      </c>
      <c r="Q211" s="217">
        <v>5.3780000000000001E-2</v>
      </c>
      <c r="R211" s="217">
        <f>Q211*H211</f>
        <v>0.15128314000000001</v>
      </c>
      <c r="S211" s="217">
        <v>0</v>
      </c>
      <c r="T211" s="21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9" t="s">
        <v>198</v>
      </c>
      <c r="AT211" s="219" t="s">
        <v>193</v>
      </c>
      <c r="AU211" s="219" t="s">
        <v>86</v>
      </c>
      <c r="AY211" s="17" t="s">
        <v>191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7" t="s">
        <v>84</v>
      </c>
      <c r="BK211" s="220">
        <f>ROUND(I211*H211,2)</f>
        <v>0</v>
      </c>
      <c r="BL211" s="17" t="s">
        <v>198</v>
      </c>
      <c r="BM211" s="219" t="s">
        <v>306</v>
      </c>
    </row>
    <row r="212" spans="1:65" s="2" customFormat="1" ht="29.25">
      <c r="A212" s="34"/>
      <c r="B212" s="35"/>
      <c r="C212" s="36"/>
      <c r="D212" s="221" t="s">
        <v>200</v>
      </c>
      <c r="E212" s="36"/>
      <c r="F212" s="222" t="s">
        <v>307</v>
      </c>
      <c r="G212" s="36"/>
      <c r="H212" s="36"/>
      <c r="I212" s="122"/>
      <c r="J212" s="36"/>
      <c r="K212" s="36"/>
      <c r="L212" s="39"/>
      <c r="M212" s="223"/>
      <c r="N212" s="224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200</v>
      </c>
      <c r="AU212" s="17" t="s">
        <v>86</v>
      </c>
    </row>
    <row r="213" spans="1:65" s="13" customFormat="1">
      <c r="B213" s="225"/>
      <c r="C213" s="226"/>
      <c r="D213" s="221" t="s">
        <v>202</v>
      </c>
      <c r="E213" s="227" t="s">
        <v>1</v>
      </c>
      <c r="F213" s="228" t="s">
        <v>308</v>
      </c>
      <c r="G213" s="226"/>
      <c r="H213" s="227" t="s">
        <v>1</v>
      </c>
      <c r="I213" s="229"/>
      <c r="J213" s="226"/>
      <c r="K213" s="226"/>
      <c r="L213" s="230"/>
      <c r="M213" s="231"/>
      <c r="N213" s="232"/>
      <c r="O213" s="232"/>
      <c r="P213" s="232"/>
      <c r="Q213" s="232"/>
      <c r="R213" s="232"/>
      <c r="S213" s="232"/>
      <c r="T213" s="233"/>
      <c r="AT213" s="234" t="s">
        <v>202</v>
      </c>
      <c r="AU213" s="234" t="s">
        <v>86</v>
      </c>
      <c r="AV213" s="13" t="s">
        <v>84</v>
      </c>
      <c r="AW213" s="13" t="s">
        <v>32</v>
      </c>
      <c r="AX213" s="13" t="s">
        <v>77</v>
      </c>
      <c r="AY213" s="234" t="s">
        <v>191</v>
      </c>
    </row>
    <row r="214" spans="1:65" s="14" customFormat="1">
      <c r="B214" s="235"/>
      <c r="C214" s="236"/>
      <c r="D214" s="221" t="s">
        <v>202</v>
      </c>
      <c r="E214" s="237" t="s">
        <v>1</v>
      </c>
      <c r="F214" s="238" t="s">
        <v>1482</v>
      </c>
      <c r="G214" s="236"/>
      <c r="H214" s="239">
        <v>2.8130000000000002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202</v>
      </c>
      <c r="AU214" s="245" t="s">
        <v>86</v>
      </c>
      <c r="AV214" s="14" t="s">
        <v>86</v>
      </c>
      <c r="AW214" s="14" t="s">
        <v>32</v>
      </c>
      <c r="AX214" s="14" t="s">
        <v>77</v>
      </c>
      <c r="AY214" s="245" t="s">
        <v>191</v>
      </c>
    </row>
    <row r="215" spans="1:65" s="12" customFormat="1" ht="22.9" customHeight="1">
      <c r="B215" s="192"/>
      <c r="C215" s="193"/>
      <c r="D215" s="194" t="s">
        <v>76</v>
      </c>
      <c r="E215" s="206" t="s">
        <v>232</v>
      </c>
      <c r="F215" s="206" t="s">
        <v>318</v>
      </c>
      <c r="G215" s="193"/>
      <c r="H215" s="193"/>
      <c r="I215" s="196"/>
      <c r="J215" s="207">
        <f>BK215</f>
        <v>0</v>
      </c>
      <c r="K215" s="193"/>
      <c r="L215" s="198"/>
      <c r="M215" s="199"/>
      <c r="N215" s="200"/>
      <c r="O215" s="200"/>
      <c r="P215" s="201">
        <f>P216+P267</f>
        <v>0</v>
      </c>
      <c r="Q215" s="200"/>
      <c r="R215" s="201">
        <f>R216+R267</f>
        <v>1.5684422100000002</v>
      </c>
      <c r="S215" s="200"/>
      <c r="T215" s="202">
        <f>T216+T267</f>
        <v>0</v>
      </c>
      <c r="AR215" s="203" t="s">
        <v>84</v>
      </c>
      <c r="AT215" s="204" t="s">
        <v>76</v>
      </c>
      <c r="AU215" s="204" t="s">
        <v>84</v>
      </c>
      <c r="AY215" s="203" t="s">
        <v>191</v>
      </c>
      <c r="BK215" s="205">
        <f>BK216+BK267</f>
        <v>0</v>
      </c>
    </row>
    <row r="216" spans="1:65" s="12" customFormat="1" ht="20.85" customHeight="1">
      <c r="B216" s="192"/>
      <c r="C216" s="193"/>
      <c r="D216" s="194" t="s">
        <v>76</v>
      </c>
      <c r="E216" s="206" t="s">
        <v>319</v>
      </c>
      <c r="F216" s="206" t="s">
        <v>320</v>
      </c>
      <c r="G216" s="193"/>
      <c r="H216" s="193"/>
      <c r="I216" s="196"/>
      <c r="J216" s="207">
        <f>BK216</f>
        <v>0</v>
      </c>
      <c r="K216" s="193"/>
      <c r="L216" s="198"/>
      <c r="M216" s="199"/>
      <c r="N216" s="200"/>
      <c r="O216" s="200"/>
      <c r="P216" s="201">
        <f>SUM(P217:P266)</f>
        <v>0</v>
      </c>
      <c r="Q216" s="200"/>
      <c r="R216" s="201">
        <f>SUM(R217:R266)</f>
        <v>1.4776622100000001</v>
      </c>
      <c r="S216" s="200"/>
      <c r="T216" s="202">
        <f>SUM(T217:T266)</f>
        <v>0</v>
      </c>
      <c r="AR216" s="203" t="s">
        <v>84</v>
      </c>
      <c r="AT216" s="204" t="s">
        <v>76</v>
      </c>
      <c r="AU216" s="204" t="s">
        <v>86</v>
      </c>
      <c r="AY216" s="203" t="s">
        <v>191</v>
      </c>
      <c r="BK216" s="205">
        <f>SUM(BK217:BK266)</f>
        <v>0</v>
      </c>
    </row>
    <row r="217" spans="1:65" s="2" customFormat="1" ht="21.6" customHeight="1">
      <c r="A217" s="34"/>
      <c r="B217" s="35"/>
      <c r="C217" s="208" t="s">
        <v>8</v>
      </c>
      <c r="D217" s="208" t="s">
        <v>193</v>
      </c>
      <c r="E217" s="209" t="s">
        <v>322</v>
      </c>
      <c r="F217" s="210" t="s">
        <v>323</v>
      </c>
      <c r="G217" s="211" t="s">
        <v>223</v>
      </c>
      <c r="H217" s="212">
        <v>218.477</v>
      </c>
      <c r="I217" s="213"/>
      <c r="J217" s="214">
        <f>ROUND(I217*H217,2)</f>
        <v>0</v>
      </c>
      <c r="K217" s="210" t="s">
        <v>197</v>
      </c>
      <c r="L217" s="39"/>
      <c r="M217" s="215" t="s">
        <v>1</v>
      </c>
      <c r="N217" s="216" t="s">
        <v>42</v>
      </c>
      <c r="O217" s="71"/>
      <c r="P217" s="217">
        <f>O217*H217</f>
        <v>0</v>
      </c>
      <c r="Q217" s="217">
        <v>2.5999999999999998E-4</v>
      </c>
      <c r="R217" s="217">
        <f>Q217*H217</f>
        <v>5.6804019999999997E-2</v>
      </c>
      <c r="S217" s="217">
        <v>0</v>
      </c>
      <c r="T217" s="21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9" t="s">
        <v>198</v>
      </c>
      <c r="AT217" s="219" t="s">
        <v>193</v>
      </c>
      <c r="AU217" s="219" t="s">
        <v>213</v>
      </c>
      <c r="AY217" s="17" t="s">
        <v>191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7" t="s">
        <v>84</v>
      </c>
      <c r="BK217" s="220">
        <f>ROUND(I217*H217,2)</f>
        <v>0</v>
      </c>
      <c r="BL217" s="17" t="s">
        <v>198</v>
      </c>
      <c r="BM217" s="219" t="s">
        <v>324</v>
      </c>
    </row>
    <row r="218" spans="1:65" s="2" customFormat="1" ht="19.5">
      <c r="A218" s="34"/>
      <c r="B218" s="35"/>
      <c r="C218" s="36"/>
      <c r="D218" s="221" t="s">
        <v>200</v>
      </c>
      <c r="E218" s="36"/>
      <c r="F218" s="222" t="s">
        <v>325</v>
      </c>
      <c r="G218" s="36"/>
      <c r="H218" s="36"/>
      <c r="I218" s="122"/>
      <c r="J218" s="36"/>
      <c r="K218" s="36"/>
      <c r="L218" s="39"/>
      <c r="M218" s="223"/>
      <c r="N218" s="224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200</v>
      </c>
      <c r="AU218" s="17" t="s">
        <v>213</v>
      </c>
    </row>
    <row r="219" spans="1:65" s="13" customFormat="1">
      <c r="B219" s="225"/>
      <c r="C219" s="226"/>
      <c r="D219" s="221" t="s">
        <v>202</v>
      </c>
      <c r="E219" s="227" t="s">
        <v>1</v>
      </c>
      <c r="F219" s="228" t="s">
        <v>326</v>
      </c>
      <c r="G219" s="226"/>
      <c r="H219" s="227" t="s">
        <v>1</v>
      </c>
      <c r="I219" s="229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202</v>
      </c>
      <c r="AU219" s="234" t="s">
        <v>213</v>
      </c>
      <c r="AV219" s="13" t="s">
        <v>84</v>
      </c>
      <c r="AW219" s="13" t="s">
        <v>32</v>
      </c>
      <c r="AX219" s="13" t="s">
        <v>77</v>
      </c>
      <c r="AY219" s="234" t="s">
        <v>191</v>
      </c>
    </row>
    <row r="220" spans="1:65" s="13" customFormat="1">
      <c r="B220" s="225"/>
      <c r="C220" s="226"/>
      <c r="D220" s="221" t="s">
        <v>202</v>
      </c>
      <c r="E220" s="227" t="s">
        <v>1</v>
      </c>
      <c r="F220" s="228" t="s">
        <v>1477</v>
      </c>
      <c r="G220" s="226"/>
      <c r="H220" s="227" t="s">
        <v>1</v>
      </c>
      <c r="I220" s="229"/>
      <c r="J220" s="226"/>
      <c r="K220" s="226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202</v>
      </c>
      <c r="AU220" s="234" t="s">
        <v>213</v>
      </c>
      <c r="AV220" s="13" t="s">
        <v>84</v>
      </c>
      <c r="AW220" s="13" t="s">
        <v>32</v>
      </c>
      <c r="AX220" s="13" t="s">
        <v>77</v>
      </c>
      <c r="AY220" s="234" t="s">
        <v>191</v>
      </c>
    </row>
    <row r="221" spans="1:65" s="14" customFormat="1" ht="22.5">
      <c r="B221" s="235"/>
      <c r="C221" s="236"/>
      <c r="D221" s="221" t="s">
        <v>202</v>
      </c>
      <c r="E221" s="237" t="s">
        <v>1</v>
      </c>
      <c r="F221" s="238" t="s">
        <v>1483</v>
      </c>
      <c r="G221" s="236"/>
      <c r="H221" s="239">
        <v>105.30500000000001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202</v>
      </c>
      <c r="AU221" s="245" t="s">
        <v>213</v>
      </c>
      <c r="AV221" s="14" t="s">
        <v>86</v>
      </c>
      <c r="AW221" s="14" t="s">
        <v>32</v>
      </c>
      <c r="AX221" s="14" t="s">
        <v>77</v>
      </c>
      <c r="AY221" s="245" t="s">
        <v>191</v>
      </c>
    </row>
    <row r="222" spans="1:65" s="14" customFormat="1">
      <c r="B222" s="235"/>
      <c r="C222" s="236"/>
      <c r="D222" s="221" t="s">
        <v>202</v>
      </c>
      <c r="E222" s="237" t="s">
        <v>1</v>
      </c>
      <c r="F222" s="238" t="s">
        <v>1484</v>
      </c>
      <c r="G222" s="236"/>
      <c r="H222" s="239">
        <v>-13.394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202</v>
      </c>
      <c r="AU222" s="245" t="s">
        <v>213</v>
      </c>
      <c r="AV222" s="14" t="s">
        <v>86</v>
      </c>
      <c r="AW222" s="14" t="s">
        <v>32</v>
      </c>
      <c r="AX222" s="14" t="s">
        <v>77</v>
      </c>
      <c r="AY222" s="245" t="s">
        <v>191</v>
      </c>
    </row>
    <row r="223" spans="1:65" s="13" customFormat="1">
      <c r="B223" s="225"/>
      <c r="C223" s="226"/>
      <c r="D223" s="221" t="s">
        <v>202</v>
      </c>
      <c r="E223" s="227" t="s">
        <v>1</v>
      </c>
      <c r="F223" s="228" t="s">
        <v>333</v>
      </c>
      <c r="G223" s="226"/>
      <c r="H223" s="227" t="s">
        <v>1</v>
      </c>
      <c r="I223" s="229"/>
      <c r="J223" s="226"/>
      <c r="K223" s="226"/>
      <c r="L223" s="230"/>
      <c r="M223" s="231"/>
      <c r="N223" s="232"/>
      <c r="O223" s="232"/>
      <c r="P223" s="232"/>
      <c r="Q223" s="232"/>
      <c r="R223" s="232"/>
      <c r="S223" s="232"/>
      <c r="T223" s="233"/>
      <c r="AT223" s="234" t="s">
        <v>202</v>
      </c>
      <c r="AU223" s="234" t="s">
        <v>213</v>
      </c>
      <c r="AV223" s="13" t="s">
        <v>84</v>
      </c>
      <c r="AW223" s="13" t="s">
        <v>32</v>
      </c>
      <c r="AX223" s="13" t="s">
        <v>77</v>
      </c>
      <c r="AY223" s="234" t="s">
        <v>191</v>
      </c>
    </row>
    <row r="224" spans="1:65" s="13" customFormat="1">
      <c r="B224" s="225"/>
      <c r="C224" s="226"/>
      <c r="D224" s="221" t="s">
        <v>202</v>
      </c>
      <c r="E224" s="227" t="s">
        <v>1</v>
      </c>
      <c r="F224" s="228" t="s">
        <v>1477</v>
      </c>
      <c r="G224" s="226"/>
      <c r="H224" s="227" t="s">
        <v>1</v>
      </c>
      <c r="I224" s="229"/>
      <c r="J224" s="226"/>
      <c r="K224" s="226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202</v>
      </c>
      <c r="AU224" s="234" t="s">
        <v>213</v>
      </c>
      <c r="AV224" s="13" t="s">
        <v>84</v>
      </c>
      <c r="AW224" s="13" t="s">
        <v>32</v>
      </c>
      <c r="AX224" s="13" t="s">
        <v>77</v>
      </c>
      <c r="AY224" s="234" t="s">
        <v>191</v>
      </c>
    </row>
    <row r="225" spans="1:65" s="14" customFormat="1" ht="33.75">
      <c r="B225" s="235"/>
      <c r="C225" s="236"/>
      <c r="D225" s="221" t="s">
        <v>202</v>
      </c>
      <c r="E225" s="237" t="s">
        <v>1</v>
      </c>
      <c r="F225" s="238" t="s">
        <v>1485</v>
      </c>
      <c r="G225" s="236"/>
      <c r="H225" s="239">
        <v>68.197000000000003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202</v>
      </c>
      <c r="AU225" s="245" t="s">
        <v>213</v>
      </c>
      <c r="AV225" s="14" t="s">
        <v>86</v>
      </c>
      <c r="AW225" s="14" t="s">
        <v>32</v>
      </c>
      <c r="AX225" s="14" t="s">
        <v>77</v>
      </c>
      <c r="AY225" s="245" t="s">
        <v>191</v>
      </c>
    </row>
    <row r="226" spans="1:65" s="13" customFormat="1">
      <c r="B226" s="225"/>
      <c r="C226" s="226"/>
      <c r="D226" s="221" t="s">
        <v>202</v>
      </c>
      <c r="E226" s="227" t="s">
        <v>1</v>
      </c>
      <c r="F226" s="228" t="s">
        <v>335</v>
      </c>
      <c r="G226" s="226"/>
      <c r="H226" s="227" t="s">
        <v>1</v>
      </c>
      <c r="I226" s="229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202</v>
      </c>
      <c r="AU226" s="234" t="s">
        <v>213</v>
      </c>
      <c r="AV226" s="13" t="s">
        <v>84</v>
      </c>
      <c r="AW226" s="13" t="s">
        <v>32</v>
      </c>
      <c r="AX226" s="13" t="s">
        <v>77</v>
      </c>
      <c r="AY226" s="234" t="s">
        <v>191</v>
      </c>
    </row>
    <row r="227" spans="1:65" s="14" customFormat="1">
      <c r="B227" s="235"/>
      <c r="C227" s="236"/>
      <c r="D227" s="221" t="s">
        <v>202</v>
      </c>
      <c r="E227" s="237" t="s">
        <v>1</v>
      </c>
      <c r="F227" s="238" t="s">
        <v>1068</v>
      </c>
      <c r="G227" s="236"/>
      <c r="H227" s="239">
        <v>1.89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202</v>
      </c>
      <c r="AU227" s="245" t="s">
        <v>213</v>
      </c>
      <c r="AV227" s="14" t="s">
        <v>86</v>
      </c>
      <c r="AW227" s="14" t="s">
        <v>32</v>
      </c>
      <c r="AX227" s="14" t="s">
        <v>77</v>
      </c>
      <c r="AY227" s="245" t="s">
        <v>191</v>
      </c>
    </row>
    <row r="228" spans="1:65" s="14" customFormat="1">
      <c r="B228" s="235"/>
      <c r="C228" s="236"/>
      <c r="D228" s="221" t="s">
        <v>202</v>
      </c>
      <c r="E228" s="237" t="s">
        <v>1</v>
      </c>
      <c r="F228" s="238" t="s">
        <v>1486</v>
      </c>
      <c r="G228" s="236"/>
      <c r="H228" s="239">
        <v>-3.698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202</v>
      </c>
      <c r="AU228" s="245" t="s">
        <v>213</v>
      </c>
      <c r="AV228" s="14" t="s">
        <v>86</v>
      </c>
      <c r="AW228" s="14" t="s">
        <v>32</v>
      </c>
      <c r="AX228" s="14" t="s">
        <v>77</v>
      </c>
      <c r="AY228" s="245" t="s">
        <v>191</v>
      </c>
    </row>
    <row r="229" spans="1:65" s="13" customFormat="1">
      <c r="B229" s="225"/>
      <c r="C229" s="226"/>
      <c r="D229" s="221" t="s">
        <v>202</v>
      </c>
      <c r="E229" s="227" t="s">
        <v>1</v>
      </c>
      <c r="F229" s="228" t="s">
        <v>253</v>
      </c>
      <c r="G229" s="226"/>
      <c r="H229" s="227" t="s">
        <v>1</v>
      </c>
      <c r="I229" s="229"/>
      <c r="J229" s="226"/>
      <c r="K229" s="226"/>
      <c r="L229" s="230"/>
      <c r="M229" s="231"/>
      <c r="N229" s="232"/>
      <c r="O229" s="232"/>
      <c r="P229" s="232"/>
      <c r="Q229" s="232"/>
      <c r="R229" s="232"/>
      <c r="S229" s="232"/>
      <c r="T229" s="233"/>
      <c r="AT229" s="234" t="s">
        <v>202</v>
      </c>
      <c r="AU229" s="234" t="s">
        <v>213</v>
      </c>
      <c r="AV229" s="13" t="s">
        <v>84</v>
      </c>
      <c r="AW229" s="13" t="s">
        <v>32</v>
      </c>
      <c r="AX229" s="13" t="s">
        <v>77</v>
      </c>
      <c r="AY229" s="234" t="s">
        <v>191</v>
      </c>
    </row>
    <row r="230" spans="1:65" s="14" customFormat="1">
      <c r="B230" s="235"/>
      <c r="C230" s="236"/>
      <c r="D230" s="221" t="s">
        <v>202</v>
      </c>
      <c r="E230" s="237" t="s">
        <v>1</v>
      </c>
      <c r="F230" s="238" t="s">
        <v>1487</v>
      </c>
      <c r="G230" s="236"/>
      <c r="H230" s="239">
        <v>56.314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202</v>
      </c>
      <c r="AU230" s="245" t="s">
        <v>213</v>
      </c>
      <c r="AV230" s="14" t="s">
        <v>86</v>
      </c>
      <c r="AW230" s="14" t="s">
        <v>32</v>
      </c>
      <c r="AX230" s="14" t="s">
        <v>77</v>
      </c>
      <c r="AY230" s="245" t="s">
        <v>191</v>
      </c>
    </row>
    <row r="231" spans="1:65" s="13" customFormat="1">
      <c r="B231" s="225"/>
      <c r="C231" s="226"/>
      <c r="D231" s="221" t="s">
        <v>202</v>
      </c>
      <c r="E231" s="227" t="s">
        <v>1</v>
      </c>
      <c r="F231" s="228" t="s">
        <v>335</v>
      </c>
      <c r="G231" s="226"/>
      <c r="H231" s="227" t="s">
        <v>1</v>
      </c>
      <c r="I231" s="229"/>
      <c r="J231" s="226"/>
      <c r="K231" s="226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202</v>
      </c>
      <c r="AU231" s="234" t="s">
        <v>213</v>
      </c>
      <c r="AV231" s="13" t="s">
        <v>84</v>
      </c>
      <c r="AW231" s="13" t="s">
        <v>32</v>
      </c>
      <c r="AX231" s="13" t="s">
        <v>77</v>
      </c>
      <c r="AY231" s="234" t="s">
        <v>191</v>
      </c>
    </row>
    <row r="232" spans="1:65" s="14" customFormat="1">
      <c r="B232" s="235"/>
      <c r="C232" s="236"/>
      <c r="D232" s="221" t="s">
        <v>202</v>
      </c>
      <c r="E232" s="237" t="s">
        <v>1</v>
      </c>
      <c r="F232" s="238" t="s">
        <v>341</v>
      </c>
      <c r="G232" s="236"/>
      <c r="H232" s="239">
        <v>3.863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202</v>
      </c>
      <c r="AU232" s="245" t="s">
        <v>213</v>
      </c>
      <c r="AV232" s="14" t="s">
        <v>86</v>
      </c>
      <c r="AW232" s="14" t="s">
        <v>32</v>
      </c>
      <c r="AX232" s="14" t="s">
        <v>77</v>
      </c>
      <c r="AY232" s="245" t="s">
        <v>191</v>
      </c>
    </row>
    <row r="233" spans="1:65" s="2" customFormat="1" ht="21.6" customHeight="1">
      <c r="A233" s="34"/>
      <c r="B233" s="35"/>
      <c r="C233" s="208" t="s">
        <v>321</v>
      </c>
      <c r="D233" s="208" t="s">
        <v>193</v>
      </c>
      <c r="E233" s="209" t="s">
        <v>343</v>
      </c>
      <c r="F233" s="210" t="s">
        <v>344</v>
      </c>
      <c r="G233" s="211" t="s">
        <v>223</v>
      </c>
      <c r="H233" s="212">
        <v>43.866</v>
      </c>
      <c r="I233" s="213"/>
      <c r="J233" s="214">
        <f>ROUND(I233*H233,2)</f>
        <v>0</v>
      </c>
      <c r="K233" s="210" t="s">
        <v>197</v>
      </c>
      <c r="L233" s="39"/>
      <c r="M233" s="215" t="s">
        <v>1</v>
      </c>
      <c r="N233" s="216" t="s">
        <v>42</v>
      </c>
      <c r="O233" s="71"/>
      <c r="P233" s="217">
        <f>O233*H233</f>
        <v>0</v>
      </c>
      <c r="Q233" s="217">
        <v>4.3800000000000002E-3</v>
      </c>
      <c r="R233" s="217">
        <f>Q233*H233</f>
        <v>0.19213308000000001</v>
      </c>
      <c r="S233" s="217">
        <v>0</v>
      </c>
      <c r="T233" s="21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9" t="s">
        <v>198</v>
      </c>
      <c r="AT233" s="219" t="s">
        <v>193</v>
      </c>
      <c r="AU233" s="219" t="s">
        <v>213</v>
      </c>
      <c r="AY233" s="17" t="s">
        <v>191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7" t="s">
        <v>84</v>
      </c>
      <c r="BK233" s="220">
        <f>ROUND(I233*H233,2)</f>
        <v>0</v>
      </c>
      <c r="BL233" s="17" t="s">
        <v>198</v>
      </c>
      <c r="BM233" s="219" t="s">
        <v>345</v>
      </c>
    </row>
    <row r="234" spans="1:65" s="2" customFormat="1" ht="19.5">
      <c r="A234" s="34"/>
      <c r="B234" s="35"/>
      <c r="C234" s="36"/>
      <c r="D234" s="221" t="s">
        <v>200</v>
      </c>
      <c r="E234" s="36"/>
      <c r="F234" s="222" t="s">
        <v>346</v>
      </c>
      <c r="G234" s="36"/>
      <c r="H234" s="36"/>
      <c r="I234" s="122"/>
      <c r="J234" s="36"/>
      <c r="K234" s="36"/>
      <c r="L234" s="39"/>
      <c r="M234" s="223"/>
      <c r="N234" s="224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200</v>
      </c>
      <c r="AU234" s="17" t="s">
        <v>213</v>
      </c>
    </row>
    <row r="235" spans="1:65" s="13" customFormat="1">
      <c r="B235" s="225"/>
      <c r="C235" s="226"/>
      <c r="D235" s="221" t="s">
        <v>202</v>
      </c>
      <c r="E235" s="227" t="s">
        <v>1</v>
      </c>
      <c r="F235" s="228" t="s">
        <v>347</v>
      </c>
      <c r="G235" s="226"/>
      <c r="H235" s="227" t="s">
        <v>1</v>
      </c>
      <c r="I235" s="229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202</v>
      </c>
      <c r="AU235" s="234" t="s">
        <v>213</v>
      </c>
      <c r="AV235" s="13" t="s">
        <v>84</v>
      </c>
      <c r="AW235" s="13" t="s">
        <v>32</v>
      </c>
      <c r="AX235" s="13" t="s">
        <v>77</v>
      </c>
      <c r="AY235" s="234" t="s">
        <v>191</v>
      </c>
    </row>
    <row r="236" spans="1:65" s="13" customFormat="1">
      <c r="B236" s="225"/>
      <c r="C236" s="226"/>
      <c r="D236" s="221" t="s">
        <v>202</v>
      </c>
      <c r="E236" s="227" t="s">
        <v>1</v>
      </c>
      <c r="F236" s="228" t="s">
        <v>1477</v>
      </c>
      <c r="G236" s="226"/>
      <c r="H236" s="227" t="s">
        <v>1</v>
      </c>
      <c r="I236" s="229"/>
      <c r="J236" s="226"/>
      <c r="K236" s="226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202</v>
      </c>
      <c r="AU236" s="234" t="s">
        <v>213</v>
      </c>
      <c r="AV236" s="13" t="s">
        <v>84</v>
      </c>
      <c r="AW236" s="13" t="s">
        <v>32</v>
      </c>
      <c r="AX236" s="13" t="s">
        <v>77</v>
      </c>
      <c r="AY236" s="234" t="s">
        <v>191</v>
      </c>
    </row>
    <row r="237" spans="1:65" s="14" customFormat="1">
      <c r="B237" s="235"/>
      <c r="C237" s="236"/>
      <c r="D237" s="221" t="s">
        <v>202</v>
      </c>
      <c r="E237" s="237" t="s">
        <v>1</v>
      </c>
      <c r="F237" s="238" t="s">
        <v>1488</v>
      </c>
      <c r="G237" s="236"/>
      <c r="H237" s="239">
        <v>28.701000000000001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202</v>
      </c>
      <c r="AU237" s="245" t="s">
        <v>213</v>
      </c>
      <c r="AV237" s="14" t="s">
        <v>86</v>
      </c>
      <c r="AW237" s="14" t="s">
        <v>32</v>
      </c>
      <c r="AX237" s="14" t="s">
        <v>77</v>
      </c>
      <c r="AY237" s="245" t="s">
        <v>191</v>
      </c>
    </row>
    <row r="238" spans="1:65" s="14" customFormat="1">
      <c r="B238" s="235"/>
      <c r="C238" s="236"/>
      <c r="D238" s="221" t="s">
        <v>202</v>
      </c>
      <c r="E238" s="237" t="s">
        <v>1</v>
      </c>
      <c r="F238" s="238" t="s">
        <v>1479</v>
      </c>
      <c r="G238" s="236"/>
      <c r="H238" s="239">
        <v>12.352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202</v>
      </c>
      <c r="AU238" s="245" t="s">
        <v>213</v>
      </c>
      <c r="AV238" s="14" t="s">
        <v>86</v>
      </c>
      <c r="AW238" s="14" t="s">
        <v>32</v>
      </c>
      <c r="AX238" s="14" t="s">
        <v>77</v>
      </c>
      <c r="AY238" s="245" t="s">
        <v>191</v>
      </c>
    </row>
    <row r="239" spans="1:65" s="13" customFormat="1">
      <c r="B239" s="225"/>
      <c r="C239" s="226"/>
      <c r="D239" s="221" t="s">
        <v>202</v>
      </c>
      <c r="E239" s="227" t="s">
        <v>1</v>
      </c>
      <c r="F239" s="228" t="s">
        <v>353</v>
      </c>
      <c r="G239" s="226"/>
      <c r="H239" s="227" t="s">
        <v>1</v>
      </c>
      <c r="I239" s="229"/>
      <c r="J239" s="226"/>
      <c r="K239" s="226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202</v>
      </c>
      <c r="AU239" s="234" t="s">
        <v>213</v>
      </c>
      <c r="AV239" s="13" t="s">
        <v>84</v>
      </c>
      <c r="AW239" s="13" t="s">
        <v>32</v>
      </c>
      <c r="AX239" s="13" t="s">
        <v>77</v>
      </c>
      <c r="AY239" s="234" t="s">
        <v>191</v>
      </c>
    </row>
    <row r="240" spans="1:65" s="14" customFormat="1">
      <c r="B240" s="235"/>
      <c r="C240" s="236"/>
      <c r="D240" s="221" t="s">
        <v>202</v>
      </c>
      <c r="E240" s="237" t="s">
        <v>1</v>
      </c>
      <c r="F240" s="238" t="s">
        <v>1482</v>
      </c>
      <c r="G240" s="236"/>
      <c r="H240" s="239">
        <v>2.8130000000000002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202</v>
      </c>
      <c r="AU240" s="245" t="s">
        <v>213</v>
      </c>
      <c r="AV240" s="14" t="s">
        <v>86</v>
      </c>
      <c r="AW240" s="14" t="s">
        <v>32</v>
      </c>
      <c r="AX240" s="14" t="s">
        <v>77</v>
      </c>
      <c r="AY240" s="245" t="s">
        <v>191</v>
      </c>
    </row>
    <row r="241" spans="1:65" s="2" customFormat="1" ht="14.45" customHeight="1">
      <c r="A241" s="34"/>
      <c r="B241" s="35"/>
      <c r="C241" s="208" t="s">
        <v>342</v>
      </c>
      <c r="D241" s="208" t="s">
        <v>193</v>
      </c>
      <c r="E241" s="209" t="s">
        <v>355</v>
      </c>
      <c r="F241" s="210" t="s">
        <v>356</v>
      </c>
      <c r="G241" s="211" t="s">
        <v>223</v>
      </c>
      <c r="H241" s="212">
        <v>4.141</v>
      </c>
      <c r="I241" s="213"/>
      <c r="J241" s="214">
        <f>ROUND(I241*H241,2)</f>
        <v>0</v>
      </c>
      <c r="K241" s="210" t="s">
        <v>197</v>
      </c>
      <c r="L241" s="39"/>
      <c r="M241" s="215" t="s">
        <v>1</v>
      </c>
      <c r="N241" s="216" t="s">
        <v>42</v>
      </c>
      <c r="O241" s="71"/>
      <c r="P241" s="217">
        <f>O241*H241</f>
        <v>0</v>
      </c>
      <c r="Q241" s="217">
        <v>3.9100000000000003E-3</v>
      </c>
      <c r="R241" s="217">
        <f>Q241*H241</f>
        <v>1.619131E-2</v>
      </c>
      <c r="S241" s="217">
        <v>0</v>
      </c>
      <c r="T241" s="21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9" t="s">
        <v>198</v>
      </c>
      <c r="AT241" s="219" t="s">
        <v>193</v>
      </c>
      <c r="AU241" s="219" t="s">
        <v>213</v>
      </c>
      <c r="AY241" s="17" t="s">
        <v>191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7" t="s">
        <v>84</v>
      </c>
      <c r="BK241" s="220">
        <f>ROUND(I241*H241,2)</f>
        <v>0</v>
      </c>
      <c r="BL241" s="17" t="s">
        <v>198</v>
      </c>
      <c r="BM241" s="219" t="s">
        <v>357</v>
      </c>
    </row>
    <row r="242" spans="1:65" s="2" customFormat="1" ht="29.25">
      <c r="A242" s="34"/>
      <c r="B242" s="35"/>
      <c r="C242" s="36"/>
      <c r="D242" s="221" t="s">
        <v>200</v>
      </c>
      <c r="E242" s="36"/>
      <c r="F242" s="222" t="s">
        <v>358</v>
      </c>
      <c r="G242" s="36"/>
      <c r="H242" s="36"/>
      <c r="I242" s="122"/>
      <c r="J242" s="36"/>
      <c r="K242" s="36"/>
      <c r="L242" s="39"/>
      <c r="M242" s="223"/>
      <c r="N242" s="224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200</v>
      </c>
      <c r="AU242" s="17" t="s">
        <v>213</v>
      </c>
    </row>
    <row r="243" spans="1:65" s="13" customFormat="1">
      <c r="B243" s="225"/>
      <c r="C243" s="226"/>
      <c r="D243" s="221" t="s">
        <v>202</v>
      </c>
      <c r="E243" s="227" t="s">
        <v>1</v>
      </c>
      <c r="F243" s="228" t="s">
        <v>347</v>
      </c>
      <c r="G243" s="226"/>
      <c r="H243" s="227" t="s">
        <v>1</v>
      </c>
      <c r="I243" s="229"/>
      <c r="J243" s="226"/>
      <c r="K243" s="226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202</v>
      </c>
      <c r="AU243" s="234" t="s">
        <v>213</v>
      </c>
      <c r="AV243" s="13" t="s">
        <v>84</v>
      </c>
      <c r="AW243" s="13" t="s">
        <v>32</v>
      </c>
      <c r="AX243" s="13" t="s">
        <v>77</v>
      </c>
      <c r="AY243" s="234" t="s">
        <v>191</v>
      </c>
    </row>
    <row r="244" spans="1:65" s="13" customFormat="1">
      <c r="B244" s="225"/>
      <c r="C244" s="226"/>
      <c r="D244" s="221" t="s">
        <v>202</v>
      </c>
      <c r="E244" s="227" t="s">
        <v>1</v>
      </c>
      <c r="F244" s="228" t="s">
        <v>1477</v>
      </c>
      <c r="G244" s="226"/>
      <c r="H244" s="227" t="s">
        <v>1</v>
      </c>
      <c r="I244" s="229"/>
      <c r="J244" s="226"/>
      <c r="K244" s="226"/>
      <c r="L244" s="230"/>
      <c r="M244" s="231"/>
      <c r="N244" s="232"/>
      <c r="O244" s="232"/>
      <c r="P244" s="232"/>
      <c r="Q244" s="232"/>
      <c r="R244" s="232"/>
      <c r="S244" s="232"/>
      <c r="T244" s="233"/>
      <c r="AT244" s="234" t="s">
        <v>202</v>
      </c>
      <c r="AU244" s="234" t="s">
        <v>213</v>
      </c>
      <c r="AV244" s="13" t="s">
        <v>84</v>
      </c>
      <c r="AW244" s="13" t="s">
        <v>32</v>
      </c>
      <c r="AX244" s="13" t="s">
        <v>77</v>
      </c>
      <c r="AY244" s="234" t="s">
        <v>191</v>
      </c>
    </row>
    <row r="245" spans="1:65" s="14" customFormat="1">
      <c r="B245" s="235"/>
      <c r="C245" s="236"/>
      <c r="D245" s="221" t="s">
        <v>202</v>
      </c>
      <c r="E245" s="237" t="s">
        <v>1</v>
      </c>
      <c r="F245" s="238" t="s">
        <v>1489</v>
      </c>
      <c r="G245" s="236"/>
      <c r="H245" s="239">
        <v>4.141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202</v>
      </c>
      <c r="AU245" s="245" t="s">
        <v>213</v>
      </c>
      <c r="AV245" s="14" t="s">
        <v>86</v>
      </c>
      <c r="AW245" s="14" t="s">
        <v>32</v>
      </c>
      <c r="AX245" s="14" t="s">
        <v>77</v>
      </c>
      <c r="AY245" s="245" t="s">
        <v>191</v>
      </c>
    </row>
    <row r="246" spans="1:65" s="2" customFormat="1" ht="21.6" customHeight="1">
      <c r="A246" s="34"/>
      <c r="B246" s="35"/>
      <c r="C246" s="208" t="s">
        <v>354</v>
      </c>
      <c r="D246" s="208" t="s">
        <v>193</v>
      </c>
      <c r="E246" s="209" t="s">
        <v>363</v>
      </c>
      <c r="F246" s="210" t="s">
        <v>364</v>
      </c>
      <c r="G246" s="211" t="s">
        <v>223</v>
      </c>
      <c r="H246" s="212">
        <v>39.936</v>
      </c>
      <c r="I246" s="213"/>
      <c r="J246" s="214">
        <f>ROUND(I246*H246,2)</f>
        <v>0</v>
      </c>
      <c r="K246" s="210" t="s">
        <v>197</v>
      </c>
      <c r="L246" s="39"/>
      <c r="M246" s="215" t="s">
        <v>1</v>
      </c>
      <c r="N246" s="216" t="s">
        <v>42</v>
      </c>
      <c r="O246" s="71"/>
      <c r="P246" s="217">
        <f>O246*H246</f>
        <v>0</v>
      </c>
      <c r="Q246" s="217">
        <v>3.0000000000000001E-3</v>
      </c>
      <c r="R246" s="217">
        <f>Q246*H246</f>
        <v>0.119808</v>
      </c>
      <c r="S246" s="217">
        <v>0</v>
      </c>
      <c r="T246" s="21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9" t="s">
        <v>198</v>
      </c>
      <c r="AT246" s="219" t="s">
        <v>193</v>
      </c>
      <c r="AU246" s="219" t="s">
        <v>213</v>
      </c>
      <c r="AY246" s="17" t="s">
        <v>191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7" t="s">
        <v>84</v>
      </c>
      <c r="BK246" s="220">
        <f>ROUND(I246*H246,2)</f>
        <v>0</v>
      </c>
      <c r="BL246" s="17" t="s">
        <v>198</v>
      </c>
      <c r="BM246" s="219" t="s">
        <v>365</v>
      </c>
    </row>
    <row r="247" spans="1:65" s="2" customFormat="1" ht="19.5">
      <c r="A247" s="34"/>
      <c r="B247" s="35"/>
      <c r="C247" s="36"/>
      <c r="D247" s="221" t="s">
        <v>200</v>
      </c>
      <c r="E247" s="36"/>
      <c r="F247" s="222" t="s">
        <v>366</v>
      </c>
      <c r="G247" s="36"/>
      <c r="H247" s="36"/>
      <c r="I247" s="122"/>
      <c r="J247" s="36"/>
      <c r="K247" s="36"/>
      <c r="L247" s="39"/>
      <c r="M247" s="223"/>
      <c r="N247" s="224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200</v>
      </c>
      <c r="AU247" s="17" t="s">
        <v>213</v>
      </c>
    </row>
    <row r="248" spans="1:65" s="13" customFormat="1">
      <c r="B248" s="225"/>
      <c r="C248" s="226"/>
      <c r="D248" s="221" t="s">
        <v>202</v>
      </c>
      <c r="E248" s="227" t="s">
        <v>1</v>
      </c>
      <c r="F248" s="228" t="s">
        <v>367</v>
      </c>
      <c r="G248" s="226"/>
      <c r="H248" s="227" t="s">
        <v>1</v>
      </c>
      <c r="I248" s="229"/>
      <c r="J248" s="226"/>
      <c r="K248" s="226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202</v>
      </c>
      <c r="AU248" s="234" t="s">
        <v>213</v>
      </c>
      <c r="AV248" s="13" t="s">
        <v>84</v>
      </c>
      <c r="AW248" s="13" t="s">
        <v>32</v>
      </c>
      <c r="AX248" s="13" t="s">
        <v>77</v>
      </c>
      <c r="AY248" s="234" t="s">
        <v>191</v>
      </c>
    </row>
    <row r="249" spans="1:65" s="14" customFormat="1">
      <c r="B249" s="235"/>
      <c r="C249" s="236"/>
      <c r="D249" s="221" t="s">
        <v>202</v>
      </c>
      <c r="E249" s="237" t="s">
        <v>1</v>
      </c>
      <c r="F249" s="238" t="s">
        <v>1487</v>
      </c>
      <c r="G249" s="236"/>
      <c r="H249" s="239">
        <v>56.314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202</v>
      </c>
      <c r="AU249" s="245" t="s">
        <v>213</v>
      </c>
      <c r="AV249" s="14" t="s">
        <v>86</v>
      </c>
      <c r="AW249" s="14" t="s">
        <v>32</v>
      </c>
      <c r="AX249" s="14" t="s">
        <v>77</v>
      </c>
      <c r="AY249" s="245" t="s">
        <v>191</v>
      </c>
    </row>
    <row r="250" spans="1:65" s="14" customFormat="1">
      <c r="B250" s="235"/>
      <c r="C250" s="236"/>
      <c r="D250" s="221" t="s">
        <v>202</v>
      </c>
      <c r="E250" s="237" t="s">
        <v>1</v>
      </c>
      <c r="F250" s="238" t="s">
        <v>368</v>
      </c>
      <c r="G250" s="236"/>
      <c r="H250" s="239">
        <v>-19.265999999999998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202</v>
      </c>
      <c r="AU250" s="245" t="s">
        <v>213</v>
      </c>
      <c r="AV250" s="14" t="s">
        <v>86</v>
      </c>
      <c r="AW250" s="14" t="s">
        <v>32</v>
      </c>
      <c r="AX250" s="14" t="s">
        <v>77</v>
      </c>
      <c r="AY250" s="245" t="s">
        <v>191</v>
      </c>
    </row>
    <row r="251" spans="1:65" s="14" customFormat="1">
      <c r="B251" s="235"/>
      <c r="C251" s="236"/>
      <c r="D251" s="221" t="s">
        <v>202</v>
      </c>
      <c r="E251" s="237" t="s">
        <v>1</v>
      </c>
      <c r="F251" s="238" t="s">
        <v>369</v>
      </c>
      <c r="G251" s="236"/>
      <c r="H251" s="239">
        <v>-0.97499999999999998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202</v>
      </c>
      <c r="AU251" s="245" t="s">
        <v>213</v>
      </c>
      <c r="AV251" s="14" t="s">
        <v>86</v>
      </c>
      <c r="AW251" s="14" t="s">
        <v>32</v>
      </c>
      <c r="AX251" s="14" t="s">
        <v>77</v>
      </c>
      <c r="AY251" s="245" t="s">
        <v>191</v>
      </c>
    </row>
    <row r="252" spans="1:65" s="13" customFormat="1">
      <c r="B252" s="225"/>
      <c r="C252" s="226"/>
      <c r="D252" s="221" t="s">
        <v>202</v>
      </c>
      <c r="E252" s="227" t="s">
        <v>1</v>
      </c>
      <c r="F252" s="228" t="s">
        <v>335</v>
      </c>
      <c r="G252" s="226"/>
      <c r="H252" s="227" t="s">
        <v>1</v>
      </c>
      <c r="I252" s="229"/>
      <c r="J252" s="226"/>
      <c r="K252" s="226"/>
      <c r="L252" s="230"/>
      <c r="M252" s="231"/>
      <c r="N252" s="232"/>
      <c r="O252" s="232"/>
      <c r="P252" s="232"/>
      <c r="Q252" s="232"/>
      <c r="R252" s="232"/>
      <c r="S252" s="232"/>
      <c r="T252" s="233"/>
      <c r="AT252" s="234" t="s">
        <v>202</v>
      </c>
      <c r="AU252" s="234" t="s">
        <v>213</v>
      </c>
      <c r="AV252" s="13" t="s">
        <v>84</v>
      </c>
      <c r="AW252" s="13" t="s">
        <v>32</v>
      </c>
      <c r="AX252" s="13" t="s">
        <v>77</v>
      </c>
      <c r="AY252" s="234" t="s">
        <v>191</v>
      </c>
    </row>
    <row r="253" spans="1:65" s="14" customFormat="1">
      <c r="B253" s="235"/>
      <c r="C253" s="236"/>
      <c r="D253" s="221" t="s">
        <v>202</v>
      </c>
      <c r="E253" s="237" t="s">
        <v>1</v>
      </c>
      <c r="F253" s="238" t="s">
        <v>341</v>
      </c>
      <c r="G253" s="236"/>
      <c r="H253" s="239">
        <v>3.863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202</v>
      </c>
      <c r="AU253" s="245" t="s">
        <v>213</v>
      </c>
      <c r="AV253" s="14" t="s">
        <v>86</v>
      </c>
      <c r="AW253" s="14" t="s">
        <v>32</v>
      </c>
      <c r="AX253" s="14" t="s">
        <v>77</v>
      </c>
      <c r="AY253" s="245" t="s">
        <v>191</v>
      </c>
    </row>
    <row r="254" spans="1:65" s="2" customFormat="1" ht="21.6" customHeight="1">
      <c r="A254" s="34"/>
      <c r="B254" s="35"/>
      <c r="C254" s="208" t="s">
        <v>362</v>
      </c>
      <c r="D254" s="208" t="s">
        <v>193</v>
      </c>
      <c r="E254" s="209" t="s">
        <v>371</v>
      </c>
      <c r="F254" s="210" t="s">
        <v>372</v>
      </c>
      <c r="G254" s="211" t="s">
        <v>223</v>
      </c>
      <c r="H254" s="212">
        <v>60.177</v>
      </c>
      <c r="I254" s="213"/>
      <c r="J254" s="214">
        <f>ROUND(I254*H254,2)</f>
        <v>0</v>
      </c>
      <c r="K254" s="210" t="s">
        <v>197</v>
      </c>
      <c r="L254" s="39"/>
      <c r="M254" s="215" t="s">
        <v>1</v>
      </c>
      <c r="N254" s="216" t="s">
        <v>42</v>
      </c>
      <c r="O254" s="71"/>
      <c r="P254" s="217">
        <f>O254*H254</f>
        <v>0</v>
      </c>
      <c r="Q254" s="217">
        <v>1.54E-2</v>
      </c>
      <c r="R254" s="217">
        <f>Q254*H254</f>
        <v>0.92672580000000004</v>
      </c>
      <c r="S254" s="217">
        <v>0</v>
      </c>
      <c r="T254" s="21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9" t="s">
        <v>198</v>
      </c>
      <c r="AT254" s="219" t="s">
        <v>193</v>
      </c>
      <c r="AU254" s="219" t="s">
        <v>213</v>
      </c>
      <c r="AY254" s="17" t="s">
        <v>191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17" t="s">
        <v>84</v>
      </c>
      <c r="BK254" s="220">
        <f>ROUND(I254*H254,2)</f>
        <v>0</v>
      </c>
      <c r="BL254" s="17" t="s">
        <v>198</v>
      </c>
      <c r="BM254" s="219" t="s">
        <v>373</v>
      </c>
    </row>
    <row r="255" spans="1:65" s="2" customFormat="1" ht="29.25">
      <c r="A255" s="34"/>
      <c r="B255" s="35"/>
      <c r="C255" s="36"/>
      <c r="D255" s="221" t="s">
        <v>200</v>
      </c>
      <c r="E255" s="36"/>
      <c r="F255" s="222" t="s">
        <v>374</v>
      </c>
      <c r="G255" s="36"/>
      <c r="H255" s="36"/>
      <c r="I255" s="122"/>
      <c r="J255" s="36"/>
      <c r="K255" s="36"/>
      <c r="L255" s="39"/>
      <c r="M255" s="223"/>
      <c r="N255" s="224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200</v>
      </c>
      <c r="AU255" s="17" t="s">
        <v>213</v>
      </c>
    </row>
    <row r="256" spans="1:65" s="13" customFormat="1">
      <c r="B256" s="225"/>
      <c r="C256" s="226"/>
      <c r="D256" s="221" t="s">
        <v>202</v>
      </c>
      <c r="E256" s="227" t="s">
        <v>1</v>
      </c>
      <c r="F256" s="228" t="s">
        <v>253</v>
      </c>
      <c r="G256" s="226"/>
      <c r="H256" s="227" t="s">
        <v>1</v>
      </c>
      <c r="I256" s="229"/>
      <c r="J256" s="226"/>
      <c r="K256" s="226"/>
      <c r="L256" s="230"/>
      <c r="M256" s="231"/>
      <c r="N256" s="232"/>
      <c r="O256" s="232"/>
      <c r="P256" s="232"/>
      <c r="Q256" s="232"/>
      <c r="R256" s="232"/>
      <c r="S256" s="232"/>
      <c r="T256" s="233"/>
      <c r="AT256" s="234" t="s">
        <v>202</v>
      </c>
      <c r="AU256" s="234" t="s">
        <v>213</v>
      </c>
      <c r="AV256" s="13" t="s">
        <v>84</v>
      </c>
      <c r="AW256" s="13" t="s">
        <v>32</v>
      </c>
      <c r="AX256" s="13" t="s">
        <v>77</v>
      </c>
      <c r="AY256" s="234" t="s">
        <v>191</v>
      </c>
    </row>
    <row r="257" spans="1:65" s="14" customFormat="1">
      <c r="B257" s="235"/>
      <c r="C257" s="236"/>
      <c r="D257" s="221" t="s">
        <v>202</v>
      </c>
      <c r="E257" s="237" t="s">
        <v>1</v>
      </c>
      <c r="F257" s="238" t="s">
        <v>1487</v>
      </c>
      <c r="G257" s="236"/>
      <c r="H257" s="239">
        <v>56.314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202</v>
      </c>
      <c r="AU257" s="245" t="s">
        <v>213</v>
      </c>
      <c r="AV257" s="14" t="s">
        <v>86</v>
      </c>
      <c r="AW257" s="14" t="s">
        <v>32</v>
      </c>
      <c r="AX257" s="14" t="s">
        <v>77</v>
      </c>
      <c r="AY257" s="245" t="s">
        <v>191</v>
      </c>
    </row>
    <row r="258" spans="1:65" s="13" customFormat="1">
      <c r="B258" s="225"/>
      <c r="C258" s="226"/>
      <c r="D258" s="221" t="s">
        <v>202</v>
      </c>
      <c r="E258" s="227" t="s">
        <v>1</v>
      </c>
      <c r="F258" s="228" t="s">
        <v>335</v>
      </c>
      <c r="G258" s="226"/>
      <c r="H258" s="227" t="s">
        <v>1</v>
      </c>
      <c r="I258" s="229"/>
      <c r="J258" s="226"/>
      <c r="K258" s="226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202</v>
      </c>
      <c r="AU258" s="234" t="s">
        <v>213</v>
      </c>
      <c r="AV258" s="13" t="s">
        <v>84</v>
      </c>
      <c r="AW258" s="13" t="s">
        <v>32</v>
      </c>
      <c r="AX258" s="13" t="s">
        <v>77</v>
      </c>
      <c r="AY258" s="234" t="s">
        <v>191</v>
      </c>
    </row>
    <row r="259" spans="1:65" s="14" customFormat="1">
      <c r="B259" s="235"/>
      <c r="C259" s="236"/>
      <c r="D259" s="221" t="s">
        <v>202</v>
      </c>
      <c r="E259" s="237" t="s">
        <v>1</v>
      </c>
      <c r="F259" s="238" t="s">
        <v>341</v>
      </c>
      <c r="G259" s="236"/>
      <c r="H259" s="239">
        <v>3.863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202</v>
      </c>
      <c r="AU259" s="245" t="s">
        <v>213</v>
      </c>
      <c r="AV259" s="14" t="s">
        <v>86</v>
      </c>
      <c r="AW259" s="14" t="s">
        <v>32</v>
      </c>
      <c r="AX259" s="14" t="s">
        <v>77</v>
      </c>
      <c r="AY259" s="245" t="s">
        <v>191</v>
      </c>
    </row>
    <row r="260" spans="1:65" s="2" customFormat="1" ht="21.6" customHeight="1">
      <c r="A260" s="34"/>
      <c r="B260" s="35"/>
      <c r="C260" s="208" t="s">
        <v>370</v>
      </c>
      <c r="D260" s="208" t="s">
        <v>193</v>
      </c>
      <c r="E260" s="209" t="s">
        <v>1490</v>
      </c>
      <c r="F260" s="210" t="s">
        <v>1491</v>
      </c>
      <c r="G260" s="211" t="s">
        <v>196</v>
      </c>
      <c r="H260" s="212">
        <v>4</v>
      </c>
      <c r="I260" s="213"/>
      <c r="J260" s="214">
        <f>ROUND(I260*H260,2)</f>
        <v>0</v>
      </c>
      <c r="K260" s="210" t="s">
        <v>197</v>
      </c>
      <c r="L260" s="39"/>
      <c r="M260" s="215" t="s">
        <v>1</v>
      </c>
      <c r="N260" s="216" t="s">
        <v>42</v>
      </c>
      <c r="O260" s="71"/>
      <c r="P260" s="217">
        <f>O260*H260</f>
        <v>0</v>
      </c>
      <c r="Q260" s="217">
        <v>4.1500000000000002E-2</v>
      </c>
      <c r="R260" s="217">
        <f>Q260*H260</f>
        <v>0.16600000000000001</v>
      </c>
      <c r="S260" s="217">
        <v>0</v>
      </c>
      <c r="T260" s="21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9" t="s">
        <v>198</v>
      </c>
      <c r="AT260" s="219" t="s">
        <v>193</v>
      </c>
      <c r="AU260" s="219" t="s">
        <v>213</v>
      </c>
      <c r="AY260" s="17" t="s">
        <v>191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7" t="s">
        <v>84</v>
      </c>
      <c r="BK260" s="220">
        <f>ROUND(I260*H260,2)</f>
        <v>0</v>
      </c>
      <c r="BL260" s="17" t="s">
        <v>198</v>
      </c>
      <c r="BM260" s="219" t="s">
        <v>1492</v>
      </c>
    </row>
    <row r="261" spans="1:65" s="2" customFormat="1" ht="29.25">
      <c r="A261" s="34"/>
      <c r="B261" s="35"/>
      <c r="C261" s="36"/>
      <c r="D261" s="221" t="s">
        <v>200</v>
      </c>
      <c r="E261" s="36"/>
      <c r="F261" s="222" t="s">
        <v>1493</v>
      </c>
      <c r="G261" s="36"/>
      <c r="H261" s="36"/>
      <c r="I261" s="122"/>
      <c r="J261" s="36"/>
      <c r="K261" s="36"/>
      <c r="L261" s="39"/>
      <c r="M261" s="223"/>
      <c r="N261" s="224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200</v>
      </c>
      <c r="AU261" s="17" t="s">
        <v>213</v>
      </c>
    </row>
    <row r="262" spans="1:65" s="2" customFormat="1" ht="19.5">
      <c r="A262" s="34"/>
      <c r="B262" s="35"/>
      <c r="C262" s="36"/>
      <c r="D262" s="221" t="s">
        <v>218</v>
      </c>
      <c r="E262" s="36"/>
      <c r="F262" s="246" t="s">
        <v>1494</v>
      </c>
      <c r="G262" s="36"/>
      <c r="H262" s="36"/>
      <c r="I262" s="122"/>
      <c r="J262" s="36"/>
      <c r="K262" s="36"/>
      <c r="L262" s="39"/>
      <c r="M262" s="223"/>
      <c r="N262" s="224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218</v>
      </c>
      <c r="AU262" s="17" t="s">
        <v>213</v>
      </c>
    </row>
    <row r="263" spans="1:65" s="2" customFormat="1" ht="21.6" customHeight="1">
      <c r="A263" s="34"/>
      <c r="B263" s="35"/>
      <c r="C263" s="208" t="s">
        <v>7</v>
      </c>
      <c r="D263" s="208" t="s">
        <v>193</v>
      </c>
      <c r="E263" s="209" t="s">
        <v>381</v>
      </c>
      <c r="F263" s="210" t="s">
        <v>382</v>
      </c>
      <c r="G263" s="211" t="s">
        <v>223</v>
      </c>
      <c r="H263" s="212">
        <v>18.614999999999998</v>
      </c>
      <c r="I263" s="213"/>
      <c r="J263" s="214">
        <f>ROUND(I263*H263,2)</f>
        <v>0</v>
      </c>
      <c r="K263" s="210" t="s">
        <v>197</v>
      </c>
      <c r="L263" s="39"/>
      <c r="M263" s="215" t="s">
        <v>1</v>
      </c>
      <c r="N263" s="216" t="s">
        <v>42</v>
      </c>
      <c r="O263" s="71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9" t="s">
        <v>198</v>
      </c>
      <c r="AT263" s="219" t="s">
        <v>193</v>
      </c>
      <c r="AU263" s="219" t="s">
        <v>213</v>
      </c>
      <c r="AY263" s="17" t="s">
        <v>191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7" t="s">
        <v>84</v>
      </c>
      <c r="BK263" s="220">
        <f>ROUND(I263*H263,2)</f>
        <v>0</v>
      </c>
      <c r="BL263" s="17" t="s">
        <v>198</v>
      </c>
      <c r="BM263" s="219" t="s">
        <v>1495</v>
      </c>
    </row>
    <row r="264" spans="1:65" s="2" customFormat="1" ht="29.25">
      <c r="A264" s="34"/>
      <c r="B264" s="35"/>
      <c r="C264" s="36"/>
      <c r="D264" s="221" t="s">
        <v>200</v>
      </c>
      <c r="E264" s="36"/>
      <c r="F264" s="222" t="s">
        <v>384</v>
      </c>
      <c r="G264" s="36"/>
      <c r="H264" s="36"/>
      <c r="I264" s="122"/>
      <c r="J264" s="36"/>
      <c r="K264" s="36"/>
      <c r="L264" s="39"/>
      <c r="M264" s="223"/>
      <c r="N264" s="224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200</v>
      </c>
      <c r="AU264" s="17" t="s">
        <v>213</v>
      </c>
    </row>
    <row r="265" spans="1:65" s="2" customFormat="1" ht="19.5">
      <c r="A265" s="34"/>
      <c r="B265" s="35"/>
      <c r="C265" s="36"/>
      <c r="D265" s="221" t="s">
        <v>218</v>
      </c>
      <c r="E265" s="36"/>
      <c r="F265" s="246" t="s">
        <v>385</v>
      </c>
      <c r="G265" s="36"/>
      <c r="H265" s="36"/>
      <c r="I265" s="122"/>
      <c r="J265" s="36"/>
      <c r="K265" s="36"/>
      <c r="L265" s="39"/>
      <c r="M265" s="223"/>
      <c r="N265" s="224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218</v>
      </c>
      <c r="AU265" s="17" t="s">
        <v>213</v>
      </c>
    </row>
    <row r="266" spans="1:65" s="14" customFormat="1">
      <c r="B266" s="235"/>
      <c r="C266" s="236"/>
      <c r="D266" s="221" t="s">
        <v>202</v>
      </c>
      <c r="E266" s="237" t="s">
        <v>1</v>
      </c>
      <c r="F266" s="238" t="s">
        <v>386</v>
      </c>
      <c r="G266" s="236"/>
      <c r="H266" s="239">
        <v>18.614999999999998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202</v>
      </c>
      <c r="AU266" s="245" t="s">
        <v>213</v>
      </c>
      <c r="AV266" s="14" t="s">
        <v>86</v>
      </c>
      <c r="AW266" s="14" t="s">
        <v>32</v>
      </c>
      <c r="AX266" s="14" t="s">
        <v>77</v>
      </c>
      <c r="AY266" s="245" t="s">
        <v>191</v>
      </c>
    </row>
    <row r="267" spans="1:65" s="12" customFormat="1" ht="20.85" customHeight="1">
      <c r="B267" s="192"/>
      <c r="C267" s="193"/>
      <c r="D267" s="194" t="s">
        <v>76</v>
      </c>
      <c r="E267" s="206" t="s">
        <v>417</v>
      </c>
      <c r="F267" s="206" t="s">
        <v>418</v>
      </c>
      <c r="G267" s="193"/>
      <c r="H267" s="193"/>
      <c r="I267" s="196"/>
      <c r="J267" s="207">
        <f>BK267</f>
        <v>0</v>
      </c>
      <c r="K267" s="193"/>
      <c r="L267" s="198"/>
      <c r="M267" s="199"/>
      <c r="N267" s="200"/>
      <c r="O267" s="200"/>
      <c r="P267" s="201">
        <f>SUM(P268:P272)</f>
        <v>0</v>
      </c>
      <c r="Q267" s="200"/>
      <c r="R267" s="201">
        <f>SUM(R268:R272)</f>
        <v>9.078E-2</v>
      </c>
      <c r="S267" s="200"/>
      <c r="T267" s="202">
        <f>SUM(T268:T272)</f>
        <v>0</v>
      </c>
      <c r="AR267" s="203" t="s">
        <v>84</v>
      </c>
      <c r="AT267" s="204" t="s">
        <v>76</v>
      </c>
      <c r="AU267" s="204" t="s">
        <v>86</v>
      </c>
      <c r="AY267" s="203" t="s">
        <v>191</v>
      </c>
      <c r="BK267" s="205">
        <f>SUM(BK268:BK272)</f>
        <v>0</v>
      </c>
    </row>
    <row r="268" spans="1:65" s="2" customFormat="1" ht="21.6" customHeight="1">
      <c r="A268" s="34"/>
      <c r="B268" s="35"/>
      <c r="C268" s="208" t="s">
        <v>380</v>
      </c>
      <c r="D268" s="208" t="s">
        <v>193</v>
      </c>
      <c r="E268" s="209" t="s">
        <v>420</v>
      </c>
      <c r="F268" s="210" t="s">
        <v>421</v>
      </c>
      <c r="G268" s="211" t="s">
        <v>196</v>
      </c>
      <c r="H268" s="212">
        <v>3</v>
      </c>
      <c r="I268" s="213"/>
      <c r="J268" s="214">
        <f>ROUND(I268*H268,2)</f>
        <v>0</v>
      </c>
      <c r="K268" s="210" t="s">
        <v>197</v>
      </c>
      <c r="L268" s="39"/>
      <c r="M268" s="215" t="s">
        <v>1</v>
      </c>
      <c r="N268" s="216" t="s">
        <v>42</v>
      </c>
      <c r="O268" s="71"/>
      <c r="P268" s="217">
        <f>O268*H268</f>
        <v>0</v>
      </c>
      <c r="Q268" s="217">
        <v>1.7770000000000001E-2</v>
      </c>
      <c r="R268" s="217">
        <f>Q268*H268</f>
        <v>5.3310000000000003E-2</v>
      </c>
      <c r="S268" s="217">
        <v>0</v>
      </c>
      <c r="T268" s="21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9" t="s">
        <v>198</v>
      </c>
      <c r="AT268" s="219" t="s">
        <v>193</v>
      </c>
      <c r="AU268" s="219" t="s">
        <v>213</v>
      </c>
      <c r="AY268" s="17" t="s">
        <v>191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7" t="s">
        <v>84</v>
      </c>
      <c r="BK268" s="220">
        <f>ROUND(I268*H268,2)</f>
        <v>0</v>
      </c>
      <c r="BL268" s="17" t="s">
        <v>198</v>
      </c>
      <c r="BM268" s="219" t="s">
        <v>422</v>
      </c>
    </row>
    <row r="269" spans="1:65" s="2" customFormat="1" ht="29.25">
      <c r="A269" s="34"/>
      <c r="B269" s="35"/>
      <c r="C269" s="36"/>
      <c r="D269" s="221" t="s">
        <v>200</v>
      </c>
      <c r="E269" s="36"/>
      <c r="F269" s="222" t="s">
        <v>423</v>
      </c>
      <c r="G269" s="36"/>
      <c r="H269" s="36"/>
      <c r="I269" s="122"/>
      <c r="J269" s="36"/>
      <c r="K269" s="36"/>
      <c r="L269" s="39"/>
      <c r="M269" s="223"/>
      <c r="N269" s="224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200</v>
      </c>
      <c r="AU269" s="17" t="s">
        <v>213</v>
      </c>
    </row>
    <row r="270" spans="1:65" s="14" customFormat="1">
      <c r="B270" s="235"/>
      <c r="C270" s="236"/>
      <c r="D270" s="221" t="s">
        <v>202</v>
      </c>
      <c r="E270" s="237" t="s">
        <v>1</v>
      </c>
      <c r="F270" s="238" t="s">
        <v>1475</v>
      </c>
      <c r="G270" s="236"/>
      <c r="H270" s="239">
        <v>3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AT270" s="245" t="s">
        <v>202</v>
      </c>
      <c r="AU270" s="245" t="s">
        <v>213</v>
      </c>
      <c r="AV270" s="14" t="s">
        <v>86</v>
      </c>
      <c r="AW270" s="14" t="s">
        <v>32</v>
      </c>
      <c r="AX270" s="14" t="s">
        <v>77</v>
      </c>
      <c r="AY270" s="245" t="s">
        <v>191</v>
      </c>
    </row>
    <row r="271" spans="1:65" s="2" customFormat="1" ht="21.6" customHeight="1">
      <c r="A271" s="34"/>
      <c r="B271" s="35"/>
      <c r="C271" s="247" t="s">
        <v>389</v>
      </c>
      <c r="D271" s="247" t="s">
        <v>275</v>
      </c>
      <c r="E271" s="248" t="s">
        <v>426</v>
      </c>
      <c r="F271" s="249" t="s">
        <v>427</v>
      </c>
      <c r="G271" s="250" t="s">
        <v>196</v>
      </c>
      <c r="H271" s="251">
        <v>3</v>
      </c>
      <c r="I271" s="252"/>
      <c r="J271" s="253">
        <f>ROUND(I271*H271,2)</f>
        <v>0</v>
      </c>
      <c r="K271" s="249" t="s">
        <v>197</v>
      </c>
      <c r="L271" s="254"/>
      <c r="M271" s="255" t="s">
        <v>1</v>
      </c>
      <c r="N271" s="256" t="s">
        <v>42</v>
      </c>
      <c r="O271" s="71"/>
      <c r="P271" s="217">
        <f>O271*H271</f>
        <v>0</v>
      </c>
      <c r="Q271" s="217">
        <v>1.2489999999999999E-2</v>
      </c>
      <c r="R271" s="217">
        <f>Q271*H271</f>
        <v>3.7469999999999996E-2</v>
      </c>
      <c r="S271" s="217">
        <v>0</v>
      </c>
      <c r="T271" s="21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9" t="s">
        <v>248</v>
      </c>
      <c r="AT271" s="219" t="s">
        <v>275</v>
      </c>
      <c r="AU271" s="219" t="s">
        <v>213</v>
      </c>
      <c r="AY271" s="17" t="s">
        <v>191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7" t="s">
        <v>84</v>
      </c>
      <c r="BK271" s="220">
        <f>ROUND(I271*H271,2)</f>
        <v>0</v>
      </c>
      <c r="BL271" s="17" t="s">
        <v>198</v>
      </c>
      <c r="BM271" s="219" t="s">
        <v>428</v>
      </c>
    </row>
    <row r="272" spans="1:65" s="2" customFormat="1">
      <c r="A272" s="34"/>
      <c r="B272" s="35"/>
      <c r="C272" s="36"/>
      <c r="D272" s="221" t="s">
        <v>200</v>
      </c>
      <c r="E272" s="36"/>
      <c r="F272" s="222" t="s">
        <v>429</v>
      </c>
      <c r="G272" s="36"/>
      <c r="H272" s="36"/>
      <c r="I272" s="122"/>
      <c r="J272" s="36"/>
      <c r="K272" s="36"/>
      <c r="L272" s="39"/>
      <c r="M272" s="223"/>
      <c r="N272" s="224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200</v>
      </c>
      <c r="AU272" s="17" t="s">
        <v>213</v>
      </c>
    </row>
    <row r="273" spans="1:65" s="12" customFormat="1" ht="22.9" customHeight="1">
      <c r="B273" s="192"/>
      <c r="C273" s="193"/>
      <c r="D273" s="194" t="s">
        <v>76</v>
      </c>
      <c r="E273" s="206" t="s">
        <v>255</v>
      </c>
      <c r="F273" s="206" t="s">
        <v>430</v>
      </c>
      <c r="G273" s="193"/>
      <c r="H273" s="193"/>
      <c r="I273" s="196"/>
      <c r="J273" s="207">
        <f>BK273</f>
        <v>0</v>
      </c>
      <c r="K273" s="193"/>
      <c r="L273" s="198"/>
      <c r="M273" s="199"/>
      <c r="N273" s="200"/>
      <c r="O273" s="200"/>
      <c r="P273" s="201">
        <f>P274+P280+P302+P327</f>
        <v>0</v>
      </c>
      <c r="Q273" s="200"/>
      <c r="R273" s="201">
        <f>R274+R280+R302+R327</f>
        <v>0.71698938000000001</v>
      </c>
      <c r="S273" s="200"/>
      <c r="T273" s="202">
        <f>T274+T280+T302+T327</f>
        <v>24.713447000000002</v>
      </c>
      <c r="AR273" s="203" t="s">
        <v>84</v>
      </c>
      <c r="AT273" s="204" t="s">
        <v>76</v>
      </c>
      <c r="AU273" s="204" t="s">
        <v>84</v>
      </c>
      <c r="AY273" s="203" t="s">
        <v>191</v>
      </c>
      <c r="BK273" s="205">
        <f>BK274+BK280+BK302+BK327</f>
        <v>0</v>
      </c>
    </row>
    <row r="274" spans="1:65" s="12" customFormat="1" ht="20.85" customHeight="1">
      <c r="B274" s="192"/>
      <c r="C274" s="193"/>
      <c r="D274" s="194" t="s">
        <v>76</v>
      </c>
      <c r="E274" s="206" t="s">
        <v>431</v>
      </c>
      <c r="F274" s="206" t="s">
        <v>432</v>
      </c>
      <c r="G274" s="193"/>
      <c r="H274" s="193"/>
      <c r="I274" s="196"/>
      <c r="J274" s="207">
        <f>BK274</f>
        <v>0</v>
      </c>
      <c r="K274" s="193"/>
      <c r="L274" s="198"/>
      <c r="M274" s="199"/>
      <c r="N274" s="200"/>
      <c r="O274" s="200"/>
      <c r="P274" s="201">
        <f>SUM(P275:P279)</f>
        <v>0</v>
      </c>
      <c r="Q274" s="200"/>
      <c r="R274" s="201">
        <f>SUM(R275:R279)</f>
        <v>1.0170419999999998E-2</v>
      </c>
      <c r="S274" s="200"/>
      <c r="T274" s="202">
        <f>SUM(T275:T279)</f>
        <v>0</v>
      </c>
      <c r="AR274" s="203" t="s">
        <v>84</v>
      </c>
      <c r="AT274" s="204" t="s">
        <v>76</v>
      </c>
      <c r="AU274" s="204" t="s">
        <v>86</v>
      </c>
      <c r="AY274" s="203" t="s">
        <v>191</v>
      </c>
      <c r="BK274" s="205">
        <f>SUM(BK275:BK279)</f>
        <v>0</v>
      </c>
    </row>
    <row r="275" spans="1:65" s="2" customFormat="1" ht="32.450000000000003" customHeight="1">
      <c r="A275" s="34"/>
      <c r="B275" s="35"/>
      <c r="C275" s="208" t="s">
        <v>396</v>
      </c>
      <c r="D275" s="208" t="s">
        <v>193</v>
      </c>
      <c r="E275" s="209" t="s">
        <v>434</v>
      </c>
      <c r="F275" s="210" t="s">
        <v>435</v>
      </c>
      <c r="G275" s="211" t="s">
        <v>223</v>
      </c>
      <c r="H275" s="212">
        <v>78.233999999999995</v>
      </c>
      <c r="I275" s="213"/>
      <c r="J275" s="214">
        <f>ROUND(I275*H275,2)</f>
        <v>0</v>
      </c>
      <c r="K275" s="210" t="s">
        <v>197</v>
      </c>
      <c r="L275" s="39"/>
      <c r="M275" s="215" t="s">
        <v>1</v>
      </c>
      <c r="N275" s="216" t="s">
        <v>42</v>
      </c>
      <c r="O275" s="71"/>
      <c r="P275" s="217">
        <f>O275*H275</f>
        <v>0</v>
      </c>
      <c r="Q275" s="217">
        <v>1.2999999999999999E-4</v>
      </c>
      <c r="R275" s="217">
        <f>Q275*H275</f>
        <v>1.0170419999999998E-2</v>
      </c>
      <c r="S275" s="217">
        <v>0</v>
      </c>
      <c r="T275" s="21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9" t="s">
        <v>198</v>
      </c>
      <c r="AT275" s="219" t="s">
        <v>193</v>
      </c>
      <c r="AU275" s="219" t="s">
        <v>213</v>
      </c>
      <c r="AY275" s="17" t="s">
        <v>191</v>
      </c>
      <c r="BE275" s="220">
        <f>IF(N275="základní",J275,0)</f>
        <v>0</v>
      </c>
      <c r="BF275" s="220">
        <f>IF(N275="snížená",J275,0)</f>
        <v>0</v>
      </c>
      <c r="BG275" s="220">
        <f>IF(N275="zákl. přenesená",J275,0)</f>
        <v>0</v>
      </c>
      <c r="BH275" s="220">
        <f>IF(N275="sníž. přenesená",J275,0)</f>
        <v>0</v>
      </c>
      <c r="BI275" s="220">
        <f>IF(N275="nulová",J275,0)</f>
        <v>0</v>
      </c>
      <c r="BJ275" s="17" t="s">
        <v>84</v>
      </c>
      <c r="BK275" s="220">
        <f>ROUND(I275*H275,2)</f>
        <v>0</v>
      </c>
      <c r="BL275" s="17" t="s">
        <v>198</v>
      </c>
      <c r="BM275" s="219" t="s">
        <v>436</v>
      </c>
    </row>
    <row r="276" spans="1:65" s="2" customFormat="1" ht="29.25">
      <c r="A276" s="34"/>
      <c r="B276" s="35"/>
      <c r="C276" s="36"/>
      <c r="D276" s="221" t="s">
        <v>200</v>
      </c>
      <c r="E276" s="36"/>
      <c r="F276" s="222" t="s">
        <v>437</v>
      </c>
      <c r="G276" s="36"/>
      <c r="H276" s="36"/>
      <c r="I276" s="122"/>
      <c r="J276" s="36"/>
      <c r="K276" s="36"/>
      <c r="L276" s="39"/>
      <c r="M276" s="223"/>
      <c r="N276" s="224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200</v>
      </c>
      <c r="AU276" s="17" t="s">
        <v>213</v>
      </c>
    </row>
    <row r="277" spans="1:65" s="14" customFormat="1">
      <c r="B277" s="235"/>
      <c r="C277" s="236"/>
      <c r="D277" s="221" t="s">
        <v>202</v>
      </c>
      <c r="E277" s="237" t="s">
        <v>1</v>
      </c>
      <c r="F277" s="238" t="s">
        <v>1496</v>
      </c>
      <c r="G277" s="236"/>
      <c r="H277" s="239">
        <v>39.03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202</v>
      </c>
      <c r="AU277" s="245" t="s">
        <v>213</v>
      </c>
      <c r="AV277" s="14" t="s">
        <v>86</v>
      </c>
      <c r="AW277" s="14" t="s">
        <v>32</v>
      </c>
      <c r="AX277" s="14" t="s">
        <v>77</v>
      </c>
      <c r="AY277" s="245" t="s">
        <v>191</v>
      </c>
    </row>
    <row r="278" spans="1:65" s="13" customFormat="1">
      <c r="B278" s="225"/>
      <c r="C278" s="226"/>
      <c r="D278" s="221" t="s">
        <v>202</v>
      </c>
      <c r="E278" s="227" t="s">
        <v>1</v>
      </c>
      <c r="F278" s="228" t="s">
        <v>211</v>
      </c>
      <c r="G278" s="226"/>
      <c r="H278" s="227" t="s">
        <v>1</v>
      </c>
      <c r="I278" s="229"/>
      <c r="J278" s="226"/>
      <c r="K278" s="226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202</v>
      </c>
      <c r="AU278" s="234" t="s">
        <v>213</v>
      </c>
      <c r="AV278" s="13" t="s">
        <v>84</v>
      </c>
      <c r="AW278" s="13" t="s">
        <v>32</v>
      </c>
      <c r="AX278" s="13" t="s">
        <v>77</v>
      </c>
      <c r="AY278" s="234" t="s">
        <v>191</v>
      </c>
    </row>
    <row r="279" spans="1:65" s="14" customFormat="1">
      <c r="B279" s="235"/>
      <c r="C279" s="236"/>
      <c r="D279" s="221" t="s">
        <v>202</v>
      </c>
      <c r="E279" s="237" t="s">
        <v>1</v>
      </c>
      <c r="F279" s="238" t="s">
        <v>441</v>
      </c>
      <c r="G279" s="236"/>
      <c r="H279" s="239">
        <v>39.204000000000001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AT279" s="245" t="s">
        <v>202</v>
      </c>
      <c r="AU279" s="245" t="s">
        <v>213</v>
      </c>
      <c r="AV279" s="14" t="s">
        <v>86</v>
      </c>
      <c r="AW279" s="14" t="s">
        <v>32</v>
      </c>
      <c r="AX279" s="14" t="s">
        <v>77</v>
      </c>
      <c r="AY279" s="245" t="s">
        <v>191</v>
      </c>
    </row>
    <row r="280" spans="1:65" s="12" customFormat="1" ht="20.85" customHeight="1">
      <c r="B280" s="192"/>
      <c r="C280" s="193"/>
      <c r="D280" s="194" t="s">
        <v>76</v>
      </c>
      <c r="E280" s="206" t="s">
        <v>442</v>
      </c>
      <c r="F280" s="206" t="s">
        <v>443</v>
      </c>
      <c r="G280" s="193"/>
      <c r="H280" s="193"/>
      <c r="I280" s="196"/>
      <c r="J280" s="207">
        <f>BK280</f>
        <v>0</v>
      </c>
      <c r="K280" s="193"/>
      <c r="L280" s="198"/>
      <c r="M280" s="199"/>
      <c r="N280" s="200"/>
      <c r="O280" s="200"/>
      <c r="P280" s="201">
        <f>SUM(P281:P301)</f>
        <v>0</v>
      </c>
      <c r="Q280" s="200"/>
      <c r="R280" s="201">
        <f>SUM(R281:R301)</f>
        <v>0.70681896</v>
      </c>
      <c r="S280" s="200"/>
      <c r="T280" s="202">
        <f>SUM(T281:T301)</f>
        <v>0</v>
      </c>
      <c r="AR280" s="203" t="s">
        <v>84</v>
      </c>
      <c r="AT280" s="204" t="s">
        <v>76</v>
      </c>
      <c r="AU280" s="204" t="s">
        <v>86</v>
      </c>
      <c r="AY280" s="203" t="s">
        <v>191</v>
      </c>
      <c r="BK280" s="205">
        <f>SUM(BK281:BK301)</f>
        <v>0</v>
      </c>
    </row>
    <row r="281" spans="1:65" s="2" customFormat="1" ht="21.6" customHeight="1">
      <c r="A281" s="34"/>
      <c r="B281" s="35"/>
      <c r="C281" s="208" t="s">
        <v>401</v>
      </c>
      <c r="D281" s="208" t="s">
        <v>193</v>
      </c>
      <c r="E281" s="209" t="s">
        <v>445</v>
      </c>
      <c r="F281" s="210" t="s">
        <v>446</v>
      </c>
      <c r="G281" s="211" t="s">
        <v>196</v>
      </c>
      <c r="H281" s="212">
        <v>15</v>
      </c>
      <c r="I281" s="213"/>
      <c r="J281" s="214">
        <f>ROUND(I281*H281,2)</f>
        <v>0</v>
      </c>
      <c r="K281" s="210" t="s">
        <v>1</v>
      </c>
      <c r="L281" s="39"/>
      <c r="M281" s="215" t="s">
        <v>1</v>
      </c>
      <c r="N281" s="216" t="s">
        <v>42</v>
      </c>
      <c r="O281" s="71"/>
      <c r="P281" s="217">
        <f>O281*H281</f>
        <v>0</v>
      </c>
      <c r="Q281" s="217">
        <v>0.03</v>
      </c>
      <c r="R281" s="217">
        <f>Q281*H281</f>
        <v>0.44999999999999996</v>
      </c>
      <c r="S281" s="217">
        <v>0</v>
      </c>
      <c r="T281" s="21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9" t="s">
        <v>198</v>
      </c>
      <c r="AT281" s="219" t="s">
        <v>193</v>
      </c>
      <c r="AU281" s="219" t="s">
        <v>213</v>
      </c>
      <c r="AY281" s="17" t="s">
        <v>191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17" t="s">
        <v>84</v>
      </c>
      <c r="BK281" s="220">
        <f>ROUND(I281*H281,2)</f>
        <v>0</v>
      </c>
      <c r="BL281" s="17" t="s">
        <v>198</v>
      </c>
      <c r="BM281" s="219" t="s">
        <v>1497</v>
      </c>
    </row>
    <row r="282" spans="1:65" s="2" customFormat="1">
      <c r="A282" s="34"/>
      <c r="B282" s="35"/>
      <c r="C282" s="36"/>
      <c r="D282" s="221" t="s">
        <v>200</v>
      </c>
      <c r="E282" s="36"/>
      <c r="F282" s="222" t="s">
        <v>446</v>
      </c>
      <c r="G282" s="36"/>
      <c r="H282" s="36"/>
      <c r="I282" s="122"/>
      <c r="J282" s="36"/>
      <c r="K282" s="36"/>
      <c r="L282" s="39"/>
      <c r="M282" s="223"/>
      <c r="N282" s="224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200</v>
      </c>
      <c r="AU282" s="17" t="s">
        <v>213</v>
      </c>
    </row>
    <row r="283" spans="1:65" s="2" customFormat="1" ht="68.25">
      <c r="A283" s="34"/>
      <c r="B283" s="35"/>
      <c r="C283" s="36"/>
      <c r="D283" s="221" t="s">
        <v>218</v>
      </c>
      <c r="E283" s="36"/>
      <c r="F283" s="246" t="s">
        <v>448</v>
      </c>
      <c r="G283" s="36"/>
      <c r="H283" s="36"/>
      <c r="I283" s="122"/>
      <c r="J283" s="36"/>
      <c r="K283" s="36"/>
      <c r="L283" s="39"/>
      <c r="M283" s="223"/>
      <c r="N283" s="224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218</v>
      </c>
      <c r="AU283" s="17" t="s">
        <v>213</v>
      </c>
    </row>
    <row r="284" spans="1:65" s="2" customFormat="1" ht="14.45" customHeight="1">
      <c r="A284" s="34"/>
      <c r="B284" s="35"/>
      <c r="C284" s="208" t="s">
        <v>406</v>
      </c>
      <c r="D284" s="208" t="s">
        <v>193</v>
      </c>
      <c r="E284" s="209" t="s">
        <v>473</v>
      </c>
      <c r="F284" s="210" t="s">
        <v>474</v>
      </c>
      <c r="G284" s="211" t="s">
        <v>196</v>
      </c>
      <c r="H284" s="212">
        <v>1</v>
      </c>
      <c r="I284" s="213"/>
      <c r="J284" s="214">
        <f>ROUND(I284*H284,2)</f>
        <v>0</v>
      </c>
      <c r="K284" s="210" t="s">
        <v>1</v>
      </c>
      <c r="L284" s="39"/>
      <c r="M284" s="215" t="s">
        <v>1</v>
      </c>
      <c r="N284" s="216" t="s">
        <v>42</v>
      </c>
      <c r="O284" s="71"/>
      <c r="P284" s="217">
        <f>O284*H284</f>
        <v>0</v>
      </c>
      <c r="Q284" s="217">
        <v>0.05</v>
      </c>
      <c r="R284" s="217">
        <f>Q284*H284</f>
        <v>0.05</v>
      </c>
      <c r="S284" s="217">
        <v>0</v>
      </c>
      <c r="T284" s="21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9" t="s">
        <v>198</v>
      </c>
      <c r="AT284" s="219" t="s">
        <v>193</v>
      </c>
      <c r="AU284" s="219" t="s">
        <v>213</v>
      </c>
      <c r="AY284" s="17" t="s">
        <v>191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17" t="s">
        <v>84</v>
      </c>
      <c r="BK284" s="220">
        <f>ROUND(I284*H284,2)</f>
        <v>0</v>
      </c>
      <c r="BL284" s="17" t="s">
        <v>198</v>
      </c>
      <c r="BM284" s="219" t="s">
        <v>1498</v>
      </c>
    </row>
    <row r="285" spans="1:65" s="2" customFormat="1">
      <c r="A285" s="34"/>
      <c r="B285" s="35"/>
      <c r="C285" s="36"/>
      <c r="D285" s="221" t="s">
        <v>200</v>
      </c>
      <c r="E285" s="36"/>
      <c r="F285" s="222" t="s">
        <v>474</v>
      </c>
      <c r="G285" s="36"/>
      <c r="H285" s="36"/>
      <c r="I285" s="122"/>
      <c r="J285" s="36"/>
      <c r="K285" s="36"/>
      <c r="L285" s="39"/>
      <c r="M285" s="223"/>
      <c r="N285" s="224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200</v>
      </c>
      <c r="AU285" s="17" t="s">
        <v>213</v>
      </c>
    </row>
    <row r="286" spans="1:65" s="2" customFormat="1" ht="48.75">
      <c r="A286" s="34"/>
      <c r="B286" s="35"/>
      <c r="C286" s="36"/>
      <c r="D286" s="221" t="s">
        <v>218</v>
      </c>
      <c r="E286" s="36"/>
      <c r="F286" s="246" t="s">
        <v>476</v>
      </c>
      <c r="G286" s="36"/>
      <c r="H286" s="36"/>
      <c r="I286" s="122"/>
      <c r="J286" s="36"/>
      <c r="K286" s="36"/>
      <c r="L286" s="39"/>
      <c r="M286" s="223"/>
      <c r="N286" s="224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218</v>
      </c>
      <c r="AU286" s="17" t="s">
        <v>213</v>
      </c>
    </row>
    <row r="287" spans="1:65" s="2" customFormat="1" ht="21.6" customHeight="1">
      <c r="A287" s="34"/>
      <c r="B287" s="35"/>
      <c r="C287" s="208" t="s">
        <v>412</v>
      </c>
      <c r="D287" s="208" t="s">
        <v>193</v>
      </c>
      <c r="E287" s="209" t="s">
        <v>478</v>
      </c>
      <c r="F287" s="210" t="s">
        <v>479</v>
      </c>
      <c r="G287" s="211" t="s">
        <v>223</v>
      </c>
      <c r="H287" s="212">
        <v>78.233999999999995</v>
      </c>
      <c r="I287" s="213"/>
      <c r="J287" s="214">
        <f>ROUND(I287*H287,2)</f>
        <v>0</v>
      </c>
      <c r="K287" s="210" t="s">
        <v>197</v>
      </c>
      <c r="L287" s="39"/>
      <c r="M287" s="215" t="s">
        <v>1</v>
      </c>
      <c r="N287" s="216" t="s">
        <v>42</v>
      </c>
      <c r="O287" s="71"/>
      <c r="P287" s="217">
        <f>O287*H287</f>
        <v>0</v>
      </c>
      <c r="Q287" s="217">
        <v>4.0000000000000003E-5</v>
      </c>
      <c r="R287" s="217">
        <f>Q287*H287</f>
        <v>3.1293599999999999E-3</v>
      </c>
      <c r="S287" s="217">
        <v>0</v>
      </c>
      <c r="T287" s="21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9" t="s">
        <v>198</v>
      </c>
      <c r="AT287" s="219" t="s">
        <v>193</v>
      </c>
      <c r="AU287" s="219" t="s">
        <v>213</v>
      </c>
      <c r="AY287" s="17" t="s">
        <v>191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17" t="s">
        <v>84</v>
      </c>
      <c r="BK287" s="220">
        <f>ROUND(I287*H287,2)</f>
        <v>0</v>
      </c>
      <c r="BL287" s="17" t="s">
        <v>198</v>
      </c>
      <c r="BM287" s="219" t="s">
        <v>1499</v>
      </c>
    </row>
    <row r="288" spans="1:65" s="2" customFormat="1" ht="68.25">
      <c r="A288" s="34"/>
      <c r="B288" s="35"/>
      <c r="C288" s="36"/>
      <c r="D288" s="221" t="s">
        <v>200</v>
      </c>
      <c r="E288" s="36"/>
      <c r="F288" s="222" t="s">
        <v>481</v>
      </c>
      <c r="G288" s="36"/>
      <c r="H288" s="36"/>
      <c r="I288" s="122"/>
      <c r="J288" s="36"/>
      <c r="K288" s="36"/>
      <c r="L288" s="39"/>
      <c r="M288" s="223"/>
      <c r="N288" s="224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200</v>
      </c>
      <c r="AU288" s="17" t="s">
        <v>213</v>
      </c>
    </row>
    <row r="289" spans="1:65" s="14" customFormat="1">
      <c r="B289" s="235"/>
      <c r="C289" s="236"/>
      <c r="D289" s="221" t="s">
        <v>202</v>
      </c>
      <c r="E289" s="237" t="s">
        <v>1</v>
      </c>
      <c r="F289" s="238" t="s">
        <v>1496</v>
      </c>
      <c r="G289" s="236"/>
      <c r="H289" s="239">
        <v>39.03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202</v>
      </c>
      <c r="AU289" s="245" t="s">
        <v>213</v>
      </c>
      <c r="AV289" s="14" t="s">
        <v>86</v>
      </c>
      <c r="AW289" s="14" t="s">
        <v>32</v>
      </c>
      <c r="AX289" s="14" t="s">
        <v>77</v>
      </c>
      <c r="AY289" s="245" t="s">
        <v>191</v>
      </c>
    </row>
    <row r="290" spans="1:65" s="13" customFormat="1">
      <c r="B290" s="225"/>
      <c r="C290" s="226"/>
      <c r="D290" s="221" t="s">
        <v>202</v>
      </c>
      <c r="E290" s="227" t="s">
        <v>1</v>
      </c>
      <c r="F290" s="228" t="s">
        <v>211</v>
      </c>
      <c r="G290" s="226"/>
      <c r="H290" s="227" t="s">
        <v>1</v>
      </c>
      <c r="I290" s="229"/>
      <c r="J290" s="226"/>
      <c r="K290" s="226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202</v>
      </c>
      <c r="AU290" s="234" t="s">
        <v>213</v>
      </c>
      <c r="AV290" s="13" t="s">
        <v>84</v>
      </c>
      <c r="AW290" s="13" t="s">
        <v>32</v>
      </c>
      <c r="AX290" s="13" t="s">
        <v>77</v>
      </c>
      <c r="AY290" s="234" t="s">
        <v>191</v>
      </c>
    </row>
    <row r="291" spans="1:65" s="14" customFormat="1">
      <c r="B291" s="235"/>
      <c r="C291" s="236"/>
      <c r="D291" s="221" t="s">
        <v>202</v>
      </c>
      <c r="E291" s="237" t="s">
        <v>1</v>
      </c>
      <c r="F291" s="238" t="s">
        <v>441</v>
      </c>
      <c r="G291" s="236"/>
      <c r="H291" s="239">
        <v>39.204000000000001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202</v>
      </c>
      <c r="AU291" s="245" t="s">
        <v>213</v>
      </c>
      <c r="AV291" s="14" t="s">
        <v>86</v>
      </c>
      <c r="AW291" s="14" t="s">
        <v>32</v>
      </c>
      <c r="AX291" s="14" t="s">
        <v>77</v>
      </c>
      <c r="AY291" s="245" t="s">
        <v>191</v>
      </c>
    </row>
    <row r="292" spans="1:65" s="2" customFormat="1" ht="32.450000000000003" customHeight="1">
      <c r="A292" s="34"/>
      <c r="B292" s="35"/>
      <c r="C292" s="208" t="s">
        <v>419</v>
      </c>
      <c r="D292" s="208" t="s">
        <v>193</v>
      </c>
      <c r="E292" s="209" t="s">
        <v>483</v>
      </c>
      <c r="F292" s="210" t="s">
        <v>484</v>
      </c>
      <c r="G292" s="211" t="s">
        <v>297</v>
      </c>
      <c r="H292" s="212">
        <v>8.24</v>
      </c>
      <c r="I292" s="213"/>
      <c r="J292" s="214">
        <f>ROUND(I292*H292,2)</f>
        <v>0</v>
      </c>
      <c r="K292" s="210" t="s">
        <v>197</v>
      </c>
      <c r="L292" s="39"/>
      <c r="M292" s="215" t="s">
        <v>1</v>
      </c>
      <c r="N292" s="216" t="s">
        <v>42</v>
      </c>
      <c r="O292" s="71"/>
      <c r="P292" s="217">
        <f>O292*H292</f>
        <v>0</v>
      </c>
      <c r="Q292" s="217">
        <v>2.0400000000000001E-3</v>
      </c>
      <c r="R292" s="217">
        <f>Q292*H292</f>
        <v>1.6809600000000001E-2</v>
      </c>
      <c r="S292" s="217">
        <v>0</v>
      </c>
      <c r="T292" s="21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9" t="s">
        <v>198</v>
      </c>
      <c r="AT292" s="219" t="s">
        <v>193</v>
      </c>
      <c r="AU292" s="219" t="s">
        <v>213</v>
      </c>
      <c r="AY292" s="17" t="s">
        <v>191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17" t="s">
        <v>84</v>
      </c>
      <c r="BK292" s="220">
        <f>ROUND(I292*H292,2)</f>
        <v>0</v>
      </c>
      <c r="BL292" s="17" t="s">
        <v>198</v>
      </c>
      <c r="BM292" s="219" t="s">
        <v>485</v>
      </c>
    </row>
    <row r="293" spans="1:65" s="2" customFormat="1" ht="29.25">
      <c r="A293" s="34"/>
      <c r="B293" s="35"/>
      <c r="C293" s="36"/>
      <c r="D293" s="221" t="s">
        <v>200</v>
      </c>
      <c r="E293" s="36"/>
      <c r="F293" s="222" t="s">
        <v>486</v>
      </c>
      <c r="G293" s="36"/>
      <c r="H293" s="36"/>
      <c r="I293" s="122"/>
      <c r="J293" s="36"/>
      <c r="K293" s="36"/>
      <c r="L293" s="39"/>
      <c r="M293" s="223"/>
      <c r="N293" s="224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200</v>
      </c>
      <c r="AU293" s="17" t="s">
        <v>213</v>
      </c>
    </row>
    <row r="294" spans="1:65" s="13" customFormat="1">
      <c r="B294" s="225"/>
      <c r="C294" s="226"/>
      <c r="D294" s="221" t="s">
        <v>202</v>
      </c>
      <c r="E294" s="227" t="s">
        <v>1</v>
      </c>
      <c r="F294" s="228" t="s">
        <v>211</v>
      </c>
      <c r="G294" s="226"/>
      <c r="H294" s="227" t="s">
        <v>1</v>
      </c>
      <c r="I294" s="229"/>
      <c r="J294" s="226"/>
      <c r="K294" s="226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202</v>
      </c>
      <c r="AU294" s="234" t="s">
        <v>213</v>
      </c>
      <c r="AV294" s="13" t="s">
        <v>84</v>
      </c>
      <c r="AW294" s="13" t="s">
        <v>32</v>
      </c>
      <c r="AX294" s="13" t="s">
        <v>77</v>
      </c>
      <c r="AY294" s="234" t="s">
        <v>191</v>
      </c>
    </row>
    <row r="295" spans="1:65" s="14" customFormat="1">
      <c r="B295" s="235"/>
      <c r="C295" s="236"/>
      <c r="D295" s="221" t="s">
        <v>202</v>
      </c>
      <c r="E295" s="237" t="s">
        <v>1</v>
      </c>
      <c r="F295" s="238" t="s">
        <v>487</v>
      </c>
      <c r="G295" s="236"/>
      <c r="H295" s="239">
        <v>8.24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202</v>
      </c>
      <c r="AU295" s="245" t="s">
        <v>213</v>
      </c>
      <c r="AV295" s="14" t="s">
        <v>86</v>
      </c>
      <c r="AW295" s="14" t="s">
        <v>32</v>
      </c>
      <c r="AX295" s="14" t="s">
        <v>77</v>
      </c>
      <c r="AY295" s="245" t="s">
        <v>191</v>
      </c>
    </row>
    <row r="296" spans="1:65" s="2" customFormat="1" ht="21.6" customHeight="1">
      <c r="A296" s="34"/>
      <c r="B296" s="35"/>
      <c r="C296" s="208" t="s">
        <v>425</v>
      </c>
      <c r="D296" s="208" t="s">
        <v>193</v>
      </c>
      <c r="E296" s="209" t="s">
        <v>489</v>
      </c>
      <c r="F296" s="210" t="s">
        <v>490</v>
      </c>
      <c r="G296" s="211" t="s">
        <v>196</v>
      </c>
      <c r="H296" s="212">
        <v>64</v>
      </c>
      <c r="I296" s="213"/>
      <c r="J296" s="214">
        <f>ROUND(I296*H296,2)</f>
        <v>0</v>
      </c>
      <c r="K296" s="210" t="s">
        <v>197</v>
      </c>
      <c r="L296" s="39"/>
      <c r="M296" s="215" t="s">
        <v>1</v>
      </c>
      <c r="N296" s="216" t="s">
        <v>42</v>
      </c>
      <c r="O296" s="71"/>
      <c r="P296" s="217">
        <f>O296*H296</f>
        <v>0</v>
      </c>
      <c r="Q296" s="217">
        <v>2.3400000000000001E-3</v>
      </c>
      <c r="R296" s="217">
        <f>Q296*H296</f>
        <v>0.14976</v>
      </c>
      <c r="S296" s="217">
        <v>0</v>
      </c>
      <c r="T296" s="21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9" t="s">
        <v>198</v>
      </c>
      <c r="AT296" s="219" t="s">
        <v>193</v>
      </c>
      <c r="AU296" s="219" t="s">
        <v>213</v>
      </c>
      <c r="AY296" s="17" t="s">
        <v>191</v>
      </c>
      <c r="BE296" s="220">
        <f>IF(N296="základní",J296,0)</f>
        <v>0</v>
      </c>
      <c r="BF296" s="220">
        <f>IF(N296="snížená",J296,0)</f>
        <v>0</v>
      </c>
      <c r="BG296" s="220">
        <f>IF(N296="zákl. přenesená",J296,0)</f>
        <v>0</v>
      </c>
      <c r="BH296" s="220">
        <f>IF(N296="sníž. přenesená",J296,0)</f>
        <v>0</v>
      </c>
      <c r="BI296" s="220">
        <f>IF(N296="nulová",J296,0)</f>
        <v>0</v>
      </c>
      <c r="BJ296" s="17" t="s">
        <v>84</v>
      </c>
      <c r="BK296" s="220">
        <f>ROUND(I296*H296,2)</f>
        <v>0</v>
      </c>
      <c r="BL296" s="17" t="s">
        <v>198</v>
      </c>
      <c r="BM296" s="219" t="s">
        <v>491</v>
      </c>
    </row>
    <row r="297" spans="1:65" s="2" customFormat="1" ht="39">
      <c r="A297" s="34"/>
      <c r="B297" s="35"/>
      <c r="C297" s="36"/>
      <c r="D297" s="221" t="s">
        <v>200</v>
      </c>
      <c r="E297" s="36"/>
      <c r="F297" s="222" t="s">
        <v>492</v>
      </c>
      <c r="G297" s="36"/>
      <c r="H297" s="36"/>
      <c r="I297" s="122"/>
      <c r="J297" s="36"/>
      <c r="K297" s="36"/>
      <c r="L297" s="39"/>
      <c r="M297" s="223"/>
      <c r="N297" s="224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200</v>
      </c>
      <c r="AU297" s="17" t="s">
        <v>213</v>
      </c>
    </row>
    <row r="298" spans="1:65" s="13" customFormat="1">
      <c r="B298" s="225"/>
      <c r="C298" s="226"/>
      <c r="D298" s="221" t="s">
        <v>202</v>
      </c>
      <c r="E298" s="227" t="s">
        <v>1</v>
      </c>
      <c r="F298" s="228" t="s">
        <v>493</v>
      </c>
      <c r="G298" s="226"/>
      <c r="H298" s="227" t="s">
        <v>1</v>
      </c>
      <c r="I298" s="229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202</v>
      </c>
      <c r="AU298" s="234" t="s">
        <v>213</v>
      </c>
      <c r="AV298" s="13" t="s">
        <v>84</v>
      </c>
      <c r="AW298" s="13" t="s">
        <v>32</v>
      </c>
      <c r="AX298" s="13" t="s">
        <v>77</v>
      </c>
      <c r="AY298" s="234" t="s">
        <v>191</v>
      </c>
    </row>
    <row r="299" spans="1:65" s="14" customFormat="1">
      <c r="B299" s="235"/>
      <c r="C299" s="236"/>
      <c r="D299" s="221" t="s">
        <v>202</v>
      </c>
      <c r="E299" s="237" t="s">
        <v>1</v>
      </c>
      <c r="F299" s="238" t="s">
        <v>494</v>
      </c>
      <c r="G299" s="236"/>
      <c r="H299" s="239">
        <v>64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202</v>
      </c>
      <c r="AU299" s="245" t="s">
        <v>213</v>
      </c>
      <c r="AV299" s="14" t="s">
        <v>86</v>
      </c>
      <c r="AW299" s="14" t="s">
        <v>32</v>
      </c>
      <c r="AX299" s="14" t="s">
        <v>77</v>
      </c>
      <c r="AY299" s="245" t="s">
        <v>191</v>
      </c>
    </row>
    <row r="300" spans="1:65" s="2" customFormat="1" ht="14.45" customHeight="1">
      <c r="A300" s="34"/>
      <c r="B300" s="35"/>
      <c r="C300" s="247" t="s">
        <v>433</v>
      </c>
      <c r="D300" s="247" t="s">
        <v>275</v>
      </c>
      <c r="E300" s="248" t="s">
        <v>496</v>
      </c>
      <c r="F300" s="249" t="s">
        <v>497</v>
      </c>
      <c r="G300" s="250" t="s">
        <v>196</v>
      </c>
      <c r="H300" s="251">
        <v>64</v>
      </c>
      <c r="I300" s="252"/>
      <c r="J300" s="253">
        <f>ROUND(I300*H300,2)</f>
        <v>0</v>
      </c>
      <c r="K300" s="249" t="s">
        <v>197</v>
      </c>
      <c r="L300" s="254"/>
      <c r="M300" s="255" t="s">
        <v>1</v>
      </c>
      <c r="N300" s="256" t="s">
        <v>42</v>
      </c>
      <c r="O300" s="71"/>
      <c r="P300" s="217">
        <f>O300*H300</f>
        <v>0</v>
      </c>
      <c r="Q300" s="217">
        <v>5.8E-4</v>
      </c>
      <c r="R300" s="217">
        <f>Q300*H300</f>
        <v>3.712E-2</v>
      </c>
      <c r="S300" s="217">
        <v>0</v>
      </c>
      <c r="T300" s="21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9" t="s">
        <v>248</v>
      </c>
      <c r="AT300" s="219" t="s">
        <v>275</v>
      </c>
      <c r="AU300" s="219" t="s">
        <v>213</v>
      </c>
      <c r="AY300" s="17" t="s">
        <v>191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7" t="s">
        <v>84</v>
      </c>
      <c r="BK300" s="220">
        <f>ROUND(I300*H300,2)</f>
        <v>0</v>
      </c>
      <c r="BL300" s="17" t="s">
        <v>198</v>
      </c>
      <c r="BM300" s="219" t="s">
        <v>498</v>
      </c>
    </row>
    <row r="301" spans="1:65" s="2" customFormat="1">
      <c r="A301" s="34"/>
      <c r="B301" s="35"/>
      <c r="C301" s="36"/>
      <c r="D301" s="221" t="s">
        <v>200</v>
      </c>
      <c r="E301" s="36"/>
      <c r="F301" s="222" t="s">
        <v>497</v>
      </c>
      <c r="G301" s="36"/>
      <c r="H301" s="36"/>
      <c r="I301" s="122"/>
      <c r="J301" s="36"/>
      <c r="K301" s="36"/>
      <c r="L301" s="39"/>
      <c r="M301" s="223"/>
      <c r="N301" s="224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200</v>
      </c>
      <c r="AU301" s="17" t="s">
        <v>213</v>
      </c>
    </row>
    <row r="302" spans="1:65" s="12" customFormat="1" ht="20.85" customHeight="1">
      <c r="B302" s="192"/>
      <c r="C302" s="193"/>
      <c r="D302" s="194" t="s">
        <v>76</v>
      </c>
      <c r="E302" s="206" t="s">
        <v>510</v>
      </c>
      <c r="F302" s="206" t="s">
        <v>511</v>
      </c>
      <c r="G302" s="193"/>
      <c r="H302" s="193"/>
      <c r="I302" s="196"/>
      <c r="J302" s="207">
        <f>BK302</f>
        <v>0</v>
      </c>
      <c r="K302" s="193"/>
      <c r="L302" s="198"/>
      <c r="M302" s="199"/>
      <c r="N302" s="200"/>
      <c r="O302" s="200"/>
      <c r="P302" s="201">
        <f>SUM(P303:P326)</f>
        <v>0</v>
      </c>
      <c r="Q302" s="200"/>
      <c r="R302" s="201">
        <f>SUM(R303:R326)</f>
        <v>0</v>
      </c>
      <c r="S302" s="200"/>
      <c r="T302" s="202">
        <f>SUM(T303:T326)</f>
        <v>17.247579000000002</v>
      </c>
      <c r="AR302" s="203" t="s">
        <v>84</v>
      </c>
      <c r="AT302" s="204" t="s">
        <v>76</v>
      </c>
      <c r="AU302" s="204" t="s">
        <v>86</v>
      </c>
      <c r="AY302" s="203" t="s">
        <v>191</v>
      </c>
      <c r="BK302" s="205">
        <f>SUM(BK303:BK326)</f>
        <v>0</v>
      </c>
    </row>
    <row r="303" spans="1:65" s="2" customFormat="1" ht="21.6" customHeight="1">
      <c r="A303" s="34"/>
      <c r="B303" s="35"/>
      <c r="C303" s="208" t="s">
        <v>444</v>
      </c>
      <c r="D303" s="208" t="s">
        <v>193</v>
      </c>
      <c r="E303" s="209" t="s">
        <v>513</v>
      </c>
      <c r="F303" s="210" t="s">
        <v>514</v>
      </c>
      <c r="G303" s="211" t="s">
        <v>223</v>
      </c>
      <c r="H303" s="212">
        <v>42.991999999999997</v>
      </c>
      <c r="I303" s="213"/>
      <c r="J303" s="214">
        <f>ROUND(I303*H303,2)</f>
        <v>0</v>
      </c>
      <c r="K303" s="210" t="s">
        <v>197</v>
      </c>
      <c r="L303" s="39"/>
      <c r="M303" s="215" t="s">
        <v>1</v>
      </c>
      <c r="N303" s="216" t="s">
        <v>42</v>
      </c>
      <c r="O303" s="71"/>
      <c r="P303" s="217">
        <f>O303*H303</f>
        <v>0</v>
      </c>
      <c r="Q303" s="217">
        <v>0</v>
      </c>
      <c r="R303" s="217">
        <f>Q303*H303</f>
        <v>0</v>
      </c>
      <c r="S303" s="217">
        <v>0.13100000000000001</v>
      </c>
      <c r="T303" s="218">
        <f>S303*H303</f>
        <v>5.6319520000000001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9" t="s">
        <v>198</v>
      </c>
      <c r="AT303" s="219" t="s">
        <v>193</v>
      </c>
      <c r="AU303" s="219" t="s">
        <v>213</v>
      </c>
      <c r="AY303" s="17" t="s">
        <v>191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7" t="s">
        <v>84</v>
      </c>
      <c r="BK303" s="220">
        <f>ROUND(I303*H303,2)</f>
        <v>0</v>
      </c>
      <c r="BL303" s="17" t="s">
        <v>198</v>
      </c>
      <c r="BM303" s="219" t="s">
        <v>515</v>
      </c>
    </row>
    <row r="304" spans="1:65" s="2" customFormat="1" ht="29.25">
      <c r="A304" s="34"/>
      <c r="B304" s="35"/>
      <c r="C304" s="36"/>
      <c r="D304" s="221" t="s">
        <v>200</v>
      </c>
      <c r="E304" s="36"/>
      <c r="F304" s="222" t="s">
        <v>516</v>
      </c>
      <c r="G304" s="36"/>
      <c r="H304" s="36"/>
      <c r="I304" s="122"/>
      <c r="J304" s="36"/>
      <c r="K304" s="36"/>
      <c r="L304" s="39"/>
      <c r="M304" s="223"/>
      <c r="N304" s="224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200</v>
      </c>
      <c r="AU304" s="17" t="s">
        <v>213</v>
      </c>
    </row>
    <row r="305" spans="1:65" s="13" customFormat="1">
      <c r="B305" s="225"/>
      <c r="C305" s="226"/>
      <c r="D305" s="221" t="s">
        <v>202</v>
      </c>
      <c r="E305" s="227" t="s">
        <v>1</v>
      </c>
      <c r="F305" s="228" t="s">
        <v>1477</v>
      </c>
      <c r="G305" s="226"/>
      <c r="H305" s="227" t="s">
        <v>1</v>
      </c>
      <c r="I305" s="229"/>
      <c r="J305" s="226"/>
      <c r="K305" s="226"/>
      <c r="L305" s="230"/>
      <c r="M305" s="231"/>
      <c r="N305" s="232"/>
      <c r="O305" s="232"/>
      <c r="P305" s="232"/>
      <c r="Q305" s="232"/>
      <c r="R305" s="232"/>
      <c r="S305" s="232"/>
      <c r="T305" s="233"/>
      <c r="AT305" s="234" t="s">
        <v>202</v>
      </c>
      <c r="AU305" s="234" t="s">
        <v>213</v>
      </c>
      <c r="AV305" s="13" t="s">
        <v>84</v>
      </c>
      <c r="AW305" s="13" t="s">
        <v>32</v>
      </c>
      <c r="AX305" s="13" t="s">
        <v>77</v>
      </c>
      <c r="AY305" s="234" t="s">
        <v>191</v>
      </c>
    </row>
    <row r="306" spans="1:65" s="14" customFormat="1">
      <c r="B306" s="235"/>
      <c r="C306" s="236"/>
      <c r="D306" s="221" t="s">
        <v>202</v>
      </c>
      <c r="E306" s="237" t="s">
        <v>1</v>
      </c>
      <c r="F306" s="238" t="s">
        <v>1500</v>
      </c>
      <c r="G306" s="236"/>
      <c r="H306" s="239">
        <v>42.991999999999997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AT306" s="245" t="s">
        <v>202</v>
      </c>
      <c r="AU306" s="245" t="s">
        <v>213</v>
      </c>
      <c r="AV306" s="14" t="s">
        <v>86</v>
      </c>
      <c r="AW306" s="14" t="s">
        <v>32</v>
      </c>
      <c r="AX306" s="14" t="s">
        <v>77</v>
      </c>
      <c r="AY306" s="245" t="s">
        <v>191</v>
      </c>
    </row>
    <row r="307" spans="1:65" s="2" customFormat="1" ht="21.6" customHeight="1">
      <c r="A307" s="34"/>
      <c r="B307" s="35"/>
      <c r="C307" s="208" t="s">
        <v>451</v>
      </c>
      <c r="D307" s="208" t="s">
        <v>193</v>
      </c>
      <c r="E307" s="209" t="s">
        <v>540</v>
      </c>
      <c r="F307" s="210" t="s">
        <v>541</v>
      </c>
      <c r="G307" s="211" t="s">
        <v>208</v>
      </c>
      <c r="H307" s="212">
        <v>1.044</v>
      </c>
      <c r="I307" s="213"/>
      <c r="J307" s="214">
        <f>ROUND(I307*H307,2)</f>
        <v>0</v>
      </c>
      <c r="K307" s="210" t="s">
        <v>197</v>
      </c>
      <c r="L307" s="39"/>
      <c r="M307" s="215" t="s">
        <v>1</v>
      </c>
      <c r="N307" s="216" t="s">
        <v>42</v>
      </c>
      <c r="O307" s="71"/>
      <c r="P307" s="217">
        <f>O307*H307</f>
        <v>0</v>
      </c>
      <c r="Q307" s="217">
        <v>0</v>
      </c>
      <c r="R307" s="217">
        <f>Q307*H307</f>
        <v>0</v>
      </c>
      <c r="S307" s="217">
        <v>2.4</v>
      </c>
      <c r="T307" s="218">
        <f>S307*H307</f>
        <v>2.5055999999999998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9" t="s">
        <v>198</v>
      </c>
      <c r="AT307" s="219" t="s">
        <v>193</v>
      </c>
      <c r="AU307" s="219" t="s">
        <v>213</v>
      </c>
      <c r="AY307" s="17" t="s">
        <v>191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7" t="s">
        <v>84</v>
      </c>
      <c r="BK307" s="220">
        <f>ROUND(I307*H307,2)</f>
        <v>0</v>
      </c>
      <c r="BL307" s="17" t="s">
        <v>198</v>
      </c>
      <c r="BM307" s="219" t="s">
        <v>542</v>
      </c>
    </row>
    <row r="308" spans="1:65" s="2" customFormat="1" ht="19.5">
      <c r="A308" s="34"/>
      <c r="B308" s="35"/>
      <c r="C308" s="36"/>
      <c r="D308" s="221" t="s">
        <v>200</v>
      </c>
      <c r="E308" s="36"/>
      <c r="F308" s="222" t="s">
        <v>543</v>
      </c>
      <c r="G308" s="36"/>
      <c r="H308" s="36"/>
      <c r="I308" s="122"/>
      <c r="J308" s="36"/>
      <c r="K308" s="36"/>
      <c r="L308" s="39"/>
      <c r="M308" s="223"/>
      <c r="N308" s="224"/>
      <c r="O308" s="71"/>
      <c r="P308" s="71"/>
      <c r="Q308" s="71"/>
      <c r="R308" s="71"/>
      <c r="S308" s="71"/>
      <c r="T308" s="72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200</v>
      </c>
      <c r="AU308" s="17" t="s">
        <v>213</v>
      </c>
    </row>
    <row r="309" spans="1:65" s="13" customFormat="1">
      <c r="B309" s="225"/>
      <c r="C309" s="226"/>
      <c r="D309" s="221" t="s">
        <v>202</v>
      </c>
      <c r="E309" s="227" t="s">
        <v>1</v>
      </c>
      <c r="F309" s="228" t="s">
        <v>544</v>
      </c>
      <c r="G309" s="226"/>
      <c r="H309" s="227" t="s">
        <v>1</v>
      </c>
      <c r="I309" s="229"/>
      <c r="J309" s="226"/>
      <c r="K309" s="226"/>
      <c r="L309" s="230"/>
      <c r="M309" s="231"/>
      <c r="N309" s="232"/>
      <c r="O309" s="232"/>
      <c r="P309" s="232"/>
      <c r="Q309" s="232"/>
      <c r="R309" s="232"/>
      <c r="S309" s="232"/>
      <c r="T309" s="233"/>
      <c r="AT309" s="234" t="s">
        <v>202</v>
      </c>
      <c r="AU309" s="234" t="s">
        <v>213</v>
      </c>
      <c r="AV309" s="13" t="s">
        <v>84</v>
      </c>
      <c r="AW309" s="13" t="s">
        <v>32</v>
      </c>
      <c r="AX309" s="13" t="s">
        <v>77</v>
      </c>
      <c r="AY309" s="234" t="s">
        <v>191</v>
      </c>
    </row>
    <row r="310" spans="1:65" s="14" customFormat="1">
      <c r="B310" s="235"/>
      <c r="C310" s="236"/>
      <c r="D310" s="221" t="s">
        <v>202</v>
      </c>
      <c r="E310" s="237" t="s">
        <v>1</v>
      </c>
      <c r="F310" s="238" t="s">
        <v>545</v>
      </c>
      <c r="G310" s="236"/>
      <c r="H310" s="239">
        <v>1.044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202</v>
      </c>
      <c r="AU310" s="245" t="s">
        <v>213</v>
      </c>
      <c r="AV310" s="14" t="s">
        <v>86</v>
      </c>
      <c r="AW310" s="14" t="s">
        <v>32</v>
      </c>
      <c r="AX310" s="14" t="s">
        <v>77</v>
      </c>
      <c r="AY310" s="245" t="s">
        <v>191</v>
      </c>
    </row>
    <row r="311" spans="1:65" s="2" customFormat="1" ht="32.450000000000003" customHeight="1">
      <c r="A311" s="34"/>
      <c r="B311" s="35"/>
      <c r="C311" s="208" t="s">
        <v>456</v>
      </c>
      <c r="D311" s="208" t="s">
        <v>193</v>
      </c>
      <c r="E311" s="209" t="s">
        <v>547</v>
      </c>
      <c r="F311" s="210" t="s">
        <v>548</v>
      </c>
      <c r="G311" s="211" t="s">
        <v>208</v>
      </c>
      <c r="H311" s="212">
        <v>1.0589999999999999</v>
      </c>
      <c r="I311" s="213"/>
      <c r="J311" s="214">
        <f>ROUND(I311*H311,2)</f>
        <v>0</v>
      </c>
      <c r="K311" s="210" t="s">
        <v>197</v>
      </c>
      <c r="L311" s="39"/>
      <c r="M311" s="215" t="s">
        <v>1</v>
      </c>
      <c r="N311" s="216" t="s">
        <v>42</v>
      </c>
      <c r="O311" s="71"/>
      <c r="P311" s="217">
        <f>O311*H311</f>
        <v>0</v>
      </c>
      <c r="Q311" s="217">
        <v>0</v>
      </c>
      <c r="R311" s="217">
        <f>Q311*H311</f>
        <v>0</v>
      </c>
      <c r="S311" s="217">
        <v>2.2000000000000002</v>
      </c>
      <c r="T311" s="218">
        <f>S311*H311</f>
        <v>2.3298000000000001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9" t="s">
        <v>198</v>
      </c>
      <c r="AT311" s="219" t="s">
        <v>193</v>
      </c>
      <c r="AU311" s="219" t="s">
        <v>213</v>
      </c>
      <c r="AY311" s="17" t="s">
        <v>191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17" t="s">
        <v>84</v>
      </c>
      <c r="BK311" s="220">
        <f>ROUND(I311*H311,2)</f>
        <v>0</v>
      </c>
      <c r="BL311" s="17" t="s">
        <v>198</v>
      </c>
      <c r="BM311" s="219" t="s">
        <v>549</v>
      </c>
    </row>
    <row r="312" spans="1:65" s="2" customFormat="1" ht="19.5">
      <c r="A312" s="34"/>
      <c r="B312" s="35"/>
      <c r="C312" s="36"/>
      <c r="D312" s="221" t="s">
        <v>200</v>
      </c>
      <c r="E312" s="36"/>
      <c r="F312" s="222" t="s">
        <v>550</v>
      </c>
      <c r="G312" s="36"/>
      <c r="H312" s="36"/>
      <c r="I312" s="122"/>
      <c r="J312" s="36"/>
      <c r="K312" s="36"/>
      <c r="L312" s="39"/>
      <c r="M312" s="223"/>
      <c r="N312" s="224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200</v>
      </c>
      <c r="AU312" s="17" t="s">
        <v>213</v>
      </c>
    </row>
    <row r="313" spans="1:65" s="13" customFormat="1">
      <c r="B313" s="225"/>
      <c r="C313" s="226"/>
      <c r="D313" s="221" t="s">
        <v>202</v>
      </c>
      <c r="E313" s="227" t="s">
        <v>1</v>
      </c>
      <c r="F313" s="228" t="s">
        <v>551</v>
      </c>
      <c r="G313" s="226"/>
      <c r="H313" s="227" t="s">
        <v>1</v>
      </c>
      <c r="I313" s="229"/>
      <c r="J313" s="226"/>
      <c r="K313" s="226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202</v>
      </c>
      <c r="AU313" s="234" t="s">
        <v>213</v>
      </c>
      <c r="AV313" s="13" t="s">
        <v>84</v>
      </c>
      <c r="AW313" s="13" t="s">
        <v>32</v>
      </c>
      <c r="AX313" s="13" t="s">
        <v>77</v>
      </c>
      <c r="AY313" s="234" t="s">
        <v>191</v>
      </c>
    </row>
    <row r="314" spans="1:65" s="14" customFormat="1">
      <c r="B314" s="235"/>
      <c r="C314" s="236"/>
      <c r="D314" s="221" t="s">
        <v>202</v>
      </c>
      <c r="E314" s="237" t="s">
        <v>1</v>
      </c>
      <c r="F314" s="238" t="s">
        <v>552</v>
      </c>
      <c r="G314" s="236"/>
      <c r="H314" s="239">
        <v>1.0589999999999999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AT314" s="245" t="s">
        <v>202</v>
      </c>
      <c r="AU314" s="245" t="s">
        <v>213</v>
      </c>
      <c r="AV314" s="14" t="s">
        <v>86</v>
      </c>
      <c r="AW314" s="14" t="s">
        <v>32</v>
      </c>
      <c r="AX314" s="14" t="s">
        <v>77</v>
      </c>
      <c r="AY314" s="245" t="s">
        <v>191</v>
      </c>
    </row>
    <row r="315" spans="1:65" s="2" customFormat="1" ht="21.6" customHeight="1">
      <c r="A315" s="34"/>
      <c r="B315" s="35"/>
      <c r="C315" s="208" t="s">
        <v>461</v>
      </c>
      <c r="D315" s="208" t="s">
        <v>193</v>
      </c>
      <c r="E315" s="209" t="s">
        <v>555</v>
      </c>
      <c r="F315" s="210" t="s">
        <v>556</v>
      </c>
      <c r="G315" s="211" t="s">
        <v>208</v>
      </c>
      <c r="H315" s="212">
        <v>4.2359999999999998</v>
      </c>
      <c r="I315" s="213"/>
      <c r="J315" s="214">
        <f>ROUND(I315*H315,2)</f>
        <v>0</v>
      </c>
      <c r="K315" s="210" t="s">
        <v>197</v>
      </c>
      <c r="L315" s="39"/>
      <c r="M315" s="215" t="s">
        <v>1</v>
      </c>
      <c r="N315" s="216" t="s">
        <v>42</v>
      </c>
      <c r="O315" s="71"/>
      <c r="P315" s="217">
        <f>O315*H315</f>
        <v>0</v>
      </c>
      <c r="Q315" s="217">
        <v>0</v>
      </c>
      <c r="R315" s="217">
        <f>Q315*H315</f>
        <v>0</v>
      </c>
      <c r="S315" s="217">
        <v>1.4</v>
      </c>
      <c r="T315" s="218">
        <f>S315*H315</f>
        <v>5.9303999999999997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9" t="s">
        <v>198</v>
      </c>
      <c r="AT315" s="219" t="s">
        <v>193</v>
      </c>
      <c r="AU315" s="219" t="s">
        <v>213</v>
      </c>
      <c r="AY315" s="17" t="s">
        <v>191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17" t="s">
        <v>84</v>
      </c>
      <c r="BK315" s="220">
        <f>ROUND(I315*H315,2)</f>
        <v>0</v>
      </c>
      <c r="BL315" s="17" t="s">
        <v>198</v>
      </c>
      <c r="BM315" s="219" t="s">
        <v>557</v>
      </c>
    </row>
    <row r="316" spans="1:65" s="2" customFormat="1" ht="19.5">
      <c r="A316" s="34"/>
      <c r="B316" s="35"/>
      <c r="C316" s="36"/>
      <c r="D316" s="221" t="s">
        <v>200</v>
      </c>
      <c r="E316" s="36"/>
      <c r="F316" s="222" t="s">
        <v>558</v>
      </c>
      <c r="G316" s="36"/>
      <c r="H316" s="36"/>
      <c r="I316" s="122"/>
      <c r="J316" s="36"/>
      <c r="K316" s="36"/>
      <c r="L316" s="39"/>
      <c r="M316" s="223"/>
      <c r="N316" s="224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200</v>
      </c>
      <c r="AU316" s="17" t="s">
        <v>213</v>
      </c>
    </row>
    <row r="317" spans="1:65" s="14" customFormat="1">
      <c r="B317" s="235"/>
      <c r="C317" s="236"/>
      <c r="D317" s="221" t="s">
        <v>202</v>
      </c>
      <c r="E317" s="237" t="s">
        <v>1</v>
      </c>
      <c r="F317" s="238" t="s">
        <v>559</v>
      </c>
      <c r="G317" s="236"/>
      <c r="H317" s="239">
        <v>4.2359999999999998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AT317" s="245" t="s">
        <v>202</v>
      </c>
      <c r="AU317" s="245" t="s">
        <v>213</v>
      </c>
      <c r="AV317" s="14" t="s">
        <v>86</v>
      </c>
      <c r="AW317" s="14" t="s">
        <v>32</v>
      </c>
      <c r="AX317" s="14" t="s">
        <v>77</v>
      </c>
      <c r="AY317" s="245" t="s">
        <v>191</v>
      </c>
    </row>
    <row r="318" spans="1:65" s="2" customFormat="1" ht="21.6" customHeight="1">
      <c r="A318" s="34"/>
      <c r="B318" s="35"/>
      <c r="C318" s="208" t="s">
        <v>467</v>
      </c>
      <c r="D318" s="208" t="s">
        <v>193</v>
      </c>
      <c r="E318" s="209" t="s">
        <v>561</v>
      </c>
      <c r="F318" s="210" t="s">
        <v>562</v>
      </c>
      <c r="G318" s="211" t="s">
        <v>223</v>
      </c>
      <c r="H318" s="212">
        <v>7.0919999999999996</v>
      </c>
      <c r="I318" s="213"/>
      <c r="J318" s="214">
        <f>ROUND(I318*H318,2)</f>
        <v>0</v>
      </c>
      <c r="K318" s="210" t="s">
        <v>197</v>
      </c>
      <c r="L318" s="39"/>
      <c r="M318" s="215" t="s">
        <v>1</v>
      </c>
      <c r="N318" s="216" t="s">
        <v>42</v>
      </c>
      <c r="O318" s="71"/>
      <c r="P318" s="217">
        <f>O318*H318</f>
        <v>0</v>
      </c>
      <c r="Q318" s="217">
        <v>0</v>
      </c>
      <c r="R318" s="217">
        <f>Q318*H318</f>
        <v>0</v>
      </c>
      <c r="S318" s="217">
        <v>7.5999999999999998E-2</v>
      </c>
      <c r="T318" s="218">
        <f>S318*H318</f>
        <v>0.53899199999999992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9" t="s">
        <v>198</v>
      </c>
      <c r="AT318" s="219" t="s">
        <v>193</v>
      </c>
      <c r="AU318" s="219" t="s">
        <v>213</v>
      </c>
      <c r="AY318" s="17" t="s">
        <v>191</v>
      </c>
      <c r="BE318" s="220">
        <f>IF(N318="základní",J318,0)</f>
        <v>0</v>
      </c>
      <c r="BF318" s="220">
        <f>IF(N318="snížená",J318,0)</f>
        <v>0</v>
      </c>
      <c r="BG318" s="220">
        <f>IF(N318="zákl. přenesená",J318,0)</f>
        <v>0</v>
      </c>
      <c r="BH318" s="220">
        <f>IF(N318="sníž. přenesená",J318,0)</f>
        <v>0</v>
      </c>
      <c r="BI318" s="220">
        <f>IF(N318="nulová",J318,0)</f>
        <v>0</v>
      </c>
      <c r="BJ318" s="17" t="s">
        <v>84</v>
      </c>
      <c r="BK318" s="220">
        <f>ROUND(I318*H318,2)</f>
        <v>0</v>
      </c>
      <c r="BL318" s="17" t="s">
        <v>198</v>
      </c>
      <c r="BM318" s="219" t="s">
        <v>563</v>
      </c>
    </row>
    <row r="319" spans="1:65" s="2" customFormat="1" ht="29.25">
      <c r="A319" s="34"/>
      <c r="B319" s="35"/>
      <c r="C319" s="36"/>
      <c r="D319" s="221" t="s">
        <v>200</v>
      </c>
      <c r="E319" s="36"/>
      <c r="F319" s="222" t="s">
        <v>564</v>
      </c>
      <c r="G319" s="36"/>
      <c r="H319" s="36"/>
      <c r="I319" s="122"/>
      <c r="J319" s="36"/>
      <c r="K319" s="36"/>
      <c r="L319" s="39"/>
      <c r="M319" s="223"/>
      <c r="N319" s="224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200</v>
      </c>
      <c r="AU319" s="17" t="s">
        <v>213</v>
      </c>
    </row>
    <row r="320" spans="1:65" s="14" customFormat="1">
      <c r="B320" s="235"/>
      <c r="C320" s="236"/>
      <c r="D320" s="221" t="s">
        <v>202</v>
      </c>
      <c r="E320" s="237" t="s">
        <v>1</v>
      </c>
      <c r="F320" s="238" t="s">
        <v>1501</v>
      </c>
      <c r="G320" s="236"/>
      <c r="H320" s="239">
        <v>7.0919999999999996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AT320" s="245" t="s">
        <v>202</v>
      </c>
      <c r="AU320" s="245" t="s">
        <v>213</v>
      </c>
      <c r="AV320" s="14" t="s">
        <v>86</v>
      </c>
      <c r="AW320" s="14" t="s">
        <v>32</v>
      </c>
      <c r="AX320" s="14" t="s">
        <v>77</v>
      </c>
      <c r="AY320" s="245" t="s">
        <v>191</v>
      </c>
    </row>
    <row r="321" spans="1:65" s="2" customFormat="1" ht="21.6" customHeight="1">
      <c r="A321" s="34"/>
      <c r="B321" s="35"/>
      <c r="C321" s="208" t="s">
        <v>472</v>
      </c>
      <c r="D321" s="208" t="s">
        <v>193</v>
      </c>
      <c r="E321" s="209" t="s">
        <v>569</v>
      </c>
      <c r="F321" s="210" t="s">
        <v>570</v>
      </c>
      <c r="G321" s="211" t="s">
        <v>223</v>
      </c>
      <c r="H321" s="212">
        <v>3.57</v>
      </c>
      <c r="I321" s="213"/>
      <c r="J321" s="214">
        <f>ROUND(I321*H321,2)</f>
        <v>0</v>
      </c>
      <c r="K321" s="210" t="s">
        <v>197</v>
      </c>
      <c r="L321" s="39"/>
      <c r="M321" s="215" t="s">
        <v>1</v>
      </c>
      <c r="N321" s="216" t="s">
        <v>42</v>
      </c>
      <c r="O321" s="71"/>
      <c r="P321" s="217">
        <f>O321*H321</f>
        <v>0</v>
      </c>
      <c r="Q321" s="217">
        <v>0</v>
      </c>
      <c r="R321" s="217">
        <f>Q321*H321</f>
        <v>0</v>
      </c>
      <c r="S321" s="217">
        <v>6.3E-2</v>
      </c>
      <c r="T321" s="218">
        <f>S321*H321</f>
        <v>0.22491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9" t="s">
        <v>198</v>
      </c>
      <c r="AT321" s="219" t="s">
        <v>193</v>
      </c>
      <c r="AU321" s="219" t="s">
        <v>213</v>
      </c>
      <c r="AY321" s="17" t="s">
        <v>191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17" t="s">
        <v>84</v>
      </c>
      <c r="BK321" s="220">
        <f>ROUND(I321*H321,2)</f>
        <v>0</v>
      </c>
      <c r="BL321" s="17" t="s">
        <v>198</v>
      </c>
      <c r="BM321" s="219" t="s">
        <v>571</v>
      </c>
    </row>
    <row r="322" spans="1:65" s="2" customFormat="1" ht="29.25">
      <c r="A322" s="34"/>
      <c r="B322" s="35"/>
      <c r="C322" s="36"/>
      <c r="D322" s="221" t="s">
        <v>200</v>
      </c>
      <c r="E322" s="36"/>
      <c r="F322" s="222" t="s">
        <v>572</v>
      </c>
      <c r="G322" s="36"/>
      <c r="H322" s="36"/>
      <c r="I322" s="122"/>
      <c r="J322" s="36"/>
      <c r="K322" s="36"/>
      <c r="L322" s="39"/>
      <c r="M322" s="223"/>
      <c r="N322" s="224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200</v>
      </c>
      <c r="AU322" s="17" t="s">
        <v>213</v>
      </c>
    </row>
    <row r="323" spans="1:65" s="14" customFormat="1">
      <c r="B323" s="235"/>
      <c r="C323" s="236"/>
      <c r="D323" s="221" t="s">
        <v>202</v>
      </c>
      <c r="E323" s="237" t="s">
        <v>1</v>
      </c>
      <c r="F323" s="238" t="s">
        <v>573</v>
      </c>
      <c r="G323" s="236"/>
      <c r="H323" s="239">
        <v>3.57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202</v>
      </c>
      <c r="AU323" s="245" t="s">
        <v>213</v>
      </c>
      <c r="AV323" s="14" t="s">
        <v>86</v>
      </c>
      <c r="AW323" s="14" t="s">
        <v>32</v>
      </c>
      <c r="AX323" s="14" t="s">
        <v>77</v>
      </c>
      <c r="AY323" s="245" t="s">
        <v>191</v>
      </c>
    </row>
    <row r="324" spans="1:65" s="2" customFormat="1" ht="14.45" customHeight="1">
      <c r="A324" s="34"/>
      <c r="B324" s="35"/>
      <c r="C324" s="208" t="s">
        <v>477</v>
      </c>
      <c r="D324" s="208" t="s">
        <v>193</v>
      </c>
      <c r="E324" s="209" t="s">
        <v>575</v>
      </c>
      <c r="F324" s="210" t="s">
        <v>576</v>
      </c>
      <c r="G324" s="211" t="s">
        <v>223</v>
      </c>
      <c r="H324" s="212">
        <v>3.4369999999999998</v>
      </c>
      <c r="I324" s="213"/>
      <c r="J324" s="214">
        <f>ROUND(I324*H324,2)</f>
        <v>0</v>
      </c>
      <c r="K324" s="210" t="s">
        <v>197</v>
      </c>
      <c r="L324" s="39"/>
      <c r="M324" s="215" t="s">
        <v>1</v>
      </c>
      <c r="N324" s="216" t="s">
        <v>42</v>
      </c>
      <c r="O324" s="71"/>
      <c r="P324" s="217">
        <f>O324*H324</f>
        <v>0</v>
      </c>
      <c r="Q324" s="217">
        <v>0</v>
      </c>
      <c r="R324" s="217">
        <f>Q324*H324</f>
        <v>0</v>
      </c>
      <c r="S324" s="217">
        <v>2.5000000000000001E-2</v>
      </c>
      <c r="T324" s="218">
        <f>S324*H324</f>
        <v>8.5925000000000001E-2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9" t="s">
        <v>198</v>
      </c>
      <c r="AT324" s="219" t="s">
        <v>193</v>
      </c>
      <c r="AU324" s="219" t="s">
        <v>213</v>
      </c>
      <c r="AY324" s="17" t="s">
        <v>191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7" t="s">
        <v>84</v>
      </c>
      <c r="BK324" s="220">
        <f>ROUND(I324*H324,2)</f>
        <v>0</v>
      </c>
      <c r="BL324" s="17" t="s">
        <v>198</v>
      </c>
      <c r="BM324" s="219" t="s">
        <v>577</v>
      </c>
    </row>
    <row r="325" spans="1:65" s="2" customFormat="1" ht="29.25">
      <c r="A325" s="34"/>
      <c r="B325" s="35"/>
      <c r="C325" s="36"/>
      <c r="D325" s="221" t="s">
        <v>200</v>
      </c>
      <c r="E325" s="36"/>
      <c r="F325" s="222" t="s">
        <v>578</v>
      </c>
      <c r="G325" s="36"/>
      <c r="H325" s="36"/>
      <c r="I325" s="122"/>
      <c r="J325" s="36"/>
      <c r="K325" s="36"/>
      <c r="L325" s="39"/>
      <c r="M325" s="223"/>
      <c r="N325" s="224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200</v>
      </c>
      <c r="AU325" s="17" t="s">
        <v>213</v>
      </c>
    </row>
    <row r="326" spans="1:65" s="14" customFormat="1">
      <c r="B326" s="235"/>
      <c r="C326" s="236"/>
      <c r="D326" s="221" t="s">
        <v>202</v>
      </c>
      <c r="E326" s="237" t="s">
        <v>1</v>
      </c>
      <c r="F326" s="238" t="s">
        <v>1502</v>
      </c>
      <c r="G326" s="236"/>
      <c r="H326" s="239">
        <v>3.4369999999999998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AT326" s="245" t="s">
        <v>202</v>
      </c>
      <c r="AU326" s="245" t="s">
        <v>213</v>
      </c>
      <c r="AV326" s="14" t="s">
        <v>86</v>
      </c>
      <c r="AW326" s="14" t="s">
        <v>32</v>
      </c>
      <c r="AX326" s="14" t="s">
        <v>77</v>
      </c>
      <c r="AY326" s="245" t="s">
        <v>191</v>
      </c>
    </row>
    <row r="327" spans="1:65" s="12" customFormat="1" ht="20.85" customHeight="1">
      <c r="B327" s="192"/>
      <c r="C327" s="193"/>
      <c r="D327" s="194" t="s">
        <v>76</v>
      </c>
      <c r="E327" s="206" t="s">
        <v>580</v>
      </c>
      <c r="F327" s="206" t="s">
        <v>581</v>
      </c>
      <c r="G327" s="193"/>
      <c r="H327" s="193"/>
      <c r="I327" s="196"/>
      <c r="J327" s="207">
        <f>BK327</f>
        <v>0</v>
      </c>
      <c r="K327" s="193"/>
      <c r="L327" s="198"/>
      <c r="M327" s="199"/>
      <c r="N327" s="200"/>
      <c r="O327" s="200"/>
      <c r="P327" s="201">
        <f>SUM(P328:P341)</f>
        <v>0</v>
      </c>
      <c r="Q327" s="200"/>
      <c r="R327" s="201">
        <f>SUM(R328:R341)</f>
        <v>0</v>
      </c>
      <c r="S327" s="200"/>
      <c r="T327" s="202">
        <f>SUM(T328:T341)</f>
        <v>7.4658680000000004</v>
      </c>
      <c r="AR327" s="203" t="s">
        <v>84</v>
      </c>
      <c r="AT327" s="204" t="s">
        <v>76</v>
      </c>
      <c r="AU327" s="204" t="s">
        <v>86</v>
      </c>
      <c r="AY327" s="203" t="s">
        <v>191</v>
      </c>
      <c r="BK327" s="205">
        <f>SUM(BK328:BK341)</f>
        <v>0</v>
      </c>
    </row>
    <row r="328" spans="1:65" s="2" customFormat="1" ht="21.6" customHeight="1">
      <c r="A328" s="34"/>
      <c r="B328" s="35"/>
      <c r="C328" s="208" t="s">
        <v>482</v>
      </c>
      <c r="D328" s="208" t="s">
        <v>193</v>
      </c>
      <c r="E328" s="209" t="s">
        <v>583</v>
      </c>
      <c r="F328" s="210" t="s">
        <v>584</v>
      </c>
      <c r="G328" s="211" t="s">
        <v>196</v>
      </c>
      <c r="H328" s="212">
        <v>1</v>
      </c>
      <c r="I328" s="213"/>
      <c r="J328" s="214">
        <f>ROUND(I328*H328,2)</f>
        <v>0</v>
      </c>
      <c r="K328" s="210" t="s">
        <v>197</v>
      </c>
      <c r="L328" s="39"/>
      <c r="M328" s="215" t="s">
        <v>1</v>
      </c>
      <c r="N328" s="216" t="s">
        <v>42</v>
      </c>
      <c r="O328" s="71"/>
      <c r="P328" s="217">
        <f>O328*H328</f>
        <v>0</v>
      </c>
      <c r="Q328" s="217">
        <v>0</v>
      </c>
      <c r="R328" s="217">
        <f>Q328*H328</f>
        <v>0</v>
      </c>
      <c r="S328" s="217">
        <v>7.3999999999999996E-2</v>
      </c>
      <c r="T328" s="218">
        <f>S328*H328</f>
        <v>7.3999999999999996E-2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9" t="s">
        <v>198</v>
      </c>
      <c r="AT328" s="219" t="s">
        <v>193</v>
      </c>
      <c r="AU328" s="219" t="s">
        <v>213</v>
      </c>
      <c r="AY328" s="17" t="s">
        <v>191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17" t="s">
        <v>84</v>
      </c>
      <c r="BK328" s="220">
        <f>ROUND(I328*H328,2)</f>
        <v>0</v>
      </c>
      <c r="BL328" s="17" t="s">
        <v>198</v>
      </c>
      <c r="BM328" s="219" t="s">
        <v>585</v>
      </c>
    </row>
    <row r="329" spans="1:65" s="2" customFormat="1" ht="39">
      <c r="A329" s="34"/>
      <c r="B329" s="35"/>
      <c r="C329" s="36"/>
      <c r="D329" s="221" t="s">
        <v>200</v>
      </c>
      <c r="E329" s="36"/>
      <c r="F329" s="222" t="s">
        <v>586</v>
      </c>
      <c r="G329" s="36"/>
      <c r="H329" s="36"/>
      <c r="I329" s="122"/>
      <c r="J329" s="36"/>
      <c r="K329" s="36"/>
      <c r="L329" s="39"/>
      <c r="M329" s="223"/>
      <c r="N329" s="224"/>
      <c r="O329" s="71"/>
      <c r="P329" s="71"/>
      <c r="Q329" s="71"/>
      <c r="R329" s="71"/>
      <c r="S329" s="71"/>
      <c r="T329" s="72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7" t="s">
        <v>200</v>
      </c>
      <c r="AU329" s="17" t="s">
        <v>213</v>
      </c>
    </row>
    <row r="330" spans="1:65" s="14" customFormat="1">
      <c r="B330" s="235"/>
      <c r="C330" s="236"/>
      <c r="D330" s="221" t="s">
        <v>202</v>
      </c>
      <c r="E330" s="237" t="s">
        <v>1</v>
      </c>
      <c r="F330" s="238" t="s">
        <v>587</v>
      </c>
      <c r="G330" s="236"/>
      <c r="H330" s="239">
        <v>1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AT330" s="245" t="s">
        <v>202</v>
      </c>
      <c r="AU330" s="245" t="s">
        <v>213</v>
      </c>
      <c r="AV330" s="14" t="s">
        <v>86</v>
      </c>
      <c r="AW330" s="14" t="s">
        <v>32</v>
      </c>
      <c r="AX330" s="14" t="s">
        <v>77</v>
      </c>
      <c r="AY330" s="245" t="s">
        <v>191</v>
      </c>
    </row>
    <row r="331" spans="1:65" s="2" customFormat="1" ht="21.6" customHeight="1">
      <c r="A331" s="34"/>
      <c r="B331" s="35"/>
      <c r="C331" s="208" t="s">
        <v>488</v>
      </c>
      <c r="D331" s="208" t="s">
        <v>193</v>
      </c>
      <c r="E331" s="209" t="s">
        <v>589</v>
      </c>
      <c r="F331" s="210" t="s">
        <v>590</v>
      </c>
      <c r="G331" s="211" t="s">
        <v>208</v>
      </c>
      <c r="H331" s="212">
        <v>0.56299999999999994</v>
      </c>
      <c r="I331" s="213"/>
      <c r="J331" s="214">
        <f>ROUND(I331*H331,2)</f>
        <v>0</v>
      </c>
      <c r="K331" s="210" t="s">
        <v>197</v>
      </c>
      <c r="L331" s="39"/>
      <c r="M331" s="215" t="s">
        <v>1</v>
      </c>
      <c r="N331" s="216" t="s">
        <v>42</v>
      </c>
      <c r="O331" s="71"/>
      <c r="P331" s="217">
        <f>O331*H331</f>
        <v>0</v>
      </c>
      <c r="Q331" s="217">
        <v>0</v>
      </c>
      <c r="R331" s="217">
        <f>Q331*H331</f>
        <v>0</v>
      </c>
      <c r="S331" s="217">
        <v>1.8</v>
      </c>
      <c r="T331" s="218">
        <f>S331*H331</f>
        <v>1.0133999999999999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9" t="s">
        <v>198</v>
      </c>
      <c r="AT331" s="219" t="s">
        <v>193</v>
      </c>
      <c r="AU331" s="219" t="s">
        <v>213</v>
      </c>
      <c r="AY331" s="17" t="s">
        <v>191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7" t="s">
        <v>84</v>
      </c>
      <c r="BK331" s="220">
        <f>ROUND(I331*H331,2)</f>
        <v>0</v>
      </c>
      <c r="BL331" s="17" t="s">
        <v>198</v>
      </c>
      <c r="BM331" s="219" t="s">
        <v>591</v>
      </c>
    </row>
    <row r="332" spans="1:65" s="2" customFormat="1" ht="29.25">
      <c r="A332" s="34"/>
      <c r="B332" s="35"/>
      <c r="C332" s="36"/>
      <c r="D332" s="221" t="s">
        <v>200</v>
      </c>
      <c r="E332" s="36"/>
      <c r="F332" s="222" t="s">
        <v>592</v>
      </c>
      <c r="G332" s="36"/>
      <c r="H332" s="36"/>
      <c r="I332" s="122"/>
      <c r="J332" s="36"/>
      <c r="K332" s="36"/>
      <c r="L332" s="39"/>
      <c r="M332" s="223"/>
      <c r="N332" s="224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200</v>
      </c>
      <c r="AU332" s="17" t="s">
        <v>213</v>
      </c>
    </row>
    <row r="333" spans="1:65" s="13" customFormat="1">
      <c r="B333" s="225"/>
      <c r="C333" s="226"/>
      <c r="D333" s="221" t="s">
        <v>202</v>
      </c>
      <c r="E333" s="227" t="s">
        <v>1</v>
      </c>
      <c r="F333" s="228" t="s">
        <v>308</v>
      </c>
      <c r="G333" s="226"/>
      <c r="H333" s="227" t="s">
        <v>1</v>
      </c>
      <c r="I333" s="229"/>
      <c r="J333" s="226"/>
      <c r="K333" s="226"/>
      <c r="L333" s="230"/>
      <c r="M333" s="231"/>
      <c r="N333" s="232"/>
      <c r="O333" s="232"/>
      <c r="P333" s="232"/>
      <c r="Q333" s="232"/>
      <c r="R333" s="232"/>
      <c r="S333" s="232"/>
      <c r="T333" s="233"/>
      <c r="AT333" s="234" t="s">
        <v>202</v>
      </c>
      <c r="AU333" s="234" t="s">
        <v>213</v>
      </c>
      <c r="AV333" s="13" t="s">
        <v>84</v>
      </c>
      <c r="AW333" s="13" t="s">
        <v>32</v>
      </c>
      <c r="AX333" s="13" t="s">
        <v>77</v>
      </c>
      <c r="AY333" s="234" t="s">
        <v>191</v>
      </c>
    </row>
    <row r="334" spans="1:65" s="14" customFormat="1">
      <c r="B334" s="235"/>
      <c r="C334" s="236"/>
      <c r="D334" s="221" t="s">
        <v>202</v>
      </c>
      <c r="E334" s="237" t="s">
        <v>1</v>
      </c>
      <c r="F334" s="238" t="s">
        <v>1503</v>
      </c>
      <c r="G334" s="236"/>
      <c r="H334" s="239">
        <v>0.56299999999999994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202</v>
      </c>
      <c r="AU334" s="245" t="s">
        <v>213</v>
      </c>
      <c r="AV334" s="14" t="s">
        <v>86</v>
      </c>
      <c r="AW334" s="14" t="s">
        <v>32</v>
      </c>
      <c r="AX334" s="14" t="s">
        <v>77</v>
      </c>
      <c r="AY334" s="245" t="s">
        <v>191</v>
      </c>
    </row>
    <row r="335" spans="1:65" s="2" customFormat="1" ht="21.6" customHeight="1">
      <c r="A335" s="34"/>
      <c r="B335" s="35"/>
      <c r="C335" s="208" t="s">
        <v>495</v>
      </c>
      <c r="D335" s="208" t="s">
        <v>193</v>
      </c>
      <c r="E335" s="209" t="s">
        <v>597</v>
      </c>
      <c r="F335" s="210" t="s">
        <v>598</v>
      </c>
      <c r="G335" s="211" t="s">
        <v>223</v>
      </c>
      <c r="H335" s="212">
        <v>93.801000000000002</v>
      </c>
      <c r="I335" s="213"/>
      <c r="J335" s="214">
        <f>ROUND(I335*H335,2)</f>
        <v>0</v>
      </c>
      <c r="K335" s="210" t="s">
        <v>197</v>
      </c>
      <c r="L335" s="39"/>
      <c r="M335" s="215" t="s">
        <v>1</v>
      </c>
      <c r="N335" s="216" t="s">
        <v>42</v>
      </c>
      <c r="O335" s="71"/>
      <c r="P335" s="217">
        <f>O335*H335</f>
        <v>0</v>
      </c>
      <c r="Q335" s="217">
        <v>0</v>
      </c>
      <c r="R335" s="217">
        <f>Q335*H335</f>
        <v>0</v>
      </c>
      <c r="S335" s="217">
        <v>6.8000000000000005E-2</v>
      </c>
      <c r="T335" s="218">
        <f>S335*H335</f>
        <v>6.3784680000000007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19" t="s">
        <v>198</v>
      </c>
      <c r="AT335" s="219" t="s">
        <v>193</v>
      </c>
      <c r="AU335" s="219" t="s">
        <v>213</v>
      </c>
      <c r="AY335" s="17" t="s">
        <v>191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7" t="s">
        <v>84</v>
      </c>
      <c r="BK335" s="220">
        <f>ROUND(I335*H335,2)</f>
        <v>0</v>
      </c>
      <c r="BL335" s="17" t="s">
        <v>198</v>
      </c>
      <c r="BM335" s="219" t="s">
        <v>599</v>
      </c>
    </row>
    <row r="336" spans="1:65" s="2" customFormat="1" ht="29.25">
      <c r="A336" s="34"/>
      <c r="B336" s="35"/>
      <c r="C336" s="36"/>
      <c r="D336" s="221" t="s">
        <v>200</v>
      </c>
      <c r="E336" s="36"/>
      <c r="F336" s="222" t="s">
        <v>600</v>
      </c>
      <c r="G336" s="36"/>
      <c r="H336" s="36"/>
      <c r="I336" s="122"/>
      <c r="J336" s="36"/>
      <c r="K336" s="36"/>
      <c r="L336" s="39"/>
      <c r="M336" s="223"/>
      <c r="N336" s="224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200</v>
      </c>
      <c r="AU336" s="17" t="s">
        <v>213</v>
      </c>
    </row>
    <row r="337" spans="1:65" s="13" customFormat="1">
      <c r="B337" s="225"/>
      <c r="C337" s="226"/>
      <c r="D337" s="221" t="s">
        <v>202</v>
      </c>
      <c r="E337" s="227" t="s">
        <v>1</v>
      </c>
      <c r="F337" s="228" t="s">
        <v>1477</v>
      </c>
      <c r="G337" s="226"/>
      <c r="H337" s="227" t="s">
        <v>1</v>
      </c>
      <c r="I337" s="229"/>
      <c r="J337" s="226"/>
      <c r="K337" s="226"/>
      <c r="L337" s="230"/>
      <c r="M337" s="231"/>
      <c r="N337" s="232"/>
      <c r="O337" s="232"/>
      <c r="P337" s="232"/>
      <c r="Q337" s="232"/>
      <c r="R337" s="232"/>
      <c r="S337" s="232"/>
      <c r="T337" s="233"/>
      <c r="AT337" s="234" t="s">
        <v>202</v>
      </c>
      <c r="AU337" s="234" t="s">
        <v>213</v>
      </c>
      <c r="AV337" s="13" t="s">
        <v>84</v>
      </c>
      <c r="AW337" s="13" t="s">
        <v>32</v>
      </c>
      <c r="AX337" s="13" t="s">
        <v>77</v>
      </c>
      <c r="AY337" s="234" t="s">
        <v>191</v>
      </c>
    </row>
    <row r="338" spans="1:65" s="14" customFormat="1" ht="22.5">
      <c r="B338" s="235"/>
      <c r="C338" s="236"/>
      <c r="D338" s="221" t="s">
        <v>202</v>
      </c>
      <c r="E338" s="237" t="s">
        <v>1</v>
      </c>
      <c r="F338" s="238" t="s">
        <v>1483</v>
      </c>
      <c r="G338" s="236"/>
      <c r="H338" s="239">
        <v>105.30500000000001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AT338" s="245" t="s">
        <v>202</v>
      </c>
      <c r="AU338" s="245" t="s">
        <v>213</v>
      </c>
      <c r="AV338" s="14" t="s">
        <v>86</v>
      </c>
      <c r="AW338" s="14" t="s">
        <v>32</v>
      </c>
      <c r="AX338" s="14" t="s">
        <v>77</v>
      </c>
      <c r="AY338" s="245" t="s">
        <v>191</v>
      </c>
    </row>
    <row r="339" spans="1:65" s="13" customFormat="1">
      <c r="B339" s="225"/>
      <c r="C339" s="226"/>
      <c r="D339" s="221" t="s">
        <v>202</v>
      </c>
      <c r="E339" s="227" t="s">
        <v>1</v>
      </c>
      <c r="F339" s="228" t="s">
        <v>601</v>
      </c>
      <c r="G339" s="226"/>
      <c r="H339" s="227" t="s">
        <v>1</v>
      </c>
      <c r="I339" s="229"/>
      <c r="J339" s="226"/>
      <c r="K339" s="226"/>
      <c r="L339" s="230"/>
      <c r="M339" s="231"/>
      <c r="N339" s="232"/>
      <c r="O339" s="232"/>
      <c r="P339" s="232"/>
      <c r="Q339" s="232"/>
      <c r="R339" s="232"/>
      <c r="S339" s="232"/>
      <c r="T339" s="233"/>
      <c r="AT339" s="234" t="s">
        <v>202</v>
      </c>
      <c r="AU339" s="234" t="s">
        <v>213</v>
      </c>
      <c r="AV339" s="13" t="s">
        <v>84</v>
      </c>
      <c r="AW339" s="13" t="s">
        <v>32</v>
      </c>
      <c r="AX339" s="13" t="s">
        <v>77</v>
      </c>
      <c r="AY339" s="234" t="s">
        <v>191</v>
      </c>
    </row>
    <row r="340" spans="1:65" s="14" customFormat="1">
      <c r="B340" s="235"/>
      <c r="C340" s="236"/>
      <c r="D340" s="221" t="s">
        <v>202</v>
      </c>
      <c r="E340" s="237" t="s">
        <v>1</v>
      </c>
      <c r="F340" s="238" t="s">
        <v>1068</v>
      </c>
      <c r="G340" s="236"/>
      <c r="H340" s="239">
        <v>1.89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202</v>
      </c>
      <c r="AU340" s="245" t="s">
        <v>213</v>
      </c>
      <c r="AV340" s="14" t="s">
        <v>86</v>
      </c>
      <c r="AW340" s="14" t="s">
        <v>32</v>
      </c>
      <c r="AX340" s="14" t="s">
        <v>77</v>
      </c>
      <c r="AY340" s="245" t="s">
        <v>191</v>
      </c>
    </row>
    <row r="341" spans="1:65" s="14" customFormat="1">
      <c r="B341" s="235"/>
      <c r="C341" s="236"/>
      <c r="D341" s="221" t="s">
        <v>202</v>
      </c>
      <c r="E341" s="237" t="s">
        <v>1</v>
      </c>
      <c r="F341" s="238" t="s">
        <v>1484</v>
      </c>
      <c r="G341" s="236"/>
      <c r="H341" s="239">
        <v>-13.394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AT341" s="245" t="s">
        <v>202</v>
      </c>
      <c r="AU341" s="245" t="s">
        <v>213</v>
      </c>
      <c r="AV341" s="14" t="s">
        <v>86</v>
      </c>
      <c r="AW341" s="14" t="s">
        <v>32</v>
      </c>
      <c r="AX341" s="14" t="s">
        <v>77</v>
      </c>
      <c r="AY341" s="245" t="s">
        <v>191</v>
      </c>
    </row>
    <row r="342" spans="1:65" s="12" customFormat="1" ht="22.9" customHeight="1">
      <c r="B342" s="192"/>
      <c r="C342" s="193"/>
      <c r="D342" s="194" t="s">
        <v>76</v>
      </c>
      <c r="E342" s="206" t="s">
        <v>602</v>
      </c>
      <c r="F342" s="206" t="s">
        <v>603</v>
      </c>
      <c r="G342" s="193"/>
      <c r="H342" s="193"/>
      <c r="I342" s="196"/>
      <c r="J342" s="207">
        <f>BK342</f>
        <v>0</v>
      </c>
      <c r="K342" s="193"/>
      <c r="L342" s="198"/>
      <c r="M342" s="199"/>
      <c r="N342" s="200"/>
      <c r="O342" s="200"/>
      <c r="P342" s="201">
        <f>SUM(P343:P352)</f>
        <v>0</v>
      </c>
      <c r="Q342" s="200"/>
      <c r="R342" s="201">
        <f>SUM(R343:R352)</f>
        <v>0</v>
      </c>
      <c r="S342" s="200"/>
      <c r="T342" s="202">
        <f>SUM(T343:T352)</f>
        <v>0</v>
      </c>
      <c r="AR342" s="203" t="s">
        <v>84</v>
      </c>
      <c r="AT342" s="204" t="s">
        <v>76</v>
      </c>
      <c r="AU342" s="204" t="s">
        <v>84</v>
      </c>
      <c r="AY342" s="203" t="s">
        <v>191</v>
      </c>
      <c r="BK342" s="205">
        <f>SUM(BK343:BK352)</f>
        <v>0</v>
      </c>
    </row>
    <row r="343" spans="1:65" s="2" customFormat="1" ht="21.6" customHeight="1">
      <c r="A343" s="34"/>
      <c r="B343" s="35"/>
      <c r="C343" s="208" t="s">
        <v>499</v>
      </c>
      <c r="D343" s="208" t="s">
        <v>193</v>
      </c>
      <c r="E343" s="209" t="s">
        <v>605</v>
      </c>
      <c r="F343" s="210" t="s">
        <v>606</v>
      </c>
      <c r="G343" s="211" t="s">
        <v>235</v>
      </c>
      <c r="H343" s="212">
        <v>27.67</v>
      </c>
      <c r="I343" s="213"/>
      <c r="J343" s="214">
        <f>ROUND(I343*H343,2)</f>
        <v>0</v>
      </c>
      <c r="K343" s="210" t="s">
        <v>197</v>
      </c>
      <c r="L343" s="39"/>
      <c r="M343" s="215" t="s">
        <v>1</v>
      </c>
      <c r="N343" s="216" t="s">
        <v>42</v>
      </c>
      <c r="O343" s="71"/>
      <c r="P343" s="217">
        <f>O343*H343</f>
        <v>0</v>
      </c>
      <c r="Q343" s="217">
        <v>0</v>
      </c>
      <c r="R343" s="217">
        <f>Q343*H343</f>
        <v>0</v>
      </c>
      <c r="S343" s="217">
        <v>0</v>
      </c>
      <c r="T343" s="21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9" t="s">
        <v>198</v>
      </c>
      <c r="AT343" s="219" t="s">
        <v>193</v>
      </c>
      <c r="AU343" s="219" t="s">
        <v>86</v>
      </c>
      <c r="AY343" s="17" t="s">
        <v>191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17" t="s">
        <v>84</v>
      </c>
      <c r="BK343" s="220">
        <f>ROUND(I343*H343,2)</f>
        <v>0</v>
      </c>
      <c r="BL343" s="17" t="s">
        <v>198</v>
      </c>
      <c r="BM343" s="219" t="s">
        <v>607</v>
      </c>
    </row>
    <row r="344" spans="1:65" s="2" customFormat="1" ht="29.25">
      <c r="A344" s="34"/>
      <c r="B344" s="35"/>
      <c r="C344" s="36"/>
      <c r="D344" s="221" t="s">
        <v>200</v>
      </c>
      <c r="E344" s="36"/>
      <c r="F344" s="222" t="s">
        <v>608</v>
      </c>
      <c r="G344" s="36"/>
      <c r="H344" s="36"/>
      <c r="I344" s="122"/>
      <c r="J344" s="36"/>
      <c r="K344" s="36"/>
      <c r="L344" s="39"/>
      <c r="M344" s="223"/>
      <c r="N344" s="224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200</v>
      </c>
      <c r="AU344" s="17" t="s">
        <v>86</v>
      </c>
    </row>
    <row r="345" spans="1:65" s="2" customFormat="1" ht="21.6" customHeight="1">
      <c r="A345" s="34"/>
      <c r="B345" s="35"/>
      <c r="C345" s="208" t="s">
        <v>505</v>
      </c>
      <c r="D345" s="208" t="s">
        <v>193</v>
      </c>
      <c r="E345" s="209" t="s">
        <v>610</v>
      </c>
      <c r="F345" s="210" t="s">
        <v>611</v>
      </c>
      <c r="G345" s="211" t="s">
        <v>235</v>
      </c>
      <c r="H345" s="212">
        <v>27.67</v>
      </c>
      <c r="I345" s="213"/>
      <c r="J345" s="214">
        <f>ROUND(I345*H345,2)</f>
        <v>0</v>
      </c>
      <c r="K345" s="210" t="s">
        <v>197</v>
      </c>
      <c r="L345" s="39"/>
      <c r="M345" s="215" t="s">
        <v>1</v>
      </c>
      <c r="N345" s="216" t="s">
        <v>42</v>
      </c>
      <c r="O345" s="71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9" t="s">
        <v>198</v>
      </c>
      <c r="AT345" s="219" t="s">
        <v>193</v>
      </c>
      <c r="AU345" s="219" t="s">
        <v>86</v>
      </c>
      <c r="AY345" s="17" t="s">
        <v>191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7" t="s">
        <v>84</v>
      </c>
      <c r="BK345" s="220">
        <f>ROUND(I345*H345,2)</f>
        <v>0</v>
      </c>
      <c r="BL345" s="17" t="s">
        <v>198</v>
      </c>
      <c r="BM345" s="219" t="s">
        <v>612</v>
      </c>
    </row>
    <row r="346" spans="1:65" s="2" customFormat="1" ht="19.5">
      <c r="A346" s="34"/>
      <c r="B346" s="35"/>
      <c r="C346" s="36"/>
      <c r="D346" s="221" t="s">
        <v>200</v>
      </c>
      <c r="E346" s="36"/>
      <c r="F346" s="222" t="s">
        <v>613</v>
      </c>
      <c r="G346" s="36"/>
      <c r="H346" s="36"/>
      <c r="I346" s="122"/>
      <c r="J346" s="36"/>
      <c r="K346" s="36"/>
      <c r="L346" s="39"/>
      <c r="M346" s="223"/>
      <c r="N346" s="224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200</v>
      </c>
      <c r="AU346" s="17" t="s">
        <v>86</v>
      </c>
    </row>
    <row r="347" spans="1:65" s="2" customFormat="1" ht="21.6" customHeight="1">
      <c r="A347" s="34"/>
      <c r="B347" s="35"/>
      <c r="C347" s="208" t="s">
        <v>512</v>
      </c>
      <c r="D347" s="208" t="s">
        <v>193</v>
      </c>
      <c r="E347" s="209" t="s">
        <v>615</v>
      </c>
      <c r="F347" s="210" t="s">
        <v>616</v>
      </c>
      <c r="G347" s="211" t="s">
        <v>235</v>
      </c>
      <c r="H347" s="212">
        <v>442.72</v>
      </c>
      <c r="I347" s="213"/>
      <c r="J347" s="214">
        <f>ROUND(I347*H347,2)</f>
        <v>0</v>
      </c>
      <c r="K347" s="210" t="s">
        <v>197</v>
      </c>
      <c r="L347" s="39"/>
      <c r="M347" s="215" t="s">
        <v>1</v>
      </c>
      <c r="N347" s="216" t="s">
        <v>42</v>
      </c>
      <c r="O347" s="71"/>
      <c r="P347" s="217">
        <f>O347*H347</f>
        <v>0</v>
      </c>
      <c r="Q347" s="217">
        <v>0</v>
      </c>
      <c r="R347" s="217">
        <f>Q347*H347</f>
        <v>0</v>
      </c>
      <c r="S347" s="217">
        <v>0</v>
      </c>
      <c r="T347" s="21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9" t="s">
        <v>198</v>
      </c>
      <c r="AT347" s="219" t="s">
        <v>193</v>
      </c>
      <c r="AU347" s="219" t="s">
        <v>86</v>
      </c>
      <c r="AY347" s="17" t="s">
        <v>191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17" t="s">
        <v>84</v>
      </c>
      <c r="BK347" s="220">
        <f>ROUND(I347*H347,2)</f>
        <v>0</v>
      </c>
      <c r="BL347" s="17" t="s">
        <v>198</v>
      </c>
      <c r="BM347" s="219" t="s">
        <v>617</v>
      </c>
    </row>
    <row r="348" spans="1:65" s="2" customFormat="1" ht="29.25">
      <c r="A348" s="34"/>
      <c r="B348" s="35"/>
      <c r="C348" s="36"/>
      <c r="D348" s="221" t="s">
        <v>200</v>
      </c>
      <c r="E348" s="36"/>
      <c r="F348" s="222" t="s">
        <v>618</v>
      </c>
      <c r="G348" s="36"/>
      <c r="H348" s="36"/>
      <c r="I348" s="122"/>
      <c r="J348" s="36"/>
      <c r="K348" s="36"/>
      <c r="L348" s="39"/>
      <c r="M348" s="223"/>
      <c r="N348" s="224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200</v>
      </c>
      <c r="AU348" s="17" t="s">
        <v>86</v>
      </c>
    </row>
    <row r="349" spans="1:65" s="2" customFormat="1" ht="19.5">
      <c r="A349" s="34"/>
      <c r="B349" s="35"/>
      <c r="C349" s="36"/>
      <c r="D349" s="221" t="s">
        <v>218</v>
      </c>
      <c r="E349" s="36"/>
      <c r="F349" s="246" t="s">
        <v>619</v>
      </c>
      <c r="G349" s="36"/>
      <c r="H349" s="36"/>
      <c r="I349" s="122"/>
      <c r="J349" s="36"/>
      <c r="K349" s="36"/>
      <c r="L349" s="39"/>
      <c r="M349" s="223"/>
      <c r="N349" s="224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218</v>
      </c>
      <c r="AU349" s="17" t="s">
        <v>86</v>
      </c>
    </row>
    <row r="350" spans="1:65" s="14" customFormat="1">
      <c r="B350" s="235"/>
      <c r="C350" s="236"/>
      <c r="D350" s="221" t="s">
        <v>202</v>
      </c>
      <c r="E350" s="236"/>
      <c r="F350" s="238" t="s">
        <v>1504</v>
      </c>
      <c r="G350" s="236"/>
      <c r="H350" s="239">
        <v>442.72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AT350" s="245" t="s">
        <v>202</v>
      </c>
      <c r="AU350" s="245" t="s">
        <v>86</v>
      </c>
      <c r="AV350" s="14" t="s">
        <v>86</v>
      </c>
      <c r="AW350" s="14" t="s">
        <v>4</v>
      </c>
      <c r="AX350" s="14" t="s">
        <v>84</v>
      </c>
      <c r="AY350" s="245" t="s">
        <v>191</v>
      </c>
    </row>
    <row r="351" spans="1:65" s="2" customFormat="1" ht="21.6" customHeight="1">
      <c r="A351" s="34"/>
      <c r="B351" s="35"/>
      <c r="C351" s="208" t="s">
        <v>520</v>
      </c>
      <c r="D351" s="208" t="s">
        <v>193</v>
      </c>
      <c r="E351" s="209" t="s">
        <v>622</v>
      </c>
      <c r="F351" s="210" t="s">
        <v>623</v>
      </c>
      <c r="G351" s="211" t="s">
        <v>235</v>
      </c>
      <c r="H351" s="212">
        <v>27.67</v>
      </c>
      <c r="I351" s="213"/>
      <c r="J351" s="214">
        <f>ROUND(I351*H351,2)</f>
        <v>0</v>
      </c>
      <c r="K351" s="210" t="s">
        <v>197</v>
      </c>
      <c r="L351" s="39"/>
      <c r="M351" s="215" t="s">
        <v>1</v>
      </c>
      <c r="N351" s="216" t="s">
        <v>42</v>
      </c>
      <c r="O351" s="71"/>
      <c r="P351" s="217">
        <f>O351*H351</f>
        <v>0</v>
      </c>
      <c r="Q351" s="217">
        <v>0</v>
      </c>
      <c r="R351" s="217">
        <f>Q351*H351</f>
        <v>0</v>
      </c>
      <c r="S351" s="217">
        <v>0</v>
      </c>
      <c r="T351" s="21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9" t="s">
        <v>198</v>
      </c>
      <c r="AT351" s="219" t="s">
        <v>193</v>
      </c>
      <c r="AU351" s="219" t="s">
        <v>86</v>
      </c>
      <c r="AY351" s="17" t="s">
        <v>191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7" t="s">
        <v>84</v>
      </c>
      <c r="BK351" s="220">
        <f>ROUND(I351*H351,2)</f>
        <v>0</v>
      </c>
      <c r="BL351" s="17" t="s">
        <v>198</v>
      </c>
      <c r="BM351" s="219" t="s">
        <v>624</v>
      </c>
    </row>
    <row r="352" spans="1:65" s="2" customFormat="1" ht="19.5">
      <c r="A352" s="34"/>
      <c r="B352" s="35"/>
      <c r="C352" s="36"/>
      <c r="D352" s="221" t="s">
        <v>200</v>
      </c>
      <c r="E352" s="36"/>
      <c r="F352" s="222" t="s">
        <v>625</v>
      </c>
      <c r="G352" s="36"/>
      <c r="H352" s="36"/>
      <c r="I352" s="122"/>
      <c r="J352" s="36"/>
      <c r="K352" s="36"/>
      <c r="L352" s="39"/>
      <c r="M352" s="223"/>
      <c r="N352" s="224"/>
      <c r="O352" s="71"/>
      <c r="P352" s="71"/>
      <c r="Q352" s="71"/>
      <c r="R352" s="71"/>
      <c r="S352" s="71"/>
      <c r="T352" s="72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200</v>
      </c>
      <c r="AU352" s="17" t="s">
        <v>86</v>
      </c>
    </row>
    <row r="353" spans="1:65" s="12" customFormat="1" ht="22.9" customHeight="1">
      <c r="B353" s="192"/>
      <c r="C353" s="193"/>
      <c r="D353" s="194" t="s">
        <v>76</v>
      </c>
      <c r="E353" s="206" t="s">
        <v>626</v>
      </c>
      <c r="F353" s="206" t="s">
        <v>627</v>
      </c>
      <c r="G353" s="193"/>
      <c r="H353" s="193"/>
      <c r="I353" s="196"/>
      <c r="J353" s="207">
        <f>BK353</f>
        <v>0</v>
      </c>
      <c r="K353" s="193"/>
      <c r="L353" s="198"/>
      <c r="M353" s="199"/>
      <c r="N353" s="200"/>
      <c r="O353" s="200"/>
      <c r="P353" s="201">
        <f>SUM(P354:P355)</f>
        <v>0</v>
      </c>
      <c r="Q353" s="200"/>
      <c r="R353" s="201">
        <f>SUM(R354:R355)</f>
        <v>0</v>
      </c>
      <c r="S353" s="200"/>
      <c r="T353" s="202">
        <f>SUM(T354:T355)</f>
        <v>0</v>
      </c>
      <c r="AR353" s="203" t="s">
        <v>84</v>
      </c>
      <c r="AT353" s="204" t="s">
        <v>76</v>
      </c>
      <c r="AU353" s="204" t="s">
        <v>84</v>
      </c>
      <c r="AY353" s="203" t="s">
        <v>191</v>
      </c>
      <c r="BK353" s="205">
        <f>SUM(BK354:BK355)</f>
        <v>0</v>
      </c>
    </row>
    <row r="354" spans="1:65" s="2" customFormat="1" ht="14.45" customHeight="1">
      <c r="A354" s="34"/>
      <c r="B354" s="35"/>
      <c r="C354" s="208" t="s">
        <v>527</v>
      </c>
      <c r="D354" s="208" t="s">
        <v>193</v>
      </c>
      <c r="E354" s="209" t="s">
        <v>629</v>
      </c>
      <c r="F354" s="210" t="s">
        <v>630</v>
      </c>
      <c r="G354" s="211" t="s">
        <v>235</v>
      </c>
      <c r="H354" s="212">
        <v>37.976999999999997</v>
      </c>
      <c r="I354" s="213"/>
      <c r="J354" s="214">
        <f>ROUND(I354*H354,2)</f>
        <v>0</v>
      </c>
      <c r="K354" s="210" t="s">
        <v>197</v>
      </c>
      <c r="L354" s="39"/>
      <c r="M354" s="215" t="s">
        <v>1</v>
      </c>
      <c r="N354" s="216" t="s">
        <v>42</v>
      </c>
      <c r="O354" s="71"/>
      <c r="P354" s="217">
        <f>O354*H354</f>
        <v>0</v>
      </c>
      <c r="Q354" s="217">
        <v>0</v>
      </c>
      <c r="R354" s="217">
        <f>Q354*H354</f>
        <v>0</v>
      </c>
      <c r="S354" s="217">
        <v>0</v>
      </c>
      <c r="T354" s="21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9" t="s">
        <v>198</v>
      </c>
      <c r="AT354" s="219" t="s">
        <v>193</v>
      </c>
      <c r="AU354" s="219" t="s">
        <v>86</v>
      </c>
      <c r="AY354" s="17" t="s">
        <v>191</v>
      </c>
      <c r="BE354" s="220">
        <f>IF(N354="základní",J354,0)</f>
        <v>0</v>
      </c>
      <c r="BF354" s="220">
        <f>IF(N354="snížená",J354,0)</f>
        <v>0</v>
      </c>
      <c r="BG354" s="220">
        <f>IF(N354="zákl. přenesená",J354,0)</f>
        <v>0</v>
      </c>
      <c r="BH354" s="220">
        <f>IF(N354="sníž. přenesená",J354,0)</f>
        <v>0</v>
      </c>
      <c r="BI354" s="220">
        <f>IF(N354="nulová",J354,0)</f>
        <v>0</v>
      </c>
      <c r="BJ354" s="17" t="s">
        <v>84</v>
      </c>
      <c r="BK354" s="220">
        <f>ROUND(I354*H354,2)</f>
        <v>0</v>
      </c>
      <c r="BL354" s="17" t="s">
        <v>198</v>
      </c>
      <c r="BM354" s="219" t="s">
        <v>631</v>
      </c>
    </row>
    <row r="355" spans="1:65" s="2" customFormat="1" ht="39">
      <c r="A355" s="34"/>
      <c r="B355" s="35"/>
      <c r="C355" s="36"/>
      <c r="D355" s="221" t="s">
        <v>200</v>
      </c>
      <c r="E355" s="36"/>
      <c r="F355" s="222" t="s">
        <v>632</v>
      </c>
      <c r="G355" s="36"/>
      <c r="H355" s="36"/>
      <c r="I355" s="122"/>
      <c r="J355" s="36"/>
      <c r="K355" s="36"/>
      <c r="L355" s="39"/>
      <c r="M355" s="223"/>
      <c r="N355" s="224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200</v>
      </c>
      <c r="AU355" s="17" t="s">
        <v>86</v>
      </c>
    </row>
    <row r="356" spans="1:65" s="12" customFormat="1" ht="25.9" customHeight="1">
      <c r="B356" s="192"/>
      <c r="C356" s="193"/>
      <c r="D356" s="194" t="s">
        <v>76</v>
      </c>
      <c r="E356" s="195" t="s">
        <v>633</v>
      </c>
      <c r="F356" s="195" t="s">
        <v>634</v>
      </c>
      <c r="G356" s="193"/>
      <c r="H356" s="193"/>
      <c r="I356" s="196"/>
      <c r="J356" s="197">
        <f>BK356</f>
        <v>0</v>
      </c>
      <c r="K356" s="193"/>
      <c r="L356" s="198"/>
      <c r="M356" s="199"/>
      <c r="N356" s="200"/>
      <c r="O356" s="200"/>
      <c r="P356" s="201">
        <f>P357+P362+P381+P389+P405+P455+P497+P545+P585+P594</f>
        <v>0</v>
      </c>
      <c r="Q356" s="200"/>
      <c r="R356" s="201">
        <f>R357+R362+R381+R389+R405+R455+R497+R545+R585+R594</f>
        <v>8.21676699</v>
      </c>
      <c r="S356" s="200"/>
      <c r="T356" s="202">
        <f>T357+T362+T381+T389+T405+T455+T497+T545+T585+T594</f>
        <v>2.9561083899999998</v>
      </c>
      <c r="AR356" s="203" t="s">
        <v>86</v>
      </c>
      <c r="AT356" s="204" t="s">
        <v>76</v>
      </c>
      <c r="AU356" s="204" t="s">
        <v>77</v>
      </c>
      <c r="AY356" s="203" t="s">
        <v>191</v>
      </c>
      <c r="BK356" s="205">
        <f>BK357+BK362+BK381+BK389+BK405+BK455+BK497+BK545+BK585+BK594</f>
        <v>0</v>
      </c>
    </row>
    <row r="357" spans="1:65" s="12" customFormat="1" ht="22.9" customHeight="1">
      <c r="B357" s="192"/>
      <c r="C357" s="193"/>
      <c r="D357" s="194" t="s">
        <v>76</v>
      </c>
      <c r="E357" s="206" t="s">
        <v>635</v>
      </c>
      <c r="F357" s="206" t="s">
        <v>636</v>
      </c>
      <c r="G357" s="193"/>
      <c r="H357" s="193"/>
      <c r="I357" s="196"/>
      <c r="J357" s="207">
        <f>BK357</f>
        <v>0</v>
      </c>
      <c r="K357" s="193"/>
      <c r="L357" s="198"/>
      <c r="M357" s="199"/>
      <c r="N357" s="200"/>
      <c r="O357" s="200"/>
      <c r="P357" s="201">
        <f>SUM(P358:P361)</f>
        <v>0</v>
      </c>
      <c r="Q357" s="200"/>
      <c r="R357" s="201">
        <f>SUM(R358:R361)</f>
        <v>0</v>
      </c>
      <c r="S357" s="200"/>
      <c r="T357" s="202">
        <f>SUM(T358:T361)</f>
        <v>1.6944000000000001E-2</v>
      </c>
      <c r="AR357" s="203" t="s">
        <v>86</v>
      </c>
      <c r="AT357" s="204" t="s">
        <v>76</v>
      </c>
      <c r="AU357" s="204" t="s">
        <v>84</v>
      </c>
      <c r="AY357" s="203" t="s">
        <v>191</v>
      </c>
      <c r="BK357" s="205">
        <f>SUM(BK358:BK361)</f>
        <v>0</v>
      </c>
    </row>
    <row r="358" spans="1:65" s="2" customFormat="1" ht="21.6" customHeight="1">
      <c r="A358" s="34"/>
      <c r="B358" s="35"/>
      <c r="C358" s="208" t="s">
        <v>533</v>
      </c>
      <c r="D358" s="208" t="s">
        <v>193</v>
      </c>
      <c r="E358" s="209" t="s">
        <v>637</v>
      </c>
      <c r="F358" s="210" t="s">
        <v>638</v>
      </c>
      <c r="G358" s="211" t="s">
        <v>223</v>
      </c>
      <c r="H358" s="212">
        <v>4.2359999999999998</v>
      </c>
      <c r="I358" s="213"/>
      <c r="J358" s="214">
        <f>ROUND(I358*H358,2)</f>
        <v>0</v>
      </c>
      <c r="K358" s="210" t="s">
        <v>197</v>
      </c>
      <c r="L358" s="39"/>
      <c r="M358" s="215" t="s">
        <v>1</v>
      </c>
      <c r="N358" s="216" t="s">
        <v>42</v>
      </c>
      <c r="O358" s="71"/>
      <c r="P358" s="217">
        <f>O358*H358</f>
        <v>0</v>
      </c>
      <c r="Q358" s="217">
        <v>0</v>
      </c>
      <c r="R358" s="217">
        <f>Q358*H358</f>
        <v>0</v>
      </c>
      <c r="S358" s="217">
        <v>4.0000000000000001E-3</v>
      </c>
      <c r="T358" s="218">
        <f>S358*H358</f>
        <v>1.6944000000000001E-2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9" t="s">
        <v>321</v>
      </c>
      <c r="AT358" s="219" t="s">
        <v>193</v>
      </c>
      <c r="AU358" s="219" t="s">
        <v>86</v>
      </c>
      <c r="AY358" s="17" t="s">
        <v>191</v>
      </c>
      <c r="BE358" s="220">
        <f>IF(N358="základní",J358,0)</f>
        <v>0</v>
      </c>
      <c r="BF358" s="220">
        <f>IF(N358="snížená",J358,0)</f>
        <v>0</v>
      </c>
      <c r="BG358" s="220">
        <f>IF(N358="zákl. přenesená",J358,0)</f>
        <v>0</v>
      </c>
      <c r="BH358" s="220">
        <f>IF(N358="sníž. přenesená",J358,0)</f>
        <v>0</v>
      </c>
      <c r="BI358" s="220">
        <f>IF(N358="nulová",J358,0)</f>
        <v>0</v>
      </c>
      <c r="BJ358" s="17" t="s">
        <v>84</v>
      </c>
      <c r="BK358" s="220">
        <f>ROUND(I358*H358,2)</f>
        <v>0</v>
      </c>
      <c r="BL358" s="17" t="s">
        <v>321</v>
      </c>
      <c r="BM358" s="219" t="s">
        <v>639</v>
      </c>
    </row>
    <row r="359" spans="1:65" s="2" customFormat="1" ht="19.5">
      <c r="A359" s="34"/>
      <c r="B359" s="35"/>
      <c r="C359" s="36"/>
      <c r="D359" s="221" t="s">
        <v>200</v>
      </c>
      <c r="E359" s="36"/>
      <c r="F359" s="222" t="s">
        <v>640</v>
      </c>
      <c r="G359" s="36"/>
      <c r="H359" s="36"/>
      <c r="I359" s="122"/>
      <c r="J359" s="36"/>
      <c r="K359" s="36"/>
      <c r="L359" s="39"/>
      <c r="M359" s="223"/>
      <c r="N359" s="224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200</v>
      </c>
      <c r="AU359" s="17" t="s">
        <v>86</v>
      </c>
    </row>
    <row r="360" spans="1:65" s="13" customFormat="1">
      <c r="B360" s="225"/>
      <c r="C360" s="226"/>
      <c r="D360" s="221" t="s">
        <v>202</v>
      </c>
      <c r="E360" s="227" t="s">
        <v>1</v>
      </c>
      <c r="F360" s="228" t="s">
        <v>551</v>
      </c>
      <c r="G360" s="226"/>
      <c r="H360" s="227" t="s">
        <v>1</v>
      </c>
      <c r="I360" s="229"/>
      <c r="J360" s="226"/>
      <c r="K360" s="226"/>
      <c r="L360" s="230"/>
      <c r="M360" s="231"/>
      <c r="N360" s="232"/>
      <c r="O360" s="232"/>
      <c r="P360" s="232"/>
      <c r="Q360" s="232"/>
      <c r="R360" s="232"/>
      <c r="S360" s="232"/>
      <c r="T360" s="233"/>
      <c r="AT360" s="234" t="s">
        <v>202</v>
      </c>
      <c r="AU360" s="234" t="s">
        <v>86</v>
      </c>
      <c r="AV360" s="13" t="s">
        <v>84</v>
      </c>
      <c r="AW360" s="13" t="s">
        <v>32</v>
      </c>
      <c r="AX360" s="13" t="s">
        <v>77</v>
      </c>
      <c r="AY360" s="234" t="s">
        <v>191</v>
      </c>
    </row>
    <row r="361" spans="1:65" s="14" customFormat="1">
      <c r="B361" s="235"/>
      <c r="C361" s="236"/>
      <c r="D361" s="221" t="s">
        <v>202</v>
      </c>
      <c r="E361" s="237" t="s">
        <v>1</v>
      </c>
      <c r="F361" s="238" t="s">
        <v>641</v>
      </c>
      <c r="G361" s="236"/>
      <c r="H361" s="239">
        <v>4.2359999999999998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202</v>
      </c>
      <c r="AU361" s="245" t="s">
        <v>86</v>
      </c>
      <c r="AV361" s="14" t="s">
        <v>86</v>
      </c>
      <c r="AW361" s="14" t="s">
        <v>32</v>
      </c>
      <c r="AX361" s="14" t="s">
        <v>77</v>
      </c>
      <c r="AY361" s="245" t="s">
        <v>191</v>
      </c>
    </row>
    <row r="362" spans="1:65" s="12" customFormat="1" ht="22.9" customHeight="1">
      <c r="B362" s="192"/>
      <c r="C362" s="193"/>
      <c r="D362" s="194" t="s">
        <v>76</v>
      </c>
      <c r="E362" s="206" t="s">
        <v>642</v>
      </c>
      <c r="F362" s="206" t="s">
        <v>643</v>
      </c>
      <c r="G362" s="193"/>
      <c r="H362" s="193"/>
      <c r="I362" s="196"/>
      <c r="J362" s="207">
        <f>BK362</f>
        <v>0</v>
      </c>
      <c r="K362" s="193"/>
      <c r="L362" s="198"/>
      <c r="M362" s="199"/>
      <c r="N362" s="200"/>
      <c r="O362" s="200"/>
      <c r="P362" s="201">
        <f>SUM(P363:P380)</f>
        <v>0</v>
      </c>
      <c r="Q362" s="200"/>
      <c r="R362" s="201">
        <f>SUM(R363:R380)</f>
        <v>0</v>
      </c>
      <c r="S362" s="200"/>
      <c r="T362" s="202">
        <f>SUM(T363:T380)</f>
        <v>0.32624999999999998</v>
      </c>
      <c r="AR362" s="203" t="s">
        <v>86</v>
      </c>
      <c r="AT362" s="204" t="s">
        <v>76</v>
      </c>
      <c r="AU362" s="204" t="s">
        <v>84</v>
      </c>
      <c r="AY362" s="203" t="s">
        <v>191</v>
      </c>
      <c r="BK362" s="205">
        <f>SUM(BK363:BK380)</f>
        <v>0</v>
      </c>
    </row>
    <row r="363" spans="1:65" s="2" customFormat="1" ht="14.45" customHeight="1">
      <c r="A363" s="34"/>
      <c r="B363" s="35"/>
      <c r="C363" s="208" t="s">
        <v>539</v>
      </c>
      <c r="D363" s="208" t="s">
        <v>193</v>
      </c>
      <c r="E363" s="209" t="s">
        <v>645</v>
      </c>
      <c r="F363" s="210" t="s">
        <v>646</v>
      </c>
      <c r="G363" s="211" t="s">
        <v>647</v>
      </c>
      <c r="H363" s="212">
        <v>3</v>
      </c>
      <c r="I363" s="213"/>
      <c r="J363" s="214">
        <f>ROUND(I363*H363,2)</f>
        <v>0</v>
      </c>
      <c r="K363" s="210" t="s">
        <v>197</v>
      </c>
      <c r="L363" s="39"/>
      <c r="M363" s="215" t="s">
        <v>1</v>
      </c>
      <c r="N363" s="216" t="s">
        <v>42</v>
      </c>
      <c r="O363" s="71"/>
      <c r="P363" s="217">
        <f>O363*H363</f>
        <v>0</v>
      </c>
      <c r="Q363" s="217">
        <v>0</v>
      </c>
      <c r="R363" s="217">
        <f>Q363*H363</f>
        <v>0</v>
      </c>
      <c r="S363" s="217">
        <v>1.933E-2</v>
      </c>
      <c r="T363" s="218">
        <f>S363*H363</f>
        <v>5.799E-2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19" t="s">
        <v>321</v>
      </c>
      <c r="AT363" s="219" t="s">
        <v>193</v>
      </c>
      <c r="AU363" s="219" t="s">
        <v>86</v>
      </c>
      <c r="AY363" s="17" t="s">
        <v>191</v>
      </c>
      <c r="BE363" s="220">
        <f>IF(N363="základní",J363,0)</f>
        <v>0</v>
      </c>
      <c r="BF363" s="220">
        <f>IF(N363="snížená",J363,0)</f>
        <v>0</v>
      </c>
      <c r="BG363" s="220">
        <f>IF(N363="zákl. přenesená",J363,0)</f>
        <v>0</v>
      </c>
      <c r="BH363" s="220">
        <f>IF(N363="sníž. přenesená",J363,0)</f>
        <v>0</v>
      </c>
      <c r="BI363" s="220">
        <f>IF(N363="nulová",J363,0)</f>
        <v>0</v>
      </c>
      <c r="BJ363" s="17" t="s">
        <v>84</v>
      </c>
      <c r="BK363" s="220">
        <f>ROUND(I363*H363,2)</f>
        <v>0</v>
      </c>
      <c r="BL363" s="17" t="s">
        <v>321</v>
      </c>
      <c r="BM363" s="219" t="s">
        <v>648</v>
      </c>
    </row>
    <row r="364" spans="1:65" s="2" customFormat="1" ht="19.5">
      <c r="A364" s="34"/>
      <c r="B364" s="35"/>
      <c r="C364" s="36"/>
      <c r="D364" s="221" t="s">
        <v>200</v>
      </c>
      <c r="E364" s="36"/>
      <c r="F364" s="222" t="s">
        <v>649</v>
      </c>
      <c r="G364" s="36"/>
      <c r="H364" s="36"/>
      <c r="I364" s="122"/>
      <c r="J364" s="36"/>
      <c r="K364" s="36"/>
      <c r="L364" s="39"/>
      <c r="M364" s="223"/>
      <c r="N364" s="224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200</v>
      </c>
      <c r="AU364" s="17" t="s">
        <v>86</v>
      </c>
    </row>
    <row r="365" spans="1:65" s="14" customFormat="1">
      <c r="B365" s="235"/>
      <c r="C365" s="236"/>
      <c r="D365" s="221" t="s">
        <v>202</v>
      </c>
      <c r="E365" s="237" t="s">
        <v>1</v>
      </c>
      <c r="F365" s="238" t="s">
        <v>1475</v>
      </c>
      <c r="G365" s="236"/>
      <c r="H365" s="239">
        <v>3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202</v>
      </c>
      <c r="AU365" s="245" t="s">
        <v>86</v>
      </c>
      <c r="AV365" s="14" t="s">
        <v>86</v>
      </c>
      <c r="AW365" s="14" t="s">
        <v>32</v>
      </c>
      <c r="AX365" s="14" t="s">
        <v>77</v>
      </c>
      <c r="AY365" s="245" t="s">
        <v>191</v>
      </c>
    </row>
    <row r="366" spans="1:65" s="2" customFormat="1" ht="14.45" customHeight="1">
      <c r="A366" s="34"/>
      <c r="B366" s="35"/>
      <c r="C366" s="208" t="s">
        <v>546</v>
      </c>
      <c r="D366" s="208" t="s">
        <v>193</v>
      </c>
      <c r="E366" s="209" t="s">
        <v>650</v>
      </c>
      <c r="F366" s="210" t="s">
        <v>651</v>
      </c>
      <c r="G366" s="211" t="s">
        <v>647</v>
      </c>
      <c r="H366" s="212">
        <v>9</v>
      </c>
      <c r="I366" s="213"/>
      <c r="J366" s="214">
        <f>ROUND(I366*H366,2)</f>
        <v>0</v>
      </c>
      <c r="K366" s="210" t="s">
        <v>197</v>
      </c>
      <c r="L366" s="39"/>
      <c r="M366" s="215" t="s">
        <v>1</v>
      </c>
      <c r="N366" s="216" t="s">
        <v>42</v>
      </c>
      <c r="O366" s="71"/>
      <c r="P366" s="217">
        <f>O366*H366</f>
        <v>0</v>
      </c>
      <c r="Q366" s="217">
        <v>0</v>
      </c>
      <c r="R366" s="217">
        <f>Q366*H366</f>
        <v>0</v>
      </c>
      <c r="S366" s="217">
        <v>1.9460000000000002E-2</v>
      </c>
      <c r="T366" s="218">
        <f>S366*H366</f>
        <v>0.17514000000000002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19" t="s">
        <v>321</v>
      </c>
      <c r="AT366" s="219" t="s">
        <v>193</v>
      </c>
      <c r="AU366" s="219" t="s">
        <v>86</v>
      </c>
      <c r="AY366" s="17" t="s">
        <v>191</v>
      </c>
      <c r="BE366" s="220">
        <f>IF(N366="základní",J366,0)</f>
        <v>0</v>
      </c>
      <c r="BF366" s="220">
        <f>IF(N366="snížená",J366,0)</f>
        <v>0</v>
      </c>
      <c r="BG366" s="220">
        <f>IF(N366="zákl. přenesená",J366,0)</f>
        <v>0</v>
      </c>
      <c r="BH366" s="220">
        <f>IF(N366="sníž. přenesená",J366,0)</f>
        <v>0</v>
      </c>
      <c r="BI366" s="220">
        <f>IF(N366="nulová",J366,0)</f>
        <v>0</v>
      </c>
      <c r="BJ366" s="17" t="s">
        <v>84</v>
      </c>
      <c r="BK366" s="220">
        <f>ROUND(I366*H366,2)</f>
        <v>0</v>
      </c>
      <c r="BL366" s="17" t="s">
        <v>321</v>
      </c>
      <c r="BM366" s="219" t="s">
        <v>652</v>
      </c>
    </row>
    <row r="367" spans="1:65" s="2" customFormat="1">
      <c r="A367" s="34"/>
      <c r="B367" s="35"/>
      <c r="C367" s="36"/>
      <c r="D367" s="221" t="s">
        <v>200</v>
      </c>
      <c r="E367" s="36"/>
      <c r="F367" s="222" t="s">
        <v>653</v>
      </c>
      <c r="G367" s="36"/>
      <c r="H367" s="36"/>
      <c r="I367" s="122"/>
      <c r="J367" s="36"/>
      <c r="K367" s="36"/>
      <c r="L367" s="39"/>
      <c r="M367" s="223"/>
      <c r="N367" s="224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200</v>
      </c>
      <c r="AU367" s="17" t="s">
        <v>86</v>
      </c>
    </row>
    <row r="368" spans="1:65" s="14" customFormat="1">
      <c r="B368" s="235"/>
      <c r="C368" s="236"/>
      <c r="D368" s="221" t="s">
        <v>202</v>
      </c>
      <c r="E368" s="237" t="s">
        <v>1</v>
      </c>
      <c r="F368" s="238" t="s">
        <v>1505</v>
      </c>
      <c r="G368" s="236"/>
      <c r="H368" s="239">
        <v>9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AT368" s="245" t="s">
        <v>202</v>
      </c>
      <c r="AU368" s="245" t="s">
        <v>86</v>
      </c>
      <c r="AV368" s="14" t="s">
        <v>86</v>
      </c>
      <c r="AW368" s="14" t="s">
        <v>32</v>
      </c>
      <c r="AX368" s="14" t="s">
        <v>77</v>
      </c>
      <c r="AY368" s="245" t="s">
        <v>191</v>
      </c>
    </row>
    <row r="369" spans="1:65" s="2" customFormat="1" ht="14.45" customHeight="1">
      <c r="A369" s="34"/>
      <c r="B369" s="35"/>
      <c r="C369" s="208" t="s">
        <v>554</v>
      </c>
      <c r="D369" s="208" t="s">
        <v>193</v>
      </c>
      <c r="E369" s="209" t="s">
        <v>657</v>
      </c>
      <c r="F369" s="210" t="s">
        <v>658</v>
      </c>
      <c r="G369" s="211" t="s">
        <v>647</v>
      </c>
      <c r="H369" s="212">
        <v>3</v>
      </c>
      <c r="I369" s="213"/>
      <c r="J369" s="214">
        <f>ROUND(I369*H369,2)</f>
        <v>0</v>
      </c>
      <c r="K369" s="210" t="s">
        <v>197</v>
      </c>
      <c r="L369" s="39"/>
      <c r="M369" s="215" t="s">
        <v>1</v>
      </c>
      <c r="N369" s="216" t="s">
        <v>42</v>
      </c>
      <c r="O369" s="71"/>
      <c r="P369" s="217">
        <f>O369*H369</f>
        <v>0</v>
      </c>
      <c r="Q369" s="217">
        <v>0</v>
      </c>
      <c r="R369" s="217">
        <f>Q369*H369</f>
        <v>0</v>
      </c>
      <c r="S369" s="217">
        <v>6.6E-3</v>
      </c>
      <c r="T369" s="218">
        <f>S369*H369</f>
        <v>1.9799999999999998E-2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19" t="s">
        <v>321</v>
      </c>
      <c r="AT369" s="219" t="s">
        <v>193</v>
      </c>
      <c r="AU369" s="219" t="s">
        <v>86</v>
      </c>
      <c r="AY369" s="17" t="s">
        <v>191</v>
      </c>
      <c r="BE369" s="220">
        <f>IF(N369="základní",J369,0)</f>
        <v>0</v>
      </c>
      <c r="BF369" s="220">
        <f>IF(N369="snížená",J369,0)</f>
        <v>0</v>
      </c>
      <c r="BG369" s="220">
        <f>IF(N369="zákl. přenesená",J369,0)</f>
        <v>0</v>
      </c>
      <c r="BH369" s="220">
        <f>IF(N369="sníž. přenesená",J369,0)</f>
        <v>0</v>
      </c>
      <c r="BI369" s="220">
        <f>IF(N369="nulová",J369,0)</f>
        <v>0</v>
      </c>
      <c r="BJ369" s="17" t="s">
        <v>84</v>
      </c>
      <c r="BK369" s="220">
        <f>ROUND(I369*H369,2)</f>
        <v>0</v>
      </c>
      <c r="BL369" s="17" t="s">
        <v>321</v>
      </c>
      <c r="BM369" s="219" t="s">
        <v>659</v>
      </c>
    </row>
    <row r="370" spans="1:65" s="2" customFormat="1">
      <c r="A370" s="34"/>
      <c r="B370" s="35"/>
      <c r="C370" s="36"/>
      <c r="D370" s="221" t="s">
        <v>200</v>
      </c>
      <c r="E370" s="36"/>
      <c r="F370" s="222" t="s">
        <v>660</v>
      </c>
      <c r="G370" s="36"/>
      <c r="H370" s="36"/>
      <c r="I370" s="122"/>
      <c r="J370" s="36"/>
      <c r="K370" s="36"/>
      <c r="L370" s="39"/>
      <c r="M370" s="223"/>
      <c r="N370" s="224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200</v>
      </c>
      <c r="AU370" s="17" t="s">
        <v>86</v>
      </c>
    </row>
    <row r="371" spans="1:65" s="14" customFormat="1">
      <c r="B371" s="235"/>
      <c r="C371" s="236"/>
      <c r="D371" s="221" t="s">
        <v>202</v>
      </c>
      <c r="E371" s="237" t="s">
        <v>1</v>
      </c>
      <c r="F371" s="238" t="s">
        <v>1475</v>
      </c>
      <c r="G371" s="236"/>
      <c r="H371" s="239">
        <v>3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202</v>
      </c>
      <c r="AU371" s="245" t="s">
        <v>86</v>
      </c>
      <c r="AV371" s="14" t="s">
        <v>86</v>
      </c>
      <c r="AW371" s="14" t="s">
        <v>32</v>
      </c>
      <c r="AX371" s="14" t="s">
        <v>77</v>
      </c>
      <c r="AY371" s="245" t="s">
        <v>191</v>
      </c>
    </row>
    <row r="372" spans="1:65" s="2" customFormat="1" ht="14.45" customHeight="1">
      <c r="A372" s="34"/>
      <c r="B372" s="35"/>
      <c r="C372" s="208" t="s">
        <v>560</v>
      </c>
      <c r="D372" s="208" t="s">
        <v>193</v>
      </c>
      <c r="E372" s="209" t="s">
        <v>662</v>
      </c>
      <c r="F372" s="210" t="s">
        <v>663</v>
      </c>
      <c r="G372" s="211" t="s">
        <v>647</v>
      </c>
      <c r="H372" s="212">
        <v>3</v>
      </c>
      <c r="I372" s="213"/>
      <c r="J372" s="214">
        <f>ROUND(I372*H372,2)</f>
        <v>0</v>
      </c>
      <c r="K372" s="210" t="s">
        <v>197</v>
      </c>
      <c r="L372" s="39"/>
      <c r="M372" s="215" t="s">
        <v>1</v>
      </c>
      <c r="N372" s="216" t="s">
        <v>42</v>
      </c>
      <c r="O372" s="71"/>
      <c r="P372" s="217">
        <f>O372*H372</f>
        <v>0</v>
      </c>
      <c r="Q372" s="217">
        <v>0</v>
      </c>
      <c r="R372" s="217">
        <f>Q372*H372</f>
        <v>0</v>
      </c>
      <c r="S372" s="217">
        <v>1.7600000000000001E-2</v>
      </c>
      <c r="T372" s="218">
        <f>S372*H372</f>
        <v>5.28E-2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19" t="s">
        <v>321</v>
      </c>
      <c r="AT372" s="219" t="s">
        <v>193</v>
      </c>
      <c r="AU372" s="219" t="s">
        <v>86</v>
      </c>
      <c r="AY372" s="17" t="s">
        <v>191</v>
      </c>
      <c r="BE372" s="220">
        <f>IF(N372="základní",J372,0)</f>
        <v>0</v>
      </c>
      <c r="BF372" s="220">
        <f>IF(N372="snížená",J372,0)</f>
        <v>0</v>
      </c>
      <c r="BG372" s="220">
        <f>IF(N372="zákl. přenesená",J372,0)</f>
        <v>0</v>
      </c>
      <c r="BH372" s="220">
        <f>IF(N372="sníž. přenesená",J372,0)</f>
        <v>0</v>
      </c>
      <c r="BI372" s="220">
        <f>IF(N372="nulová",J372,0)</f>
        <v>0</v>
      </c>
      <c r="BJ372" s="17" t="s">
        <v>84</v>
      </c>
      <c r="BK372" s="220">
        <f>ROUND(I372*H372,2)</f>
        <v>0</v>
      </c>
      <c r="BL372" s="17" t="s">
        <v>321</v>
      </c>
      <c r="BM372" s="219" t="s">
        <v>664</v>
      </c>
    </row>
    <row r="373" spans="1:65" s="2" customFormat="1">
      <c r="A373" s="34"/>
      <c r="B373" s="35"/>
      <c r="C373" s="36"/>
      <c r="D373" s="221" t="s">
        <v>200</v>
      </c>
      <c r="E373" s="36"/>
      <c r="F373" s="222" t="s">
        <v>663</v>
      </c>
      <c r="G373" s="36"/>
      <c r="H373" s="36"/>
      <c r="I373" s="122"/>
      <c r="J373" s="36"/>
      <c r="K373" s="36"/>
      <c r="L373" s="39"/>
      <c r="M373" s="223"/>
      <c r="N373" s="224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200</v>
      </c>
      <c r="AU373" s="17" t="s">
        <v>86</v>
      </c>
    </row>
    <row r="374" spans="1:65" s="14" customFormat="1">
      <c r="B374" s="235"/>
      <c r="C374" s="236"/>
      <c r="D374" s="221" t="s">
        <v>202</v>
      </c>
      <c r="E374" s="237" t="s">
        <v>1</v>
      </c>
      <c r="F374" s="238" t="s">
        <v>1475</v>
      </c>
      <c r="G374" s="236"/>
      <c r="H374" s="239">
        <v>3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AT374" s="245" t="s">
        <v>202</v>
      </c>
      <c r="AU374" s="245" t="s">
        <v>86</v>
      </c>
      <c r="AV374" s="14" t="s">
        <v>86</v>
      </c>
      <c r="AW374" s="14" t="s">
        <v>32</v>
      </c>
      <c r="AX374" s="14" t="s">
        <v>77</v>
      </c>
      <c r="AY374" s="245" t="s">
        <v>191</v>
      </c>
    </row>
    <row r="375" spans="1:65" s="2" customFormat="1" ht="21.6" customHeight="1">
      <c r="A375" s="34"/>
      <c r="B375" s="35"/>
      <c r="C375" s="208" t="s">
        <v>568</v>
      </c>
      <c r="D375" s="208" t="s">
        <v>193</v>
      </c>
      <c r="E375" s="209" t="s">
        <v>671</v>
      </c>
      <c r="F375" s="210" t="s">
        <v>672</v>
      </c>
      <c r="G375" s="211" t="s">
        <v>647</v>
      </c>
      <c r="H375" s="212">
        <v>12</v>
      </c>
      <c r="I375" s="213"/>
      <c r="J375" s="214">
        <f>ROUND(I375*H375,2)</f>
        <v>0</v>
      </c>
      <c r="K375" s="210" t="s">
        <v>197</v>
      </c>
      <c r="L375" s="39"/>
      <c r="M375" s="215" t="s">
        <v>1</v>
      </c>
      <c r="N375" s="216" t="s">
        <v>42</v>
      </c>
      <c r="O375" s="71"/>
      <c r="P375" s="217">
        <f>O375*H375</f>
        <v>0</v>
      </c>
      <c r="Q375" s="217">
        <v>0</v>
      </c>
      <c r="R375" s="217">
        <f>Q375*H375</f>
        <v>0</v>
      </c>
      <c r="S375" s="217">
        <v>8.5999999999999998E-4</v>
      </c>
      <c r="T375" s="218">
        <f>S375*H375</f>
        <v>1.0319999999999999E-2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9" t="s">
        <v>321</v>
      </c>
      <c r="AT375" s="219" t="s">
        <v>193</v>
      </c>
      <c r="AU375" s="219" t="s">
        <v>86</v>
      </c>
      <c r="AY375" s="17" t="s">
        <v>191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17" t="s">
        <v>84</v>
      </c>
      <c r="BK375" s="220">
        <f>ROUND(I375*H375,2)</f>
        <v>0</v>
      </c>
      <c r="BL375" s="17" t="s">
        <v>321</v>
      </c>
      <c r="BM375" s="219" t="s">
        <v>673</v>
      </c>
    </row>
    <row r="376" spans="1:65" s="2" customFormat="1">
      <c r="A376" s="34"/>
      <c r="B376" s="35"/>
      <c r="C376" s="36"/>
      <c r="D376" s="221" t="s">
        <v>200</v>
      </c>
      <c r="E376" s="36"/>
      <c r="F376" s="222" t="s">
        <v>674</v>
      </c>
      <c r="G376" s="36"/>
      <c r="H376" s="36"/>
      <c r="I376" s="122"/>
      <c r="J376" s="36"/>
      <c r="K376" s="36"/>
      <c r="L376" s="39"/>
      <c r="M376" s="223"/>
      <c r="N376" s="224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200</v>
      </c>
      <c r="AU376" s="17" t="s">
        <v>86</v>
      </c>
    </row>
    <row r="377" spans="1:65" s="14" customFormat="1">
      <c r="B377" s="235"/>
      <c r="C377" s="236"/>
      <c r="D377" s="221" t="s">
        <v>202</v>
      </c>
      <c r="E377" s="237" t="s">
        <v>1</v>
      </c>
      <c r="F377" s="238" t="s">
        <v>1506</v>
      </c>
      <c r="G377" s="236"/>
      <c r="H377" s="239">
        <v>12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AT377" s="245" t="s">
        <v>202</v>
      </c>
      <c r="AU377" s="245" t="s">
        <v>86</v>
      </c>
      <c r="AV377" s="14" t="s">
        <v>86</v>
      </c>
      <c r="AW377" s="14" t="s">
        <v>32</v>
      </c>
      <c r="AX377" s="14" t="s">
        <v>77</v>
      </c>
      <c r="AY377" s="245" t="s">
        <v>191</v>
      </c>
    </row>
    <row r="378" spans="1:65" s="2" customFormat="1" ht="14.45" customHeight="1">
      <c r="A378" s="34"/>
      <c r="B378" s="35"/>
      <c r="C378" s="208" t="s">
        <v>574</v>
      </c>
      <c r="D378" s="208" t="s">
        <v>193</v>
      </c>
      <c r="E378" s="209" t="s">
        <v>679</v>
      </c>
      <c r="F378" s="210" t="s">
        <v>680</v>
      </c>
      <c r="G378" s="211" t="s">
        <v>196</v>
      </c>
      <c r="H378" s="212">
        <v>12</v>
      </c>
      <c r="I378" s="213"/>
      <c r="J378" s="214">
        <f>ROUND(I378*H378,2)</f>
        <v>0</v>
      </c>
      <c r="K378" s="210" t="s">
        <v>197</v>
      </c>
      <c r="L378" s="39"/>
      <c r="M378" s="215" t="s">
        <v>1</v>
      </c>
      <c r="N378" s="216" t="s">
        <v>42</v>
      </c>
      <c r="O378" s="71"/>
      <c r="P378" s="217">
        <f>O378*H378</f>
        <v>0</v>
      </c>
      <c r="Q378" s="217">
        <v>0</v>
      </c>
      <c r="R378" s="217">
        <f>Q378*H378</f>
        <v>0</v>
      </c>
      <c r="S378" s="217">
        <v>8.4999999999999995E-4</v>
      </c>
      <c r="T378" s="218">
        <f>S378*H378</f>
        <v>1.0199999999999999E-2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19" t="s">
        <v>321</v>
      </c>
      <c r="AT378" s="219" t="s">
        <v>193</v>
      </c>
      <c r="AU378" s="219" t="s">
        <v>86</v>
      </c>
      <c r="AY378" s="17" t="s">
        <v>191</v>
      </c>
      <c r="BE378" s="220">
        <f>IF(N378="základní",J378,0)</f>
        <v>0</v>
      </c>
      <c r="BF378" s="220">
        <f>IF(N378="snížená",J378,0)</f>
        <v>0</v>
      </c>
      <c r="BG378" s="220">
        <f>IF(N378="zákl. přenesená",J378,0)</f>
        <v>0</v>
      </c>
      <c r="BH378" s="220">
        <f>IF(N378="sníž. přenesená",J378,0)</f>
        <v>0</v>
      </c>
      <c r="BI378" s="220">
        <f>IF(N378="nulová",J378,0)</f>
        <v>0</v>
      </c>
      <c r="BJ378" s="17" t="s">
        <v>84</v>
      </c>
      <c r="BK378" s="220">
        <f>ROUND(I378*H378,2)</f>
        <v>0</v>
      </c>
      <c r="BL378" s="17" t="s">
        <v>321</v>
      </c>
      <c r="BM378" s="219" t="s">
        <v>681</v>
      </c>
    </row>
    <row r="379" spans="1:65" s="2" customFormat="1" ht="19.5">
      <c r="A379" s="34"/>
      <c r="B379" s="35"/>
      <c r="C379" s="36"/>
      <c r="D379" s="221" t="s">
        <v>200</v>
      </c>
      <c r="E379" s="36"/>
      <c r="F379" s="222" t="s">
        <v>682</v>
      </c>
      <c r="G379" s="36"/>
      <c r="H379" s="36"/>
      <c r="I379" s="122"/>
      <c r="J379" s="36"/>
      <c r="K379" s="36"/>
      <c r="L379" s="39"/>
      <c r="M379" s="223"/>
      <c r="N379" s="224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200</v>
      </c>
      <c r="AU379" s="17" t="s">
        <v>86</v>
      </c>
    </row>
    <row r="380" spans="1:65" s="14" customFormat="1">
      <c r="B380" s="235"/>
      <c r="C380" s="236"/>
      <c r="D380" s="221" t="s">
        <v>202</v>
      </c>
      <c r="E380" s="237" t="s">
        <v>1</v>
      </c>
      <c r="F380" s="238" t="s">
        <v>1506</v>
      </c>
      <c r="G380" s="236"/>
      <c r="H380" s="239">
        <v>12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AT380" s="245" t="s">
        <v>202</v>
      </c>
      <c r="AU380" s="245" t="s">
        <v>86</v>
      </c>
      <c r="AV380" s="14" t="s">
        <v>86</v>
      </c>
      <c r="AW380" s="14" t="s">
        <v>32</v>
      </c>
      <c r="AX380" s="14" t="s">
        <v>77</v>
      </c>
      <c r="AY380" s="245" t="s">
        <v>191</v>
      </c>
    </row>
    <row r="381" spans="1:65" s="12" customFormat="1" ht="22.9" customHeight="1">
      <c r="B381" s="192"/>
      <c r="C381" s="193"/>
      <c r="D381" s="194" t="s">
        <v>76</v>
      </c>
      <c r="E381" s="206" t="s">
        <v>683</v>
      </c>
      <c r="F381" s="206" t="s">
        <v>684</v>
      </c>
      <c r="G381" s="193"/>
      <c r="H381" s="193"/>
      <c r="I381" s="196"/>
      <c r="J381" s="207">
        <f>BK381</f>
        <v>0</v>
      </c>
      <c r="K381" s="193"/>
      <c r="L381" s="198"/>
      <c r="M381" s="199"/>
      <c r="N381" s="200"/>
      <c r="O381" s="200"/>
      <c r="P381" s="201">
        <f>SUM(P382:P388)</f>
        <v>0</v>
      </c>
      <c r="Q381" s="200"/>
      <c r="R381" s="201">
        <f>SUM(R382:R388)</f>
        <v>2.5000000000000001E-4</v>
      </c>
      <c r="S381" s="200"/>
      <c r="T381" s="202">
        <f>SUM(T382:T388)</f>
        <v>0</v>
      </c>
      <c r="AR381" s="203" t="s">
        <v>86</v>
      </c>
      <c r="AT381" s="204" t="s">
        <v>76</v>
      </c>
      <c r="AU381" s="204" t="s">
        <v>84</v>
      </c>
      <c r="AY381" s="203" t="s">
        <v>191</v>
      </c>
      <c r="BK381" s="205">
        <f>SUM(BK382:BK388)</f>
        <v>0</v>
      </c>
    </row>
    <row r="382" spans="1:65" s="2" customFormat="1" ht="14.45" customHeight="1">
      <c r="A382" s="34"/>
      <c r="B382" s="35"/>
      <c r="C382" s="208" t="s">
        <v>582</v>
      </c>
      <c r="D382" s="208" t="s">
        <v>193</v>
      </c>
      <c r="E382" s="209" t="s">
        <v>686</v>
      </c>
      <c r="F382" s="210" t="s">
        <v>687</v>
      </c>
      <c r="G382" s="211" t="s">
        <v>196</v>
      </c>
      <c r="H382" s="212">
        <v>1</v>
      </c>
      <c r="I382" s="213"/>
      <c r="J382" s="214">
        <f>ROUND(I382*H382,2)</f>
        <v>0</v>
      </c>
      <c r="K382" s="210" t="s">
        <v>197</v>
      </c>
      <c r="L382" s="39"/>
      <c r="M382" s="215" t="s">
        <v>1</v>
      </c>
      <c r="N382" s="216" t="s">
        <v>42</v>
      </c>
      <c r="O382" s="71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9" t="s">
        <v>321</v>
      </c>
      <c r="AT382" s="219" t="s">
        <v>193</v>
      </c>
      <c r="AU382" s="219" t="s">
        <v>86</v>
      </c>
      <c r="AY382" s="17" t="s">
        <v>191</v>
      </c>
      <c r="BE382" s="220">
        <f>IF(N382="základní",J382,0)</f>
        <v>0</v>
      </c>
      <c r="BF382" s="220">
        <f>IF(N382="snížená",J382,0)</f>
        <v>0</v>
      </c>
      <c r="BG382" s="220">
        <f>IF(N382="zákl. přenesená",J382,0)</f>
        <v>0</v>
      </c>
      <c r="BH382" s="220">
        <f>IF(N382="sníž. přenesená",J382,0)</f>
        <v>0</v>
      </c>
      <c r="BI382" s="220">
        <f>IF(N382="nulová",J382,0)</f>
        <v>0</v>
      </c>
      <c r="BJ382" s="17" t="s">
        <v>84</v>
      </c>
      <c r="BK382" s="220">
        <f>ROUND(I382*H382,2)</f>
        <v>0</v>
      </c>
      <c r="BL382" s="17" t="s">
        <v>321</v>
      </c>
      <c r="BM382" s="219" t="s">
        <v>688</v>
      </c>
    </row>
    <row r="383" spans="1:65" s="2" customFormat="1" ht="19.5">
      <c r="A383" s="34"/>
      <c r="B383" s="35"/>
      <c r="C383" s="36"/>
      <c r="D383" s="221" t="s">
        <v>200</v>
      </c>
      <c r="E383" s="36"/>
      <c r="F383" s="222" t="s">
        <v>689</v>
      </c>
      <c r="G383" s="36"/>
      <c r="H383" s="36"/>
      <c r="I383" s="122"/>
      <c r="J383" s="36"/>
      <c r="K383" s="36"/>
      <c r="L383" s="39"/>
      <c r="M383" s="223"/>
      <c r="N383" s="224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200</v>
      </c>
      <c r="AU383" s="17" t="s">
        <v>86</v>
      </c>
    </row>
    <row r="384" spans="1:65" s="14" customFormat="1">
      <c r="B384" s="235"/>
      <c r="C384" s="236"/>
      <c r="D384" s="221" t="s">
        <v>202</v>
      </c>
      <c r="E384" s="237" t="s">
        <v>1</v>
      </c>
      <c r="F384" s="238" t="s">
        <v>587</v>
      </c>
      <c r="G384" s="236"/>
      <c r="H384" s="239">
        <v>1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AT384" s="245" t="s">
        <v>202</v>
      </c>
      <c r="AU384" s="245" t="s">
        <v>86</v>
      </c>
      <c r="AV384" s="14" t="s">
        <v>86</v>
      </c>
      <c r="AW384" s="14" t="s">
        <v>32</v>
      </c>
      <c r="AX384" s="14" t="s">
        <v>77</v>
      </c>
      <c r="AY384" s="245" t="s">
        <v>191</v>
      </c>
    </row>
    <row r="385" spans="1:65" s="2" customFormat="1" ht="21.6" customHeight="1">
      <c r="A385" s="34"/>
      <c r="B385" s="35"/>
      <c r="C385" s="247" t="s">
        <v>588</v>
      </c>
      <c r="D385" s="247" t="s">
        <v>275</v>
      </c>
      <c r="E385" s="248" t="s">
        <v>691</v>
      </c>
      <c r="F385" s="249" t="s">
        <v>692</v>
      </c>
      <c r="G385" s="250" t="s">
        <v>196</v>
      </c>
      <c r="H385" s="251">
        <v>1</v>
      </c>
      <c r="I385" s="252"/>
      <c r="J385" s="253">
        <f>ROUND(I385*H385,2)</f>
        <v>0</v>
      </c>
      <c r="K385" s="249" t="s">
        <v>197</v>
      </c>
      <c r="L385" s="254"/>
      <c r="M385" s="255" t="s">
        <v>1</v>
      </c>
      <c r="N385" s="256" t="s">
        <v>42</v>
      </c>
      <c r="O385" s="71"/>
      <c r="P385" s="217">
        <f>O385*H385</f>
        <v>0</v>
      </c>
      <c r="Q385" s="217">
        <v>2.5000000000000001E-4</v>
      </c>
      <c r="R385" s="217">
        <f>Q385*H385</f>
        <v>2.5000000000000001E-4</v>
      </c>
      <c r="S385" s="217">
        <v>0</v>
      </c>
      <c r="T385" s="21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19" t="s">
        <v>451</v>
      </c>
      <c r="AT385" s="219" t="s">
        <v>275</v>
      </c>
      <c r="AU385" s="219" t="s">
        <v>86</v>
      </c>
      <c r="AY385" s="17" t="s">
        <v>191</v>
      </c>
      <c r="BE385" s="220">
        <f>IF(N385="základní",J385,0)</f>
        <v>0</v>
      </c>
      <c r="BF385" s="220">
        <f>IF(N385="snížená",J385,0)</f>
        <v>0</v>
      </c>
      <c r="BG385" s="220">
        <f>IF(N385="zákl. přenesená",J385,0)</f>
        <v>0</v>
      </c>
      <c r="BH385" s="220">
        <f>IF(N385="sníž. přenesená",J385,0)</f>
        <v>0</v>
      </c>
      <c r="BI385" s="220">
        <f>IF(N385="nulová",J385,0)</f>
        <v>0</v>
      </c>
      <c r="BJ385" s="17" t="s">
        <v>84</v>
      </c>
      <c r="BK385" s="220">
        <f>ROUND(I385*H385,2)</f>
        <v>0</v>
      </c>
      <c r="BL385" s="17" t="s">
        <v>321</v>
      </c>
      <c r="BM385" s="219" t="s">
        <v>693</v>
      </c>
    </row>
    <row r="386" spans="1:65" s="2" customFormat="1">
      <c r="A386" s="34"/>
      <c r="B386" s="35"/>
      <c r="C386" s="36"/>
      <c r="D386" s="221" t="s">
        <v>200</v>
      </c>
      <c r="E386" s="36"/>
      <c r="F386" s="222" t="s">
        <v>694</v>
      </c>
      <c r="G386" s="36"/>
      <c r="H386" s="36"/>
      <c r="I386" s="122"/>
      <c r="J386" s="36"/>
      <c r="K386" s="36"/>
      <c r="L386" s="39"/>
      <c r="M386" s="223"/>
      <c r="N386" s="224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200</v>
      </c>
      <c r="AU386" s="17" t="s">
        <v>86</v>
      </c>
    </row>
    <row r="387" spans="1:65" s="2" customFormat="1" ht="21.6" customHeight="1">
      <c r="A387" s="34"/>
      <c r="B387" s="35"/>
      <c r="C387" s="208" t="s">
        <v>596</v>
      </c>
      <c r="D387" s="208" t="s">
        <v>193</v>
      </c>
      <c r="E387" s="209" t="s">
        <v>696</v>
      </c>
      <c r="F387" s="210" t="s">
        <v>697</v>
      </c>
      <c r="G387" s="211" t="s">
        <v>235</v>
      </c>
      <c r="H387" s="212">
        <v>0</v>
      </c>
      <c r="I387" s="213"/>
      <c r="J387" s="214">
        <f>ROUND(I387*H387,2)</f>
        <v>0</v>
      </c>
      <c r="K387" s="210" t="s">
        <v>197</v>
      </c>
      <c r="L387" s="39"/>
      <c r="M387" s="215" t="s">
        <v>1</v>
      </c>
      <c r="N387" s="216" t="s">
        <v>42</v>
      </c>
      <c r="O387" s="71"/>
      <c r="P387" s="217">
        <f>O387*H387</f>
        <v>0</v>
      </c>
      <c r="Q387" s="217">
        <v>0</v>
      </c>
      <c r="R387" s="217">
        <f>Q387*H387</f>
        <v>0</v>
      </c>
      <c r="S387" s="217">
        <v>0</v>
      </c>
      <c r="T387" s="21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19" t="s">
        <v>198</v>
      </c>
      <c r="AT387" s="219" t="s">
        <v>193</v>
      </c>
      <c r="AU387" s="219" t="s">
        <v>86</v>
      </c>
      <c r="AY387" s="17" t="s">
        <v>191</v>
      </c>
      <c r="BE387" s="220">
        <f>IF(N387="základní",J387,0)</f>
        <v>0</v>
      </c>
      <c r="BF387" s="220">
        <f>IF(N387="snížená",J387,0)</f>
        <v>0</v>
      </c>
      <c r="BG387" s="220">
        <f>IF(N387="zákl. přenesená",J387,0)</f>
        <v>0</v>
      </c>
      <c r="BH387" s="220">
        <f>IF(N387="sníž. přenesená",J387,0)</f>
        <v>0</v>
      </c>
      <c r="BI387" s="220">
        <f>IF(N387="nulová",J387,0)</f>
        <v>0</v>
      </c>
      <c r="BJ387" s="17" t="s">
        <v>84</v>
      </c>
      <c r="BK387" s="220">
        <f>ROUND(I387*H387,2)</f>
        <v>0</v>
      </c>
      <c r="BL387" s="17" t="s">
        <v>198</v>
      </c>
      <c r="BM387" s="219" t="s">
        <v>698</v>
      </c>
    </row>
    <row r="388" spans="1:65" s="2" customFormat="1" ht="29.25">
      <c r="A388" s="34"/>
      <c r="B388" s="35"/>
      <c r="C388" s="36"/>
      <c r="D388" s="221" t="s">
        <v>200</v>
      </c>
      <c r="E388" s="36"/>
      <c r="F388" s="222" t="s">
        <v>699</v>
      </c>
      <c r="G388" s="36"/>
      <c r="H388" s="36"/>
      <c r="I388" s="122"/>
      <c r="J388" s="36"/>
      <c r="K388" s="36"/>
      <c r="L388" s="39"/>
      <c r="M388" s="223"/>
      <c r="N388" s="224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200</v>
      </c>
      <c r="AU388" s="17" t="s">
        <v>86</v>
      </c>
    </row>
    <row r="389" spans="1:65" s="12" customFormat="1" ht="22.9" customHeight="1">
      <c r="B389" s="192"/>
      <c r="C389" s="193"/>
      <c r="D389" s="194" t="s">
        <v>76</v>
      </c>
      <c r="E389" s="206" t="s">
        <v>700</v>
      </c>
      <c r="F389" s="206" t="s">
        <v>701</v>
      </c>
      <c r="G389" s="193"/>
      <c r="H389" s="193"/>
      <c r="I389" s="196"/>
      <c r="J389" s="207">
        <f>BK389</f>
        <v>0</v>
      </c>
      <c r="K389" s="193"/>
      <c r="L389" s="198"/>
      <c r="M389" s="199"/>
      <c r="N389" s="200"/>
      <c r="O389" s="200"/>
      <c r="P389" s="201">
        <f>SUM(P390:P404)</f>
        <v>0</v>
      </c>
      <c r="Q389" s="200"/>
      <c r="R389" s="201">
        <f>SUM(R390:R404)</f>
        <v>0.39860829999999997</v>
      </c>
      <c r="S389" s="200"/>
      <c r="T389" s="202">
        <f>SUM(T390:T404)</f>
        <v>8.5238999999999995E-2</v>
      </c>
      <c r="AR389" s="203" t="s">
        <v>86</v>
      </c>
      <c r="AT389" s="204" t="s">
        <v>76</v>
      </c>
      <c r="AU389" s="204" t="s">
        <v>84</v>
      </c>
      <c r="AY389" s="203" t="s">
        <v>191</v>
      </c>
      <c r="BK389" s="205">
        <f>SUM(BK390:BK404)</f>
        <v>0</v>
      </c>
    </row>
    <row r="390" spans="1:65" s="2" customFormat="1" ht="32.450000000000003" customHeight="1">
      <c r="A390" s="34"/>
      <c r="B390" s="35"/>
      <c r="C390" s="208" t="s">
        <v>604</v>
      </c>
      <c r="D390" s="208" t="s">
        <v>193</v>
      </c>
      <c r="E390" s="209" t="s">
        <v>703</v>
      </c>
      <c r="F390" s="210" t="s">
        <v>704</v>
      </c>
      <c r="G390" s="211" t="s">
        <v>223</v>
      </c>
      <c r="H390" s="212">
        <v>40.590000000000003</v>
      </c>
      <c r="I390" s="213"/>
      <c r="J390" s="214">
        <f>ROUND(I390*H390,2)</f>
        <v>0</v>
      </c>
      <c r="K390" s="210" t="s">
        <v>197</v>
      </c>
      <c r="L390" s="39"/>
      <c r="M390" s="215" t="s">
        <v>1</v>
      </c>
      <c r="N390" s="216" t="s">
        <v>42</v>
      </c>
      <c r="O390" s="71"/>
      <c r="P390" s="217">
        <f>O390*H390</f>
        <v>0</v>
      </c>
      <c r="Q390" s="217">
        <v>1.17E-3</v>
      </c>
      <c r="R390" s="217">
        <f>Q390*H390</f>
        <v>4.7490300000000006E-2</v>
      </c>
      <c r="S390" s="217">
        <v>0</v>
      </c>
      <c r="T390" s="21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19" t="s">
        <v>321</v>
      </c>
      <c r="AT390" s="219" t="s">
        <v>193</v>
      </c>
      <c r="AU390" s="219" t="s">
        <v>86</v>
      </c>
      <c r="AY390" s="17" t="s">
        <v>191</v>
      </c>
      <c r="BE390" s="220">
        <f>IF(N390="základní",J390,0)</f>
        <v>0</v>
      </c>
      <c r="BF390" s="220">
        <f>IF(N390="snížená",J390,0)</f>
        <v>0</v>
      </c>
      <c r="BG390" s="220">
        <f>IF(N390="zákl. přenesená",J390,0)</f>
        <v>0</v>
      </c>
      <c r="BH390" s="220">
        <f>IF(N390="sníž. přenesená",J390,0)</f>
        <v>0</v>
      </c>
      <c r="BI390" s="220">
        <f>IF(N390="nulová",J390,0)</f>
        <v>0</v>
      </c>
      <c r="BJ390" s="17" t="s">
        <v>84</v>
      </c>
      <c r="BK390" s="220">
        <f>ROUND(I390*H390,2)</f>
        <v>0</v>
      </c>
      <c r="BL390" s="17" t="s">
        <v>321</v>
      </c>
      <c r="BM390" s="219" t="s">
        <v>705</v>
      </c>
    </row>
    <row r="391" spans="1:65" s="2" customFormat="1" ht="29.25">
      <c r="A391" s="34"/>
      <c r="B391" s="35"/>
      <c r="C391" s="36"/>
      <c r="D391" s="221" t="s">
        <v>200</v>
      </c>
      <c r="E391" s="36"/>
      <c r="F391" s="222" t="s">
        <v>706</v>
      </c>
      <c r="G391" s="36"/>
      <c r="H391" s="36"/>
      <c r="I391" s="122"/>
      <c r="J391" s="36"/>
      <c r="K391" s="36"/>
      <c r="L391" s="39"/>
      <c r="M391" s="223"/>
      <c r="N391" s="224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200</v>
      </c>
      <c r="AU391" s="17" t="s">
        <v>86</v>
      </c>
    </row>
    <row r="392" spans="1:65" s="14" customFormat="1">
      <c r="B392" s="235"/>
      <c r="C392" s="236"/>
      <c r="D392" s="221" t="s">
        <v>202</v>
      </c>
      <c r="E392" s="237" t="s">
        <v>1</v>
      </c>
      <c r="F392" s="238" t="s">
        <v>1507</v>
      </c>
      <c r="G392" s="236"/>
      <c r="H392" s="239">
        <v>40.590000000000003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AT392" s="245" t="s">
        <v>202</v>
      </c>
      <c r="AU392" s="245" t="s">
        <v>86</v>
      </c>
      <c r="AV392" s="14" t="s">
        <v>86</v>
      </c>
      <c r="AW392" s="14" t="s">
        <v>32</v>
      </c>
      <c r="AX392" s="14" t="s">
        <v>77</v>
      </c>
      <c r="AY392" s="245" t="s">
        <v>191</v>
      </c>
    </row>
    <row r="393" spans="1:65" s="2" customFormat="1" ht="21.6" customHeight="1">
      <c r="A393" s="34"/>
      <c r="B393" s="35"/>
      <c r="C393" s="247" t="s">
        <v>609</v>
      </c>
      <c r="D393" s="247" t="s">
        <v>275</v>
      </c>
      <c r="E393" s="248" t="s">
        <v>711</v>
      </c>
      <c r="F393" s="249" t="s">
        <v>712</v>
      </c>
      <c r="G393" s="250" t="s">
        <v>223</v>
      </c>
      <c r="H393" s="251">
        <v>42.62</v>
      </c>
      <c r="I393" s="252"/>
      <c r="J393" s="253">
        <f>ROUND(I393*H393,2)</f>
        <v>0</v>
      </c>
      <c r="K393" s="249" t="s">
        <v>197</v>
      </c>
      <c r="L393" s="254"/>
      <c r="M393" s="255" t="s">
        <v>1</v>
      </c>
      <c r="N393" s="256" t="s">
        <v>42</v>
      </c>
      <c r="O393" s="71"/>
      <c r="P393" s="217">
        <f>O393*H393</f>
        <v>0</v>
      </c>
      <c r="Q393" s="217">
        <v>8.0000000000000002E-3</v>
      </c>
      <c r="R393" s="217">
        <f>Q393*H393</f>
        <v>0.34095999999999999</v>
      </c>
      <c r="S393" s="217">
        <v>0</v>
      </c>
      <c r="T393" s="21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19" t="s">
        <v>451</v>
      </c>
      <c r="AT393" s="219" t="s">
        <v>275</v>
      </c>
      <c r="AU393" s="219" t="s">
        <v>86</v>
      </c>
      <c r="AY393" s="17" t="s">
        <v>191</v>
      </c>
      <c r="BE393" s="220">
        <f>IF(N393="základní",J393,0)</f>
        <v>0</v>
      </c>
      <c r="BF393" s="220">
        <f>IF(N393="snížená",J393,0)</f>
        <v>0</v>
      </c>
      <c r="BG393" s="220">
        <f>IF(N393="zákl. přenesená",J393,0)</f>
        <v>0</v>
      </c>
      <c r="BH393" s="220">
        <f>IF(N393="sníž. přenesená",J393,0)</f>
        <v>0</v>
      </c>
      <c r="BI393" s="220">
        <f>IF(N393="nulová",J393,0)</f>
        <v>0</v>
      </c>
      <c r="BJ393" s="17" t="s">
        <v>84</v>
      </c>
      <c r="BK393" s="220">
        <f>ROUND(I393*H393,2)</f>
        <v>0</v>
      </c>
      <c r="BL393" s="17" t="s">
        <v>321</v>
      </c>
      <c r="BM393" s="219" t="s">
        <v>713</v>
      </c>
    </row>
    <row r="394" spans="1:65" s="2" customFormat="1" ht="19.5">
      <c r="A394" s="34"/>
      <c r="B394" s="35"/>
      <c r="C394" s="36"/>
      <c r="D394" s="221" t="s">
        <v>200</v>
      </c>
      <c r="E394" s="36"/>
      <c r="F394" s="222" t="s">
        <v>714</v>
      </c>
      <c r="G394" s="36"/>
      <c r="H394" s="36"/>
      <c r="I394" s="122"/>
      <c r="J394" s="36"/>
      <c r="K394" s="36"/>
      <c r="L394" s="39"/>
      <c r="M394" s="223"/>
      <c r="N394" s="224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200</v>
      </c>
      <c r="AU394" s="17" t="s">
        <v>86</v>
      </c>
    </row>
    <row r="395" spans="1:65" s="14" customFormat="1">
      <c r="B395" s="235"/>
      <c r="C395" s="236"/>
      <c r="D395" s="221" t="s">
        <v>202</v>
      </c>
      <c r="E395" s="236"/>
      <c r="F395" s="238" t="s">
        <v>1508</v>
      </c>
      <c r="G395" s="236"/>
      <c r="H395" s="239">
        <v>42.62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202</v>
      </c>
      <c r="AU395" s="245" t="s">
        <v>86</v>
      </c>
      <c r="AV395" s="14" t="s">
        <v>86</v>
      </c>
      <c r="AW395" s="14" t="s">
        <v>4</v>
      </c>
      <c r="AX395" s="14" t="s">
        <v>84</v>
      </c>
      <c r="AY395" s="245" t="s">
        <v>191</v>
      </c>
    </row>
    <row r="396" spans="1:65" s="2" customFormat="1" ht="21.6" customHeight="1">
      <c r="A396" s="34"/>
      <c r="B396" s="35"/>
      <c r="C396" s="208" t="s">
        <v>614</v>
      </c>
      <c r="D396" s="208" t="s">
        <v>193</v>
      </c>
      <c r="E396" s="209" t="s">
        <v>717</v>
      </c>
      <c r="F396" s="210" t="s">
        <v>718</v>
      </c>
      <c r="G396" s="211" t="s">
        <v>297</v>
      </c>
      <c r="H396" s="212">
        <v>50.79</v>
      </c>
      <c r="I396" s="213"/>
      <c r="J396" s="214">
        <f>ROUND(I396*H396,2)</f>
        <v>0</v>
      </c>
      <c r="K396" s="210" t="s">
        <v>197</v>
      </c>
      <c r="L396" s="39"/>
      <c r="M396" s="215" t="s">
        <v>1</v>
      </c>
      <c r="N396" s="216" t="s">
        <v>42</v>
      </c>
      <c r="O396" s="71"/>
      <c r="P396" s="217">
        <f>O396*H396</f>
        <v>0</v>
      </c>
      <c r="Q396" s="217">
        <v>2.0000000000000001E-4</v>
      </c>
      <c r="R396" s="217">
        <f>Q396*H396</f>
        <v>1.0158E-2</v>
      </c>
      <c r="S396" s="217">
        <v>0</v>
      </c>
      <c r="T396" s="21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9" t="s">
        <v>321</v>
      </c>
      <c r="AT396" s="219" t="s">
        <v>193</v>
      </c>
      <c r="AU396" s="219" t="s">
        <v>86</v>
      </c>
      <c r="AY396" s="17" t="s">
        <v>191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7" t="s">
        <v>84</v>
      </c>
      <c r="BK396" s="220">
        <f>ROUND(I396*H396,2)</f>
        <v>0</v>
      </c>
      <c r="BL396" s="17" t="s">
        <v>321</v>
      </c>
      <c r="BM396" s="219" t="s">
        <v>719</v>
      </c>
    </row>
    <row r="397" spans="1:65" s="2" customFormat="1" ht="19.5">
      <c r="A397" s="34"/>
      <c r="B397" s="35"/>
      <c r="C397" s="36"/>
      <c r="D397" s="221" t="s">
        <v>200</v>
      </c>
      <c r="E397" s="36"/>
      <c r="F397" s="222" t="s">
        <v>720</v>
      </c>
      <c r="G397" s="36"/>
      <c r="H397" s="36"/>
      <c r="I397" s="122"/>
      <c r="J397" s="36"/>
      <c r="K397" s="36"/>
      <c r="L397" s="39"/>
      <c r="M397" s="223"/>
      <c r="N397" s="224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200</v>
      </c>
      <c r="AU397" s="17" t="s">
        <v>86</v>
      </c>
    </row>
    <row r="398" spans="1:65" s="13" customFormat="1">
      <c r="B398" s="225"/>
      <c r="C398" s="226"/>
      <c r="D398" s="221" t="s">
        <v>202</v>
      </c>
      <c r="E398" s="227" t="s">
        <v>1</v>
      </c>
      <c r="F398" s="228" t="s">
        <v>1477</v>
      </c>
      <c r="G398" s="226"/>
      <c r="H398" s="227" t="s">
        <v>1</v>
      </c>
      <c r="I398" s="229"/>
      <c r="J398" s="226"/>
      <c r="K398" s="226"/>
      <c r="L398" s="230"/>
      <c r="M398" s="231"/>
      <c r="N398" s="232"/>
      <c r="O398" s="232"/>
      <c r="P398" s="232"/>
      <c r="Q398" s="232"/>
      <c r="R398" s="232"/>
      <c r="S398" s="232"/>
      <c r="T398" s="233"/>
      <c r="AT398" s="234" t="s">
        <v>202</v>
      </c>
      <c r="AU398" s="234" t="s">
        <v>86</v>
      </c>
      <c r="AV398" s="13" t="s">
        <v>84</v>
      </c>
      <c r="AW398" s="13" t="s">
        <v>32</v>
      </c>
      <c r="AX398" s="13" t="s">
        <v>77</v>
      </c>
      <c r="AY398" s="234" t="s">
        <v>191</v>
      </c>
    </row>
    <row r="399" spans="1:65" s="14" customFormat="1">
      <c r="B399" s="235"/>
      <c r="C399" s="236"/>
      <c r="D399" s="221" t="s">
        <v>202</v>
      </c>
      <c r="E399" s="237" t="s">
        <v>1</v>
      </c>
      <c r="F399" s="238" t="s">
        <v>1509</v>
      </c>
      <c r="G399" s="236"/>
      <c r="H399" s="239">
        <v>50.79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AT399" s="245" t="s">
        <v>202</v>
      </c>
      <c r="AU399" s="245" t="s">
        <v>86</v>
      </c>
      <c r="AV399" s="14" t="s">
        <v>86</v>
      </c>
      <c r="AW399" s="14" t="s">
        <v>32</v>
      </c>
      <c r="AX399" s="14" t="s">
        <v>77</v>
      </c>
      <c r="AY399" s="245" t="s">
        <v>191</v>
      </c>
    </row>
    <row r="400" spans="1:65" s="2" customFormat="1" ht="21.6" customHeight="1">
      <c r="A400" s="34"/>
      <c r="B400" s="35"/>
      <c r="C400" s="208" t="s">
        <v>621</v>
      </c>
      <c r="D400" s="208" t="s">
        <v>193</v>
      </c>
      <c r="E400" s="209" t="s">
        <v>725</v>
      </c>
      <c r="F400" s="210" t="s">
        <v>726</v>
      </c>
      <c r="G400" s="211" t="s">
        <v>223</v>
      </c>
      <c r="H400" s="212">
        <v>40.590000000000003</v>
      </c>
      <c r="I400" s="213"/>
      <c r="J400" s="214">
        <f>ROUND(I400*H400,2)</f>
        <v>0</v>
      </c>
      <c r="K400" s="210" t="s">
        <v>197</v>
      </c>
      <c r="L400" s="39"/>
      <c r="M400" s="215" t="s">
        <v>1</v>
      </c>
      <c r="N400" s="216" t="s">
        <v>42</v>
      </c>
      <c r="O400" s="71"/>
      <c r="P400" s="217">
        <f>O400*H400</f>
        <v>0</v>
      </c>
      <c r="Q400" s="217">
        <v>0</v>
      </c>
      <c r="R400" s="217">
        <f>Q400*H400</f>
        <v>0</v>
      </c>
      <c r="S400" s="217">
        <v>2.0999999999999999E-3</v>
      </c>
      <c r="T400" s="218">
        <f>S400*H400</f>
        <v>8.5238999999999995E-2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19" t="s">
        <v>321</v>
      </c>
      <c r="AT400" s="219" t="s">
        <v>193</v>
      </c>
      <c r="AU400" s="219" t="s">
        <v>86</v>
      </c>
      <c r="AY400" s="17" t="s">
        <v>191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17" t="s">
        <v>84</v>
      </c>
      <c r="BK400" s="220">
        <f>ROUND(I400*H400,2)</f>
        <v>0</v>
      </c>
      <c r="BL400" s="17" t="s">
        <v>321</v>
      </c>
      <c r="BM400" s="219" t="s">
        <v>727</v>
      </c>
    </row>
    <row r="401" spans="1:65" s="2" customFormat="1" ht="19.5">
      <c r="A401" s="34"/>
      <c r="B401" s="35"/>
      <c r="C401" s="36"/>
      <c r="D401" s="221" t="s">
        <v>200</v>
      </c>
      <c r="E401" s="36"/>
      <c r="F401" s="222" t="s">
        <v>728</v>
      </c>
      <c r="G401" s="36"/>
      <c r="H401" s="36"/>
      <c r="I401" s="122"/>
      <c r="J401" s="36"/>
      <c r="K401" s="36"/>
      <c r="L401" s="39"/>
      <c r="M401" s="223"/>
      <c r="N401" s="224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200</v>
      </c>
      <c r="AU401" s="17" t="s">
        <v>86</v>
      </c>
    </row>
    <row r="402" spans="1:65" s="14" customFormat="1">
      <c r="B402" s="235"/>
      <c r="C402" s="236"/>
      <c r="D402" s="221" t="s">
        <v>202</v>
      </c>
      <c r="E402" s="237" t="s">
        <v>1</v>
      </c>
      <c r="F402" s="238" t="s">
        <v>1507</v>
      </c>
      <c r="G402" s="236"/>
      <c r="H402" s="239">
        <v>40.590000000000003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AT402" s="245" t="s">
        <v>202</v>
      </c>
      <c r="AU402" s="245" t="s">
        <v>86</v>
      </c>
      <c r="AV402" s="14" t="s">
        <v>86</v>
      </c>
      <c r="AW402" s="14" t="s">
        <v>32</v>
      </c>
      <c r="AX402" s="14" t="s">
        <v>77</v>
      </c>
      <c r="AY402" s="245" t="s">
        <v>191</v>
      </c>
    </row>
    <row r="403" spans="1:65" s="2" customFormat="1" ht="21.6" customHeight="1">
      <c r="A403" s="34"/>
      <c r="B403" s="35"/>
      <c r="C403" s="208" t="s">
        <v>628</v>
      </c>
      <c r="D403" s="208" t="s">
        <v>193</v>
      </c>
      <c r="E403" s="209" t="s">
        <v>730</v>
      </c>
      <c r="F403" s="210" t="s">
        <v>731</v>
      </c>
      <c r="G403" s="211" t="s">
        <v>235</v>
      </c>
      <c r="H403" s="212">
        <v>0.39900000000000002</v>
      </c>
      <c r="I403" s="213"/>
      <c r="J403" s="214">
        <f>ROUND(I403*H403,2)</f>
        <v>0</v>
      </c>
      <c r="K403" s="210" t="s">
        <v>197</v>
      </c>
      <c r="L403" s="39"/>
      <c r="M403" s="215" t="s">
        <v>1</v>
      </c>
      <c r="N403" s="216" t="s">
        <v>42</v>
      </c>
      <c r="O403" s="71"/>
      <c r="P403" s="217">
        <f>O403*H403</f>
        <v>0</v>
      </c>
      <c r="Q403" s="217">
        <v>0</v>
      </c>
      <c r="R403" s="217">
        <f>Q403*H403</f>
        <v>0</v>
      </c>
      <c r="S403" s="217">
        <v>0</v>
      </c>
      <c r="T403" s="218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19" t="s">
        <v>321</v>
      </c>
      <c r="AT403" s="219" t="s">
        <v>193</v>
      </c>
      <c r="AU403" s="219" t="s">
        <v>86</v>
      </c>
      <c r="AY403" s="17" t="s">
        <v>191</v>
      </c>
      <c r="BE403" s="220">
        <f>IF(N403="základní",J403,0)</f>
        <v>0</v>
      </c>
      <c r="BF403" s="220">
        <f>IF(N403="snížená",J403,0)</f>
        <v>0</v>
      </c>
      <c r="BG403" s="220">
        <f>IF(N403="zákl. přenesená",J403,0)</f>
        <v>0</v>
      </c>
      <c r="BH403" s="220">
        <f>IF(N403="sníž. přenesená",J403,0)</f>
        <v>0</v>
      </c>
      <c r="BI403" s="220">
        <f>IF(N403="nulová",J403,0)</f>
        <v>0</v>
      </c>
      <c r="BJ403" s="17" t="s">
        <v>84</v>
      </c>
      <c r="BK403" s="220">
        <f>ROUND(I403*H403,2)</f>
        <v>0</v>
      </c>
      <c r="BL403" s="17" t="s">
        <v>321</v>
      </c>
      <c r="BM403" s="219" t="s">
        <v>732</v>
      </c>
    </row>
    <row r="404" spans="1:65" s="2" customFormat="1" ht="29.25">
      <c r="A404" s="34"/>
      <c r="B404" s="35"/>
      <c r="C404" s="36"/>
      <c r="D404" s="221" t="s">
        <v>200</v>
      </c>
      <c r="E404" s="36"/>
      <c r="F404" s="222" t="s">
        <v>733</v>
      </c>
      <c r="G404" s="36"/>
      <c r="H404" s="36"/>
      <c r="I404" s="122"/>
      <c r="J404" s="36"/>
      <c r="K404" s="36"/>
      <c r="L404" s="39"/>
      <c r="M404" s="223"/>
      <c r="N404" s="224"/>
      <c r="O404" s="71"/>
      <c r="P404" s="71"/>
      <c r="Q404" s="71"/>
      <c r="R404" s="71"/>
      <c r="S404" s="71"/>
      <c r="T404" s="72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200</v>
      </c>
      <c r="AU404" s="17" t="s">
        <v>86</v>
      </c>
    </row>
    <row r="405" spans="1:65" s="12" customFormat="1" ht="22.9" customHeight="1">
      <c r="B405" s="192"/>
      <c r="C405" s="193"/>
      <c r="D405" s="194" t="s">
        <v>76</v>
      </c>
      <c r="E405" s="206" t="s">
        <v>734</v>
      </c>
      <c r="F405" s="206" t="s">
        <v>735</v>
      </c>
      <c r="G405" s="193"/>
      <c r="H405" s="193"/>
      <c r="I405" s="196"/>
      <c r="J405" s="207">
        <f>BK405</f>
        <v>0</v>
      </c>
      <c r="K405" s="193"/>
      <c r="L405" s="198"/>
      <c r="M405" s="199"/>
      <c r="N405" s="200"/>
      <c r="O405" s="200"/>
      <c r="P405" s="201">
        <f>SUM(P406:P454)</f>
        <v>0</v>
      </c>
      <c r="Q405" s="200"/>
      <c r="R405" s="201">
        <f>SUM(R406:R454)</f>
        <v>1.4830691999999999</v>
      </c>
      <c r="S405" s="200"/>
      <c r="T405" s="202">
        <f>SUM(T406:T454)</f>
        <v>0.84173700000000007</v>
      </c>
      <c r="AR405" s="203" t="s">
        <v>86</v>
      </c>
      <c r="AT405" s="204" t="s">
        <v>76</v>
      </c>
      <c r="AU405" s="204" t="s">
        <v>84</v>
      </c>
      <c r="AY405" s="203" t="s">
        <v>191</v>
      </c>
      <c r="BK405" s="205">
        <f>SUM(BK406:BK454)</f>
        <v>0</v>
      </c>
    </row>
    <row r="406" spans="1:65" s="2" customFormat="1" ht="14.45" customHeight="1">
      <c r="A406" s="34"/>
      <c r="B406" s="35"/>
      <c r="C406" s="208" t="s">
        <v>319</v>
      </c>
      <c r="D406" s="208" t="s">
        <v>193</v>
      </c>
      <c r="E406" s="209" t="s">
        <v>737</v>
      </c>
      <c r="F406" s="210" t="s">
        <v>738</v>
      </c>
      <c r="G406" s="211" t="s">
        <v>297</v>
      </c>
      <c r="H406" s="212">
        <v>28.18</v>
      </c>
      <c r="I406" s="213"/>
      <c r="J406" s="214">
        <f>ROUND(I406*H406,2)</f>
        <v>0</v>
      </c>
      <c r="K406" s="210" t="s">
        <v>197</v>
      </c>
      <c r="L406" s="39"/>
      <c r="M406" s="215" t="s">
        <v>1</v>
      </c>
      <c r="N406" s="216" t="s">
        <v>42</v>
      </c>
      <c r="O406" s="71"/>
      <c r="P406" s="217">
        <f>O406*H406</f>
        <v>0</v>
      </c>
      <c r="Q406" s="217">
        <v>0</v>
      </c>
      <c r="R406" s="217">
        <f>Q406*H406</f>
        <v>0</v>
      </c>
      <c r="S406" s="217">
        <v>1.9650000000000001E-2</v>
      </c>
      <c r="T406" s="218">
        <f>S406*H406</f>
        <v>0.55373700000000003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219" t="s">
        <v>321</v>
      </c>
      <c r="AT406" s="219" t="s">
        <v>193</v>
      </c>
      <c r="AU406" s="219" t="s">
        <v>86</v>
      </c>
      <c r="AY406" s="17" t="s">
        <v>191</v>
      </c>
      <c r="BE406" s="220">
        <f>IF(N406="základní",J406,0)</f>
        <v>0</v>
      </c>
      <c r="BF406" s="220">
        <f>IF(N406="snížená",J406,0)</f>
        <v>0</v>
      </c>
      <c r="BG406" s="220">
        <f>IF(N406="zákl. přenesená",J406,0)</f>
        <v>0</v>
      </c>
      <c r="BH406" s="220">
        <f>IF(N406="sníž. přenesená",J406,0)</f>
        <v>0</v>
      </c>
      <c r="BI406" s="220">
        <f>IF(N406="nulová",J406,0)</f>
        <v>0</v>
      </c>
      <c r="BJ406" s="17" t="s">
        <v>84</v>
      </c>
      <c r="BK406" s="220">
        <f>ROUND(I406*H406,2)</f>
        <v>0</v>
      </c>
      <c r="BL406" s="17" t="s">
        <v>321</v>
      </c>
      <c r="BM406" s="219" t="s">
        <v>739</v>
      </c>
    </row>
    <row r="407" spans="1:65" s="2" customFormat="1">
      <c r="A407" s="34"/>
      <c r="B407" s="35"/>
      <c r="C407" s="36"/>
      <c r="D407" s="221" t="s">
        <v>200</v>
      </c>
      <c r="E407" s="36"/>
      <c r="F407" s="222" t="s">
        <v>740</v>
      </c>
      <c r="G407" s="36"/>
      <c r="H407" s="36"/>
      <c r="I407" s="122"/>
      <c r="J407" s="36"/>
      <c r="K407" s="36"/>
      <c r="L407" s="39"/>
      <c r="M407" s="223"/>
      <c r="N407" s="224"/>
      <c r="O407" s="71"/>
      <c r="P407" s="71"/>
      <c r="Q407" s="71"/>
      <c r="R407" s="71"/>
      <c r="S407" s="71"/>
      <c r="T407" s="72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200</v>
      </c>
      <c r="AU407" s="17" t="s">
        <v>86</v>
      </c>
    </row>
    <row r="408" spans="1:65" s="14" customFormat="1">
      <c r="B408" s="235"/>
      <c r="C408" s="236"/>
      <c r="D408" s="221" t="s">
        <v>202</v>
      </c>
      <c r="E408" s="237" t="s">
        <v>1</v>
      </c>
      <c r="F408" s="238" t="s">
        <v>741</v>
      </c>
      <c r="G408" s="236"/>
      <c r="H408" s="239">
        <v>28.18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AT408" s="245" t="s">
        <v>202</v>
      </c>
      <c r="AU408" s="245" t="s">
        <v>86</v>
      </c>
      <c r="AV408" s="14" t="s">
        <v>86</v>
      </c>
      <c r="AW408" s="14" t="s">
        <v>32</v>
      </c>
      <c r="AX408" s="14" t="s">
        <v>77</v>
      </c>
      <c r="AY408" s="245" t="s">
        <v>191</v>
      </c>
    </row>
    <row r="409" spans="1:65" s="2" customFormat="1" ht="32.450000000000003" customHeight="1">
      <c r="A409" s="34"/>
      <c r="B409" s="35"/>
      <c r="C409" s="208" t="s">
        <v>644</v>
      </c>
      <c r="D409" s="208" t="s">
        <v>193</v>
      </c>
      <c r="E409" s="209" t="s">
        <v>743</v>
      </c>
      <c r="F409" s="210" t="s">
        <v>744</v>
      </c>
      <c r="G409" s="211" t="s">
        <v>297</v>
      </c>
      <c r="H409" s="212">
        <v>100.18</v>
      </c>
      <c r="I409" s="213"/>
      <c r="J409" s="214">
        <f>ROUND(I409*H409,2)</f>
        <v>0</v>
      </c>
      <c r="K409" s="210" t="s">
        <v>197</v>
      </c>
      <c r="L409" s="39"/>
      <c r="M409" s="215" t="s">
        <v>1</v>
      </c>
      <c r="N409" s="216" t="s">
        <v>42</v>
      </c>
      <c r="O409" s="71"/>
      <c r="P409" s="217">
        <f>O409*H409</f>
        <v>0</v>
      </c>
      <c r="Q409" s="217">
        <v>0</v>
      </c>
      <c r="R409" s="217">
        <f>Q409*H409</f>
        <v>0</v>
      </c>
      <c r="S409" s="217">
        <v>0</v>
      </c>
      <c r="T409" s="21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19" t="s">
        <v>321</v>
      </c>
      <c r="AT409" s="219" t="s">
        <v>193</v>
      </c>
      <c r="AU409" s="219" t="s">
        <v>86</v>
      </c>
      <c r="AY409" s="17" t="s">
        <v>191</v>
      </c>
      <c r="BE409" s="220">
        <f>IF(N409="základní",J409,0)</f>
        <v>0</v>
      </c>
      <c r="BF409" s="220">
        <f>IF(N409="snížená",J409,0)</f>
        <v>0</v>
      </c>
      <c r="BG409" s="220">
        <f>IF(N409="zákl. přenesená",J409,0)</f>
        <v>0</v>
      </c>
      <c r="BH409" s="220">
        <f>IF(N409="sníž. přenesená",J409,0)</f>
        <v>0</v>
      </c>
      <c r="BI409" s="220">
        <f>IF(N409="nulová",J409,0)</f>
        <v>0</v>
      </c>
      <c r="BJ409" s="17" t="s">
        <v>84</v>
      </c>
      <c r="BK409" s="220">
        <f>ROUND(I409*H409,2)</f>
        <v>0</v>
      </c>
      <c r="BL409" s="17" t="s">
        <v>321</v>
      </c>
      <c r="BM409" s="219" t="s">
        <v>745</v>
      </c>
    </row>
    <row r="410" spans="1:65" s="2" customFormat="1" ht="19.5">
      <c r="A410" s="34"/>
      <c r="B410" s="35"/>
      <c r="C410" s="36"/>
      <c r="D410" s="221" t="s">
        <v>200</v>
      </c>
      <c r="E410" s="36"/>
      <c r="F410" s="222" t="s">
        <v>746</v>
      </c>
      <c r="G410" s="36"/>
      <c r="H410" s="36"/>
      <c r="I410" s="122"/>
      <c r="J410" s="36"/>
      <c r="K410" s="36"/>
      <c r="L410" s="39"/>
      <c r="M410" s="223"/>
      <c r="N410" s="224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200</v>
      </c>
      <c r="AU410" s="17" t="s">
        <v>86</v>
      </c>
    </row>
    <row r="411" spans="1:65" s="13" customFormat="1">
      <c r="B411" s="225"/>
      <c r="C411" s="226"/>
      <c r="D411" s="221" t="s">
        <v>202</v>
      </c>
      <c r="E411" s="227" t="s">
        <v>1</v>
      </c>
      <c r="F411" s="228" t="s">
        <v>747</v>
      </c>
      <c r="G411" s="226"/>
      <c r="H411" s="227" t="s">
        <v>1</v>
      </c>
      <c r="I411" s="229"/>
      <c r="J411" s="226"/>
      <c r="K411" s="226"/>
      <c r="L411" s="230"/>
      <c r="M411" s="231"/>
      <c r="N411" s="232"/>
      <c r="O411" s="232"/>
      <c r="P411" s="232"/>
      <c r="Q411" s="232"/>
      <c r="R411" s="232"/>
      <c r="S411" s="232"/>
      <c r="T411" s="233"/>
      <c r="AT411" s="234" t="s">
        <v>202</v>
      </c>
      <c r="AU411" s="234" t="s">
        <v>86</v>
      </c>
      <c r="AV411" s="13" t="s">
        <v>84</v>
      </c>
      <c r="AW411" s="13" t="s">
        <v>32</v>
      </c>
      <c r="AX411" s="13" t="s">
        <v>77</v>
      </c>
      <c r="AY411" s="234" t="s">
        <v>191</v>
      </c>
    </row>
    <row r="412" spans="1:65" s="14" customFormat="1">
      <c r="B412" s="235"/>
      <c r="C412" s="236"/>
      <c r="D412" s="221" t="s">
        <v>202</v>
      </c>
      <c r="E412" s="237" t="s">
        <v>1</v>
      </c>
      <c r="F412" s="238" t="s">
        <v>748</v>
      </c>
      <c r="G412" s="236"/>
      <c r="H412" s="239">
        <v>72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202</v>
      </c>
      <c r="AU412" s="245" t="s">
        <v>86</v>
      </c>
      <c r="AV412" s="14" t="s">
        <v>86</v>
      </c>
      <c r="AW412" s="14" t="s">
        <v>32</v>
      </c>
      <c r="AX412" s="14" t="s">
        <v>77</v>
      </c>
      <c r="AY412" s="245" t="s">
        <v>191</v>
      </c>
    </row>
    <row r="413" spans="1:65" s="13" customFormat="1">
      <c r="B413" s="225"/>
      <c r="C413" s="226"/>
      <c r="D413" s="221" t="s">
        <v>202</v>
      </c>
      <c r="E413" s="227" t="s">
        <v>1</v>
      </c>
      <c r="F413" s="228" t="s">
        <v>749</v>
      </c>
      <c r="G413" s="226"/>
      <c r="H413" s="227" t="s">
        <v>1</v>
      </c>
      <c r="I413" s="229"/>
      <c r="J413" s="226"/>
      <c r="K413" s="226"/>
      <c r="L413" s="230"/>
      <c r="M413" s="231"/>
      <c r="N413" s="232"/>
      <c r="O413" s="232"/>
      <c r="P413" s="232"/>
      <c r="Q413" s="232"/>
      <c r="R413" s="232"/>
      <c r="S413" s="232"/>
      <c r="T413" s="233"/>
      <c r="AT413" s="234" t="s">
        <v>202</v>
      </c>
      <c r="AU413" s="234" t="s">
        <v>86</v>
      </c>
      <c r="AV413" s="13" t="s">
        <v>84</v>
      </c>
      <c r="AW413" s="13" t="s">
        <v>32</v>
      </c>
      <c r="AX413" s="13" t="s">
        <v>77</v>
      </c>
      <c r="AY413" s="234" t="s">
        <v>191</v>
      </c>
    </row>
    <row r="414" spans="1:65" s="14" customFormat="1">
      <c r="B414" s="235"/>
      <c r="C414" s="236"/>
      <c r="D414" s="221" t="s">
        <v>202</v>
      </c>
      <c r="E414" s="237" t="s">
        <v>1</v>
      </c>
      <c r="F414" s="238" t="s">
        <v>741</v>
      </c>
      <c r="G414" s="236"/>
      <c r="H414" s="239">
        <v>28.18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AT414" s="245" t="s">
        <v>202</v>
      </c>
      <c r="AU414" s="245" t="s">
        <v>86</v>
      </c>
      <c r="AV414" s="14" t="s">
        <v>86</v>
      </c>
      <c r="AW414" s="14" t="s">
        <v>32</v>
      </c>
      <c r="AX414" s="14" t="s">
        <v>77</v>
      </c>
      <c r="AY414" s="245" t="s">
        <v>191</v>
      </c>
    </row>
    <row r="415" spans="1:65" s="2" customFormat="1" ht="14.45" customHeight="1">
      <c r="A415" s="34"/>
      <c r="B415" s="35"/>
      <c r="C415" s="247" t="s">
        <v>387</v>
      </c>
      <c r="D415" s="247" t="s">
        <v>275</v>
      </c>
      <c r="E415" s="248" t="s">
        <v>751</v>
      </c>
      <c r="F415" s="249" t="s">
        <v>1510</v>
      </c>
      <c r="G415" s="250" t="s">
        <v>196</v>
      </c>
      <c r="H415" s="251">
        <v>101</v>
      </c>
      <c r="I415" s="252"/>
      <c r="J415" s="253">
        <f>ROUND(I415*H415,2)</f>
        <v>0</v>
      </c>
      <c r="K415" s="249" t="s">
        <v>1</v>
      </c>
      <c r="L415" s="254"/>
      <c r="M415" s="255" t="s">
        <v>1</v>
      </c>
      <c r="N415" s="256" t="s">
        <v>42</v>
      </c>
      <c r="O415" s="71"/>
      <c r="P415" s="217">
        <f>O415*H415</f>
        <v>0</v>
      </c>
      <c r="Q415" s="217">
        <v>1.2930000000000001E-2</v>
      </c>
      <c r="R415" s="217">
        <f>Q415*H415</f>
        <v>1.30593</v>
      </c>
      <c r="S415" s="217">
        <v>0</v>
      </c>
      <c r="T415" s="218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19" t="s">
        <v>451</v>
      </c>
      <c r="AT415" s="219" t="s">
        <v>275</v>
      </c>
      <c r="AU415" s="219" t="s">
        <v>86</v>
      </c>
      <c r="AY415" s="17" t="s">
        <v>191</v>
      </c>
      <c r="BE415" s="220">
        <f>IF(N415="základní",J415,0)</f>
        <v>0</v>
      </c>
      <c r="BF415" s="220">
        <f>IF(N415="snížená",J415,0)</f>
        <v>0</v>
      </c>
      <c r="BG415" s="220">
        <f>IF(N415="zákl. přenesená",J415,0)</f>
        <v>0</v>
      </c>
      <c r="BH415" s="220">
        <f>IF(N415="sníž. přenesená",J415,0)</f>
        <v>0</v>
      </c>
      <c r="BI415" s="220">
        <f>IF(N415="nulová",J415,0)</f>
        <v>0</v>
      </c>
      <c r="BJ415" s="17" t="s">
        <v>84</v>
      </c>
      <c r="BK415" s="220">
        <f>ROUND(I415*H415,2)</f>
        <v>0</v>
      </c>
      <c r="BL415" s="17" t="s">
        <v>321</v>
      </c>
      <c r="BM415" s="219" t="s">
        <v>753</v>
      </c>
    </row>
    <row r="416" spans="1:65" s="2" customFormat="1">
      <c r="A416" s="34"/>
      <c r="B416" s="35"/>
      <c r="C416" s="36"/>
      <c r="D416" s="221" t="s">
        <v>200</v>
      </c>
      <c r="E416" s="36"/>
      <c r="F416" s="222" t="s">
        <v>1510</v>
      </c>
      <c r="G416" s="36"/>
      <c r="H416" s="36"/>
      <c r="I416" s="122"/>
      <c r="J416" s="36"/>
      <c r="K416" s="36"/>
      <c r="L416" s="39"/>
      <c r="M416" s="223"/>
      <c r="N416" s="224"/>
      <c r="O416" s="71"/>
      <c r="P416" s="71"/>
      <c r="Q416" s="71"/>
      <c r="R416" s="71"/>
      <c r="S416" s="71"/>
      <c r="T416" s="72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200</v>
      </c>
      <c r="AU416" s="17" t="s">
        <v>86</v>
      </c>
    </row>
    <row r="417" spans="1:65" s="2" customFormat="1" ht="21.6" customHeight="1">
      <c r="A417" s="34"/>
      <c r="B417" s="35"/>
      <c r="C417" s="208" t="s">
        <v>417</v>
      </c>
      <c r="D417" s="208" t="s">
        <v>193</v>
      </c>
      <c r="E417" s="209" t="s">
        <v>755</v>
      </c>
      <c r="F417" s="210" t="s">
        <v>756</v>
      </c>
      <c r="G417" s="211" t="s">
        <v>196</v>
      </c>
      <c r="H417" s="212">
        <v>3</v>
      </c>
      <c r="I417" s="213"/>
      <c r="J417" s="214">
        <f>ROUND(I417*H417,2)</f>
        <v>0</v>
      </c>
      <c r="K417" s="210" t="s">
        <v>197</v>
      </c>
      <c r="L417" s="39"/>
      <c r="M417" s="215" t="s">
        <v>1</v>
      </c>
      <c r="N417" s="216" t="s">
        <v>42</v>
      </c>
      <c r="O417" s="71"/>
      <c r="P417" s="217">
        <f>O417*H417</f>
        <v>0</v>
      </c>
      <c r="Q417" s="217">
        <v>0</v>
      </c>
      <c r="R417" s="217">
        <f>Q417*H417</f>
        <v>0</v>
      </c>
      <c r="S417" s="217">
        <v>0</v>
      </c>
      <c r="T417" s="218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19" t="s">
        <v>321</v>
      </c>
      <c r="AT417" s="219" t="s">
        <v>193</v>
      </c>
      <c r="AU417" s="219" t="s">
        <v>86</v>
      </c>
      <c r="AY417" s="17" t="s">
        <v>191</v>
      </c>
      <c r="BE417" s="220">
        <f>IF(N417="základní",J417,0)</f>
        <v>0</v>
      </c>
      <c r="BF417" s="220">
        <f>IF(N417="snížená",J417,0)</f>
        <v>0</v>
      </c>
      <c r="BG417" s="220">
        <f>IF(N417="zákl. přenesená",J417,0)</f>
        <v>0</v>
      </c>
      <c r="BH417" s="220">
        <f>IF(N417="sníž. přenesená",J417,0)</f>
        <v>0</v>
      </c>
      <c r="BI417" s="220">
        <f>IF(N417="nulová",J417,0)</f>
        <v>0</v>
      </c>
      <c r="BJ417" s="17" t="s">
        <v>84</v>
      </c>
      <c r="BK417" s="220">
        <f>ROUND(I417*H417,2)</f>
        <v>0</v>
      </c>
      <c r="BL417" s="17" t="s">
        <v>321</v>
      </c>
      <c r="BM417" s="219" t="s">
        <v>757</v>
      </c>
    </row>
    <row r="418" spans="1:65" s="2" customFormat="1" ht="29.25">
      <c r="A418" s="34"/>
      <c r="B418" s="35"/>
      <c r="C418" s="36"/>
      <c r="D418" s="221" t="s">
        <v>200</v>
      </c>
      <c r="E418" s="36"/>
      <c r="F418" s="222" t="s">
        <v>758</v>
      </c>
      <c r="G418" s="36"/>
      <c r="H418" s="36"/>
      <c r="I418" s="122"/>
      <c r="J418" s="36"/>
      <c r="K418" s="36"/>
      <c r="L418" s="39"/>
      <c r="M418" s="223"/>
      <c r="N418" s="224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200</v>
      </c>
      <c r="AU418" s="17" t="s">
        <v>86</v>
      </c>
    </row>
    <row r="419" spans="1:65" s="14" customFormat="1">
      <c r="B419" s="235"/>
      <c r="C419" s="236"/>
      <c r="D419" s="221" t="s">
        <v>202</v>
      </c>
      <c r="E419" s="237" t="s">
        <v>1</v>
      </c>
      <c r="F419" s="238" t="s">
        <v>1475</v>
      </c>
      <c r="G419" s="236"/>
      <c r="H419" s="239">
        <v>3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AT419" s="245" t="s">
        <v>202</v>
      </c>
      <c r="AU419" s="245" t="s">
        <v>86</v>
      </c>
      <c r="AV419" s="14" t="s">
        <v>86</v>
      </c>
      <c r="AW419" s="14" t="s">
        <v>32</v>
      </c>
      <c r="AX419" s="14" t="s">
        <v>77</v>
      </c>
      <c r="AY419" s="245" t="s">
        <v>191</v>
      </c>
    </row>
    <row r="420" spans="1:65" s="2" customFormat="1" ht="21.6" customHeight="1">
      <c r="A420" s="34"/>
      <c r="B420" s="35"/>
      <c r="C420" s="247" t="s">
        <v>661</v>
      </c>
      <c r="D420" s="247" t="s">
        <v>275</v>
      </c>
      <c r="E420" s="248" t="s">
        <v>760</v>
      </c>
      <c r="F420" s="249" t="s">
        <v>761</v>
      </c>
      <c r="G420" s="250" t="s">
        <v>196</v>
      </c>
      <c r="H420" s="251">
        <v>3</v>
      </c>
      <c r="I420" s="252"/>
      <c r="J420" s="253">
        <f>ROUND(I420*H420,2)</f>
        <v>0</v>
      </c>
      <c r="K420" s="249" t="s">
        <v>197</v>
      </c>
      <c r="L420" s="254"/>
      <c r="M420" s="255" t="s">
        <v>1</v>
      </c>
      <c r="N420" s="256" t="s">
        <v>42</v>
      </c>
      <c r="O420" s="71"/>
      <c r="P420" s="217">
        <f>O420*H420</f>
        <v>0</v>
      </c>
      <c r="Q420" s="217">
        <v>1.6E-2</v>
      </c>
      <c r="R420" s="217">
        <f>Q420*H420</f>
        <v>4.8000000000000001E-2</v>
      </c>
      <c r="S420" s="217">
        <v>0</v>
      </c>
      <c r="T420" s="218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19" t="s">
        <v>451</v>
      </c>
      <c r="AT420" s="219" t="s">
        <v>275</v>
      </c>
      <c r="AU420" s="219" t="s">
        <v>86</v>
      </c>
      <c r="AY420" s="17" t="s">
        <v>191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7" t="s">
        <v>84</v>
      </c>
      <c r="BK420" s="220">
        <f>ROUND(I420*H420,2)</f>
        <v>0</v>
      </c>
      <c r="BL420" s="17" t="s">
        <v>321</v>
      </c>
      <c r="BM420" s="219" t="s">
        <v>762</v>
      </c>
    </row>
    <row r="421" spans="1:65" s="2" customFormat="1" ht="19.5">
      <c r="A421" s="34"/>
      <c r="B421" s="35"/>
      <c r="C421" s="36"/>
      <c r="D421" s="221" t="s">
        <v>200</v>
      </c>
      <c r="E421" s="36"/>
      <c r="F421" s="222" t="s">
        <v>763</v>
      </c>
      <c r="G421" s="36"/>
      <c r="H421" s="36"/>
      <c r="I421" s="122"/>
      <c r="J421" s="36"/>
      <c r="K421" s="36"/>
      <c r="L421" s="39"/>
      <c r="M421" s="223"/>
      <c r="N421" s="224"/>
      <c r="O421" s="71"/>
      <c r="P421" s="71"/>
      <c r="Q421" s="71"/>
      <c r="R421" s="71"/>
      <c r="S421" s="71"/>
      <c r="T421" s="72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200</v>
      </c>
      <c r="AU421" s="17" t="s">
        <v>86</v>
      </c>
    </row>
    <row r="422" spans="1:65" s="2" customFormat="1" ht="21.6" customHeight="1">
      <c r="A422" s="34"/>
      <c r="B422" s="35"/>
      <c r="C422" s="208" t="s">
        <v>665</v>
      </c>
      <c r="D422" s="208" t="s">
        <v>193</v>
      </c>
      <c r="E422" s="209" t="s">
        <v>765</v>
      </c>
      <c r="F422" s="210" t="s">
        <v>766</v>
      </c>
      <c r="G422" s="211" t="s">
        <v>196</v>
      </c>
      <c r="H422" s="212">
        <v>3</v>
      </c>
      <c r="I422" s="213"/>
      <c r="J422" s="214">
        <f>ROUND(I422*H422,2)</f>
        <v>0</v>
      </c>
      <c r="K422" s="210" t="s">
        <v>197</v>
      </c>
      <c r="L422" s="39"/>
      <c r="M422" s="215" t="s">
        <v>1</v>
      </c>
      <c r="N422" s="216" t="s">
        <v>42</v>
      </c>
      <c r="O422" s="71"/>
      <c r="P422" s="217">
        <f>O422*H422</f>
        <v>0</v>
      </c>
      <c r="Q422" s="217">
        <v>0</v>
      </c>
      <c r="R422" s="217">
        <f>Q422*H422</f>
        <v>0</v>
      </c>
      <c r="S422" s="217">
        <v>0</v>
      </c>
      <c r="T422" s="218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19" t="s">
        <v>321</v>
      </c>
      <c r="AT422" s="219" t="s">
        <v>193</v>
      </c>
      <c r="AU422" s="219" t="s">
        <v>86</v>
      </c>
      <c r="AY422" s="17" t="s">
        <v>191</v>
      </c>
      <c r="BE422" s="220">
        <f>IF(N422="základní",J422,0)</f>
        <v>0</v>
      </c>
      <c r="BF422" s="220">
        <f>IF(N422="snížená",J422,0)</f>
        <v>0</v>
      </c>
      <c r="BG422" s="220">
        <f>IF(N422="zákl. přenesená",J422,0)</f>
        <v>0</v>
      </c>
      <c r="BH422" s="220">
        <f>IF(N422="sníž. přenesená",J422,0)</f>
        <v>0</v>
      </c>
      <c r="BI422" s="220">
        <f>IF(N422="nulová",J422,0)</f>
        <v>0</v>
      </c>
      <c r="BJ422" s="17" t="s">
        <v>84</v>
      </c>
      <c r="BK422" s="220">
        <f>ROUND(I422*H422,2)</f>
        <v>0</v>
      </c>
      <c r="BL422" s="17" t="s">
        <v>321</v>
      </c>
      <c r="BM422" s="219" t="s">
        <v>767</v>
      </c>
    </row>
    <row r="423" spans="1:65" s="2" customFormat="1" ht="29.25">
      <c r="A423" s="34"/>
      <c r="B423" s="35"/>
      <c r="C423" s="36"/>
      <c r="D423" s="221" t="s">
        <v>200</v>
      </c>
      <c r="E423" s="36"/>
      <c r="F423" s="222" t="s">
        <v>768</v>
      </c>
      <c r="G423" s="36"/>
      <c r="H423" s="36"/>
      <c r="I423" s="122"/>
      <c r="J423" s="36"/>
      <c r="K423" s="36"/>
      <c r="L423" s="39"/>
      <c r="M423" s="223"/>
      <c r="N423" s="224"/>
      <c r="O423" s="71"/>
      <c r="P423" s="71"/>
      <c r="Q423" s="71"/>
      <c r="R423" s="71"/>
      <c r="S423" s="71"/>
      <c r="T423" s="72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200</v>
      </c>
      <c r="AU423" s="17" t="s">
        <v>86</v>
      </c>
    </row>
    <row r="424" spans="1:65" s="14" customFormat="1">
      <c r="B424" s="235"/>
      <c r="C424" s="236"/>
      <c r="D424" s="221" t="s">
        <v>202</v>
      </c>
      <c r="E424" s="237" t="s">
        <v>1</v>
      </c>
      <c r="F424" s="238" t="s">
        <v>1475</v>
      </c>
      <c r="G424" s="236"/>
      <c r="H424" s="239">
        <v>3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202</v>
      </c>
      <c r="AU424" s="245" t="s">
        <v>86</v>
      </c>
      <c r="AV424" s="14" t="s">
        <v>86</v>
      </c>
      <c r="AW424" s="14" t="s">
        <v>32</v>
      </c>
      <c r="AX424" s="14" t="s">
        <v>77</v>
      </c>
      <c r="AY424" s="245" t="s">
        <v>191</v>
      </c>
    </row>
    <row r="425" spans="1:65" s="2" customFormat="1" ht="21.6" customHeight="1">
      <c r="A425" s="34"/>
      <c r="B425" s="35"/>
      <c r="C425" s="247" t="s">
        <v>670</v>
      </c>
      <c r="D425" s="247" t="s">
        <v>275</v>
      </c>
      <c r="E425" s="248" t="s">
        <v>770</v>
      </c>
      <c r="F425" s="249" t="s">
        <v>771</v>
      </c>
      <c r="G425" s="250" t="s">
        <v>196</v>
      </c>
      <c r="H425" s="251">
        <v>3</v>
      </c>
      <c r="I425" s="252"/>
      <c r="J425" s="253">
        <f>ROUND(I425*H425,2)</f>
        <v>0</v>
      </c>
      <c r="K425" s="249" t="s">
        <v>197</v>
      </c>
      <c r="L425" s="254"/>
      <c r="M425" s="255" t="s">
        <v>1</v>
      </c>
      <c r="N425" s="256" t="s">
        <v>42</v>
      </c>
      <c r="O425" s="71"/>
      <c r="P425" s="217">
        <f>O425*H425</f>
        <v>0</v>
      </c>
      <c r="Q425" s="217">
        <v>2.9000000000000001E-2</v>
      </c>
      <c r="R425" s="217">
        <f>Q425*H425</f>
        <v>8.7000000000000008E-2</v>
      </c>
      <c r="S425" s="217">
        <v>0</v>
      </c>
      <c r="T425" s="21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19" t="s">
        <v>451</v>
      </c>
      <c r="AT425" s="219" t="s">
        <v>275</v>
      </c>
      <c r="AU425" s="219" t="s">
        <v>86</v>
      </c>
      <c r="AY425" s="17" t="s">
        <v>191</v>
      </c>
      <c r="BE425" s="220">
        <f>IF(N425="základní",J425,0)</f>
        <v>0</v>
      </c>
      <c r="BF425" s="220">
        <f>IF(N425="snížená",J425,0)</f>
        <v>0</v>
      </c>
      <c r="BG425" s="220">
        <f>IF(N425="zákl. přenesená",J425,0)</f>
        <v>0</v>
      </c>
      <c r="BH425" s="220">
        <f>IF(N425="sníž. přenesená",J425,0)</f>
        <v>0</v>
      </c>
      <c r="BI425" s="220">
        <f>IF(N425="nulová",J425,0)</f>
        <v>0</v>
      </c>
      <c r="BJ425" s="17" t="s">
        <v>84</v>
      </c>
      <c r="BK425" s="220">
        <f>ROUND(I425*H425,2)</f>
        <v>0</v>
      </c>
      <c r="BL425" s="17" t="s">
        <v>321</v>
      </c>
      <c r="BM425" s="219" t="s">
        <v>772</v>
      </c>
    </row>
    <row r="426" spans="1:65" s="2" customFormat="1" ht="19.5">
      <c r="A426" s="34"/>
      <c r="B426" s="35"/>
      <c r="C426" s="36"/>
      <c r="D426" s="221" t="s">
        <v>200</v>
      </c>
      <c r="E426" s="36"/>
      <c r="F426" s="222" t="s">
        <v>771</v>
      </c>
      <c r="G426" s="36"/>
      <c r="H426" s="36"/>
      <c r="I426" s="122"/>
      <c r="J426" s="36"/>
      <c r="K426" s="36"/>
      <c r="L426" s="39"/>
      <c r="M426" s="223"/>
      <c r="N426" s="224"/>
      <c r="O426" s="71"/>
      <c r="P426" s="71"/>
      <c r="Q426" s="71"/>
      <c r="R426" s="71"/>
      <c r="S426" s="71"/>
      <c r="T426" s="72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200</v>
      </c>
      <c r="AU426" s="17" t="s">
        <v>86</v>
      </c>
    </row>
    <row r="427" spans="1:65" s="2" customFormat="1" ht="19.5">
      <c r="A427" s="34"/>
      <c r="B427" s="35"/>
      <c r="C427" s="36"/>
      <c r="D427" s="221" t="s">
        <v>218</v>
      </c>
      <c r="E427" s="36"/>
      <c r="F427" s="246" t="s">
        <v>1511</v>
      </c>
      <c r="G427" s="36"/>
      <c r="H427" s="36"/>
      <c r="I427" s="122"/>
      <c r="J427" s="36"/>
      <c r="K427" s="36"/>
      <c r="L427" s="39"/>
      <c r="M427" s="223"/>
      <c r="N427" s="224"/>
      <c r="O427" s="71"/>
      <c r="P427" s="71"/>
      <c r="Q427" s="71"/>
      <c r="R427" s="71"/>
      <c r="S427" s="71"/>
      <c r="T427" s="72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218</v>
      </c>
      <c r="AU427" s="17" t="s">
        <v>86</v>
      </c>
    </row>
    <row r="428" spans="1:65" s="2" customFormat="1" ht="21.6" customHeight="1">
      <c r="A428" s="34"/>
      <c r="B428" s="35"/>
      <c r="C428" s="208" t="s">
        <v>678</v>
      </c>
      <c r="D428" s="208" t="s">
        <v>193</v>
      </c>
      <c r="E428" s="209" t="s">
        <v>775</v>
      </c>
      <c r="F428" s="210" t="s">
        <v>776</v>
      </c>
      <c r="G428" s="211" t="s">
        <v>196</v>
      </c>
      <c r="H428" s="212">
        <v>3</v>
      </c>
      <c r="I428" s="213"/>
      <c r="J428" s="214">
        <f>ROUND(I428*H428,2)</f>
        <v>0</v>
      </c>
      <c r="K428" s="210" t="s">
        <v>197</v>
      </c>
      <c r="L428" s="39"/>
      <c r="M428" s="215" t="s">
        <v>1</v>
      </c>
      <c r="N428" s="216" t="s">
        <v>42</v>
      </c>
      <c r="O428" s="71"/>
      <c r="P428" s="217">
        <f>O428*H428</f>
        <v>0</v>
      </c>
      <c r="Q428" s="217">
        <v>4.6999999999999999E-4</v>
      </c>
      <c r="R428" s="217">
        <f>Q428*H428</f>
        <v>1.41E-3</v>
      </c>
      <c r="S428" s="217">
        <v>0</v>
      </c>
      <c r="T428" s="21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19" t="s">
        <v>321</v>
      </c>
      <c r="AT428" s="219" t="s">
        <v>193</v>
      </c>
      <c r="AU428" s="219" t="s">
        <v>86</v>
      </c>
      <c r="AY428" s="17" t="s">
        <v>191</v>
      </c>
      <c r="BE428" s="220">
        <f>IF(N428="základní",J428,0)</f>
        <v>0</v>
      </c>
      <c r="BF428" s="220">
        <f>IF(N428="snížená",J428,0)</f>
        <v>0</v>
      </c>
      <c r="BG428" s="220">
        <f>IF(N428="zákl. přenesená",J428,0)</f>
        <v>0</v>
      </c>
      <c r="BH428" s="220">
        <f>IF(N428="sníž. přenesená",J428,0)</f>
        <v>0</v>
      </c>
      <c r="BI428" s="220">
        <f>IF(N428="nulová",J428,0)</f>
        <v>0</v>
      </c>
      <c r="BJ428" s="17" t="s">
        <v>84</v>
      </c>
      <c r="BK428" s="220">
        <f>ROUND(I428*H428,2)</f>
        <v>0</v>
      </c>
      <c r="BL428" s="17" t="s">
        <v>321</v>
      </c>
      <c r="BM428" s="219" t="s">
        <v>777</v>
      </c>
    </row>
    <row r="429" spans="1:65" s="2" customFormat="1" ht="29.25">
      <c r="A429" s="34"/>
      <c r="B429" s="35"/>
      <c r="C429" s="36"/>
      <c r="D429" s="221" t="s">
        <v>200</v>
      </c>
      <c r="E429" s="36"/>
      <c r="F429" s="222" t="s">
        <v>778</v>
      </c>
      <c r="G429" s="36"/>
      <c r="H429" s="36"/>
      <c r="I429" s="122"/>
      <c r="J429" s="36"/>
      <c r="K429" s="36"/>
      <c r="L429" s="39"/>
      <c r="M429" s="223"/>
      <c r="N429" s="224"/>
      <c r="O429" s="71"/>
      <c r="P429" s="71"/>
      <c r="Q429" s="71"/>
      <c r="R429" s="71"/>
      <c r="S429" s="71"/>
      <c r="T429" s="72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200</v>
      </c>
      <c r="AU429" s="17" t="s">
        <v>86</v>
      </c>
    </row>
    <row r="430" spans="1:65" s="2" customFormat="1" ht="29.25">
      <c r="A430" s="34"/>
      <c r="B430" s="35"/>
      <c r="C430" s="36"/>
      <c r="D430" s="221" t="s">
        <v>218</v>
      </c>
      <c r="E430" s="36"/>
      <c r="F430" s="246" t="s">
        <v>779</v>
      </c>
      <c r="G430" s="36"/>
      <c r="H430" s="36"/>
      <c r="I430" s="122"/>
      <c r="J430" s="36"/>
      <c r="K430" s="36"/>
      <c r="L430" s="39"/>
      <c r="M430" s="223"/>
      <c r="N430" s="224"/>
      <c r="O430" s="71"/>
      <c r="P430" s="71"/>
      <c r="Q430" s="71"/>
      <c r="R430" s="71"/>
      <c r="S430" s="71"/>
      <c r="T430" s="72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218</v>
      </c>
      <c r="AU430" s="17" t="s">
        <v>86</v>
      </c>
    </row>
    <row r="431" spans="1:65" s="14" customFormat="1">
      <c r="B431" s="235"/>
      <c r="C431" s="236"/>
      <c r="D431" s="221" t="s">
        <v>202</v>
      </c>
      <c r="E431" s="237" t="s">
        <v>1</v>
      </c>
      <c r="F431" s="238" t="s">
        <v>1475</v>
      </c>
      <c r="G431" s="236"/>
      <c r="H431" s="239">
        <v>3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AT431" s="245" t="s">
        <v>202</v>
      </c>
      <c r="AU431" s="245" t="s">
        <v>86</v>
      </c>
      <c r="AV431" s="14" t="s">
        <v>86</v>
      </c>
      <c r="AW431" s="14" t="s">
        <v>32</v>
      </c>
      <c r="AX431" s="14" t="s">
        <v>77</v>
      </c>
      <c r="AY431" s="245" t="s">
        <v>191</v>
      </c>
    </row>
    <row r="432" spans="1:65" s="2" customFormat="1" ht="21.6" customHeight="1">
      <c r="A432" s="34"/>
      <c r="B432" s="35"/>
      <c r="C432" s="247" t="s">
        <v>685</v>
      </c>
      <c r="D432" s="247" t="s">
        <v>275</v>
      </c>
      <c r="E432" s="248" t="s">
        <v>786</v>
      </c>
      <c r="F432" s="249" t="s">
        <v>787</v>
      </c>
      <c r="G432" s="250" t="s">
        <v>196</v>
      </c>
      <c r="H432" s="251">
        <v>3</v>
      </c>
      <c r="I432" s="252"/>
      <c r="J432" s="253">
        <f>ROUND(I432*H432,2)</f>
        <v>0</v>
      </c>
      <c r="K432" s="249" t="s">
        <v>197</v>
      </c>
      <c r="L432" s="254"/>
      <c r="M432" s="255" t="s">
        <v>1</v>
      </c>
      <c r="N432" s="256" t="s">
        <v>42</v>
      </c>
      <c r="O432" s="71"/>
      <c r="P432" s="217">
        <f>O432*H432</f>
        <v>0</v>
      </c>
      <c r="Q432" s="217">
        <v>1.0999999999999999E-2</v>
      </c>
      <c r="R432" s="217">
        <f>Q432*H432</f>
        <v>3.3000000000000002E-2</v>
      </c>
      <c r="S432" s="217">
        <v>0</v>
      </c>
      <c r="T432" s="218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19" t="s">
        <v>451</v>
      </c>
      <c r="AT432" s="219" t="s">
        <v>275</v>
      </c>
      <c r="AU432" s="219" t="s">
        <v>86</v>
      </c>
      <c r="AY432" s="17" t="s">
        <v>191</v>
      </c>
      <c r="BE432" s="220">
        <f>IF(N432="základní",J432,0)</f>
        <v>0</v>
      </c>
      <c r="BF432" s="220">
        <f>IF(N432="snížená",J432,0)</f>
        <v>0</v>
      </c>
      <c r="BG432" s="220">
        <f>IF(N432="zákl. přenesená",J432,0)</f>
        <v>0</v>
      </c>
      <c r="BH432" s="220">
        <f>IF(N432="sníž. přenesená",J432,0)</f>
        <v>0</v>
      </c>
      <c r="BI432" s="220">
        <f>IF(N432="nulová",J432,0)</f>
        <v>0</v>
      </c>
      <c r="BJ432" s="17" t="s">
        <v>84</v>
      </c>
      <c r="BK432" s="220">
        <f>ROUND(I432*H432,2)</f>
        <v>0</v>
      </c>
      <c r="BL432" s="17" t="s">
        <v>321</v>
      </c>
      <c r="BM432" s="219" t="s">
        <v>788</v>
      </c>
    </row>
    <row r="433" spans="1:65" s="2" customFormat="1">
      <c r="A433" s="34"/>
      <c r="B433" s="35"/>
      <c r="C433" s="36"/>
      <c r="D433" s="221" t="s">
        <v>200</v>
      </c>
      <c r="E433" s="36"/>
      <c r="F433" s="222" t="s">
        <v>787</v>
      </c>
      <c r="G433" s="36"/>
      <c r="H433" s="36"/>
      <c r="I433" s="122"/>
      <c r="J433" s="36"/>
      <c r="K433" s="36"/>
      <c r="L433" s="39"/>
      <c r="M433" s="223"/>
      <c r="N433" s="224"/>
      <c r="O433" s="71"/>
      <c r="P433" s="71"/>
      <c r="Q433" s="71"/>
      <c r="R433" s="71"/>
      <c r="S433" s="71"/>
      <c r="T433" s="72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T433" s="17" t="s">
        <v>200</v>
      </c>
      <c r="AU433" s="17" t="s">
        <v>86</v>
      </c>
    </row>
    <row r="434" spans="1:65" s="2" customFormat="1" ht="19.5">
      <c r="A434" s="34"/>
      <c r="B434" s="35"/>
      <c r="C434" s="36"/>
      <c r="D434" s="221" t="s">
        <v>218</v>
      </c>
      <c r="E434" s="36"/>
      <c r="F434" s="246" t="s">
        <v>789</v>
      </c>
      <c r="G434" s="36"/>
      <c r="H434" s="36"/>
      <c r="I434" s="122"/>
      <c r="J434" s="36"/>
      <c r="K434" s="36"/>
      <c r="L434" s="39"/>
      <c r="M434" s="223"/>
      <c r="N434" s="224"/>
      <c r="O434" s="71"/>
      <c r="P434" s="71"/>
      <c r="Q434" s="71"/>
      <c r="R434" s="71"/>
      <c r="S434" s="71"/>
      <c r="T434" s="72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218</v>
      </c>
      <c r="AU434" s="17" t="s">
        <v>86</v>
      </c>
    </row>
    <row r="435" spans="1:65" s="2" customFormat="1" ht="14.45" customHeight="1">
      <c r="A435" s="34"/>
      <c r="B435" s="35"/>
      <c r="C435" s="208" t="s">
        <v>690</v>
      </c>
      <c r="D435" s="208" t="s">
        <v>193</v>
      </c>
      <c r="E435" s="209" t="s">
        <v>791</v>
      </c>
      <c r="F435" s="210" t="s">
        <v>792</v>
      </c>
      <c r="G435" s="211" t="s">
        <v>196</v>
      </c>
      <c r="H435" s="212">
        <v>6</v>
      </c>
      <c r="I435" s="213"/>
      <c r="J435" s="214">
        <f>ROUND(I435*H435,2)</f>
        <v>0</v>
      </c>
      <c r="K435" s="210" t="s">
        <v>197</v>
      </c>
      <c r="L435" s="39"/>
      <c r="M435" s="215" t="s">
        <v>1</v>
      </c>
      <c r="N435" s="216" t="s">
        <v>42</v>
      </c>
      <c r="O435" s="71"/>
      <c r="P435" s="217">
        <f>O435*H435</f>
        <v>0</v>
      </c>
      <c r="Q435" s="217">
        <v>0</v>
      </c>
      <c r="R435" s="217">
        <f>Q435*H435</f>
        <v>0</v>
      </c>
      <c r="S435" s="217">
        <v>0</v>
      </c>
      <c r="T435" s="218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219" t="s">
        <v>321</v>
      </c>
      <c r="AT435" s="219" t="s">
        <v>193</v>
      </c>
      <c r="AU435" s="219" t="s">
        <v>86</v>
      </c>
      <c r="AY435" s="17" t="s">
        <v>191</v>
      </c>
      <c r="BE435" s="220">
        <f>IF(N435="základní",J435,0)</f>
        <v>0</v>
      </c>
      <c r="BF435" s="220">
        <f>IF(N435="snížená",J435,0)</f>
        <v>0</v>
      </c>
      <c r="BG435" s="220">
        <f>IF(N435="zákl. přenesená",J435,0)</f>
        <v>0</v>
      </c>
      <c r="BH435" s="220">
        <f>IF(N435="sníž. přenesená",J435,0)</f>
        <v>0</v>
      </c>
      <c r="BI435" s="220">
        <f>IF(N435="nulová",J435,0)</f>
        <v>0</v>
      </c>
      <c r="BJ435" s="17" t="s">
        <v>84</v>
      </c>
      <c r="BK435" s="220">
        <f>ROUND(I435*H435,2)</f>
        <v>0</v>
      </c>
      <c r="BL435" s="17" t="s">
        <v>321</v>
      </c>
      <c r="BM435" s="219" t="s">
        <v>1512</v>
      </c>
    </row>
    <row r="436" spans="1:65" s="2" customFormat="1" ht="19.5">
      <c r="A436" s="34"/>
      <c r="B436" s="35"/>
      <c r="C436" s="36"/>
      <c r="D436" s="221" t="s">
        <v>200</v>
      </c>
      <c r="E436" s="36"/>
      <c r="F436" s="222" t="s">
        <v>794</v>
      </c>
      <c r="G436" s="36"/>
      <c r="H436" s="36"/>
      <c r="I436" s="122"/>
      <c r="J436" s="36"/>
      <c r="K436" s="36"/>
      <c r="L436" s="39"/>
      <c r="M436" s="223"/>
      <c r="N436" s="224"/>
      <c r="O436" s="71"/>
      <c r="P436" s="71"/>
      <c r="Q436" s="71"/>
      <c r="R436" s="71"/>
      <c r="S436" s="71"/>
      <c r="T436" s="72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7" t="s">
        <v>200</v>
      </c>
      <c r="AU436" s="17" t="s">
        <v>86</v>
      </c>
    </row>
    <row r="437" spans="1:65" s="2" customFormat="1" ht="21.6" customHeight="1">
      <c r="A437" s="34"/>
      <c r="B437" s="35"/>
      <c r="C437" s="247" t="s">
        <v>695</v>
      </c>
      <c r="D437" s="247" t="s">
        <v>275</v>
      </c>
      <c r="E437" s="248" t="s">
        <v>796</v>
      </c>
      <c r="F437" s="249" t="s">
        <v>797</v>
      </c>
      <c r="G437" s="250" t="s">
        <v>196</v>
      </c>
      <c r="H437" s="251">
        <v>3</v>
      </c>
      <c r="I437" s="252"/>
      <c r="J437" s="253">
        <f>ROUND(I437*H437,2)</f>
        <v>0</v>
      </c>
      <c r="K437" s="249" t="s">
        <v>197</v>
      </c>
      <c r="L437" s="254"/>
      <c r="M437" s="255" t="s">
        <v>1</v>
      </c>
      <c r="N437" s="256" t="s">
        <v>42</v>
      </c>
      <c r="O437" s="71"/>
      <c r="P437" s="217">
        <f>O437*H437</f>
        <v>0</v>
      </c>
      <c r="Q437" s="217">
        <v>1.1999999999999999E-3</v>
      </c>
      <c r="R437" s="217">
        <f>Q437*H437</f>
        <v>3.5999999999999999E-3</v>
      </c>
      <c r="S437" s="217">
        <v>0</v>
      </c>
      <c r="T437" s="21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19" t="s">
        <v>451</v>
      </c>
      <c r="AT437" s="219" t="s">
        <v>275</v>
      </c>
      <c r="AU437" s="219" t="s">
        <v>86</v>
      </c>
      <c r="AY437" s="17" t="s">
        <v>191</v>
      </c>
      <c r="BE437" s="220">
        <f>IF(N437="základní",J437,0)</f>
        <v>0</v>
      </c>
      <c r="BF437" s="220">
        <f>IF(N437="snížená",J437,0)</f>
        <v>0</v>
      </c>
      <c r="BG437" s="220">
        <f>IF(N437="zákl. přenesená",J437,0)</f>
        <v>0</v>
      </c>
      <c r="BH437" s="220">
        <f>IF(N437="sníž. přenesená",J437,0)</f>
        <v>0</v>
      </c>
      <c r="BI437" s="220">
        <f>IF(N437="nulová",J437,0)</f>
        <v>0</v>
      </c>
      <c r="BJ437" s="17" t="s">
        <v>84</v>
      </c>
      <c r="BK437" s="220">
        <f>ROUND(I437*H437,2)</f>
        <v>0</v>
      </c>
      <c r="BL437" s="17" t="s">
        <v>321</v>
      </c>
      <c r="BM437" s="219" t="s">
        <v>798</v>
      </c>
    </row>
    <row r="438" spans="1:65" s="2" customFormat="1" ht="19.5">
      <c r="A438" s="34"/>
      <c r="B438" s="35"/>
      <c r="C438" s="36"/>
      <c r="D438" s="221" t="s">
        <v>200</v>
      </c>
      <c r="E438" s="36"/>
      <c r="F438" s="222" t="s">
        <v>799</v>
      </c>
      <c r="G438" s="36"/>
      <c r="H438" s="36"/>
      <c r="I438" s="122"/>
      <c r="J438" s="36"/>
      <c r="K438" s="36"/>
      <c r="L438" s="39"/>
      <c r="M438" s="223"/>
      <c r="N438" s="224"/>
      <c r="O438" s="71"/>
      <c r="P438" s="71"/>
      <c r="Q438" s="71"/>
      <c r="R438" s="71"/>
      <c r="S438" s="71"/>
      <c r="T438" s="72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200</v>
      </c>
      <c r="AU438" s="17" t="s">
        <v>86</v>
      </c>
    </row>
    <row r="439" spans="1:65" s="2" customFormat="1" ht="39">
      <c r="A439" s="34"/>
      <c r="B439" s="35"/>
      <c r="C439" s="36"/>
      <c r="D439" s="221" t="s">
        <v>218</v>
      </c>
      <c r="E439" s="36"/>
      <c r="F439" s="246" t="s">
        <v>800</v>
      </c>
      <c r="G439" s="36"/>
      <c r="H439" s="36"/>
      <c r="I439" s="122"/>
      <c r="J439" s="36"/>
      <c r="K439" s="36"/>
      <c r="L439" s="39"/>
      <c r="M439" s="223"/>
      <c r="N439" s="224"/>
      <c r="O439" s="71"/>
      <c r="P439" s="71"/>
      <c r="Q439" s="71"/>
      <c r="R439" s="71"/>
      <c r="S439" s="71"/>
      <c r="T439" s="72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218</v>
      </c>
      <c r="AU439" s="17" t="s">
        <v>86</v>
      </c>
    </row>
    <row r="440" spans="1:65" s="2" customFormat="1" ht="21.6" customHeight="1">
      <c r="A440" s="34"/>
      <c r="B440" s="35"/>
      <c r="C440" s="247" t="s">
        <v>702</v>
      </c>
      <c r="D440" s="247" t="s">
        <v>275</v>
      </c>
      <c r="E440" s="248" t="s">
        <v>802</v>
      </c>
      <c r="F440" s="249" t="s">
        <v>803</v>
      </c>
      <c r="G440" s="250" t="s">
        <v>196</v>
      </c>
      <c r="H440" s="251">
        <v>3</v>
      </c>
      <c r="I440" s="252"/>
      <c r="J440" s="253">
        <f>ROUND(I440*H440,2)</f>
        <v>0</v>
      </c>
      <c r="K440" s="249" t="s">
        <v>197</v>
      </c>
      <c r="L440" s="254"/>
      <c r="M440" s="255" t="s">
        <v>1</v>
      </c>
      <c r="N440" s="256" t="s">
        <v>42</v>
      </c>
      <c r="O440" s="71"/>
      <c r="P440" s="217">
        <f>O440*H440</f>
        <v>0</v>
      </c>
      <c r="Q440" s="217">
        <v>1.1999999999999999E-3</v>
      </c>
      <c r="R440" s="217">
        <f>Q440*H440</f>
        <v>3.5999999999999999E-3</v>
      </c>
      <c r="S440" s="217">
        <v>0</v>
      </c>
      <c r="T440" s="218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19" t="s">
        <v>451</v>
      </c>
      <c r="AT440" s="219" t="s">
        <v>275</v>
      </c>
      <c r="AU440" s="219" t="s">
        <v>86</v>
      </c>
      <c r="AY440" s="17" t="s">
        <v>191</v>
      </c>
      <c r="BE440" s="220">
        <f>IF(N440="základní",J440,0)</f>
        <v>0</v>
      </c>
      <c r="BF440" s="220">
        <f>IF(N440="snížená",J440,0)</f>
        <v>0</v>
      </c>
      <c r="BG440" s="220">
        <f>IF(N440="zákl. přenesená",J440,0)</f>
        <v>0</v>
      </c>
      <c r="BH440" s="220">
        <f>IF(N440="sníž. přenesená",J440,0)</f>
        <v>0</v>
      </c>
      <c r="BI440" s="220">
        <f>IF(N440="nulová",J440,0)</f>
        <v>0</v>
      </c>
      <c r="BJ440" s="17" t="s">
        <v>84</v>
      </c>
      <c r="BK440" s="220">
        <f>ROUND(I440*H440,2)</f>
        <v>0</v>
      </c>
      <c r="BL440" s="17" t="s">
        <v>321</v>
      </c>
      <c r="BM440" s="219" t="s">
        <v>804</v>
      </c>
    </row>
    <row r="441" spans="1:65" s="2" customFormat="1" ht="19.5">
      <c r="A441" s="34"/>
      <c r="B441" s="35"/>
      <c r="C441" s="36"/>
      <c r="D441" s="221" t="s">
        <v>200</v>
      </c>
      <c r="E441" s="36"/>
      <c r="F441" s="222" t="s">
        <v>805</v>
      </c>
      <c r="G441" s="36"/>
      <c r="H441" s="36"/>
      <c r="I441" s="122"/>
      <c r="J441" s="36"/>
      <c r="K441" s="36"/>
      <c r="L441" s="39"/>
      <c r="M441" s="223"/>
      <c r="N441" s="224"/>
      <c r="O441" s="71"/>
      <c r="P441" s="71"/>
      <c r="Q441" s="71"/>
      <c r="R441" s="71"/>
      <c r="S441" s="71"/>
      <c r="T441" s="72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200</v>
      </c>
      <c r="AU441" s="17" t="s">
        <v>86</v>
      </c>
    </row>
    <row r="442" spans="1:65" s="2" customFormat="1" ht="29.25">
      <c r="A442" s="34"/>
      <c r="B442" s="35"/>
      <c r="C442" s="36"/>
      <c r="D442" s="221" t="s">
        <v>218</v>
      </c>
      <c r="E442" s="36"/>
      <c r="F442" s="246" t="s">
        <v>806</v>
      </c>
      <c r="G442" s="36"/>
      <c r="H442" s="36"/>
      <c r="I442" s="122"/>
      <c r="J442" s="36"/>
      <c r="K442" s="36"/>
      <c r="L442" s="39"/>
      <c r="M442" s="223"/>
      <c r="N442" s="224"/>
      <c r="O442" s="71"/>
      <c r="P442" s="71"/>
      <c r="Q442" s="71"/>
      <c r="R442" s="71"/>
      <c r="S442" s="71"/>
      <c r="T442" s="72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7" t="s">
        <v>218</v>
      </c>
      <c r="AU442" s="17" t="s">
        <v>86</v>
      </c>
    </row>
    <row r="443" spans="1:65" s="2" customFormat="1" ht="21.6" customHeight="1">
      <c r="A443" s="34"/>
      <c r="B443" s="35"/>
      <c r="C443" s="208" t="s">
        <v>710</v>
      </c>
      <c r="D443" s="208" t="s">
        <v>193</v>
      </c>
      <c r="E443" s="209" t="s">
        <v>808</v>
      </c>
      <c r="F443" s="210" t="s">
        <v>809</v>
      </c>
      <c r="G443" s="211" t="s">
        <v>196</v>
      </c>
      <c r="H443" s="212">
        <v>12</v>
      </c>
      <c r="I443" s="213"/>
      <c r="J443" s="214">
        <f>ROUND(I443*H443,2)</f>
        <v>0</v>
      </c>
      <c r="K443" s="210" t="s">
        <v>197</v>
      </c>
      <c r="L443" s="39"/>
      <c r="M443" s="215" t="s">
        <v>1</v>
      </c>
      <c r="N443" s="216" t="s">
        <v>42</v>
      </c>
      <c r="O443" s="71"/>
      <c r="P443" s="217">
        <f>O443*H443</f>
        <v>0</v>
      </c>
      <c r="Q443" s="217">
        <v>0</v>
      </c>
      <c r="R443" s="217">
        <f>Q443*H443</f>
        <v>0</v>
      </c>
      <c r="S443" s="217">
        <v>2.4E-2</v>
      </c>
      <c r="T443" s="218">
        <f>S443*H443</f>
        <v>0.28800000000000003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19" t="s">
        <v>321</v>
      </c>
      <c r="AT443" s="219" t="s">
        <v>193</v>
      </c>
      <c r="AU443" s="219" t="s">
        <v>86</v>
      </c>
      <c r="AY443" s="17" t="s">
        <v>191</v>
      </c>
      <c r="BE443" s="220">
        <f>IF(N443="základní",J443,0)</f>
        <v>0</v>
      </c>
      <c r="BF443" s="220">
        <f>IF(N443="snížená",J443,0)</f>
        <v>0</v>
      </c>
      <c r="BG443" s="220">
        <f>IF(N443="zákl. přenesená",J443,0)</f>
        <v>0</v>
      </c>
      <c r="BH443" s="220">
        <f>IF(N443="sníž. přenesená",J443,0)</f>
        <v>0</v>
      </c>
      <c r="BI443" s="220">
        <f>IF(N443="nulová",J443,0)</f>
        <v>0</v>
      </c>
      <c r="BJ443" s="17" t="s">
        <v>84</v>
      </c>
      <c r="BK443" s="220">
        <f>ROUND(I443*H443,2)</f>
        <v>0</v>
      </c>
      <c r="BL443" s="17" t="s">
        <v>321</v>
      </c>
      <c r="BM443" s="219" t="s">
        <v>810</v>
      </c>
    </row>
    <row r="444" spans="1:65" s="2" customFormat="1" ht="29.25">
      <c r="A444" s="34"/>
      <c r="B444" s="35"/>
      <c r="C444" s="36"/>
      <c r="D444" s="221" t="s">
        <v>200</v>
      </c>
      <c r="E444" s="36"/>
      <c r="F444" s="222" t="s">
        <v>811</v>
      </c>
      <c r="G444" s="36"/>
      <c r="H444" s="36"/>
      <c r="I444" s="122"/>
      <c r="J444" s="36"/>
      <c r="K444" s="36"/>
      <c r="L444" s="39"/>
      <c r="M444" s="223"/>
      <c r="N444" s="224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200</v>
      </c>
      <c r="AU444" s="17" t="s">
        <v>86</v>
      </c>
    </row>
    <row r="445" spans="1:65" s="13" customFormat="1">
      <c r="B445" s="225"/>
      <c r="C445" s="226"/>
      <c r="D445" s="221" t="s">
        <v>202</v>
      </c>
      <c r="E445" s="227" t="s">
        <v>1</v>
      </c>
      <c r="F445" s="228" t="s">
        <v>812</v>
      </c>
      <c r="G445" s="226"/>
      <c r="H445" s="227" t="s">
        <v>1</v>
      </c>
      <c r="I445" s="229"/>
      <c r="J445" s="226"/>
      <c r="K445" s="226"/>
      <c r="L445" s="230"/>
      <c r="M445" s="231"/>
      <c r="N445" s="232"/>
      <c r="O445" s="232"/>
      <c r="P445" s="232"/>
      <c r="Q445" s="232"/>
      <c r="R445" s="232"/>
      <c r="S445" s="232"/>
      <c r="T445" s="233"/>
      <c r="AT445" s="234" t="s">
        <v>202</v>
      </c>
      <c r="AU445" s="234" t="s">
        <v>86</v>
      </c>
      <c r="AV445" s="13" t="s">
        <v>84</v>
      </c>
      <c r="AW445" s="13" t="s">
        <v>32</v>
      </c>
      <c r="AX445" s="13" t="s">
        <v>77</v>
      </c>
      <c r="AY445" s="234" t="s">
        <v>191</v>
      </c>
    </row>
    <row r="446" spans="1:65" s="14" customFormat="1">
      <c r="B446" s="235"/>
      <c r="C446" s="236"/>
      <c r="D446" s="221" t="s">
        <v>202</v>
      </c>
      <c r="E446" s="237" t="s">
        <v>1</v>
      </c>
      <c r="F446" s="238" t="s">
        <v>1513</v>
      </c>
      <c r="G446" s="236"/>
      <c r="H446" s="239">
        <v>12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AT446" s="245" t="s">
        <v>202</v>
      </c>
      <c r="AU446" s="245" t="s">
        <v>86</v>
      </c>
      <c r="AV446" s="14" t="s">
        <v>86</v>
      </c>
      <c r="AW446" s="14" t="s">
        <v>32</v>
      </c>
      <c r="AX446" s="14" t="s">
        <v>77</v>
      </c>
      <c r="AY446" s="245" t="s">
        <v>191</v>
      </c>
    </row>
    <row r="447" spans="1:65" s="2" customFormat="1" ht="21.6" customHeight="1">
      <c r="A447" s="34"/>
      <c r="B447" s="35"/>
      <c r="C447" s="208" t="s">
        <v>716</v>
      </c>
      <c r="D447" s="208" t="s">
        <v>193</v>
      </c>
      <c r="E447" s="209" t="s">
        <v>817</v>
      </c>
      <c r="F447" s="210" t="s">
        <v>818</v>
      </c>
      <c r="G447" s="211" t="s">
        <v>196</v>
      </c>
      <c r="H447" s="212">
        <v>3</v>
      </c>
      <c r="I447" s="213"/>
      <c r="J447" s="214">
        <f>ROUND(I447*H447,2)</f>
        <v>0</v>
      </c>
      <c r="K447" s="210" t="s">
        <v>197</v>
      </c>
      <c r="L447" s="39"/>
      <c r="M447" s="215" t="s">
        <v>1</v>
      </c>
      <c r="N447" s="216" t="s">
        <v>42</v>
      </c>
      <c r="O447" s="71"/>
      <c r="P447" s="217">
        <f>O447*H447</f>
        <v>0</v>
      </c>
      <c r="Q447" s="217">
        <v>0</v>
      </c>
      <c r="R447" s="217">
        <f>Q447*H447</f>
        <v>0</v>
      </c>
      <c r="S447" s="217">
        <v>0</v>
      </c>
      <c r="T447" s="21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219" t="s">
        <v>321</v>
      </c>
      <c r="AT447" s="219" t="s">
        <v>193</v>
      </c>
      <c r="AU447" s="219" t="s">
        <v>86</v>
      </c>
      <c r="AY447" s="17" t="s">
        <v>191</v>
      </c>
      <c r="BE447" s="220">
        <f>IF(N447="základní",J447,0)</f>
        <v>0</v>
      </c>
      <c r="BF447" s="220">
        <f>IF(N447="snížená",J447,0)</f>
        <v>0</v>
      </c>
      <c r="BG447" s="220">
        <f>IF(N447="zákl. přenesená",J447,0)</f>
        <v>0</v>
      </c>
      <c r="BH447" s="220">
        <f>IF(N447="sníž. přenesená",J447,0)</f>
        <v>0</v>
      </c>
      <c r="BI447" s="220">
        <f>IF(N447="nulová",J447,0)</f>
        <v>0</v>
      </c>
      <c r="BJ447" s="17" t="s">
        <v>84</v>
      </c>
      <c r="BK447" s="220">
        <f>ROUND(I447*H447,2)</f>
        <v>0</v>
      </c>
      <c r="BL447" s="17" t="s">
        <v>321</v>
      </c>
      <c r="BM447" s="219" t="s">
        <v>1514</v>
      </c>
    </row>
    <row r="448" spans="1:65" s="2" customFormat="1" ht="19.5">
      <c r="A448" s="34"/>
      <c r="B448" s="35"/>
      <c r="C448" s="36"/>
      <c r="D448" s="221" t="s">
        <v>200</v>
      </c>
      <c r="E448" s="36"/>
      <c r="F448" s="222" t="s">
        <v>820</v>
      </c>
      <c r="G448" s="36"/>
      <c r="H448" s="36"/>
      <c r="I448" s="122"/>
      <c r="J448" s="36"/>
      <c r="K448" s="36"/>
      <c r="L448" s="39"/>
      <c r="M448" s="223"/>
      <c r="N448" s="224"/>
      <c r="O448" s="71"/>
      <c r="P448" s="71"/>
      <c r="Q448" s="71"/>
      <c r="R448" s="71"/>
      <c r="S448" s="71"/>
      <c r="T448" s="72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200</v>
      </c>
      <c r="AU448" s="17" t="s">
        <v>86</v>
      </c>
    </row>
    <row r="449" spans="1:65" s="2" customFormat="1" ht="14.45" customHeight="1">
      <c r="A449" s="34"/>
      <c r="B449" s="35"/>
      <c r="C449" s="247" t="s">
        <v>724</v>
      </c>
      <c r="D449" s="247" t="s">
        <v>275</v>
      </c>
      <c r="E449" s="248" t="s">
        <v>823</v>
      </c>
      <c r="F449" s="249" t="s">
        <v>824</v>
      </c>
      <c r="G449" s="250" t="s">
        <v>297</v>
      </c>
      <c r="H449" s="251">
        <v>2.52</v>
      </c>
      <c r="I449" s="252"/>
      <c r="J449" s="253">
        <f>ROUND(I449*H449,2)</f>
        <v>0</v>
      </c>
      <c r="K449" s="249" t="s">
        <v>197</v>
      </c>
      <c r="L449" s="254"/>
      <c r="M449" s="255" t="s">
        <v>1</v>
      </c>
      <c r="N449" s="256" t="s">
        <v>42</v>
      </c>
      <c r="O449" s="71"/>
      <c r="P449" s="217">
        <f>O449*H449</f>
        <v>0</v>
      </c>
      <c r="Q449" s="217">
        <v>2.1000000000000001E-4</v>
      </c>
      <c r="R449" s="217">
        <f>Q449*H449</f>
        <v>5.2920000000000007E-4</v>
      </c>
      <c r="S449" s="217">
        <v>0</v>
      </c>
      <c r="T449" s="218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19" t="s">
        <v>451</v>
      </c>
      <c r="AT449" s="219" t="s">
        <v>275</v>
      </c>
      <c r="AU449" s="219" t="s">
        <v>86</v>
      </c>
      <c r="AY449" s="17" t="s">
        <v>191</v>
      </c>
      <c r="BE449" s="220">
        <f>IF(N449="základní",J449,0)</f>
        <v>0</v>
      </c>
      <c r="BF449" s="220">
        <f>IF(N449="snížená",J449,0)</f>
        <v>0</v>
      </c>
      <c r="BG449" s="220">
        <f>IF(N449="zákl. přenesená",J449,0)</f>
        <v>0</v>
      </c>
      <c r="BH449" s="220">
        <f>IF(N449="sníž. přenesená",J449,0)</f>
        <v>0</v>
      </c>
      <c r="BI449" s="220">
        <f>IF(N449="nulová",J449,0)</f>
        <v>0</v>
      </c>
      <c r="BJ449" s="17" t="s">
        <v>84</v>
      </c>
      <c r="BK449" s="220">
        <f>ROUND(I449*H449,2)</f>
        <v>0</v>
      </c>
      <c r="BL449" s="17" t="s">
        <v>321</v>
      </c>
      <c r="BM449" s="219" t="s">
        <v>1515</v>
      </c>
    </row>
    <row r="450" spans="1:65" s="2" customFormat="1">
      <c r="A450" s="34"/>
      <c r="B450" s="35"/>
      <c r="C450" s="36"/>
      <c r="D450" s="221" t="s">
        <v>200</v>
      </c>
      <c r="E450" s="36"/>
      <c r="F450" s="222" t="s">
        <v>826</v>
      </c>
      <c r="G450" s="36"/>
      <c r="H450" s="36"/>
      <c r="I450" s="122"/>
      <c r="J450" s="36"/>
      <c r="K450" s="36"/>
      <c r="L450" s="39"/>
      <c r="M450" s="223"/>
      <c r="N450" s="224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200</v>
      </c>
      <c r="AU450" s="17" t="s">
        <v>86</v>
      </c>
    </row>
    <row r="451" spans="1:65" s="14" customFormat="1">
      <c r="B451" s="235"/>
      <c r="C451" s="236"/>
      <c r="D451" s="221" t="s">
        <v>202</v>
      </c>
      <c r="E451" s="237" t="s">
        <v>1</v>
      </c>
      <c r="F451" s="238" t="s">
        <v>1516</v>
      </c>
      <c r="G451" s="236"/>
      <c r="H451" s="239">
        <v>2.4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AT451" s="245" t="s">
        <v>202</v>
      </c>
      <c r="AU451" s="245" t="s">
        <v>86</v>
      </c>
      <c r="AV451" s="14" t="s">
        <v>86</v>
      </c>
      <c r="AW451" s="14" t="s">
        <v>32</v>
      </c>
      <c r="AX451" s="14" t="s">
        <v>77</v>
      </c>
      <c r="AY451" s="245" t="s">
        <v>191</v>
      </c>
    </row>
    <row r="452" spans="1:65" s="14" customFormat="1">
      <c r="B452" s="235"/>
      <c r="C452" s="236"/>
      <c r="D452" s="221" t="s">
        <v>202</v>
      </c>
      <c r="E452" s="236"/>
      <c r="F452" s="238" t="s">
        <v>1517</v>
      </c>
      <c r="G452" s="236"/>
      <c r="H452" s="239">
        <v>2.52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AT452" s="245" t="s">
        <v>202</v>
      </c>
      <c r="AU452" s="245" t="s">
        <v>86</v>
      </c>
      <c r="AV452" s="14" t="s">
        <v>86</v>
      </c>
      <c r="AW452" s="14" t="s">
        <v>4</v>
      </c>
      <c r="AX452" s="14" t="s">
        <v>84</v>
      </c>
      <c r="AY452" s="245" t="s">
        <v>191</v>
      </c>
    </row>
    <row r="453" spans="1:65" s="2" customFormat="1" ht="21.6" customHeight="1">
      <c r="A453" s="34"/>
      <c r="B453" s="35"/>
      <c r="C453" s="208" t="s">
        <v>729</v>
      </c>
      <c r="D453" s="208" t="s">
        <v>193</v>
      </c>
      <c r="E453" s="209" t="s">
        <v>833</v>
      </c>
      <c r="F453" s="210" t="s">
        <v>834</v>
      </c>
      <c r="G453" s="211" t="s">
        <v>235</v>
      </c>
      <c r="H453" s="212">
        <v>1.4830000000000001</v>
      </c>
      <c r="I453" s="213"/>
      <c r="J453" s="214">
        <f>ROUND(I453*H453,2)</f>
        <v>0</v>
      </c>
      <c r="K453" s="210" t="s">
        <v>197</v>
      </c>
      <c r="L453" s="39"/>
      <c r="M453" s="215" t="s">
        <v>1</v>
      </c>
      <c r="N453" s="216" t="s">
        <v>42</v>
      </c>
      <c r="O453" s="71"/>
      <c r="P453" s="217">
        <f>O453*H453</f>
        <v>0</v>
      </c>
      <c r="Q453" s="217">
        <v>0</v>
      </c>
      <c r="R453" s="217">
        <f>Q453*H453</f>
        <v>0</v>
      </c>
      <c r="S453" s="217">
        <v>0</v>
      </c>
      <c r="T453" s="218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19" t="s">
        <v>321</v>
      </c>
      <c r="AT453" s="219" t="s">
        <v>193</v>
      </c>
      <c r="AU453" s="219" t="s">
        <v>86</v>
      </c>
      <c r="AY453" s="17" t="s">
        <v>191</v>
      </c>
      <c r="BE453" s="220">
        <f>IF(N453="základní",J453,0)</f>
        <v>0</v>
      </c>
      <c r="BF453" s="220">
        <f>IF(N453="snížená",J453,0)</f>
        <v>0</v>
      </c>
      <c r="BG453" s="220">
        <f>IF(N453="zákl. přenesená",J453,0)</f>
        <v>0</v>
      </c>
      <c r="BH453" s="220">
        <f>IF(N453="sníž. přenesená",J453,0)</f>
        <v>0</v>
      </c>
      <c r="BI453" s="220">
        <f>IF(N453="nulová",J453,0)</f>
        <v>0</v>
      </c>
      <c r="BJ453" s="17" t="s">
        <v>84</v>
      </c>
      <c r="BK453" s="220">
        <f>ROUND(I453*H453,2)</f>
        <v>0</v>
      </c>
      <c r="BL453" s="17" t="s">
        <v>321</v>
      </c>
      <c r="BM453" s="219" t="s">
        <v>835</v>
      </c>
    </row>
    <row r="454" spans="1:65" s="2" customFormat="1" ht="29.25">
      <c r="A454" s="34"/>
      <c r="B454" s="35"/>
      <c r="C454" s="36"/>
      <c r="D454" s="221" t="s">
        <v>200</v>
      </c>
      <c r="E454" s="36"/>
      <c r="F454" s="222" t="s">
        <v>836</v>
      </c>
      <c r="G454" s="36"/>
      <c r="H454" s="36"/>
      <c r="I454" s="122"/>
      <c r="J454" s="36"/>
      <c r="K454" s="36"/>
      <c r="L454" s="39"/>
      <c r="M454" s="223"/>
      <c r="N454" s="224"/>
      <c r="O454" s="71"/>
      <c r="P454" s="71"/>
      <c r="Q454" s="71"/>
      <c r="R454" s="71"/>
      <c r="S454" s="71"/>
      <c r="T454" s="72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200</v>
      </c>
      <c r="AU454" s="17" t="s">
        <v>86</v>
      </c>
    </row>
    <row r="455" spans="1:65" s="12" customFormat="1" ht="22.9" customHeight="1">
      <c r="B455" s="192"/>
      <c r="C455" s="193"/>
      <c r="D455" s="194" t="s">
        <v>76</v>
      </c>
      <c r="E455" s="206" t="s">
        <v>837</v>
      </c>
      <c r="F455" s="206" t="s">
        <v>838</v>
      </c>
      <c r="G455" s="193"/>
      <c r="H455" s="193"/>
      <c r="I455" s="196"/>
      <c r="J455" s="207">
        <f>BK455</f>
        <v>0</v>
      </c>
      <c r="K455" s="193"/>
      <c r="L455" s="198"/>
      <c r="M455" s="199"/>
      <c r="N455" s="200"/>
      <c r="O455" s="200"/>
      <c r="P455" s="201">
        <f>SUM(P456:P496)</f>
        <v>0</v>
      </c>
      <c r="Q455" s="200"/>
      <c r="R455" s="201">
        <f>SUM(R456:R496)</f>
        <v>1.1341795399999999</v>
      </c>
      <c r="S455" s="200"/>
      <c r="T455" s="202">
        <f>SUM(T456:T496)</f>
        <v>0</v>
      </c>
      <c r="AR455" s="203" t="s">
        <v>86</v>
      </c>
      <c r="AT455" s="204" t="s">
        <v>76</v>
      </c>
      <c r="AU455" s="204" t="s">
        <v>84</v>
      </c>
      <c r="AY455" s="203" t="s">
        <v>191</v>
      </c>
      <c r="BK455" s="205">
        <f>SUM(BK456:BK496)</f>
        <v>0</v>
      </c>
    </row>
    <row r="456" spans="1:65" s="2" customFormat="1" ht="21.6" customHeight="1">
      <c r="A456" s="34"/>
      <c r="B456" s="35"/>
      <c r="C456" s="208" t="s">
        <v>736</v>
      </c>
      <c r="D456" s="208" t="s">
        <v>193</v>
      </c>
      <c r="E456" s="209" t="s">
        <v>839</v>
      </c>
      <c r="F456" s="210" t="s">
        <v>840</v>
      </c>
      <c r="G456" s="211" t="s">
        <v>223</v>
      </c>
      <c r="H456" s="212">
        <v>23.459</v>
      </c>
      <c r="I456" s="213"/>
      <c r="J456" s="214">
        <f>ROUND(I456*H456,2)</f>
        <v>0</v>
      </c>
      <c r="K456" s="210" t="s">
        <v>197</v>
      </c>
      <c r="L456" s="39"/>
      <c r="M456" s="215" t="s">
        <v>1</v>
      </c>
      <c r="N456" s="216" t="s">
        <v>42</v>
      </c>
      <c r="O456" s="71"/>
      <c r="P456" s="217">
        <f>O456*H456</f>
        <v>0</v>
      </c>
      <c r="Q456" s="217">
        <v>6.0000000000000002E-5</v>
      </c>
      <c r="R456" s="217">
        <f>Q456*H456</f>
        <v>1.4075400000000001E-3</v>
      </c>
      <c r="S456" s="217">
        <v>0</v>
      </c>
      <c r="T456" s="218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19" t="s">
        <v>321</v>
      </c>
      <c r="AT456" s="219" t="s">
        <v>193</v>
      </c>
      <c r="AU456" s="219" t="s">
        <v>86</v>
      </c>
      <c r="AY456" s="17" t="s">
        <v>191</v>
      </c>
      <c r="BE456" s="220">
        <f>IF(N456="základní",J456,0)</f>
        <v>0</v>
      </c>
      <c r="BF456" s="220">
        <f>IF(N456="snížená",J456,0)</f>
        <v>0</v>
      </c>
      <c r="BG456" s="220">
        <f>IF(N456="zákl. přenesená",J456,0)</f>
        <v>0</v>
      </c>
      <c r="BH456" s="220">
        <f>IF(N456="sníž. přenesená",J456,0)</f>
        <v>0</v>
      </c>
      <c r="BI456" s="220">
        <f>IF(N456="nulová",J456,0)</f>
        <v>0</v>
      </c>
      <c r="BJ456" s="17" t="s">
        <v>84</v>
      </c>
      <c r="BK456" s="220">
        <f>ROUND(I456*H456,2)</f>
        <v>0</v>
      </c>
      <c r="BL456" s="17" t="s">
        <v>321</v>
      </c>
      <c r="BM456" s="219" t="s">
        <v>841</v>
      </c>
    </row>
    <row r="457" spans="1:65" s="2" customFormat="1" ht="19.5">
      <c r="A457" s="34"/>
      <c r="B457" s="35"/>
      <c r="C457" s="36"/>
      <c r="D457" s="221" t="s">
        <v>200</v>
      </c>
      <c r="E457" s="36"/>
      <c r="F457" s="222" t="s">
        <v>842</v>
      </c>
      <c r="G457" s="36"/>
      <c r="H457" s="36"/>
      <c r="I457" s="122"/>
      <c r="J457" s="36"/>
      <c r="K457" s="36"/>
      <c r="L457" s="39"/>
      <c r="M457" s="223"/>
      <c r="N457" s="224"/>
      <c r="O457" s="71"/>
      <c r="P457" s="71"/>
      <c r="Q457" s="71"/>
      <c r="R457" s="71"/>
      <c r="S457" s="71"/>
      <c r="T457" s="72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200</v>
      </c>
      <c r="AU457" s="17" t="s">
        <v>86</v>
      </c>
    </row>
    <row r="458" spans="1:65" s="2" customFormat="1" ht="19.5">
      <c r="A458" s="34"/>
      <c r="B458" s="35"/>
      <c r="C458" s="36"/>
      <c r="D458" s="221" t="s">
        <v>218</v>
      </c>
      <c r="E458" s="36"/>
      <c r="F458" s="246" t="s">
        <v>843</v>
      </c>
      <c r="G458" s="36"/>
      <c r="H458" s="36"/>
      <c r="I458" s="122"/>
      <c r="J458" s="36"/>
      <c r="K458" s="36"/>
      <c r="L458" s="39"/>
      <c r="M458" s="223"/>
      <c r="N458" s="224"/>
      <c r="O458" s="71"/>
      <c r="P458" s="71"/>
      <c r="Q458" s="71"/>
      <c r="R458" s="71"/>
      <c r="S458" s="71"/>
      <c r="T458" s="72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7" t="s">
        <v>218</v>
      </c>
      <c r="AU458" s="17" t="s">
        <v>86</v>
      </c>
    </row>
    <row r="459" spans="1:65" s="13" customFormat="1">
      <c r="B459" s="225"/>
      <c r="C459" s="226"/>
      <c r="D459" s="221" t="s">
        <v>202</v>
      </c>
      <c r="E459" s="227" t="s">
        <v>1</v>
      </c>
      <c r="F459" s="228" t="s">
        <v>844</v>
      </c>
      <c r="G459" s="226"/>
      <c r="H459" s="227" t="s">
        <v>1</v>
      </c>
      <c r="I459" s="229"/>
      <c r="J459" s="226"/>
      <c r="K459" s="226"/>
      <c r="L459" s="230"/>
      <c r="M459" s="231"/>
      <c r="N459" s="232"/>
      <c r="O459" s="232"/>
      <c r="P459" s="232"/>
      <c r="Q459" s="232"/>
      <c r="R459" s="232"/>
      <c r="S459" s="232"/>
      <c r="T459" s="233"/>
      <c r="AT459" s="234" t="s">
        <v>202</v>
      </c>
      <c r="AU459" s="234" t="s">
        <v>86</v>
      </c>
      <c r="AV459" s="13" t="s">
        <v>84</v>
      </c>
      <c r="AW459" s="13" t="s">
        <v>32</v>
      </c>
      <c r="AX459" s="13" t="s">
        <v>77</v>
      </c>
      <c r="AY459" s="234" t="s">
        <v>191</v>
      </c>
    </row>
    <row r="460" spans="1:65" s="14" customFormat="1">
      <c r="B460" s="235"/>
      <c r="C460" s="236"/>
      <c r="D460" s="221" t="s">
        <v>202</v>
      </c>
      <c r="E460" s="237" t="s">
        <v>1</v>
      </c>
      <c r="F460" s="238" t="s">
        <v>1518</v>
      </c>
      <c r="G460" s="236"/>
      <c r="H460" s="239">
        <v>23.459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AT460" s="245" t="s">
        <v>202</v>
      </c>
      <c r="AU460" s="245" t="s">
        <v>86</v>
      </c>
      <c r="AV460" s="14" t="s">
        <v>86</v>
      </c>
      <c r="AW460" s="14" t="s">
        <v>32</v>
      </c>
      <c r="AX460" s="14" t="s">
        <v>77</v>
      </c>
      <c r="AY460" s="245" t="s">
        <v>191</v>
      </c>
    </row>
    <row r="461" spans="1:65" s="2" customFormat="1" ht="14.45" customHeight="1">
      <c r="A461" s="34"/>
      <c r="B461" s="35"/>
      <c r="C461" s="247" t="s">
        <v>742</v>
      </c>
      <c r="D461" s="247" t="s">
        <v>275</v>
      </c>
      <c r="E461" s="248" t="s">
        <v>846</v>
      </c>
      <c r="F461" s="249" t="s">
        <v>847</v>
      </c>
      <c r="G461" s="250" t="s">
        <v>848</v>
      </c>
      <c r="H461" s="251">
        <v>351.88200000000001</v>
      </c>
      <c r="I461" s="252"/>
      <c r="J461" s="253">
        <f>ROUND(I461*H461,2)</f>
        <v>0</v>
      </c>
      <c r="K461" s="249" t="s">
        <v>1</v>
      </c>
      <c r="L461" s="254"/>
      <c r="M461" s="255" t="s">
        <v>1</v>
      </c>
      <c r="N461" s="256" t="s">
        <v>42</v>
      </c>
      <c r="O461" s="71"/>
      <c r="P461" s="217">
        <f>O461*H461</f>
        <v>0</v>
      </c>
      <c r="Q461" s="217">
        <v>1E-3</v>
      </c>
      <c r="R461" s="217">
        <f>Q461*H461</f>
        <v>0.35188200000000003</v>
      </c>
      <c r="S461" s="217">
        <v>0</v>
      </c>
      <c r="T461" s="218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19" t="s">
        <v>451</v>
      </c>
      <c r="AT461" s="219" t="s">
        <v>275</v>
      </c>
      <c r="AU461" s="219" t="s">
        <v>86</v>
      </c>
      <c r="AY461" s="17" t="s">
        <v>191</v>
      </c>
      <c r="BE461" s="220">
        <f>IF(N461="základní",J461,0)</f>
        <v>0</v>
      </c>
      <c r="BF461" s="220">
        <f>IF(N461="snížená",J461,0)</f>
        <v>0</v>
      </c>
      <c r="BG461" s="220">
        <f>IF(N461="zákl. přenesená",J461,0)</f>
        <v>0</v>
      </c>
      <c r="BH461" s="220">
        <f>IF(N461="sníž. přenesená",J461,0)</f>
        <v>0</v>
      </c>
      <c r="BI461" s="220">
        <f>IF(N461="nulová",J461,0)</f>
        <v>0</v>
      </c>
      <c r="BJ461" s="17" t="s">
        <v>84</v>
      </c>
      <c r="BK461" s="220">
        <f>ROUND(I461*H461,2)</f>
        <v>0</v>
      </c>
      <c r="BL461" s="17" t="s">
        <v>321</v>
      </c>
      <c r="BM461" s="219" t="s">
        <v>849</v>
      </c>
    </row>
    <row r="462" spans="1:65" s="2" customFormat="1">
      <c r="A462" s="34"/>
      <c r="B462" s="35"/>
      <c r="C462" s="36"/>
      <c r="D462" s="221" t="s">
        <v>200</v>
      </c>
      <c r="E462" s="36"/>
      <c r="F462" s="222" t="s">
        <v>850</v>
      </c>
      <c r="G462" s="36"/>
      <c r="H462" s="36"/>
      <c r="I462" s="122"/>
      <c r="J462" s="36"/>
      <c r="K462" s="36"/>
      <c r="L462" s="39"/>
      <c r="M462" s="223"/>
      <c r="N462" s="224"/>
      <c r="O462" s="71"/>
      <c r="P462" s="71"/>
      <c r="Q462" s="71"/>
      <c r="R462" s="71"/>
      <c r="S462" s="71"/>
      <c r="T462" s="72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7" t="s">
        <v>200</v>
      </c>
      <c r="AU462" s="17" t="s">
        <v>86</v>
      </c>
    </row>
    <row r="463" spans="1:65" s="13" customFormat="1">
      <c r="B463" s="225"/>
      <c r="C463" s="226"/>
      <c r="D463" s="221" t="s">
        <v>202</v>
      </c>
      <c r="E463" s="227" t="s">
        <v>1</v>
      </c>
      <c r="F463" s="228" t="s">
        <v>844</v>
      </c>
      <c r="G463" s="226"/>
      <c r="H463" s="227" t="s">
        <v>1</v>
      </c>
      <c r="I463" s="229"/>
      <c r="J463" s="226"/>
      <c r="K463" s="226"/>
      <c r="L463" s="230"/>
      <c r="M463" s="231"/>
      <c r="N463" s="232"/>
      <c r="O463" s="232"/>
      <c r="P463" s="232"/>
      <c r="Q463" s="232"/>
      <c r="R463" s="232"/>
      <c r="S463" s="232"/>
      <c r="T463" s="233"/>
      <c r="AT463" s="234" t="s">
        <v>202</v>
      </c>
      <c r="AU463" s="234" t="s">
        <v>86</v>
      </c>
      <c r="AV463" s="13" t="s">
        <v>84</v>
      </c>
      <c r="AW463" s="13" t="s">
        <v>32</v>
      </c>
      <c r="AX463" s="13" t="s">
        <v>77</v>
      </c>
      <c r="AY463" s="234" t="s">
        <v>191</v>
      </c>
    </row>
    <row r="464" spans="1:65" s="14" customFormat="1">
      <c r="B464" s="235"/>
      <c r="C464" s="236"/>
      <c r="D464" s="221" t="s">
        <v>202</v>
      </c>
      <c r="E464" s="237" t="s">
        <v>1</v>
      </c>
      <c r="F464" s="238" t="s">
        <v>1519</v>
      </c>
      <c r="G464" s="236"/>
      <c r="H464" s="239">
        <v>351.88200000000001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202</v>
      </c>
      <c r="AU464" s="245" t="s">
        <v>86</v>
      </c>
      <c r="AV464" s="14" t="s">
        <v>86</v>
      </c>
      <c r="AW464" s="14" t="s">
        <v>32</v>
      </c>
      <c r="AX464" s="14" t="s">
        <v>77</v>
      </c>
      <c r="AY464" s="245" t="s">
        <v>191</v>
      </c>
    </row>
    <row r="465" spans="1:65" s="2" customFormat="1" ht="32.450000000000003" customHeight="1">
      <c r="A465" s="34"/>
      <c r="B465" s="35"/>
      <c r="C465" s="208" t="s">
        <v>750</v>
      </c>
      <c r="D465" s="208" t="s">
        <v>193</v>
      </c>
      <c r="E465" s="209" t="s">
        <v>862</v>
      </c>
      <c r="F465" s="210" t="s">
        <v>863</v>
      </c>
      <c r="G465" s="211" t="s">
        <v>196</v>
      </c>
      <c r="H465" s="212">
        <v>1</v>
      </c>
      <c r="I465" s="213"/>
      <c r="J465" s="214">
        <f>ROUND(I465*H465,2)</f>
        <v>0</v>
      </c>
      <c r="K465" s="210" t="s">
        <v>197</v>
      </c>
      <c r="L465" s="39"/>
      <c r="M465" s="215" t="s">
        <v>1</v>
      </c>
      <c r="N465" s="216" t="s">
        <v>42</v>
      </c>
      <c r="O465" s="71"/>
      <c r="P465" s="217">
        <f>O465*H465</f>
        <v>0</v>
      </c>
      <c r="Q465" s="217">
        <v>0</v>
      </c>
      <c r="R465" s="217">
        <f>Q465*H465</f>
        <v>0</v>
      </c>
      <c r="S465" s="217">
        <v>0</v>
      </c>
      <c r="T465" s="218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19" t="s">
        <v>321</v>
      </c>
      <c r="AT465" s="219" t="s">
        <v>193</v>
      </c>
      <c r="AU465" s="219" t="s">
        <v>86</v>
      </c>
      <c r="AY465" s="17" t="s">
        <v>191</v>
      </c>
      <c r="BE465" s="220">
        <f>IF(N465="základní",J465,0)</f>
        <v>0</v>
      </c>
      <c r="BF465" s="220">
        <f>IF(N465="snížená",J465,0)</f>
        <v>0</v>
      </c>
      <c r="BG465" s="220">
        <f>IF(N465="zákl. přenesená",J465,0)</f>
        <v>0</v>
      </c>
      <c r="BH465" s="220">
        <f>IF(N465="sníž. přenesená",J465,0)</f>
        <v>0</v>
      </c>
      <c r="BI465" s="220">
        <f>IF(N465="nulová",J465,0)</f>
        <v>0</v>
      </c>
      <c r="BJ465" s="17" t="s">
        <v>84</v>
      </c>
      <c r="BK465" s="220">
        <f>ROUND(I465*H465,2)</f>
        <v>0</v>
      </c>
      <c r="BL465" s="17" t="s">
        <v>321</v>
      </c>
      <c r="BM465" s="219" t="s">
        <v>864</v>
      </c>
    </row>
    <row r="466" spans="1:65" s="2" customFormat="1" ht="19.5">
      <c r="A466" s="34"/>
      <c r="B466" s="35"/>
      <c r="C466" s="36"/>
      <c r="D466" s="221" t="s">
        <v>200</v>
      </c>
      <c r="E466" s="36"/>
      <c r="F466" s="222" t="s">
        <v>865</v>
      </c>
      <c r="G466" s="36"/>
      <c r="H466" s="36"/>
      <c r="I466" s="122"/>
      <c r="J466" s="36"/>
      <c r="K466" s="36"/>
      <c r="L466" s="39"/>
      <c r="M466" s="223"/>
      <c r="N466" s="224"/>
      <c r="O466" s="71"/>
      <c r="P466" s="71"/>
      <c r="Q466" s="71"/>
      <c r="R466" s="71"/>
      <c r="S466" s="71"/>
      <c r="T466" s="72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200</v>
      </c>
      <c r="AU466" s="17" t="s">
        <v>86</v>
      </c>
    </row>
    <row r="467" spans="1:65" s="2" customFormat="1" ht="32.450000000000003" customHeight="1">
      <c r="A467" s="34"/>
      <c r="B467" s="35"/>
      <c r="C467" s="247" t="s">
        <v>754</v>
      </c>
      <c r="D467" s="247" t="s">
        <v>275</v>
      </c>
      <c r="E467" s="248" t="s">
        <v>867</v>
      </c>
      <c r="F467" s="249" t="s">
        <v>1520</v>
      </c>
      <c r="G467" s="250" t="s">
        <v>196</v>
      </c>
      <c r="H467" s="251">
        <v>1</v>
      </c>
      <c r="I467" s="252"/>
      <c r="J467" s="253">
        <f>ROUND(I467*H467,2)</f>
        <v>0</v>
      </c>
      <c r="K467" s="249" t="s">
        <v>1</v>
      </c>
      <c r="L467" s="254"/>
      <c r="M467" s="255" t="s">
        <v>1</v>
      </c>
      <c r="N467" s="256" t="s">
        <v>42</v>
      </c>
      <c r="O467" s="71"/>
      <c r="P467" s="217">
        <f>O467*H467</f>
        <v>0</v>
      </c>
      <c r="Q467" s="217">
        <v>0.08</v>
      </c>
      <c r="R467" s="217">
        <f>Q467*H467</f>
        <v>0.08</v>
      </c>
      <c r="S467" s="217">
        <v>0</v>
      </c>
      <c r="T467" s="218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19" t="s">
        <v>451</v>
      </c>
      <c r="AT467" s="219" t="s">
        <v>275</v>
      </c>
      <c r="AU467" s="219" t="s">
        <v>86</v>
      </c>
      <c r="AY467" s="17" t="s">
        <v>191</v>
      </c>
      <c r="BE467" s="220">
        <f>IF(N467="základní",J467,0)</f>
        <v>0</v>
      </c>
      <c r="BF467" s="220">
        <f>IF(N467="snížená",J467,0)</f>
        <v>0</v>
      </c>
      <c r="BG467" s="220">
        <f>IF(N467="zákl. přenesená",J467,0)</f>
        <v>0</v>
      </c>
      <c r="BH467" s="220">
        <f>IF(N467="sníž. přenesená",J467,0)</f>
        <v>0</v>
      </c>
      <c r="BI467" s="220">
        <f>IF(N467="nulová",J467,0)</f>
        <v>0</v>
      </c>
      <c r="BJ467" s="17" t="s">
        <v>84</v>
      </c>
      <c r="BK467" s="220">
        <f>ROUND(I467*H467,2)</f>
        <v>0</v>
      </c>
      <c r="BL467" s="17" t="s">
        <v>321</v>
      </c>
      <c r="BM467" s="219" t="s">
        <v>869</v>
      </c>
    </row>
    <row r="468" spans="1:65" s="2" customFormat="1" ht="29.25">
      <c r="A468" s="34"/>
      <c r="B468" s="35"/>
      <c r="C468" s="36"/>
      <c r="D468" s="221" t="s">
        <v>200</v>
      </c>
      <c r="E468" s="36"/>
      <c r="F468" s="222" t="s">
        <v>1520</v>
      </c>
      <c r="G468" s="36"/>
      <c r="H468" s="36"/>
      <c r="I468" s="122"/>
      <c r="J468" s="36"/>
      <c r="K468" s="36"/>
      <c r="L468" s="39"/>
      <c r="M468" s="223"/>
      <c r="N468" s="224"/>
      <c r="O468" s="71"/>
      <c r="P468" s="71"/>
      <c r="Q468" s="71"/>
      <c r="R468" s="71"/>
      <c r="S468" s="71"/>
      <c r="T468" s="72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7" t="s">
        <v>200</v>
      </c>
      <c r="AU468" s="17" t="s">
        <v>86</v>
      </c>
    </row>
    <row r="469" spans="1:65" s="2" customFormat="1" ht="39">
      <c r="A469" s="34"/>
      <c r="B469" s="35"/>
      <c r="C469" s="36"/>
      <c r="D469" s="221" t="s">
        <v>218</v>
      </c>
      <c r="E469" s="36"/>
      <c r="F469" s="246" t="s">
        <v>1521</v>
      </c>
      <c r="G469" s="36"/>
      <c r="H469" s="36"/>
      <c r="I469" s="122"/>
      <c r="J469" s="36"/>
      <c r="K469" s="36"/>
      <c r="L469" s="39"/>
      <c r="M469" s="223"/>
      <c r="N469" s="224"/>
      <c r="O469" s="71"/>
      <c r="P469" s="71"/>
      <c r="Q469" s="71"/>
      <c r="R469" s="71"/>
      <c r="S469" s="71"/>
      <c r="T469" s="72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218</v>
      </c>
      <c r="AU469" s="17" t="s">
        <v>86</v>
      </c>
    </row>
    <row r="470" spans="1:65" s="2" customFormat="1" ht="14.45" customHeight="1">
      <c r="A470" s="34"/>
      <c r="B470" s="35"/>
      <c r="C470" s="208" t="s">
        <v>759</v>
      </c>
      <c r="D470" s="208" t="s">
        <v>193</v>
      </c>
      <c r="E470" s="209" t="s">
        <v>872</v>
      </c>
      <c r="F470" s="210" t="s">
        <v>873</v>
      </c>
      <c r="G470" s="211" t="s">
        <v>196</v>
      </c>
      <c r="H470" s="212">
        <v>1</v>
      </c>
      <c r="I470" s="213"/>
      <c r="J470" s="214">
        <f>ROUND(I470*H470,2)</f>
        <v>0</v>
      </c>
      <c r="K470" s="210" t="s">
        <v>197</v>
      </c>
      <c r="L470" s="39"/>
      <c r="M470" s="215" t="s">
        <v>1</v>
      </c>
      <c r="N470" s="216" t="s">
        <v>42</v>
      </c>
      <c r="O470" s="71"/>
      <c r="P470" s="217">
        <f>O470*H470</f>
        <v>0</v>
      </c>
      <c r="Q470" s="217">
        <v>0</v>
      </c>
      <c r="R470" s="217">
        <f>Q470*H470</f>
        <v>0</v>
      </c>
      <c r="S470" s="217">
        <v>0</v>
      </c>
      <c r="T470" s="218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219" t="s">
        <v>321</v>
      </c>
      <c r="AT470" s="219" t="s">
        <v>193</v>
      </c>
      <c r="AU470" s="219" t="s">
        <v>86</v>
      </c>
      <c r="AY470" s="17" t="s">
        <v>191</v>
      </c>
      <c r="BE470" s="220">
        <f>IF(N470="základní",J470,0)</f>
        <v>0</v>
      </c>
      <c r="BF470" s="220">
        <f>IF(N470="snížená",J470,0)</f>
        <v>0</v>
      </c>
      <c r="BG470" s="220">
        <f>IF(N470="zákl. přenesená",J470,0)</f>
        <v>0</v>
      </c>
      <c r="BH470" s="220">
        <f>IF(N470="sníž. přenesená",J470,0)</f>
        <v>0</v>
      </c>
      <c r="BI470" s="220">
        <f>IF(N470="nulová",J470,0)</f>
        <v>0</v>
      </c>
      <c r="BJ470" s="17" t="s">
        <v>84</v>
      </c>
      <c r="BK470" s="220">
        <f>ROUND(I470*H470,2)</f>
        <v>0</v>
      </c>
      <c r="BL470" s="17" t="s">
        <v>321</v>
      </c>
      <c r="BM470" s="219" t="s">
        <v>874</v>
      </c>
    </row>
    <row r="471" spans="1:65" s="2" customFormat="1" ht="19.5">
      <c r="A471" s="34"/>
      <c r="B471" s="35"/>
      <c r="C471" s="36"/>
      <c r="D471" s="221" t="s">
        <v>200</v>
      </c>
      <c r="E471" s="36"/>
      <c r="F471" s="222" t="s">
        <v>875</v>
      </c>
      <c r="G471" s="36"/>
      <c r="H471" s="36"/>
      <c r="I471" s="122"/>
      <c r="J471" s="36"/>
      <c r="K471" s="36"/>
      <c r="L471" s="39"/>
      <c r="M471" s="223"/>
      <c r="N471" s="224"/>
      <c r="O471" s="71"/>
      <c r="P471" s="71"/>
      <c r="Q471" s="71"/>
      <c r="R471" s="71"/>
      <c r="S471" s="71"/>
      <c r="T471" s="72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7" t="s">
        <v>200</v>
      </c>
      <c r="AU471" s="17" t="s">
        <v>86</v>
      </c>
    </row>
    <row r="472" spans="1:65" s="2" customFormat="1" ht="19.5">
      <c r="A472" s="34"/>
      <c r="B472" s="35"/>
      <c r="C472" s="36"/>
      <c r="D472" s="221" t="s">
        <v>218</v>
      </c>
      <c r="E472" s="36"/>
      <c r="F472" s="246" t="s">
        <v>876</v>
      </c>
      <c r="G472" s="36"/>
      <c r="H472" s="36"/>
      <c r="I472" s="122"/>
      <c r="J472" s="36"/>
      <c r="K472" s="36"/>
      <c r="L472" s="39"/>
      <c r="M472" s="223"/>
      <c r="N472" s="224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218</v>
      </c>
      <c r="AU472" s="17" t="s">
        <v>86</v>
      </c>
    </row>
    <row r="473" spans="1:65" s="2" customFormat="1" ht="21.6" customHeight="1">
      <c r="A473" s="34"/>
      <c r="B473" s="35"/>
      <c r="C473" s="247" t="s">
        <v>764</v>
      </c>
      <c r="D473" s="247" t="s">
        <v>275</v>
      </c>
      <c r="E473" s="248" t="s">
        <v>878</v>
      </c>
      <c r="F473" s="249" t="s">
        <v>879</v>
      </c>
      <c r="G473" s="250" t="s">
        <v>196</v>
      </c>
      <c r="H473" s="251">
        <v>1</v>
      </c>
      <c r="I473" s="252"/>
      <c r="J473" s="253">
        <f>ROUND(I473*H473,2)</f>
        <v>0</v>
      </c>
      <c r="K473" s="249" t="s">
        <v>197</v>
      </c>
      <c r="L473" s="254"/>
      <c r="M473" s="255" t="s">
        <v>1</v>
      </c>
      <c r="N473" s="256" t="s">
        <v>42</v>
      </c>
      <c r="O473" s="71"/>
      <c r="P473" s="217">
        <f>O473*H473</f>
        <v>0</v>
      </c>
      <c r="Q473" s="217">
        <v>3.8E-3</v>
      </c>
      <c r="R473" s="217">
        <f>Q473*H473</f>
        <v>3.8E-3</v>
      </c>
      <c r="S473" s="217">
        <v>0</v>
      </c>
      <c r="T473" s="218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19" t="s">
        <v>451</v>
      </c>
      <c r="AT473" s="219" t="s">
        <v>275</v>
      </c>
      <c r="AU473" s="219" t="s">
        <v>86</v>
      </c>
      <c r="AY473" s="17" t="s">
        <v>191</v>
      </c>
      <c r="BE473" s="220">
        <f>IF(N473="základní",J473,0)</f>
        <v>0</v>
      </c>
      <c r="BF473" s="220">
        <f>IF(N473="snížená",J473,0)</f>
        <v>0</v>
      </c>
      <c r="BG473" s="220">
        <f>IF(N473="zákl. přenesená",J473,0)</f>
        <v>0</v>
      </c>
      <c r="BH473" s="220">
        <f>IF(N473="sníž. přenesená",J473,0)</f>
        <v>0</v>
      </c>
      <c r="BI473" s="220">
        <f>IF(N473="nulová",J473,0)</f>
        <v>0</v>
      </c>
      <c r="BJ473" s="17" t="s">
        <v>84</v>
      </c>
      <c r="BK473" s="220">
        <f>ROUND(I473*H473,2)</f>
        <v>0</v>
      </c>
      <c r="BL473" s="17" t="s">
        <v>321</v>
      </c>
      <c r="BM473" s="219" t="s">
        <v>880</v>
      </c>
    </row>
    <row r="474" spans="1:65" s="2" customFormat="1">
      <c r="A474" s="34"/>
      <c r="B474" s="35"/>
      <c r="C474" s="36"/>
      <c r="D474" s="221" t="s">
        <v>200</v>
      </c>
      <c r="E474" s="36"/>
      <c r="F474" s="222" t="s">
        <v>879</v>
      </c>
      <c r="G474" s="36"/>
      <c r="H474" s="36"/>
      <c r="I474" s="122"/>
      <c r="J474" s="36"/>
      <c r="K474" s="36"/>
      <c r="L474" s="39"/>
      <c r="M474" s="223"/>
      <c r="N474" s="224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200</v>
      </c>
      <c r="AU474" s="17" t="s">
        <v>86</v>
      </c>
    </row>
    <row r="475" spans="1:65" s="2" customFormat="1" ht="14.45" customHeight="1">
      <c r="A475" s="34"/>
      <c r="B475" s="35"/>
      <c r="C475" s="208" t="s">
        <v>769</v>
      </c>
      <c r="D475" s="208" t="s">
        <v>193</v>
      </c>
      <c r="E475" s="209" t="s">
        <v>882</v>
      </c>
      <c r="F475" s="210" t="s">
        <v>883</v>
      </c>
      <c r="G475" s="211" t="s">
        <v>196</v>
      </c>
      <c r="H475" s="212">
        <v>7</v>
      </c>
      <c r="I475" s="213"/>
      <c r="J475" s="214">
        <f>ROUND(I475*H475,2)</f>
        <v>0</v>
      </c>
      <c r="K475" s="210" t="s">
        <v>197</v>
      </c>
      <c r="L475" s="39"/>
      <c r="M475" s="215" t="s">
        <v>1</v>
      </c>
      <c r="N475" s="216" t="s">
        <v>42</v>
      </c>
      <c r="O475" s="71"/>
      <c r="P475" s="217">
        <f>O475*H475</f>
        <v>0</v>
      </c>
      <c r="Q475" s="217">
        <v>0</v>
      </c>
      <c r="R475" s="217">
        <f>Q475*H475</f>
        <v>0</v>
      </c>
      <c r="S475" s="217">
        <v>0</v>
      </c>
      <c r="T475" s="218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19" t="s">
        <v>321</v>
      </c>
      <c r="AT475" s="219" t="s">
        <v>193</v>
      </c>
      <c r="AU475" s="219" t="s">
        <v>86</v>
      </c>
      <c r="AY475" s="17" t="s">
        <v>191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17" t="s">
        <v>84</v>
      </c>
      <c r="BK475" s="220">
        <f>ROUND(I475*H475,2)</f>
        <v>0</v>
      </c>
      <c r="BL475" s="17" t="s">
        <v>321</v>
      </c>
      <c r="BM475" s="219" t="s">
        <v>884</v>
      </c>
    </row>
    <row r="476" spans="1:65" s="2" customFormat="1">
      <c r="A476" s="34"/>
      <c r="B476" s="35"/>
      <c r="C476" s="36"/>
      <c r="D476" s="221" t="s">
        <v>200</v>
      </c>
      <c r="E476" s="36"/>
      <c r="F476" s="222" t="s">
        <v>885</v>
      </c>
      <c r="G476" s="36"/>
      <c r="H476" s="36"/>
      <c r="I476" s="122"/>
      <c r="J476" s="36"/>
      <c r="K476" s="36"/>
      <c r="L476" s="39"/>
      <c r="M476" s="223"/>
      <c r="N476" s="224"/>
      <c r="O476" s="71"/>
      <c r="P476" s="71"/>
      <c r="Q476" s="71"/>
      <c r="R476" s="71"/>
      <c r="S476" s="71"/>
      <c r="T476" s="72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200</v>
      </c>
      <c r="AU476" s="17" t="s">
        <v>86</v>
      </c>
    </row>
    <row r="477" spans="1:65" s="13" customFormat="1">
      <c r="B477" s="225"/>
      <c r="C477" s="226"/>
      <c r="D477" s="221" t="s">
        <v>202</v>
      </c>
      <c r="E477" s="227" t="s">
        <v>1</v>
      </c>
      <c r="F477" s="228" t="s">
        <v>886</v>
      </c>
      <c r="G477" s="226"/>
      <c r="H477" s="227" t="s">
        <v>1</v>
      </c>
      <c r="I477" s="229"/>
      <c r="J477" s="226"/>
      <c r="K477" s="226"/>
      <c r="L477" s="230"/>
      <c r="M477" s="231"/>
      <c r="N477" s="232"/>
      <c r="O477" s="232"/>
      <c r="P477" s="232"/>
      <c r="Q477" s="232"/>
      <c r="R477" s="232"/>
      <c r="S477" s="232"/>
      <c r="T477" s="233"/>
      <c r="AT477" s="234" t="s">
        <v>202</v>
      </c>
      <c r="AU477" s="234" t="s">
        <v>86</v>
      </c>
      <c r="AV477" s="13" t="s">
        <v>84</v>
      </c>
      <c r="AW477" s="13" t="s">
        <v>32</v>
      </c>
      <c r="AX477" s="13" t="s">
        <v>77</v>
      </c>
      <c r="AY477" s="234" t="s">
        <v>191</v>
      </c>
    </row>
    <row r="478" spans="1:65" s="14" customFormat="1">
      <c r="B478" s="235"/>
      <c r="C478" s="236"/>
      <c r="D478" s="221" t="s">
        <v>202</v>
      </c>
      <c r="E478" s="237" t="s">
        <v>1</v>
      </c>
      <c r="F478" s="238" t="s">
        <v>1522</v>
      </c>
      <c r="G478" s="236"/>
      <c r="H478" s="239">
        <v>6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AT478" s="245" t="s">
        <v>202</v>
      </c>
      <c r="AU478" s="245" t="s">
        <v>86</v>
      </c>
      <c r="AV478" s="14" t="s">
        <v>86</v>
      </c>
      <c r="AW478" s="14" t="s">
        <v>32</v>
      </c>
      <c r="AX478" s="14" t="s">
        <v>77</v>
      </c>
      <c r="AY478" s="245" t="s">
        <v>191</v>
      </c>
    </row>
    <row r="479" spans="1:65" s="14" customFormat="1">
      <c r="B479" s="235"/>
      <c r="C479" s="236"/>
      <c r="D479" s="221" t="s">
        <v>202</v>
      </c>
      <c r="E479" s="237" t="s">
        <v>1</v>
      </c>
      <c r="F479" s="238" t="s">
        <v>890</v>
      </c>
      <c r="G479" s="236"/>
      <c r="H479" s="239">
        <v>1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AT479" s="245" t="s">
        <v>202</v>
      </c>
      <c r="AU479" s="245" t="s">
        <v>86</v>
      </c>
      <c r="AV479" s="14" t="s">
        <v>86</v>
      </c>
      <c r="AW479" s="14" t="s">
        <v>32</v>
      </c>
      <c r="AX479" s="14" t="s">
        <v>77</v>
      </c>
      <c r="AY479" s="245" t="s">
        <v>191</v>
      </c>
    </row>
    <row r="480" spans="1:65" s="2" customFormat="1" ht="14.45" customHeight="1">
      <c r="A480" s="34"/>
      <c r="B480" s="35"/>
      <c r="C480" s="247" t="s">
        <v>774</v>
      </c>
      <c r="D480" s="247" t="s">
        <v>275</v>
      </c>
      <c r="E480" s="248" t="s">
        <v>892</v>
      </c>
      <c r="F480" s="249" t="s">
        <v>893</v>
      </c>
      <c r="G480" s="250" t="s">
        <v>196</v>
      </c>
      <c r="H480" s="251">
        <v>6</v>
      </c>
      <c r="I480" s="252"/>
      <c r="J480" s="253">
        <f>ROUND(I480*H480,2)</f>
        <v>0</v>
      </c>
      <c r="K480" s="249" t="s">
        <v>197</v>
      </c>
      <c r="L480" s="254"/>
      <c r="M480" s="255" t="s">
        <v>1</v>
      </c>
      <c r="N480" s="256" t="s">
        <v>42</v>
      </c>
      <c r="O480" s="71"/>
      <c r="P480" s="217">
        <f>O480*H480</f>
        <v>0</v>
      </c>
      <c r="Q480" s="217">
        <v>1.1999999999999999E-3</v>
      </c>
      <c r="R480" s="217">
        <f>Q480*H480</f>
        <v>7.1999999999999998E-3</v>
      </c>
      <c r="S480" s="217">
        <v>0</v>
      </c>
      <c r="T480" s="218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19" t="s">
        <v>451</v>
      </c>
      <c r="AT480" s="219" t="s">
        <v>275</v>
      </c>
      <c r="AU480" s="219" t="s">
        <v>86</v>
      </c>
      <c r="AY480" s="17" t="s">
        <v>191</v>
      </c>
      <c r="BE480" s="220">
        <f>IF(N480="základní",J480,0)</f>
        <v>0</v>
      </c>
      <c r="BF480" s="220">
        <f>IF(N480="snížená",J480,0)</f>
        <v>0</v>
      </c>
      <c r="BG480" s="220">
        <f>IF(N480="zákl. přenesená",J480,0)</f>
        <v>0</v>
      </c>
      <c r="BH480" s="220">
        <f>IF(N480="sníž. přenesená",J480,0)</f>
        <v>0</v>
      </c>
      <c r="BI480" s="220">
        <f>IF(N480="nulová",J480,0)</f>
        <v>0</v>
      </c>
      <c r="BJ480" s="17" t="s">
        <v>84</v>
      </c>
      <c r="BK480" s="220">
        <f>ROUND(I480*H480,2)</f>
        <v>0</v>
      </c>
      <c r="BL480" s="17" t="s">
        <v>321</v>
      </c>
      <c r="BM480" s="219" t="s">
        <v>894</v>
      </c>
    </row>
    <row r="481" spans="1:65" s="2" customFormat="1">
      <c r="A481" s="34"/>
      <c r="B481" s="35"/>
      <c r="C481" s="36"/>
      <c r="D481" s="221" t="s">
        <v>200</v>
      </c>
      <c r="E481" s="36"/>
      <c r="F481" s="222" t="s">
        <v>893</v>
      </c>
      <c r="G481" s="36"/>
      <c r="H481" s="36"/>
      <c r="I481" s="122"/>
      <c r="J481" s="36"/>
      <c r="K481" s="36"/>
      <c r="L481" s="39"/>
      <c r="M481" s="223"/>
      <c r="N481" s="224"/>
      <c r="O481" s="71"/>
      <c r="P481" s="71"/>
      <c r="Q481" s="71"/>
      <c r="R481" s="71"/>
      <c r="S481" s="71"/>
      <c r="T481" s="72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200</v>
      </c>
      <c r="AU481" s="17" t="s">
        <v>86</v>
      </c>
    </row>
    <row r="482" spans="1:65" s="2" customFormat="1" ht="19.5">
      <c r="A482" s="34"/>
      <c r="B482" s="35"/>
      <c r="C482" s="36"/>
      <c r="D482" s="221" t="s">
        <v>218</v>
      </c>
      <c r="E482" s="36"/>
      <c r="F482" s="246" t="s">
        <v>895</v>
      </c>
      <c r="G482" s="36"/>
      <c r="H482" s="36"/>
      <c r="I482" s="122"/>
      <c r="J482" s="36"/>
      <c r="K482" s="36"/>
      <c r="L482" s="39"/>
      <c r="M482" s="223"/>
      <c r="N482" s="224"/>
      <c r="O482" s="71"/>
      <c r="P482" s="71"/>
      <c r="Q482" s="71"/>
      <c r="R482" s="71"/>
      <c r="S482" s="71"/>
      <c r="T482" s="72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218</v>
      </c>
      <c r="AU482" s="17" t="s">
        <v>86</v>
      </c>
    </row>
    <row r="483" spans="1:65" s="2" customFormat="1" ht="14.45" customHeight="1">
      <c r="A483" s="34"/>
      <c r="B483" s="35"/>
      <c r="C483" s="247" t="s">
        <v>780</v>
      </c>
      <c r="D483" s="247" t="s">
        <v>275</v>
      </c>
      <c r="E483" s="248" t="s">
        <v>897</v>
      </c>
      <c r="F483" s="249" t="s">
        <v>898</v>
      </c>
      <c r="G483" s="250" t="s">
        <v>196</v>
      </c>
      <c r="H483" s="251">
        <v>1</v>
      </c>
      <c r="I483" s="252"/>
      <c r="J483" s="253">
        <f>ROUND(I483*H483,2)</f>
        <v>0</v>
      </c>
      <c r="K483" s="249" t="s">
        <v>197</v>
      </c>
      <c r="L483" s="254"/>
      <c r="M483" s="255" t="s">
        <v>1</v>
      </c>
      <c r="N483" s="256" t="s">
        <v>42</v>
      </c>
      <c r="O483" s="71"/>
      <c r="P483" s="217">
        <f>O483*H483</f>
        <v>0</v>
      </c>
      <c r="Q483" s="217">
        <v>1.2999999999999999E-3</v>
      </c>
      <c r="R483" s="217">
        <f>Q483*H483</f>
        <v>1.2999999999999999E-3</v>
      </c>
      <c r="S483" s="217">
        <v>0</v>
      </c>
      <c r="T483" s="21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19" t="s">
        <v>451</v>
      </c>
      <c r="AT483" s="219" t="s">
        <v>275</v>
      </c>
      <c r="AU483" s="219" t="s">
        <v>86</v>
      </c>
      <c r="AY483" s="17" t="s">
        <v>191</v>
      </c>
      <c r="BE483" s="220">
        <f>IF(N483="základní",J483,0)</f>
        <v>0</v>
      </c>
      <c r="BF483" s="220">
        <f>IF(N483="snížená",J483,0)</f>
        <v>0</v>
      </c>
      <c r="BG483" s="220">
        <f>IF(N483="zákl. přenesená",J483,0)</f>
        <v>0</v>
      </c>
      <c r="BH483" s="220">
        <f>IF(N483="sníž. přenesená",J483,0)</f>
        <v>0</v>
      </c>
      <c r="BI483" s="220">
        <f>IF(N483="nulová",J483,0)</f>
        <v>0</v>
      </c>
      <c r="BJ483" s="17" t="s">
        <v>84</v>
      </c>
      <c r="BK483" s="220">
        <f>ROUND(I483*H483,2)</f>
        <v>0</v>
      </c>
      <c r="BL483" s="17" t="s">
        <v>321</v>
      </c>
      <c r="BM483" s="219" t="s">
        <v>899</v>
      </c>
    </row>
    <row r="484" spans="1:65" s="2" customFormat="1">
      <c r="A484" s="34"/>
      <c r="B484" s="35"/>
      <c r="C484" s="36"/>
      <c r="D484" s="221" t="s">
        <v>200</v>
      </c>
      <c r="E484" s="36"/>
      <c r="F484" s="222" t="s">
        <v>898</v>
      </c>
      <c r="G484" s="36"/>
      <c r="H484" s="36"/>
      <c r="I484" s="122"/>
      <c r="J484" s="36"/>
      <c r="K484" s="36"/>
      <c r="L484" s="39"/>
      <c r="M484" s="223"/>
      <c r="N484" s="224"/>
      <c r="O484" s="71"/>
      <c r="P484" s="71"/>
      <c r="Q484" s="71"/>
      <c r="R484" s="71"/>
      <c r="S484" s="71"/>
      <c r="T484" s="72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200</v>
      </c>
      <c r="AU484" s="17" t="s">
        <v>86</v>
      </c>
    </row>
    <row r="485" spans="1:65" s="2" customFormat="1" ht="19.5">
      <c r="A485" s="34"/>
      <c r="B485" s="35"/>
      <c r="C485" s="36"/>
      <c r="D485" s="221" t="s">
        <v>218</v>
      </c>
      <c r="E485" s="36"/>
      <c r="F485" s="246" t="s">
        <v>900</v>
      </c>
      <c r="G485" s="36"/>
      <c r="H485" s="36"/>
      <c r="I485" s="122"/>
      <c r="J485" s="36"/>
      <c r="K485" s="36"/>
      <c r="L485" s="39"/>
      <c r="M485" s="223"/>
      <c r="N485" s="224"/>
      <c r="O485" s="71"/>
      <c r="P485" s="71"/>
      <c r="Q485" s="71"/>
      <c r="R485" s="71"/>
      <c r="S485" s="71"/>
      <c r="T485" s="72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7" t="s">
        <v>218</v>
      </c>
      <c r="AU485" s="17" t="s">
        <v>86</v>
      </c>
    </row>
    <row r="486" spans="1:65" s="2" customFormat="1" ht="21.6" customHeight="1">
      <c r="A486" s="34"/>
      <c r="B486" s="35"/>
      <c r="C486" s="208" t="s">
        <v>785</v>
      </c>
      <c r="D486" s="208" t="s">
        <v>193</v>
      </c>
      <c r="E486" s="209" t="s">
        <v>902</v>
      </c>
      <c r="F486" s="210" t="s">
        <v>903</v>
      </c>
      <c r="G486" s="211" t="s">
        <v>848</v>
      </c>
      <c r="H486" s="212">
        <v>655.8</v>
      </c>
      <c r="I486" s="213"/>
      <c r="J486" s="214">
        <f>ROUND(I486*H486,2)</f>
        <v>0</v>
      </c>
      <c r="K486" s="210" t="s">
        <v>197</v>
      </c>
      <c r="L486" s="39"/>
      <c r="M486" s="215" t="s">
        <v>1</v>
      </c>
      <c r="N486" s="216" t="s">
        <v>42</v>
      </c>
      <c r="O486" s="71"/>
      <c r="P486" s="217">
        <f>O486*H486</f>
        <v>0</v>
      </c>
      <c r="Q486" s="217">
        <v>5.0000000000000002E-5</v>
      </c>
      <c r="R486" s="217">
        <f>Q486*H486</f>
        <v>3.279E-2</v>
      </c>
      <c r="S486" s="217">
        <v>0</v>
      </c>
      <c r="T486" s="218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19" t="s">
        <v>321</v>
      </c>
      <c r="AT486" s="219" t="s">
        <v>193</v>
      </c>
      <c r="AU486" s="219" t="s">
        <v>86</v>
      </c>
      <c r="AY486" s="17" t="s">
        <v>191</v>
      </c>
      <c r="BE486" s="220">
        <f>IF(N486="základní",J486,0)</f>
        <v>0</v>
      </c>
      <c r="BF486" s="220">
        <f>IF(N486="snížená",J486,0)</f>
        <v>0</v>
      </c>
      <c r="BG486" s="220">
        <f>IF(N486="zákl. přenesená",J486,0)</f>
        <v>0</v>
      </c>
      <c r="BH486" s="220">
        <f>IF(N486="sníž. přenesená",J486,0)</f>
        <v>0</v>
      </c>
      <c r="BI486" s="220">
        <f>IF(N486="nulová",J486,0)</f>
        <v>0</v>
      </c>
      <c r="BJ486" s="17" t="s">
        <v>84</v>
      </c>
      <c r="BK486" s="220">
        <f>ROUND(I486*H486,2)</f>
        <v>0</v>
      </c>
      <c r="BL486" s="17" t="s">
        <v>321</v>
      </c>
      <c r="BM486" s="219" t="s">
        <v>904</v>
      </c>
    </row>
    <row r="487" spans="1:65" s="2" customFormat="1" ht="19.5">
      <c r="A487" s="34"/>
      <c r="B487" s="35"/>
      <c r="C487" s="36"/>
      <c r="D487" s="221" t="s">
        <v>200</v>
      </c>
      <c r="E487" s="36"/>
      <c r="F487" s="222" t="s">
        <v>905</v>
      </c>
      <c r="G487" s="36"/>
      <c r="H487" s="36"/>
      <c r="I487" s="122"/>
      <c r="J487" s="36"/>
      <c r="K487" s="36"/>
      <c r="L487" s="39"/>
      <c r="M487" s="223"/>
      <c r="N487" s="224"/>
      <c r="O487" s="71"/>
      <c r="P487" s="71"/>
      <c r="Q487" s="71"/>
      <c r="R487" s="71"/>
      <c r="S487" s="71"/>
      <c r="T487" s="72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7" t="s">
        <v>200</v>
      </c>
      <c r="AU487" s="17" t="s">
        <v>86</v>
      </c>
    </row>
    <row r="488" spans="1:65" s="13" customFormat="1">
      <c r="B488" s="225"/>
      <c r="C488" s="226"/>
      <c r="D488" s="221" t="s">
        <v>202</v>
      </c>
      <c r="E488" s="227" t="s">
        <v>1</v>
      </c>
      <c r="F488" s="228" t="s">
        <v>906</v>
      </c>
      <c r="G488" s="226"/>
      <c r="H488" s="227" t="s">
        <v>1</v>
      </c>
      <c r="I488" s="229"/>
      <c r="J488" s="226"/>
      <c r="K488" s="226"/>
      <c r="L488" s="230"/>
      <c r="M488" s="231"/>
      <c r="N488" s="232"/>
      <c r="O488" s="232"/>
      <c r="P488" s="232"/>
      <c r="Q488" s="232"/>
      <c r="R488" s="232"/>
      <c r="S488" s="232"/>
      <c r="T488" s="233"/>
      <c r="AT488" s="234" t="s">
        <v>202</v>
      </c>
      <c r="AU488" s="234" t="s">
        <v>86</v>
      </c>
      <c r="AV488" s="13" t="s">
        <v>84</v>
      </c>
      <c r="AW488" s="13" t="s">
        <v>32</v>
      </c>
      <c r="AX488" s="13" t="s">
        <v>77</v>
      </c>
      <c r="AY488" s="234" t="s">
        <v>191</v>
      </c>
    </row>
    <row r="489" spans="1:65" s="14" customFormat="1">
      <c r="B489" s="235"/>
      <c r="C489" s="236"/>
      <c r="D489" s="221" t="s">
        <v>202</v>
      </c>
      <c r="E489" s="237" t="s">
        <v>1</v>
      </c>
      <c r="F489" s="238" t="s">
        <v>907</v>
      </c>
      <c r="G489" s="236"/>
      <c r="H489" s="239">
        <v>655.8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AT489" s="245" t="s">
        <v>202</v>
      </c>
      <c r="AU489" s="245" t="s">
        <v>86</v>
      </c>
      <c r="AV489" s="14" t="s">
        <v>86</v>
      </c>
      <c r="AW489" s="14" t="s">
        <v>32</v>
      </c>
      <c r="AX489" s="14" t="s">
        <v>77</v>
      </c>
      <c r="AY489" s="245" t="s">
        <v>191</v>
      </c>
    </row>
    <row r="490" spans="1:65" s="2" customFormat="1" ht="21.6" customHeight="1">
      <c r="A490" s="34"/>
      <c r="B490" s="35"/>
      <c r="C490" s="247" t="s">
        <v>790</v>
      </c>
      <c r="D490" s="247" t="s">
        <v>275</v>
      </c>
      <c r="E490" s="248" t="s">
        <v>909</v>
      </c>
      <c r="F490" s="249" t="s">
        <v>850</v>
      </c>
      <c r="G490" s="250" t="s">
        <v>848</v>
      </c>
      <c r="H490" s="251">
        <v>655.8</v>
      </c>
      <c r="I490" s="252"/>
      <c r="J490" s="253">
        <f>ROUND(I490*H490,2)</f>
        <v>0</v>
      </c>
      <c r="K490" s="249" t="s">
        <v>1</v>
      </c>
      <c r="L490" s="254"/>
      <c r="M490" s="255" t="s">
        <v>1</v>
      </c>
      <c r="N490" s="256" t="s">
        <v>42</v>
      </c>
      <c r="O490" s="71"/>
      <c r="P490" s="217">
        <f>O490*H490</f>
        <v>0</v>
      </c>
      <c r="Q490" s="217">
        <v>1E-3</v>
      </c>
      <c r="R490" s="217">
        <f>Q490*H490</f>
        <v>0.65579999999999994</v>
      </c>
      <c r="S490" s="217">
        <v>0</v>
      </c>
      <c r="T490" s="218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219" t="s">
        <v>451</v>
      </c>
      <c r="AT490" s="219" t="s">
        <v>275</v>
      </c>
      <c r="AU490" s="219" t="s">
        <v>86</v>
      </c>
      <c r="AY490" s="17" t="s">
        <v>191</v>
      </c>
      <c r="BE490" s="220">
        <f>IF(N490="základní",J490,0)</f>
        <v>0</v>
      </c>
      <c r="BF490" s="220">
        <f>IF(N490="snížená",J490,0)</f>
        <v>0</v>
      </c>
      <c r="BG490" s="220">
        <f>IF(N490="zákl. přenesená",J490,0)</f>
        <v>0</v>
      </c>
      <c r="BH490" s="220">
        <f>IF(N490="sníž. přenesená",J490,0)</f>
        <v>0</v>
      </c>
      <c r="BI490" s="220">
        <f>IF(N490="nulová",J490,0)</f>
        <v>0</v>
      </c>
      <c r="BJ490" s="17" t="s">
        <v>84</v>
      </c>
      <c r="BK490" s="220">
        <f>ROUND(I490*H490,2)</f>
        <v>0</v>
      </c>
      <c r="BL490" s="17" t="s">
        <v>321</v>
      </c>
      <c r="BM490" s="219" t="s">
        <v>910</v>
      </c>
    </row>
    <row r="491" spans="1:65" s="2" customFormat="1">
      <c r="A491" s="34"/>
      <c r="B491" s="35"/>
      <c r="C491" s="36"/>
      <c r="D491" s="221" t="s">
        <v>200</v>
      </c>
      <c r="E491" s="36"/>
      <c r="F491" s="222" t="s">
        <v>850</v>
      </c>
      <c r="G491" s="36"/>
      <c r="H491" s="36"/>
      <c r="I491" s="122"/>
      <c r="J491" s="36"/>
      <c r="K491" s="36"/>
      <c r="L491" s="39"/>
      <c r="M491" s="223"/>
      <c r="N491" s="224"/>
      <c r="O491" s="71"/>
      <c r="P491" s="71"/>
      <c r="Q491" s="71"/>
      <c r="R491" s="71"/>
      <c r="S491" s="71"/>
      <c r="T491" s="72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T491" s="17" t="s">
        <v>200</v>
      </c>
      <c r="AU491" s="17" t="s">
        <v>86</v>
      </c>
    </row>
    <row r="492" spans="1:65" s="2" customFormat="1" ht="21.6" customHeight="1">
      <c r="A492" s="34"/>
      <c r="B492" s="35"/>
      <c r="C492" s="208" t="s">
        <v>795</v>
      </c>
      <c r="D492" s="208" t="s">
        <v>193</v>
      </c>
      <c r="E492" s="209" t="s">
        <v>912</v>
      </c>
      <c r="F492" s="210" t="s">
        <v>913</v>
      </c>
      <c r="G492" s="211" t="s">
        <v>196</v>
      </c>
      <c r="H492" s="212">
        <v>2</v>
      </c>
      <c r="I492" s="213"/>
      <c r="J492" s="214">
        <f>ROUND(I492*H492,2)</f>
        <v>0</v>
      </c>
      <c r="K492" s="210" t="s">
        <v>1</v>
      </c>
      <c r="L492" s="39"/>
      <c r="M492" s="215" t="s">
        <v>1</v>
      </c>
      <c r="N492" s="216" t="s">
        <v>42</v>
      </c>
      <c r="O492" s="71"/>
      <c r="P492" s="217">
        <f>O492*H492</f>
        <v>0</v>
      </c>
      <c r="Q492" s="217">
        <v>0</v>
      </c>
      <c r="R492" s="217">
        <f>Q492*H492</f>
        <v>0</v>
      </c>
      <c r="S492" s="217">
        <v>0</v>
      </c>
      <c r="T492" s="218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19" t="s">
        <v>321</v>
      </c>
      <c r="AT492" s="219" t="s">
        <v>193</v>
      </c>
      <c r="AU492" s="219" t="s">
        <v>86</v>
      </c>
      <c r="AY492" s="17" t="s">
        <v>191</v>
      </c>
      <c r="BE492" s="220">
        <f>IF(N492="základní",J492,0)</f>
        <v>0</v>
      </c>
      <c r="BF492" s="220">
        <f>IF(N492="snížená",J492,0)</f>
        <v>0</v>
      </c>
      <c r="BG492" s="220">
        <f>IF(N492="zákl. přenesená",J492,0)</f>
        <v>0</v>
      </c>
      <c r="BH492" s="220">
        <f>IF(N492="sníž. přenesená",J492,0)</f>
        <v>0</v>
      </c>
      <c r="BI492" s="220">
        <f>IF(N492="nulová",J492,0)</f>
        <v>0</v>
      </c>
      <c r="BJ492" s="17" t="s">
        <v>84</v>
      </c>
      <c r="BK492" s="220">
        <f>ROUND(I492*H492,2)</f>
        <v>0</v>
      </c>
      <c r="BL492" s="17" t="s">
        <v>321</v>
      </c>
      <c r="BM492" s="219" t="s">
        <v>1523</v>
      </c>
    </row>
    <row r="493" spans="1:65" s="2" customFormat="1" ht="19.5">
      <c r="A493" s="34"/>
      <c r="B493" s="35"/>
      <c r="C493" s="36"/>
      <c r="D493" s="221" t="s">
        <v>200</v>
      </c>
      <c r="E493" s="36"/>
      <c r="F493" s="222" t="s">
        <v>913</v>
      </c>
      <c r="G493" s="36"/>
      <c r="H493" s="36"/>
      <c r="I493" s="122"/>
      <c r="J493" s="36"/>
      <c r="K493" s="36"/>
      <c r="L493" s="39"/>
      <c r="M493" s="223"/>
      <c r="N493" s="224"/>
      <c r="O493" s="71"/>
      <c r="P493" s="71"/>
      <c r="Q493" s="71"/>
      <c r="R493" s="71"/>
      <c r="S493" s="71"/>
      <c r="T493" s="72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7" t="s">
        <v>200</v>
      </c>
      <c r="AU493" s="17" t="s">
        <v>86</v>
      </c>
    </row>
    <row r="494" spans="1:65" s="2" customFormat="1" ht="19.5">
      <c r="A494" s="34"/>
      <c r="B494" s="35"/>
      <c r="C494" s="36"/>
      <c r="D494" s="221" t="s">
        <v>218</v>
      </c>
      <c r="E494" s="36"/>
      <c r="F494" s="246" t="s">
        <v>915</v>
      </c>
      <c r="G494" s="36"/>
      <c r="H494" s="36"/>
      <c r="I494" s="122"/>
      <c r="J494" s="36"/>
      <c r="K494" s="36"/>
      <c r="L494" s="39"/>
      <c r="M494" s="223"/>
      <c r="N494" s="224"/>
      <c r="O494" s="71"/>
      <c r="P494" s="71"/>
      <c r="Q494" s="71"/>
      <c r="R494" s="71"/>
      <c r="S494" s="71"/>
      <c r="T494" s="72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7" t="s">
        <v>218</v>
      </c>
      <c r="AU494" s="17" t="s">
        <v>86</v>
      </c>
    </row>
    <row r="495" spans="1:65" s="2" customFormat="1" ht="21.6" customHeight="1">
      <c r="A495" s="34"/>
      <c r="B495" s="35"/>
      <c r="C495" s="208" t="s">
        <v>801</v>
      </c>
      <c r="D495" s="208" t="s">
        <v>193</v>
      </c>
      <c r="E495" s="209" t="s">
        <v>917</v>
      </c>
      <c r="F495" s="210" t="s">
        <v>918</v>
      </c>
      <c r="G495" s="211" t="s">
        <v>235</v>
      </c>
      <c r="H495" s="212">
        <v>1.1339999999999999</v>
      </c>
      <c r="I495" s="213"/>
      <c r="J495" s="214">
        <f>ROUND(I495*H495,2)</f>
        <v>0</v>
      </c>
      <c r="K495" s="210" t="s">
        <v>197</v>
      </c>
      <c r="L495" s="39"/>
      <c r="M495" s="215" t="s">
        <v>1</v>
      </c>
      <c r="N495" s="216" t="s">
        <v>42</v>
      </c>
      <c r="O495" s="71"/>
      <c r="P495" s="217">
        <f>O495*H495</f>
        <v>0</v>
      </c>
      <c r="Q495" s="217">
        <v>0</v>
      </c>
      <c r="R495" s="217">
        <f>Q495*H495</f>
        <v>0</v>
      </c>
      <c r="S495" s="217">
        <v>0</v>
      </c>
      <c r="T495" s="218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19" t="s">
        <v>321</v>
      </c>
      <c r="AT495" s="219" t="s">
        <v>193</v>
      </c>
      <c r="AU495" s="219" t="s">
        <v>86</v>
      </c>
      <c r="AY495" s="17" t="s">
        <v>191</v>
      </c>
      <c r="BE495" s="220">
        <f>IF(N495="základní",J495,0)</f>
        <v>0</v>
      </c>
      <c r="BF495" s="220">
        <f>IF(N495="snížená",J495,0)</f>
        <v>0</v>
      </c>
      <c r="BG495" s="220">
        <f>IF(N495="zákl. přenesená",J495,0)</f>
        <v>0</v>
      </c>
      <c r="BH495" s="220">
        <f>IF(N495="sníž. přenesená",J495,0)</f>
        <v>0</v>
      </c>
      <c r="BI495" s="220">
        <f>IF(N495="nulová",J495,0)</f>
        <v>0</v>
      </c>
      <c r="BJ495" s="17" t="s">
        <v>84</v>
      </c>
      <c r="BK495" s="220">
        <f>ROUND(I495*H495,2)</f>
        <v>0</v>
      </c>
      <c r="BL495" s="17" t="s">
        <v>321</v>
      </c>
      <c r="BM495" s="219" t="s">
        <v>919</v>
      </c>
    </row>
    <row r="496" spans="1:65" s="2" customFormat="1" ht="29.25">
      <c r="A496" s="34"/>
      <c r="B496" s="35"/>
      <c r="C496" s="36"/>
      <c r="D496" s="221" t="s">
        <v>200</v>
      </c>
      <c r="E496" s="36"/>
      <c r="F496" s="222" t="s">
        <v>920</v>
      </c>
      <c r="G496" s="36"/>
      <c r="H496" s="36"/>
      <c r="I496" s="122"/>
      <c r="J496" s="36"/>
      <c r="K496" s="36"/>
      <c r="L496" s="39"/>
      <c r="M496" s="223"/>
      <c r="N496" s="224"/>
      <c r="O496" s="71"/>
      <c r="P496" s="71"/>
      <c r="Q496" s="71"/>
      <c r="R496" s="71"/>
      <c r="S496" s="71"/>
      <c r="T496" s="72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200</v>
      </c>
      <c r="AU496" s="17" t="s">
        <v>86</v>
      </c>
    </row>
    <row r="497" spans="1:65" s="12" customFormat="1" ht="22.9" customHeight="1">
      <c r="B497" s="192"/>
      <c r="C497" s="193"/>
      <c r="D497" s="194" t="s">
        <v>76</v>
      </c>
      <c r="E497" s="206" t="s">
        <v>921</v>
      </c>
      <c r="F497" s="206" t="s">
        <v>922</v>
      </c>
      <c r="G497" s="193"/>
      <c r="H497" s="193"/>
      <c r="I497" s="196"/>
      <c r="J497" s="207">
        <f>BK497</f>
        <v>0</v>
      </c>
      <c r="K497" s="193"/>
      <c r="L497" s="198"/>
      <c r="M497" s="199"/>
      <c r="N497" s="200"/>
      <c r="O497" s="200"/>
      <c r="P497" s="201">
        <f>SUM(P498:P544)</f>
        <v>0</v>
      </c>
      <c r="Q497" s="200"/>
      <c r="R497" s="201">
        <f>SUM(R498:R544)</f>
        <v>1.3848110999999999</v>
      </c>
      <c r="S497" s="200"/>
      <c r="T497" s="202">
        <f>SUM(T498:T544)</f>
        <v>1.6653578</v>
      </c>
      <c r="AR497" s="203" t="s">
        <v>86</v>
      </c>
      <c r="AT497" s="204" t="s">
        <v>76</v>
      </c>
      <c r="AU497" s="204" t="s">
        <v>84</v>
      </c>
      <c r="AY497" s="203" t="s">
        <v>191</v>
      </c>
      <c r="BK497" s="205">
        <f>SUM(BK498:BK544)</f>
        <v>0</v>
      </c>
    </row>
    <row r="498" spans="1:65" s="2" customFormat="1" ht="21.6" customHeight="1">
      <c r="A498" s="34"/>
      <c r="B498" s="35"/>
      <c r="C498" s="208" t="s">
        <v>807</v>
      </c>
      <c r="D498" s="208" t="s">
        <v>193</v>
      </c>
      <c r="E498" s="209" t="s">
        <v>924</v>
      </c>
      <c r="F498" s="210" t="s">
        <v>925</v>
      </c>
      <c r="G498" s="211" t="s">
        <v>223</v>
      </c>
      <c r="H498" s="212">
        <v>44.826000000000001</v>
      </c>
      <c r="I498" s="213"/>
      <c r="J498" s="214">
        <f>ROUND(I498*H498,2)</f>
        <v>0</v>
      </c>
      <c r="K498" s="210" t="s">
        <v>197</v>
      </c>
      <c r="L498" s="39"/>
      <c r="M498" s="215" t="s">
        <v>1</v>
      </c>
      <c r="N498" s="216" t="s">
        <v>42</v>
      </c>
      <c r="O498" s="71"/>
      <c r="P498" s="217">
        <f>O498*H498</f>
        <v>0</v>
      </c>
      <c r="Q498" s="217">
        <v>0</v>
      </c>
      <c r="R498" s="217">
        <f>Q498*H498</f>
        <v>0</v>
      </c>
      <c r="S498" s="217">
        <v>3.5299999999999998E-2</v>
      </c>
      <c r="T498" s="218">
        <f>S498*H498</f>
        <v>1.5823578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19" t="s">
        <v>321</v>
      </c>
      <c r="AT498" s="219" t="s">
        <v>193</v>
      </c>
      <c r="AU498" s="219" t="s">
        <v>86</v>
      </c>
      <c r="AY498" s="17" t="s">
        <v>191</v>
      </c>
      <c r="BE498" s="220">
        <f>IF(N498="základní",J498,0)</f>
        <v>0</v>
      </c>
      <c r="BF498" s="220">
        <f>IF(N498="snížená",J498,0)</f>
        <v>0</v>
      </c>
      <c r="BG498" s="220">
        <f>IF(N498="zákl. přenesená",J498,0)</f>
        <v>0</v>
      </c>
      <c r="BH498" s="220">
        <f>IF(N498="sníž. přenesená",J498,0)</f>
        <v>0</v>
      </c>
      <c r="BI498" s="220">
        <f>IF(N498="nulová",J498,0)</f>
        <v>0</v>
      </c>
      <c r="BJ498" s="17" t="s">
        <v>84</v>
      </c>
      <c r="BK498" s="220">
        <f>ROUND(I498*H498,2)</f>
        <v>0</v>
      </c>
      <c r="BL498" s="17" t="s">
        <v>321</v>
      </c>
      <c r="BM498" s="219" t="s">
        <v>926</v>
      </c>
    </row>
    <row r="499" spans="1:65" s="2" customFormat="1">
      <c r="A499" s="34"/>
      <c r="B499" s="35"/>
      <c r="C499" s="36"/>
      <c r="D499" s="221" t="s">
        <v>200</v>
      </c>
      <c r="E499" s="36"/>
      <c r="F499" s="222" t="s">
        <v>925</v>
      </c>
      <c r="G499" s="36"/>
      <c r="H499" s="36"/>
      <c r="I499" s="122"/>
      <c r="J499" s="36"/>
      <c r="K499" s="36"/>
      <c r="L499" s="39"/>
      <c r="M499" s="223"/>
      <c r="N499" s="224"/>
      <c r="O499" s="71"/>
      <c r="P499" s="71"/>
      <c r="Q499" s="71"/>
      <c r="R499" s="71"/>
      <c r="S499" s="71"/>
      <c r="T499" s="72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200</v>
      </c>
      <c r="AU499" s="17" t="s">
        <v>86</v>
      </c>
    </row>
    <row r="500" spans="1:65" s="14" customFormat="1">
      <c r="B500" s="235"/>
      <c r="C500" s="236"/>
      <c r="D500" s="221" t="s">
        <v>202</v>
      </c>
      <c r="E500" s="237" t="s">
        <v>1</v>
      </c>
      <c r="F500" s="238" t="s">
        <v>1507</v>
      </c>
      <c r="G500" s="236"/>
      <c r="H500" s="239">
        <v>40.590000000000003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AT500" s="245" t="s">
        <v>202</v>
      </c>
      <c r="AU500" s="245" t="s">
        <v>86</v>
      </c>
      <c r="AV500" s="14" t="s">
        <v>86</v>
      </c>
      <c r="AW500" s="14" t="s">
        <v>32</v>
      </c>
      <c r="AX500" s="14" t="s">
        <v>77</v>
      </c>
      <c r="AY500" s="245" t="s">
        <v>191</v>
      </c>
    </row>
    <row r="501" spans="1:65" s="14" customFormat="1">
      <c r="B501" s="235"/>
      <c r="C501" s="236"/>
      <c r="D501" s="221" t="s">
        <v>202</v>
      </c>
      <c r="E501" s="237" t="s">
        <v>1</v>
      </c>
      <c r="F501" s="238" t="s">
        <v>927</v>
      </c>
      <c r="G501" s="236"/>
      <c r="H501" s="239">
        <v>4.2359999999999998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AT501" s="245" t="s">
        <v>202</v>
      </c>
      <c r="AU501" s="245" t="s">
        <v>86</v>
      </c>
      <c r="AV501" s="14" t="s">
        <v>86</v>
      </c>
      <c r="AW501" s="14" t="s">
        <v>32</v>
      </c>
      <c r="AX501" s="14" t="s">
        <v>77</v>
      </c>
      <c r="AY501" s="245" t="s">
        <v>191</v>
      </c>
    </row>
    <row r="502" spans="1:65" s="2" customFormat="1" ht="21.6" customHeight="1">
      <c r="A502" s="34"/>
      <c r="B502" s="35"/>
      <c r="C502" s="208" t="s">
        <v>816</v>
      </c>
      <c r="D502" s="208" t="s">
        <v>193</v>
      </c>
      <c r="E502" s="209" t="s">
        <v>930</v>
      </c>
      <c r="F502" s="210" t="s">
        <v>931</v>
      </c>
      <c r="G502" s="211" t="s">
        <v>297</v>
      </c>
      <c r="H502" s="212">
        <v>6.09</v>
      </c>
      <c r="I502" s="213"/>
      <c r="J502" s="214">
        <f>ROUND(I502*H502,2)</f>
        <v>0</v>
      </c>
      <c r="K502" s="210" t="s">
        <v>197</v>
      </c>
      <c r="L502" s="39"/>
      <c r="M502" s="215" t="s">
        <v>1</v>
      </c>
      <c r="N502" s="216" t="s">
        <v>42</v>
      </c>
      <c r="O502" s="71"/>
      <c r="P502" s="217">
        <f>O502*H502</f>
        <v>0</v>
      </c>
      <c r="Q502" s="217">
        <v>4.2999999999999999E-4</v>
      </c>
      <c r="R502" s="217">
        <f>Q502*H502</f>
        <v>2.6186999999999998E-3</v>
      </c>
      <c r="S502" s="217">
        <v>0</v>
      </c>
      <c r="T502" s="21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19" t="s">
        <v>321</v>
      </c>
      <c r="AT502" s="219" t="s">
        <v>193</v>
      </c>
      <c r="AU502" s="219" t="s">
        <v>86</v>
      </c>
      <c r="AY502" s="17" t="s">
        <v>191</v>
      </c>
      <c r="BE502" s="220">
        <f>IF(N502="základní",J502,0)</f>
        <v>0</v>
      </c>
      <c r="BF502" s="220">
        <f>IF(N502="snížená",J502,0)</f>
        <v>0</v>
      </c>
      <c r="BG502" s="220">
        <f>IF(N502="zákl. přenesená",J502,0)</f>
        <v>0</v>
      </c>
      <c r="BH502" s="220">
        <f>IF(N502="sníž. přenesená",J502,0)</f>
        <v>0</v>
      </c>
      <c r="BI502" s="220">
        <f>IF(N502="nulová",J502,0)</f>
        <v>0</v>
      </c>
      <c r="BJ502" s="17" t="s">
        <v>84</v>
      </c>
      <c r="BK502" s="220">
        <f>ROUND(I502*H502,2)</f>
        <v>0</v>
      </c>
      <c r="BL502" s="17" t="s">
        <v>321</v>
      </c>
      <c r="BM502" s="219" t="s">
        <v>932</v>
      </c>
    </row>
    <row r="503" spans="1:65" s="2" customFormat="1" ht="19.5">
      <c r="A503" s="34"/>
      <c r="B503" s="35"/>
      <c r="C503" s="36"/>
      <c r="D503" s="221" t="s">
        <v>200</v>
      </c>
      <c r="E503" s="36"/>
      <c r="F503" s="222" t="s">
        <v>933</v>
      </c>
      <c r="G503" s="36"/>
      <c r="H503" s="36"/>
      <c r="I503" s="122"/>
      <c r="J503" s="36"/>
      <c r="K503" s="36"/>
      <c r="L503" s="39"/>
      <c r="M503" s="223"/>
      <c r="N503" s="224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200</v>
      </c>
      <c r="AU503" s="17" t="s">
        <v>86</v>
      </c>
    </row>
    <row r="504" spans="1:65" s="13" customFormat="1">
      <c r="B504" s="225"/>
      <c r="C504" s="226"/>
      <c r="D504" s="221" t="s">
        <v>202</v>
      </c>
      <c r="E504" s="227" t="s">
        <v>1</v>
      </c>
      <c r="F504" s="228" t="s">
        <v>551</v>
      </c>
      <c r="G504" s="226"/>
      <c r="H504" s="227" t="s">
        <v>1</v>
      </c>
      <c r="I504" s="229"/>
      <c r="J504" s="226"/>
      <c r="K504" s="226"/>
      <c r="L504" s="230"/>
      <c r="M504" s="231"/>
      <c r="N504" s="232"/>
      <c r="O504" s="232"/>
      <c r="P504" s="232"/>
      <c r="Q504" s="232"/>
      <c r="R504" s="232"/>
      <c r="S504" s="232"/>
      <c r="T504" s="233"/>
      <c r="AT504" s="234" t="s">
        <v>202</v>
      </c>
      <c r="AU504" s="234" t="s">
        <v>86</v>
      </c>
      <c r="AV504" s="13" t="s">
        <v>84</v>
      </c>
      <c r="AW504" s="13" t="s">
        <v>32</v>
      </c>
      <c r="AX504" s="13" t="s">
        <v>77</v>
      </c>
      <c r="AY504" s="234" t="s">
        <v>191</v>
      </c>
    </row>
    <row r="505" spans="1:65" s="14" customFormat="1">
      <c r="B505" s="235"/>
      <c r="C505" s="236"/>
      <c r="D505" s="221" t="s">
        <v>202</v>
      </c>
      <c r="E505" s="237" t="s">
        <v>1</v>
      </c>
      <c r="F505" s="238" t="s">
        <v>934</v>
      </c>
      <c r="G505" s="236"/>
      <c r="H505" s="239">
        <v>6.09</v>
      </c>
      <c r="I505" s="240"/>
      <c r="J505" s="236"/>
      <c r="K505" s="236"/>
      <c r="L505" s="241"/>
      <c r="M505" s="242"/>
      <c r="N505" s="243"/>
      <c r="O505" s="243"/>
      <c r="P505" s="243"/>
      <c r="Q505" s="243"/>
      <c r="R505" s="243"/>
      <c r="S505" s="243"/>
      <c r="T505" s="244"/>
      <c r="AT505" s="245" t="s">
        <v>202</v>
      </c>
      <c r="AU505" s="245" t="s">
        <v>86</v>
      </c>
      <c r="AV505" s="14" t="s">
        <v>86</v>
      </c>
      <c r="AW505" s="14" t="s">
        <v>32</v>
      </c>
      <c r="AX505" s="14" t="s">
        <v>77</v>
      </c>
      <c r="AY505" s="245" t="s">
        <v>191</v>
      </c>
    </row>
    <row r="506" spans="1:65" s="2" customFormat="1" ht="21.6" customHeight="1">
      <c r="A506" s="34"/>
      <c r="B506" s="35"/>
      <c r="C506" s="208" t="s">
        <v>822</v>
      </c>
      <c r="D506" s="208" t="s">
        <v>193</v>
      </c>
      <c r="E506" s="209" t="s">
        <v>937</v>
      </c>
      <c r="F506" s="210" t="s">
        <v>938</v>
      </c>
      <c r="G506" s="211" t="s">
        <v>196</v>
      </c>
      <c r="H506" s="212">
        <v>25</v>
      </c>
      <c r="I506" s="213"/>
      <c r="J506" s="214">
        <f>ROUND(I506*H506,2)</f>
        <v>0</v>
      </c>
      <c r="K506" s="210" t="s">
        <v>197</v>
      </c>
      <c r="L506" s="39"/>
      <c r="M506" s="215" t="s">
        <v>1</v>
      </c>
      <c r="N506" s="216" t="s">
        <v>42</v>
      </c>
      <c r="O506" s="71"/>
      <c r="P506" s="217">
        <f>O506*H506</f>
        <v>0</v>
      </c>
      <c r="Q506" s="217">
        <v>9.6000000000000002E-4</v>
      </c>
      <c r="R506" s="217">
        <f>Q506*H506</f>
        <v>2.4E-2</v>
      </c>
      <c r="S506" s="217">
        <v>3.32E-3</v>
      </c>
      <c r="T506" s="218">
        <f>S506*H506</f>
        <v>8.3000000000000004E-2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219" t="s">
        <v>321</v>
      </c>
      <c r="AT506" s="219" t="s">
        <v>193</v>
      </c>
      <c r="AU506" s="219" t="s">
        <v>86</v>
      </c>
      <c r="AY506" s="17" t="s">
        <v>191</v>
      </c>
      <c r="BE506" s="220">
        <f>IF(N506="základní",J506,0)</f>
        <v>0</v>
      </c>
      <c r="BF506" s="220">
        <f>IF(N506="snížená",J506,0)</f>
        <v>0</v>
      </c>
      <c r="BG506" s="220">
        <f>IF(N506="zákl. přenesená",J506,0)</f>
        <v>0</v>
      </c>
      <c r="BH506" s="220">
        <f>IF(N506="sníž. přenesená",J506,0)</f>
        <v>0</v>
      </c>
      <c r="BI506" s="220">
        <f>IF(N506="nulová",J506,0)</f>
        <v>0</v>
      </c>
      <c r="BJ506" s="17" t="s">
        <v>84</v>
      </c>
      <c r="BK506" s="220">
        <f>ROUND(I506*H506,2)</f>
        <v>0</v>
      </c>
      <c r="BL506" s="17" t="s">
        <v>321</v>
      </c>
      <c r="BM506" s="219" t="s">
        <v>939</v>
      </c>
    </row>
    <row r="507" spans="1:65" s="2" customFormat="1" ht="29.25">
      <c r="A507" s="34"/>
      <c r="B507" s="35"/>
      <c r="C507" s="36"/>
      <c r="D507" s="221" t="s">
        <v>200</v>
      </c>
      <c r="E507" s="36"/>
      <c r="F507" s="222" t="s">
        <v>940</v>
      </c>
      <c r="G507" s="36"/>
      <c r="H507" s="36"/>
      <c r="I507" s="122"/>
      <c r="J507" s="36"/>
      <c r="K507" s="36"/>
      <c r="L507" s="39"/>
      <c r="M507" s="223"/>
      <c r="N507" s="224"/>
      <c r="O507" s="71"/>
      <c r="P507" s="71"/>
      <c r="Q507" s="71"/>
      <c r="R507" s="71"/>
      <c r="S507" s="71"/>
      <c r="T507" s="72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T507" s="17" t="s">
        <v>200</v>
      </c>
      <c r="AU507" s="17" t="s">
        <v>86</v>
      </c>
    </row>
    <row r="508" spans="1:65" s="13" customFormat="1">
      <c r="B508" s="225"/>
      <c r="C508" s="226"/>
      <c r="D508" s="221" t="s">
        <v>202</v>
      </c>
      <c r="E508" s="227" t="s">
        <v>1</v>
      </c>
      <c r="F508" s="228" t="s">
        <v>551</v>
      </c>
      <c r="G508" s="226"/>
      <c r="H508" s="227" t="s">
        <v>1</v>
      </c>
      <c r="I508" s="229"/>
      <c r="J508" s="226"/>
      <c r="K508" s="226"/>
      <c r="L508" s="230"/>
      <c r="M508" s="231"/>
      <c r="N508" s="232"/>
      <c r="O508" s="232"/>
      <c r="P508" s="232"/>
      <c r="Q508" s="232"/>
      <c r="R508" s="232"/>
      <c r="S508" s="232"/>
      <c r="T508" s="233"/>
      <c r="AT508" s="234" t="s">
        <v>202</v>
      </c>
      <c r="AU508" s="234" t="s">
        <v>86</v>
      </c>
      <c r="AV508" s="13" t="s">
        <v>84</v>
      </c>
      <c r="AW508" s="13" t="s">
        <v>32</v>
      </c>
      <c r="AX508" s="13" t="s">
        <v>77</v>
      </c>
      <c r="AY508" s="234" t="s">
        <v>191</v>
      </c>
    </row>
    <row r="509" spans="1:65" s="14" customFormat="1">
      <c r="B509" s="235"/>
      <c r="C509" s="236"/>
      <c r="D509" s="221" t="s">
        <v>202</v>
      </c>
      <c r="E509" s="237" t="s">
        <v>1</v>
      </c>
      <c r="F509" s="238" t="s">
        <v>941</v>
      </c>
      <c r="G509" s="236"/>
      <c r="H509" s="239">
        <v>25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AT509" s="245" t="s">
        <v>202</v>
      </c>
      <c r="AU509" s="245" t="s">
        <v>86</v>
      </c>
      <c r="AV509" s="14" t="s">
        <v>86</v>
      </c>
      <c r="AW509" s="14" t="s">
        <v>32</v>
      </c>
      <c r="AX509" s="14" t="s">
        <v>77</v>
      </c>
      <c r="AY509" s="245" t="s">
        <v>191</v>
      </c>
    </row>
    <row r="510" spans="1:65" s="2" customFormat="1" ht="21.6" customHeight="1">
      <c r="A510" s="34"/>
      <c r="B510" s="35"/>
      <c r="C510" s="247" t="s">
        <v>829</v>
      </c>
      <c r="D510" s="247" t="s">
        <v>275</v>
      </c>
      <c r="E510" s="248" t="s">
        <v>944</v>
      </c>
      <c r="F510" s="249" t="s">
        <v>945</v>
      </c>
      <c r="G510" s="250" t="s">
        <v>223</v>
      </c>
      <c r="H510" s="251">
        <v>1.5509999999999999</v>
      </c>
      <c r="I510" s="252"/>
      <c r="J510" s="253">
        <f>ROUND(I510*H510,2)</f>
        <v>0</v>
      </c>
      <c r="K510" s="249" t="s">
        <v>197</v>
      </c>
      <c r="L510" s="254"/>
      <c r="M510" s="255" t="s">
        <v>1</v>
      </c>
      <c r="N510" s="256" t="s">
        <v>42</v>
      </c>
      <c r="O510" s="71"/>
      <c r="P510" s="217">
        <f>O510*H510</f>
        <v>0</v>
      </c>
      <c r="Q510" s="217">
        <v>1.55E-2</v>
      </c>
      <c r="R510" s="217">
        <f>Q510*H510</f>
        <v>2.4040499999999999E-2</v>
      </c>
      <c r="S510" s="217">
        <v>0</v>
      </c>
      <c r="T510" s="218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19" t="s">
        <v>451</v>
      </c>
      <c r="AT510" s="219" t="s">
        <v>275</v>
      </c>
      <c r="AU510" s="219" t="s">
        <v>86</v>
      </c>
      <c r="AY510" s="17" t="s">
        <v>191</v>
      </c>
      <c r="BE510" s="220">
        <f>IF(N510="základní",J510,0)</f>
        <v>0</v>
      </c>
      <c r="BF510" s="220">
        <f>IF(N510="snížená",J510,0)</f>
        <v>0</v>
      </c>
      <c r="BG510" s="220">
        <f>IF(N510="zákl. přenesená",J510,0)</f>
        <v>0</v>
      </c>
      <c r="BH510" s="220">
        <f>IF(N510="sníž. přenesená",J510,0)</f>
        <v>0</v>
      </c>
      <c r="BI510" s="220">
        <f>IF(N510="nulová",J510,0)</f>
        <v>0</v>
      </c>
      <c r="BJ510" s="17" t="s">
        <v>84</v>
      </c>
      <c r="BK510" s="220">
        <f>ROUND(I510*H510,2)</f>
        <v>0</v>
      </c>
      <c r="BL510" s="17" t="s">
        <v>321</v>
      </c>
      <c r="BM510" s="219" t="s">
        <v>946</v>
      </c>
    </row>
    <row r="511" spans="1:65" s="2" customFormat="1" ht="19.5">
      <c r="A511" s="34"/>
      <c r="B511" s="35"/>
      <c r="C511" s="36"/>
      <c r="D511" s="221" t="s">
        <v>200</v>
      </c>
      <c r="E511" s="36"/>
      <c r="F511" s="222" t="s">
        <v>947</v>
      </c>
      <c r="G511" s="36"/>
      <c r="H511" s="36"/>
      <c r="I511" s="122"/>
      <c r="J511" s="36"/>
      <c r="K511" s="36"/>
      <c r="L511" s="39"/>
      <c r="M511" s="223"/>
      <c r="N511" s="224"/>
      <c r="O511" s="71"/>
      <c r="P511" s="71"/>
      <c r="Q511" s="71"/>
      <c r="R511" s="71"/>
      <c r="S511" s="71"/>
      <c r="T511" s="72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7" t="s">
        <v>200</v>
      </c>
      <c r="AU511" s="17" t="s">
        <v>86</v>
      </c>
    </row>
    <row r="512" spans="1:65" s="2" customFormat="1" ht="19.5">
      <c r="A512" s="34"/>
      <c r="B512" s="35"/>
      <c r="C512" s="36"/>
      <c r="D512" s="221" t="s">
        <v>218</v>
      </c>
      <c r="E512" s="36"/>
      <c r="F512" s="246" t="s">
        <v>948</v>
      </c>
      <c r="G512" s="36"/>
      <c r="H512" s="36"/>
      <c r="I512" s="122"/>
      <c r="J512" s="36"/>
      <c r="K512" s="36"/>
      <c r="L512" s="39"/>
      <c r="M512" s="223"/>
      <c r="N512" s="224"/>
      <c r="O512" s="71"/>
      <c r="P512" s="71"/>
      <c r="Q512" s="71"/>
      <c r="R512" s="71"/>
      <c r="S512" s="71"/>
      <c r="T512" s="72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T512" s="17" t="s">
        <v>218</v>
      </c>
      <c r="AU512" s="17" t="s">
        <v>86</v>
      </c>
    </row>
    <row r="513" spans="1:65" s="13" customFormat="1">
      <c r="B513" s="225"/>
      <c r="C513" s="226"/>
      <c r="D513" s="221" t="s">
        <v>202</v>
      </c>
      <c r="E513" s="227" t="s">
        <v>1</v>
      </c>
      <c r="F513" s="228" t="s">
        <v>949</v>
      </c>
      <c r="G513" s="226"/>
      <c r="H513" s="227" t="s">
        <v>1</v>
      </c>
      <c r="I513" s="229"/>
      <c r="J513" s="226"/>
      <c r="K513" s="226"/>
      <c r="L513" s="230"/>
      <c r="M513" s="231"/>
      <c r="N513" s="232"/>
      <c r="O513" s="232"/>
      <c r="P513" s="232"/>
      <c r="Q513" s="232"/>
      <c r="R513" s="232"/>
      <c r="S513" s="232"/>
      <c r="T513" s="233"/>
      <c r="AT513" s="234" t="s">
        <v>202</v>
      </c>
      <c r="AU513" s="234" t="s">
        <v>86</v>
      </c>
      <c r="AV513" s="13" t="s">
        <v>84</v>
      </c>
      <c r="AW513" s="13" t="s">
        <v>32</v>
      </c>
      <c r="AX513" s="13" t="s">
        <v>77</v>
      </c>
      <c r="AY513" s="234" t="s">
        <v>191</v>
      </c>
    </row>
    <row r="514" spans="1:65" s="13" customFormat="1">
      <c r="B514" s="225"/>
      <c r="C514" s="226"/>
      <c r="D514" s="221" t="s">
        <v>202</v>
      </c>
      <c r="E514" s="227" t="s">
        <v>1</v>
      </c>
      <c r="F514" s="228" t="s">
        <v>551</v>
      </c>
      <c r="G514" s="226"/>
      <c r="H514" s="227" t="s">
        <v>1</v>
      </c>
      <c r="I514" s="229"/>
      <c r="J514" s="226"/>
      <c r="K514" s="226"/>
      <c r="L514" s="230"/>
      <c r="M514" s="231"/>
      <c r="N514" s="232"/>
      <c r="O514" s="232"/>
      <c r="P514" s="232"/>
      <c r="Q514" s="232"/>
      <c r="R514" s="232"/>
      <c r="S514" s="232"/>
      <c r="T514" s="233"/>
      <c r="AT514" s="234" t="s">
        <v>202</v>
      </c>
      <c r="AU514" s="234" t="s">
        <v>86</v>
      </c>
      <c r="AV514" s="13" t="s">
        <v>84</v>
      </c>
      <c r="AW514" s="13" t="s">
        <v>32</v>
      </c>
      <c r="AX514" s="13" t="s">
        <v>77</v>
      </c>
      <c r="AY514" s="234" t="s">
        <v>191</v>
      </c>
    </row>
    <row r="515" spans="1:65" s="14" customFormat="1">
      <c r="B515" s="235"/>
      <c r="C515" s="236"/>
      <c r="D515" s="221" t="s">
        <v>202</v>
      </c>
      <c r="E515" s="237" t="s">
        <v>1</v>
      </c>
      <c r="F515" s="238" t="s">
        <v>950</v>
      </c>
      <c r="G515" s="236"/>
      <c r="H515" s="239">
        <v>0.90400000000000003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AT515" s="245" t="s">
        <v>202</v>
      </c>
      <c r="AU515" s="245" t="s">
        <v>86</v>
      </c>
      <c r="AV515" s="14" t="s">
        <v>86</v>
      </c>
      <c r="AW515" s="14" t="s">
        <v>32</v>
      </c>
      <c r="AX515" s="14" t="s">
        <v>77</v>
      </c>
      <c r="AY515" s="245" t="s">
        <v>191</v>
      </c>
    </row>
    <row r="516" spans="1:65" s="14" customFormat="1">
      <c r="B516" s="235"/>
      <c r="C516" s="236"/>
      <c r="D516" s="221" t="s">
        <v>202</v>
      </c>
      <c r="E516" s="237" t="s">
        <v>1</v>
      </c>
      <c r="F516" s="238" t="s">
        <v>951</v>
      </c>
      <c r="G516" s="236"/>
      <c r="H516" s="239">
        <v>0.44500000000000001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AT516" s="245" t="s">
        <v>202</v>
      </c>
      <c r="AU516" s="245" t="s">
        <v>86</v>
      </c>
      <c r="AV516" s="14" t="s">
        <v>86</v>
      </c>
      <c r="AW516" s="14" t="s">
        <v>32</v>
      </c>
      <c r="AX516" s="14" t="s">
        <v>77</v>
      </c>
      <c r="AY516" s="245" t="s">
        <v>191</v>
      </c>
    </row>
    <row r="517" spans="1:65" s="14" customFormat="1">
      <c r="B517" s="235"/>
      <c r="C517" s="236"/>
      <c r="D517" s="221" t="s">
        <v>202</v>
      </c>
      <c r="E517" s="236"/>
      <c r="F517" s="238" t="s">
        <v>1524</v>
      </c>
      <c r="G517" s="236"/>
      <c r="H517" s="239">
        <v>1.5509999999999999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AT517" s="245" t="s">
        <v>202</v>
      </c>
      <c r="AU517" s="245" t="s">
        <v>86</v>
      </c>
      <c r="AV517" s="14" t="s">
        <v>86</v>
      </c>
      <c r="AW517" s="14" t="s">
        <v>4</v>
      </c>
      <c r="AX517" s="14" t="s">
        <v>84</v>
      </c>
      <c r="AY517" s="245" t="s">
        <v>191</v>
      </c>
    </row>
    <row r="518" spans="1:65" s="2" customFormat="1" ht="21.6" customHeight="1">
      <c r="A518" s="34"/>
      <c r="B518" s="35"/>
      <c r="C518" s="208" t="s">
        <v>431</v>
      </c>
      <c r="D518" s="208" t="s">
        <v>193</v>
      </c>
      <c r="E518" s="209" t="s">
        <v>956</v>
      </c>
      <c r="F518" s="210" t="s">
        <v>957</v>
      </c>
      <c r="G518" s="211" t="s">
        <v>223</v>
      </c>
      <c r="H518" s="212">
        <v>39.03</v>
      </c>
      <c r="I518" s="213"/>
      <c r="J518" s="214">
        <f>ROUND(I518*H518,2)</f>
        <v>0</v>
      </c>
      <c r="K518" s="210" t="s">
        <v>197</v>
      </c>
      <c r="L518" s="39"/>
      <c r="M518" s="215" t="s">
        <v>1</v>
      </c>
      <c r="N518" s="216" t="s">
        <v>42</v>
      </c>
      <c r="O518" s="71"/>
      <c r="P518" s="217">
        <f>O518*H518</f>
        <v>0</v>
      </c>
      <c r="Q518" s="217">
        <v>6.3499999999999997E-3</v>
      </c>
      <c r="R518" s="217">
        <f>Q518*H518</f>
        <v>0.24784049999999999</v>
      </c>
      <c r="S518" s="217">
        <v>0</v>
      </c>
      <c r="T518" s="218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219" t="s">
        <v>321</v>
      </c>
      <c r="AT518" s="219" t="s">
        <v>193</v>
      </c>
      <c r="AU518" s="219" t="s">
        <v>86</v>
      </c>
      <c r="AY518" s="17" t="s">
        <v>191</v>
      </c>
      <c r="BE518" s="220">
        <f>IF(N518="základní",J518,0)</f>
        <v>0</v>
      </c>
      <c r="BF518" s="220">
        <f>IF(N518="snížená",J518,0)</f>
        <v>0</v>
      </c>
      <c r="BG518" s="220">
        <f>IF(N518="zákl. přenesená",J518,0)</f>
        <v>0</v>
      </c>
      <c r="BH518" s="220">
        <f>IF(N518="sníž. přenesená",J518,0)</f>
        <v>0</v>
      </c>
      <c r="BI518" s="220">
        <f>IF(N518="nulová",J518,0)</f>
        <v>0</v>
      </c>
      <c r="BJ518" s="17" t="s">
        <v>84</v>
      </c>
      <c r="BK518" s="220">
        <f>ROUND(I518*H518,2)</f>
        <v>0</v>
      </c>
      <c r="BL518" s="17" t="s">
        <v>321</v>
      </c>
      <c r="BM518" s="219" t="s">
        <v>958</v>
      </c>
    </row>
    <row r="519" spans="1:65" s="2" customFormat="1" ht="29.25">
      <c r="A519" s="34"/>
      <c r="B519" s="35"/>
      <c r="C519" s="36"/>
      <c r="D519" s="221" t="s">
        <v>200</v>
      </c>
      <c r="E519" s="36"/>
      <c r="F519" s="222" t="s">
        <v>959</v>
      </c>
      <c r="G519" s="36"/>
      <c r="H519" s="36"/>
      <c r="I519" s="122"/>
      <c r="J519" s="36"/>
      <c r="K519" s="36"/>
      <c r="L519" s="39"/>
      <c r="M519" s="223"/>
      <c r="N519" s="224"/>
      <c r="O519" s="71"/>
      <c r="P519" s="71"/>
      <c r="Q519" s="71"/>
      <c r="R519" s="71"/>
      <c r="S519" s="71"/>
      <c r="T519" s="72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T519" s="17" t="s">
        <v>200</v>
      </c>
      <c r="AU519" s="17" t="s">
        <v>86</v>
      </c>
    </row>
    <row r="520" spans="1:65" s="14" customFormat="1">
      <c r="B520" s="235"/>
      <c r="C520" s="236"/>
      <c r="D520" s="221" t="s">
        <v>202</v>
      </c>
      <c r="E520" s="237" t="s">
        <v>1</v>
      </c>
      <c r="F520" s="238" t="s">
        <v>1496</v>
      </c>
      <c r="G520" s="236"/>
      <c r="H520" s="239">
        <v>39.03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AT520" s="245" t="s">
        <v>202</v>
      </c>
      <c r="AU520" s="245" t="s">
        <v>86</v>
      </c>
      <c r="AV520" s="14" t="s">
        <v>86</v>
      </c>
      <c r="AW520" s="14" t="s">
        <v>32</v>
      </c>
      <c r="AX520" s="14" t="s">
        <v>77</v>
      </c>
      <c r="AY520" s="245" t="s">
        <v>191</v>
      </c>
    </row>
    <row r="521" spans="1:65" s="2" customFormat="1" ht="21.6" customHeight="1">
      <c r="A521" s="34"/>
      <c r="B521" s="35"/>
      <c r="C521" s="247" t="s">
        <v>442</v>
      </c>
      <c r="D521" s="247" t="s">
        <v>275</v>
      </c>
      <c r="E521" s="248" t="s">
        <v>961</v>
      </c>
      <c r="F521" s="249" t="s">
        <v>962</v>
      </c>
      <c r="G521" s="250" t="s">
        <v>223</v>
      </c>
      <c r="H521" s="251">
        <v>42.933</v>
      </c>
      <c r="I521" s="252"/>
      <c r="J521" s="253">
        <f>ROUND(I521*H521,2)</f>
        <v>0</v>
      </c>
      <c r="K521" s="249" t="s">
        <v>197</v>
      </c>
      <c r="L521" s="254"/>
      <c r="M521" s="255" t="s">
        <v>1</v>
      </c>
      <c r="N521" s="256" t="s">
        <v>42</v>
      </c>
      <c r="O521" s="71"/>
      <c r="P521" s="217">
        <f>O521*H521</f>
        <v>0</v>
      </c>
      <c r="Q521" s="217">
        <v>1.7999999999999999E-2</v>
      </c>
      <c r="R521" s="217">
        <f>Q521*H521</f>
        <v>0.77279399999999998</v>
      </c>
      <c r="S521" s="217">
        <v>0</v>
      </c>
      <c r="T521" s="218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219" t="s">
        <v>451</v>
      </c>
      <c r="AT521" s="219" t="s">
        <v>275</v>
      </c>
      <c r="AU521" s="219" t="s">
        <v>86</v>
      </c>
      <c r="AY521" s="17" t="s">
        <v>191</v>
      </c>
      <c r="BE521" s="220">
        <f>IF(N521="základní",J521,0)</f>
        <v>0</v>
      </c>
      <c r="BF521" s="220">
        <f>IF(N521="snížená",J521,0)</f>
        <v>0</v>
      </c>
      <c r="BG521" s="220">
        <f>IF(N521="zákl. přenesená",J521,0)</f>
        <v>0</v>
      </c>
      <c r="BH521" s="220">
        <f>IF(N521="sníž. přenesená",J521,0)</f>
        <v>0</v>
      </c>
      <c r="BI521" s="220">
        <f>IF(N521="nulová",J521,0)</f>
        <v>0</v>
      </c>
      <c r="BJ521" s="17" t="s">
        <v>84</v>
      </c>
      <c r="BK521" s="220">
        <f>ROUND(I521*H521,2)</f>
        <v>0</v>
      </c>
      <c r="BL521" s="17" t="s">
        <v>321</v>
      </c>
      <c r="BM521" s="219" t="s">
        <v>963</v>
      </c>
    </row>
    <row r="522" spans="1:65" s="2" customFormat="1" ht="19.5">
      <c r="A522" s="34"/>
      <c r="B522" s="35"/>
      <c r="C522" s="36"/>
      <c r="D522" s="221" t="s">
        <v>200</v>
      </c>
      <c r="E522" s="36"/>
      <c r="F522" s="222" t="s">
        <v>964</v>
      </c>
      <c r="G522" s="36"/>
      <c r="H522" s="36"/>
      <c r="I522" s="122"/>
      <c r="J522" s="36"/>
      <c r="K522" s="36"/>
      <c r="L522" s="39"/>
      <c r="M522" s="223"/>
      <c r="N522" s="224"/>
      <c r="O522" s="71"/>
      <c r="P522" s="71"/>
      <c r="Q522" s="71"/>
      <c r="R522" s="71"/>
      <c r="S522" s="71"/>
      <c r="T522" s="72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T522" s="17" t="s">
        <v>200</v>
      </c>
      <c r="AU522" s="17" t="s">
        <v>86</v>
      </c>
    </row>
    <row r="523" spans="1:65" s="2" customFormat="1" ht="19.5">
      <c r="A523" s="34"/>
      <c r="B523" s="35"/>
      <c r="C523" s="36"/>
      <c r="D523" s="221" t="s">
        <v>218</v>
      </c>
      <c r="E523" s="36"/>
      <c r="F523" s="246" t="s">
        <v>948</v>
      </c>
      <c r="G523" s="36"/>
      <c r="H523" s="36"/>
      <c r="I523" s="122"/>
      <c r="J523" s="36"/>
      <c r="K523" s="36"/>
      <c r="L523" s="39"/>
      <c r="M523" s="223"/>
      <c r="N523" s="224"/>
      <c r="O523" s="71"/>
      <c r="P523" s="71"/>
      <c r="Q523" s="71"/>
      <c r="R523" s="71"/>
      <c r="S523" s="71"/>
      <c r="T523" s="72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218</v>
      </c>
      <c r="AU523" s="17" t="s">
        <v>86</v>
      </c>
    </row>
    <row r="524" spans="1:65" s="14" customFormat="1">
      <c r="B524" s="235"/>
      <c r="C524" s="236"/>
      <c r="D524" s="221" t="s">
        <v>202</v>
      </c>
      <c r="E524" s="237" t="s">
        <v>1</v>
      </c>
      <c r="F524" s="238" t="s">
        <v>1496</v>
      </c>
      <c r="G524" s="236"/>
      <c r="H524" s="239">
        <v>39.03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AT524" s="245" t="s">
        <v>202</v>
      </c>
      <c r="AU524" s="245" t="s">
        <v>86</v>
      </c>
      <c r="AV524" s="14" t="s">
        <v>86</v>
      </c>
      <c r="AW524" s="14" t="s">
        <v>32</v>
      </c>
      <c r="AX524" s="14" t="s">
        <v>77</v>
      </c>
      <c r="AY524" s="245" t="s">
        <v>191</v>
      </c>
    </row>
    <row r="525" spans="1:65" s="14" customFormat="1">
      <c r="B525" s="235"/>
      <c r="C525" s="236"/>
      <c r="D525" s="221" t="s">
        <v>202</v>
      </c>
      <c r="E525" s="236"/>
      <c r="F525" s="238" t="s">
        <v>1525</v>
      </c>
      <c r="G525" s="236"/>
      <c r="H525" s="239">
        <v>42.933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AT525" s="245" t="s">
        <v>202</v>
      </c>
      <c r="AU525" s="245" t="s">
        <v>86</v>
      </c>
      <c r="AV525" s="14" t="s">
        <v>86</v>
      </c>
      <c r="AW525" s="14" t="s">
        <v>4</v>
      </c>
      <c r="AX525" s="14" t="s">
        <v>84</v>
      </c>
      <c r="AY525" s="245" t="s">
        <v>191</v>
      </c>
    </row>
    <row r="526" spans="1:65" s="2" customFormat="1" ht="21.6" customHeight="1">
      <c r="A526" s="34"/>
      <c r="B526" s="35"/>
      <c r="C526" s="208" t="s">
        <v>510</v>
      </c>
      <c r="D526" s="208" t="s">
        <v>193</v>
      </c>
      <c r="E526" s="209" t="s">
        <v>967</v>
      </c>
      <c r="F526" s="210" t="s">
        <v>968</v>
      </c>
      <c r="G526" s="211" t="s">
        <v>223</v>
      </c>
      <c r="H526" s="212">
        <v>11.01</v>
      </c>
      <c r="I526" s="213"/>
      <c r="J526" s="214">
        <f>ROUND(I526*H526,2)</f>
        <v>0</v>
      </c>
      <c r="K526" s="210" t="s">
        <v>197</v>
      </c>
      <c r="L526" s="39"/>
      <c r="M526" s="215" t="s">
        <v>1</v>
      </c>
      <c r="N526" s="216" t="s">
        <v>42</v>
      </c>
      <c r="O526" s="71"/>
      <c r="P526" s="217">
        <f>O526*H526</f>
        <v>0</v>
      </c>
      <c r="Q526" s="217">
        <v>0</v>
      </c>
      <c r="R526" s="217">
        <f>Q526*H526</f>
        <v>0</v>
      </c>
      <c r="S526" s="217">
        <v>0</v>
      </c>
      <c r="T526" s="218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219" t="s">
        <v>321</v>
      </c>
      <c r="AT526" s="219" t="s">
        <v>193</v>
      </c>
      <c r="AU526" s="219" t="s">
        <v>86</v>
      </c>
      <c r="AY526" s="17" t="s">
        <v>191</v>
      </c>
      <c r="BE526" s="220">
        <f>IF(N526="základní",J526,0)</f>
        <v>0</v>
      </c>
      <c r="BF526" s="220">
        <f>IF(N526="snížená",J526,0)</f>
        <v>0</v>
      </c>
      <c r="BG526" s="220">
        <f>IF(N526="zákl. přenesená",J526,0)</f>
        <v>0</v>
      </c>
      <c r="BH526" s="220">
        <f>IF(N526="sníž. přenesená",J526,0)</f>
        <v>0</v>
      </c>
      <c r="BI526" s="220">
        <f>IF(N526="nulová",J526,0)</f>
        <v>0</v>
      </c>
      <c r="BJ526" s="17" t="s">
        <v>84</v>
      </c>
      <c r="BK526" s="220">
        <f>ROUND(I526*H526,2)</f>
        <v>0</v>
      </c>
      <c r="BL526" s="17" t="s">
        <v>321</v>
      </c>
      <c r="BM526" s="219" t="s">
        <v>1526</v>
      </c>
    </row>
    <row r="527" spans="1:65" s="2" customFormat="1" ht="19.5">
      <c r="A527" s="34"/>
      <c r="B527" s="35"/>
      <c r="C527" s="36"/>
      <c r="D527" s="221" t="s">
        <v>200</v>
      </c>
      <c r="E527" s="36"/>
      <c r="F527" s="222" t="s">
        <v>970</v>
      </c>
      <c r="G527" s="36"/>
      <c r="H527" s="36"/>
      <c r="I527" s="122"/>
      <c r="J527" s="36"/>
      <c r="K527" s="36"/>
      <c r="L527" s="39"/>
      <c r="M527" s="223"/>
      <c r="N527" s="224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200</v>
      </c>
      <c r="AU527" s="17" t="s">
        <v>86</v>
      </c>
    </row>
    <row r="528" spans="1:65" s="14" customFormat="1">
      <c r="B528" s="235"/>
      <c r="C528" s="236"/>
      <c r="D528" s="221" t="s">
        <v>202</v>
      </c>
      <c r="E528" s="237" t="s">
        <v>1</v>
      </c>
      <c r="F528" s="238" t="s">
        <v>1527</v>
      </c>
      <c r="G528" s="236"/>
      <c r="H528" s="239">
        <v>11.01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AT528" s="245" t="s">
        <v>202</v>
      </c>
      <c r="AU528" s="245" t="s">
        <v>86</v>
      </c>
      <c r="AV528" s="14" t="s">
        <v>86</v>
      </c>
      <c r="AW528" s="14" t="s">
        <v>32</v>
      </c>
      <c r="AX528" s="14" t="s">
        <v>77</v>
      </c>
      <c r="AY528" s="245" t="s">
        <v>191</v>
      </c>
    </row>
    <row r="529" spans="1:65" s="2" customFormat="1" ht="14.45" customHeight="1">
      <c r="A529" s="34"/>
      <c r="B529" s="35"/>
      <c r="C529" s="208" t="s">
        <v>580</v>
      </c>
      <c r="D529" s="208" t="s">
        <v>193</v>
      </c>
      <c r="E529" s="209" t="s">
        <v>975</v>
      </c>
      <c r="F529" s="210" t="s">
        <v>976</v>
      </c>
      <c r="G529" s="211" t="s">
        <v>223</v>
      </c>
      <c r="H529" s="212">
        <v>39.933999999999997</v>
      </c>
      <c r="I529" s="213"/>
      <c r="J529" s="214">
        <f>ROUND(I529*H529,2)</f>
        <v>0</v>
      </c>
      <c r="K529" s="210" t="s">
        <v>197</v>
      </c>
      <c r="L529" s="39"/>
      <c r="M529" s="215" t="s">
        <v>1</v>
      </c>
      <c r="N529" s="216" t="s">
        <v>42</v>
      </c>
      <c r="O529" s="71"/>
      <c r="P529" s="217">
        <f>O529*H529</f>
        <v>0</v>
      </c>
      <c r="Q529" s="217">
        <v>2.9999999999999997E-4</v>
      </c>
      <c r="R529" s="217">
        <f>Q529*H529</f>
        <v>1.1980199999999998E-2</v>
      </c>
      <c r="S529" s="217">
        <v>0</v>
      </c>
      <c r="T529" s="218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219" t="s">
        <v>321</v>
      </c>
      <c r="AT529" s="219" t="s">
        <v>193</v>
      </c>
      <c r="AU529" s="219" t="s">
        <v>86</v>
      </c>
      <c r="AY529" s="17" t="s">
        <v>191</v>
      </c>
      <c r="BE529" s="220">
        <f>IF(N529="základní",J529,0)</f>
        <v>0</v>
      </c>
      <c r="BF529" s="220">
        <f>IF(N529="snížená",J529,0)</f>
        <v>0</v>
      </c>
      <c r="BG529" s="220">
        <f>IF(N529="zákl. přenesená",J529,0)</f>
        <v>0</v>
      </c>
      <c r="BH529" s="220">
        <f>IF(N529="sníž. přenesená",J529,0)</f>
        <v>0</v>
      </c>
      <c r="BI529" s="220">
        <f>IF(N529="nulová",J529,0)</f>
        <v>0</v>
      </c>
      <c r="BJ529" s="17" t="s">
        <v>84</v>
      </c>
      <c r="BK529" s="220">
        <f>ROUND(I529*H529,2)</f>
        <v>0</v>
      </c>
      <c r="BL529" s="17" t="s">
        <v>321</v>
      </c>
      <c r="BM529" s="219" t="s">
        <v>977</v>
      </c>
    </row>
    <row r="530" spans="1:65" s="2" customFormat="1">
      <c r="A530" s="34"/>
      <c r="B530" s="35"/>
      <c r="C530" s="36"/>
      <c r="D530" s="221" t="s">
        <v>200</v>
      </c>
      <c r="E530" s="36"/>
      <c r="F530" s="222" t="s">
        <v>978</v>
      </c>
      <c r="G530" s="36"/>
      <c r="H530" s="36"/>
      <c r="I530" s="122"/>
      <c r="J530" s="36"/>
      <c r="K530" s="36"/>
      <c r="L530" s="39"/>
      <c r="M530" s="223"/>
      <c r="N530" s="224"/>
      <c r="O530" s="71"/>
      <c r="P530" s="71"/>
      <c r="Q530" s="71"/>
      <c r="R530" s="71"/>
      <c r="S530" s="71"/>
      <c r="T530" s="72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T530" s="17" t="s">
        <v>200</v>
      </c>
      <c r="AU530" s="17" t="s">
        <v>86</v>
      </c>
    </row>
    <row r="531" spans="1:65" s="14" customFormat="1">
      <c r="B531" s="235"/>
      <c r="C531" s="236"/>
      <c r="D531" s="221" t="s">
        <v>202</v>
      </c>
      <c r="E531" s="237" t="s">
        <v>1</v>
      </c>
      <c r="F531" s="238" t="s">
        <v>1496</v>
      </c>
      <c r="G531" s="236"/>
      <c r="H531" s="239">
        <v>39.03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AT531" s="245" t="s">
        <v>202</v>
      </c>
      <c r="AU531" s="245" t="s">
        <v>86</v>
      </c>
      <c r="AV531" s="14" t="s">
        <v>86</v>
      </c>
      <c r="AW531" s="14" t="s">
        <v>32</v>
      </c>
      <c r="AX531" s="14" t="s">
        <v>77</v>
      </c>
      <c r="AY531" s="245" t="s">
        <v>191</v>
      </c>
    </row>
    <row r="532" spans="1:65" s="13" customFormat="1">
      <c r="B532" s="225"/>
      <c r="C532" s="226"/>
      <c r="D532" s="221" t="s">
        <v>202</v>
      </c>
      <c r="E532" s="227" t="s">
        <v>1</v>
      </c>
      <c r="F532" s="228" t="s">
        <v>551</v>
      </c>
      <c r="G532" s="226"/>
      <c r="H532" s="227" t="s">
        <v>1</v>
      </c>
      <c r="I532" s="229"/>
      <c r="J532" s="226"/>
      <c r="K532" s="226"/>
      <c r="L532" s="230"/>
      <c r="M532" s="231"/>
      <c r="N532" s="232"/>
      <c r="O532" s="232"/>
      <c r="P532" s="232"/>
      <c r="Q532" s="232"/>
      <c r="R532" s="232"/>
      <c r="S532" s="232"/>
      <c r="T532" s="233"/>
      <c r="AT532" s="234" t="s">
        <v>202</v>
      </c>
      <c r="AU532" s="234" t="s">
        <v>86</v>
      </c>
      <c r="AV532" s="13" t="s">
        <v>84</v>
      </c>
      <c r="AW532" s="13" t="s">
        <v>32</v>
      </c>
      <c r="AX532" s="13" t="s">
        <v>77</v>
      </c>
      <c r="AY532" s="234" t="s">
        <v>191</v>
      </c>
    </row>
    <row r="533" spans="1:65" s="14" customFormat="1">
      <c r="B533" s="235"/>
      <c r="C533" s="236"/>
      <c r="D533" s="221" t="s">
        <v>202</v>
      </c>
      <c r="E533" s="237" t="s">
        <v>1</v>
      </c>
      <c r="F533" s="238" t="s">
        <v>950</v>
      </c>
      <c r="G533" s="236"/>
      <c r="H533" s="239">
        <v>0.90400000000000003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AT533" s="245" t="s">
        <v>202</v>
      </c>
      <c r="AU533" s="245" t="s">
        <v>86</v>
      </c>
      <c r="AV533" s="14" t="s">
        <v>86</v>
      </c>
      <c r="AW533" s="14" t="s">
        <v>32</v>
      </c>
      <c r="AX533" s="14" t="s">
        <v>77</v>
      </c>
      <c r="AY533" s="245" t="s">
        <v>191</v>
      </c>
    </row>
    <row r="534" spans="1:65" s="2" customFormat="1" ht="14.45" customHeight="1">
      <c r="A534" s="34"/>
      <c r="B534" s="35"/>
      <c r="C534" s="208" t="s">
        <v>857</v>
      </c>
      <c r="D534" s="208" t="s">
        <v>193</v>
      </c>
      <c r="E534" s="209" t="s">
        <v>981</v>
      </c>
      <c r="F534" s="210" t="s">
        <v>982</v>
      </c>
      <c r="G534" s="211" t="s">
        <v>297</v>
      </c>
      <c r="H534" s="212">
        <v>67.739999999999995</v>
      </c>
      <c r="I534" s="213"/>
      <c r="J534" s="214">
        <f>ROUND(I534*H534,2)</f>
        <v>0</v>
      </c>
      <c r="K534" s="210" t="s">
        <v>197</v>
      </c>
      <c r="L534" s="39"/>
      <c r="M534" s="215" t="s">
        <v>1</v>
      </c>
      <c r="N534" s="216" t="s">
        <v>42</v>
      </c>
      <c r="O534" s="71"/>
      <c r="P534" s="217">
        <f>O534*H534</f>
        <v>0</v>
      </c>
      <c r="Q534" s="217">
        <v>3.0000000000000001E-5</v>
      </c>
      <c r="R534" s="217">
        <f>Q534*H534</f>
        <v>2.0322000000000001E-3</v>
      </c>
      <c r="S534" s="217">
        <v>0</v>
      </c>
      <c r="T534" s="218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219" t="s">
        <v>321</v>
      </c>
      <c r="AT534" s="219" t="s">
        <v>193</v>
      </c>
      <c r="AU534" s="219" t="s">
        <v>86</v>
      </c>
      <c r="AY534" s="17" t="s">
        <v>191</v>
      </c>
      <c r="BE534" s="220">
        <f>IF(N534="základní",J534,0)</f>
        <v>0</v>
      </c>
      <c r="BF534" s="220">
        <f>IF(N534="snížená",J534,0)</f>
        <v>0</v>
      </c>
      <c r="BG534" s="220">
        <f>IF(N534="zákl. přenesená",J534,0)</f>
        <v>0</v>
      </c>
      <c r="BH534" s="220">
        <f>IF(N534="sníž. přenesená",J534,0)</f>
        <v>0</v>
      </c>
      <c r="BI534" s="220">
        <f>IF(N534="nulová",J534,0)</f>
        <v>0</v>
      </c>
      <c r="BJ534" s="17" t="s">
        <v>84</v>
      </c>
      <c r="BK534" s="220">
        <f>ROUND(I534*H534,2)</f>
        <v>0</v>
      </c>
      <c r="BL534" s="17" t="s">
        <v>321</v>
      </c>
      <c r="BM534" s="219" t="s">
        <v>983</v>
      </c>
    </row>
    <row r="535" spans="1:65" s="2" customFormat="1">
      <c r="A535" s="34"/>
      <c r="B535" s="35"/>
      <c r="C535" s="36"/>
      <c r="D535" s="221" t="s">
        <v>200</v>
      </c>
      <c r="E535" s="36"/>
      <c r="F535" s="222" t="s">
        <v>984</v>
      </c>
      <c r="G535" s="36"/>
      <c r="H535" s="36"/>
      <c r="I535" s="122"/>
      <c r="J535" s="36"/>
      <c r="K535" s="36"/>
      <c r="L535" s="39"/>
      <c r="M535" s="223"/>
      <c r="N535" s="224"/>
      <c r="O535" s="71"/>
      <c r="P535" s="71"/>
      <c r="Q535" s="71"/>
      <c r="R535" s="71"/>
      <c r="S535" s="71"/>
      <c r="T535" s="72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200</v>
      </c>
      <c r="AU535" s="17" t="s">
        <v>86</v>
      </c>
    </row>
    <row r="536" spans="1:65" s="13" customFormat="1">
      <c r="B536" s="225"/>
      <c r="C536" s="226"/>
      <c r="D536" s="221" t="s">
        <v>202</v>
      </c>
      <c r="E536" s="227" t="s">
        <v>1</v>
      </c>
      <c r="F536" s="228" t="s">
        <v>1477</v>
      </c>
      <c r="G536" s="226"/>
      <c r="H536" s="227" t="s">
        <v>1</v>
      </c>
      <c r="I536" s="229"/>
      <c r="J536" s="226"/>
      <c r="K536" s="226"/>
      <c r="L536" s="230"/>
      <c r="M536" s="231"/>
      <c r="N536" s="232"/>
      <c r="O536" s="232"/>
      <c r="P536" s="232"/>
      <c r="Q536" s="232"/>
      <c r="R536" s="232"/>
      <c r="S536" s="232"/>
      <c r="T536" s="233"/>
      <c r="AT536" s="234" t="s">
        <v>202</v>
      </c>
      <c r="AU536" s="234" t="s">
        <v>86</v>
      </c>
      <c r="AV536" s="13" t="s">
        <v>84</v>
      </c>
      <c r="AW536" s="13" t="s">
        <v>32</v>
      </c>
      <c r="AX536" s="13" t="s">
        <v>77</v>
      </c>
      <c r="AY536" s="234" t="s">
        <v>191</v>
      </c>
    </row>
    <row r="537" spans="1:65" s="14" customFormat="1" ht="22.5">
      <c r="B537" s="235"/>
      <c r="C537" s="236"/>
      <c r="D537" s="221" t="s">
        <v>202</v>
      </c>
      <c r="E537" s="237" t="s">
        <v>1</v>
      </c>
      <c r="F537" s="238" t="s">
        <v>1528</v>
      </c>
      <c r="G537" s="236"/>
      <c r="H537" s="239">
        <v>67.739999999999995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AT537" s="245" t="s">
        <v>202</v>
      </c>
      <c r="AU537" s="245" t="s">
        <v>86</v>
      </c>
      <c r="AV537" s="14" t="s">
        <v>86</v>
      </c>
      <c r="AW537" s="14" t="s">
        <v>32</v>
      </c>
      <c r="AX537" s="14" t="s">
        <v>77</v>
      </c>
      <c r="AY537" s="245" t="s">
        <v>191</v>
      </c>
    </row>
    <row r="538" spans="1:65" s="2" customFormat="1" ht="21.6" customHeight="1">
      <c r="A538" s="34"/>
      <c r="B538" s="35"/>
      <c r="C538" s="208" t="s">
        <v>861</v>
      </c>
      <c r="D538" s="208" t="s">
        <v>193</v>
      </c>
      <c r="E538" s="209" t="s">
        <v>989</v>
      </c>
      <c r="F538" s="210" t="s">
        <v>990</v>
      </c>
      <c r="G538" s="211" t="s">
        <v>223</v>
      </c>
      <c r="H538" s="212">
        <v>39.933999999999997</v>
      </c>
      <c r="I538" s="213"/>
      <c r="J538" s="214">
        <f>ROUND(I538*H538,2)</f>
        <v>0</v>
      </c>
      <c r="K538" s="210" t="s">
        <v>197</v>
      </c>
      <c r="L538" s="39"/>
      <c r="M538" s="215" t="s">
        <v>1</v>
      </c>
      <c r="N538" s="216" t="s">
        <v>42</v>
      </c>
      <c r="O538" s="71"/>
      <c r="P538" s="217">
        <f>O538*H538</f>
        <v>0</v>
      </c>
      <c r="Q538" s="217">
        <v>7.4999999999999997E-3</v>
      </c>
      <c r="R538" s="217">
        <f>Q538*H538</f>
        <v>0.29950499999999997</v>
      </c>
      <c r="S538" s="217">
        <v>0</v>
      </c>
      <c r="T538" s="218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219" t="s">
        <v>321</v>
      </c>
      <c r="AT538" s="219" t="s">
        <v>193</v>
      </c>
      <c r="AU538" s="219" t="s">
        <v>86</v>
      </c>
      <c r="AY538" s="17" t="s">
        <v>191</v>
      </c>
      <c r="BE538" s="220">
        <f>IF(N538="základní",J538,0)</f>
        <v>0</v>
      </c>
      <c r="BF538" s="220">
        <f>IF(N538="snížená",J538,0)</f>
        <v>0</v>
      </c>
      <c r="BG538" s="220">
        <f>IF(N538="zákl. přenesená",J538,0)</f>
        <v>0</v>
      </c>
      <c r="BH538" s="220">
        <f>IF(N538="sníž. přenesená",J538,0)</f>
        <v>0</v>
      </c>
      <c r="BI538" s="220">
        <f>IF(N538="nulová",J538,0)</f>
        <v>0</v>
      </c>
      <c r="BJ538" s="17" t="s">
        <v>84</v>
      </c>
      <c r="BK538" s="220">
        <f>ROUND(I538*H538,2)</f>
        <v>0</v>
      </c>
      <c r="BL538" s="17" t="s">
        <v>321</v>
      </c>
      <c r="BM538" s="219" t="s">
        <v>1529</v>
      </c>
    </row>
    <row r="539" spans="1:65" s="2" customFormat="1" ht="19.5">
      <c r="A539" s="34"/>
      <c r="B539" s="35"/>
      <c r="C539" s="36"/>
      <c r="D539" s="221" t="s">
        <v>200</v>
      </c>
      <c r="E539" s="36"/>
      <c r="F539" s="222" t="s">
        <v>992</v>
      </c>
      <c r="G539" s="36"/>
      <c r="H539" s="36"/>
      <c r="I539" s="122"/>
      <c r="J539" s="36"/>
      <c r="K539" s="36"/>
      <c r="L539" s="39"/>
      <c r="M539" s="223"/>
      <c r="N539" s="224"/>
      <c r="O539" s="71"/>
      <c r="P539" s="71"/>
      <c r="Q539" s="71"/>
      <c r="R539" s="71"/>
      <c r="S539" s="71"/>
      <c r="T539" s="72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T539" s="17" t="s">
        <v>200</v>
      </c>
      <c r="AU539" s="17" t="s">
        <v>86</v>
      </c>
    </row>
    <row r="540" spans="1:65" s="14" customFormat="1">
      <c r="B540" s="235"/>
      <c r="C540" s="236"/>
      <c r="D540" s="221" t="s">
        <v>202</v>
      </c>
      <c r="E540" s="237" t="s">
        <v>1</v>
      </c>
      <c r="F540" s="238" t="s">
        <v>1496</v>
      </c>
      <c r="G540" s="236"/>
      <c r="H540" s="239">
        <v>39.03</v>
      </c>
      <c r="I540" s="240"/>
      <c r="J540" s="236"/>
      <c r="K540" s="236"/>
      <c r="L540" s="241"/>
      <c r="M540" s="242"/>
      <c r="N540" s="243"/>
      <c r="O540" s="243"/>
      <c r="P540" s="243"/>
      <c r="Q540" s="243"/>
      <c r="R540" s="243"/>
      <c r="S540" s="243"/>
      <c r="T540" s="244"/>
      <c r="AT540" s="245" t="s">
        <v>202</v>
      </c>
      <c r="AU540" s="245" t="s">
        <v>86</v>
      </c>
      <c r="AV540" s="14" t="s">
        <v>86</v>
      </c>
      <c r="AW540" s="14" t="s">
        <v>32</v>
      </c>
      <c r="AX540" s="14" t="s">
        <v>77</v>
      </c>
      <c r="AY540" s="245" t="s">
        <v>191</v>
      </c>
    </row>
    <row r="541" spans="1:65" s="13" customFormat="1">
      <c r="B541" s="225"/>
      <c r="C541" s="226"/>
      <c r="D541" s="221" t="s">
        <v>202</v>
      </c>
      <c r="E541" s="227" t="s">
        <v>1</v>
      </c>
      <c r="F541" s="228" t="s">
        <v>551</v>
      </c>
      <c r="G541" s="226"/>
      <c r="H541" s="227" t="s">
        <v>1</v>
      </c>
      <c r="I541" s="229"/>
      <c r="J541" s="226"/>
      <c r="K541" s="226"/>
      <c r="L541" s="230"/>
      <c r="M541" s="231"/>
      <c r="N541" s="232"/>
      <c r="O541" s="232"/>
      <c r="P541" s="232"/>
      <c r="Q541" s="232"/>
      <c r="R541" s="232"/>
      <c r="S541" s="232"/>
      <c r="T541" s="233"/>
      <c r="AT541" s="234" t="s">
        <v>202</v>
      </c>
      <c r="AU541" s="234" t="s">
        <v>86</v>
      </c>
      <c r="AV541" s="13" t="s">
        <v>84</v>
      </c>
      <c r="AW541" s="13" t="s">
        <v>32</v>
      </c>
      <c r="AX541" s="13" t="s">
        <v>77</v>
      </c>
      <c r="AY541" s="234" t="s">
        <v>191</v>
      </c>
    </row>
    <row r="542" spans="1:65" s="14" customFormat="1">
      <c r="B542" s="235"/>
      <c r="C542" s="236"/>
      <c r="D542" s="221" t="s">
        <v>202</v>
      </c>
      <c r="E542" s="237" t="s">
        <v>1</v>
      </c>
      <c r="F542" s="238" t="s">
        <v>950</v>
      </c>
      <c r="G542" s="236"/>
      <c r="H542" s="239">
        <v>0.90400000000000003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AT542" s="245" t="s">
        <v>202</v>
      </c>
      <c r="AU542" s="245" t="s">
        <v>86</v>
      </c>
      <c r="AV542" s="14" t="s">
        <v>86</v>
      </c>
      <c r="AW542" s="14" t="s">
        <v>32</v>
      </c>
      <c r="AX542" s="14" t="s">
        <v>77</v>
      </c>
      <c r="AY542" s="245" t="s">
        <v>191</v>
      </c>
    </row>
    <row r="543" spans="1:65" s="2" customFormat="1" ht="21.6" customHeight="1">
      <c r="A543" s="34"/>
      <c r="B543" s="35"/>
      <c r="C543" s="208" t="s">
        <v>866</v>
      </c>
      <c r="D543" s="208" t="s">
        <v>193</v>
      </c>
      <c r="E543" s="209" t="s">
        <v>994</v>
      </c>
      <c r="F543" s="210" t="s">
        <v>995</v>
      </c>
      <c r="G543" s="211" t="s">
        <v>235</v>
      </c>
      <c r="H543" s="212">
        <v>1.385</v>
      </c>
      <c r="I543" s="213"/>
      <c r="J543" s="214">
        <f>ROUND(I543*H543,2)</f>
        <v>0</v>
      </c>
      <c r="K543" s="210" t="s">
        <v>197</v>
      </c>
      <c r="L543" s="39"/>
      <c r="M543" s="215" t="s">
        <v>1</v>
      </c>
      <c r="N543" s="216" t="s">
        <v>42</v>
      </c>
      <c r="O543" s="71"/>
      <c r="P543" s="217">
        <f>O543*H543</f>
        <v>0</v>
      </c>
      <c r="Q543" s="217">
        <v>0</v>
      </c>
      <c r="R543" s="217">
        <f>Q543*H543</f>
        <v>0</v>
      </c>
      <c r="S543" s="217">
        <v>0</v>
      </c>
      <c r="T543" s="218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219" t="s">
        <v>321</v>
      </c>
      <c r="AT543" s="219" t="s">
        <v>193</v>
      </c>
      <c r="AU543" s="219" t="s">
        <v>86</v>
      </c>
      <c r="AY543" s="17" t="s">
        <v>191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17" t="s">
        <v>84</v>
      </c>
      <c r="BK543" s="220">
        <f>ROUND(I543*H543,2)</f>
        <v>0</v>
      </c>
      <c r="BL543" s="17" t="s">
        <v>321</v>
      </c>
      <c r="BM543" s="219" t="s">
        <v>996</v>
      </c>
    </row>
    <row r="544" spans="1:65" s="2" customFormat="1" ht="29.25">
      <c r="A544" s="34"/>
      <c r="B544" s="35"/>
      <c r="C544" s="36"/>
      <c r="D544" s="221" t="s">
        <v>200</v>
      </c>
      <c r="E544" s="36"/>
      <c r="F544" s="222" t="s">
        <v>997</v>
      </c>
      <c r="G544" s="36"/>
      <c r="H544" s="36"/>
      <c r="I544" s="122"/>
      <c r="J544" s="36"/>
      <c r="K544" s="36"/>
      <c r="L544" s="39"/>
      <c r="M544" s="223"/>
      <c r="N544" s="224"/>
      <c r="O544" s="71"/>
      <c r="P544" s="71"/>
      <c r="Q544" s="71"/>
      <c r="R544" s="71"/>
      <c r="S544" s="71"/>
      <c r="T544" s="72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T544" s="17" t="s">
        <v>200</v>
      </c>
      <c r="AU544" s="17" t="s">
        <v>86</v>
      </c>
    </row>
    <row r="545" spans="1:65" s="12" customFormat="1" ht="22.9" customHeight="1">
      <c r="B545" s="192"/>
      <c r="C545" s="193"/>
      <c r="D545" s="194" t="s">
        <v>76</v>
      </c>
      <c r="E545" s="206" t="s">
        <v>1045</v>
      </c>
      <c r="F545" s="206" t="s">
        <v>1046</v>
      </c>
      <c r="G545" s="193"/>
      <c r="H545" s="193"/>
      <c r="I545" s="196"/>
      <c r="J545" s="207">
        <f>BK545</f>
        <v>0</v>
      </c>
      <c r="K545" s="193"/>
      <c r="L545" s="198"/>
      <c r="M545" s="199"/>
      <c r="N545" s="200"/>
      <c r="O545" s="200"/>
      <c r="P545" s="201">
        <f>SUM(P546:P584)</f>
        <v>0</v>
      </c>
      <c r="Q545" s="200"/>
      <c r="R545" s="201">
        <f>SUM(R546:R584)</f>
        <v>3.3135839000000002</v>
      </c>
      <c r="S545" s="200"/>
      <c r="T545" s="202">
        <f>SUM(T546:T584)</f>
        <v>0</v>
      </c>
      <c r="AR545" s="203" t="s">
        <v>86</v>
      </c>
      <c r="AT545" s="204" t="s">
        <v>76</v>
      </c>
      <c r="AU545" s="204" t="s">
        <v>84</v>
      </c>
      <c r="AY545" s="203" t="s">
        <v>191</v>
      </c>
      <c r="BK545" s="205">
        <f>SUM(BK546:BK584)</f>
        <v>0</v>
      </c>
    </row>
    <row r="546" spans="1:65" s="2" customFormat="1" ht="32.450000000000003" customHeight="1">
      <c r="A546" s="34"/>
      <c r="B546" s="35"/>
      <c r="C546" s="208" t="s">
        <v>871</v>
      </c>
      <c r="D546" s="208" t="s">
        <v>193</v>
      </c>
      <c r="E546" s="209" t="s">
        <v>1048</v>
      </c>
      <c r="F546" s="210" t="s">
        <v>1049</v>
      </c>
      <c r="G546" s="211" t="s">
        <v>223</v>
      </c>
      <c r="H546" s="212">
        <v>133.19200000000001</v>
      </c>
      <c r="I546" s="213"/>
      <c r="J546" s="214">
        <f>ROUND(I546*H546,2)</f>
        <v>0</v>
      </c>
      <c r="K546" s="210" t="s">
        <v>197</v>
      </c>
      <c r="L546" s="39"/>
      <c r="M546" s="215" t="s">
        <v>1</v>
      </c>
      <c r="N546" s="216" t="s">
        <v>42</v>
      </c>
      <c r="O546" s="71"/>
      <c r="P546" s="217">
        <f>O546*H546</f>
        <v>0</v>
      </c>
      <c r="Q546" s="217">
        <v>5.3E-3</v>
      </c>
      <c r="R546" s="217">
        <f>Q546*H546</f>
        <v>0.70591760000000003</v>
      </c>
      <c r="S546" s="217">
        <v>0</v>
      </c>
      <c r="T546" s="218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219" t="s">
        <v>321</v>
      </c>
      <c r="AT546" s="219" t="s">
        <v>193</v>
      </c>
      <c r="AU546" s="219" t="s">
        <v>86</v>
      </c>
      <c r="AY546" s="17" t="s">
        <v>191</v>
      </c>
      <c r="BE546" s="220">
        <f>IF(N546="základní",J546,0)</f>
        <v>0</v>
      </c>
      <c r="BF546" s="220">
        <f>IF(N546="snížená",J546,0)</f>
        <v>0</v>
      </c>
      <c r="BG546" s="220">
        <f>IF(N546="zákl. přenesená",J546,0)</f>
        <v>0</v>
      </c>
      <c r="BH546" s="220">
        <f>IF(N546="sníž. přenesená",J546,0)</f>
        <v>0</v>
      </c>
      <c r="BI546" s="220">
        <f>IF(N546="nulová",J546,0)</f>
        <v>0</v>
      </c>
      <c r="BJ546" s="17" t="s">
        <v>84</v>
      </c>
      <c r="BK546" s="220">
        <f>ROUND(I546*H546,2)</f>
        <v>0</v>
      </c>
      <c r="BL546" s="17" t="s">
        <v>321</v>
      </c>
      <c r="BM546" s="219" t="s">
        <v>1050</v>
      </c>
    </row>
    <row r="547" spans="1:65" s="2" customFormat="1" ht="29.25">
      <c r="A547" s="34"/>
      <c r="B547" s="35"/>
      <c r="C547" s="36"/>
      <c r="D547" s="221" t="s">
        <v>200</v>
      </c>
      <c r="E547" s="36"/>
      <c r="F547" s="222" t="s">
        <v>1051</v>
      </c>
      <c r="G547" s="36"/>
      <c r="H547" s="36"/>
      <c r="I547" s="122"/>
      <c r="J547" s="36"/>
      <c r="K547" s="36"/>
      <c r="L547" s="39"/>
      <c r="M547" s="223"/>
      <c r="N547" s="224"/>
      <c r="O547" s="71"/>
      <c r="P547" s="71"/>
      <c r="Q547" s="71"/>
      <c r="R547" s="71"/>
      <c r="S547" s="71"/>
      <c r="T547" s="72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T547" s="17" t="s">
        <v>200</v>
      </c>
      <c r="AU547" s="17" t="s">
        <v>86</v>
      </c>
    </row>
    <row r="548" spans="1:65" s="13" customFormat="1">
      <c r="B548" s="225"/>
      <c r="C548" s="226"/>
      <c r="D548" s="221" t="s">
        <v>202</v>
      </c>
      <c r="E548" s="227" t="s">
        <v>1</v>
      </c>
      <c r="F548" s="228" t="s">
        <v>1477</v>
      </c>
      <c r="G548" s="226"/>
      <c r="H548" s="227" t="s">
        <v>1</v>
      </c>
      <c r="I548" s="229"/>
      <c r="J548" s="226"/>
      <c r="K548" s="226"/>
      <c r="L548" s="230"/>
      <c r="M548" s="231"/>
      <c r="N548" s="232"/>
      <c r="O548" s="232"/>
      <c r="P548" s="232"/>
      <c r="Q548" s="232"/>
      <c r="R548" s="232"/>
      <c r="S548" s="232"/>
      <c r="T548" s="233"/>
      <c r="AT548" s="234" t="s">
        <v>202</v>
      </c>
      <c r="AU548" s="234" t="s">
        <v>86</v>
      </c>
      <c r="AV548" s="13" t="s">
        <v>84</v>
      </c>
      <c r="AW548" s="13" t="s">
        <v>32</v>
      </c>
      <c r="AX548" s="13" t="s">
        <v>77</v>
      </c>
      <c r="AY548" s="234" t="s">
        <v>191</v>
      </c>
    </row>
    <row r="549" spans="1:65" s="14" customFormat="1" ht="22.5">
      <c r="B549" s="235"/>
      <c r="C549" s="236"/>
      <c r="D549" s="221" t="s">
        <v>202</v>
      </c>
      <c r="E549" s="237" t="s">
        <v>1</v>
      </c>
      <c r="F549" s="238" t="s">
        <v>1530</v>
      </c>
      <c r="G549" s="236"/>
      <c r="H549" s="239">
        <v>155.80199999999999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AT549" s="245" t="s">
        <v>202</v>
      </c>
      <c r="AU549" s="245" t="s">
        <v>86</v>
      </c>
      <c r="AV549" s="14" t="s">
        <v>86</v>
      </c>
      <c r="AW549" s="14" t="s">
        <v>32</v>
      </c>
      <c r="AX549" s="14" t="s">
        <v>77</v>
      </c>
      <c r="AY549" s="245" t="s">
        <v>191</v>
      </c>
    </row>
    <row r="550" spans="1:65" s="14" customFormat="1">
      <c r="B550" s="235"/>
      <c r="C550" s="236"/>
      <c r="D550" s="221" t="s">
        <v>202</v>
      </c>
      <c r="E550" s="237" t="s">
        <v>1</v>
      </c>
      <c r="F550" s="238" t="s">
        <v>1531</v>
      </c>
      <c r="G550" s="236"/>
      <c r="H550" s="239">
        <v>-22.61</v>
      </c>
      <c r="I550" s="240"/>
      <c r="J550" s="236"/>
      <c r="K550" s="236"/>
      <c r="L550" s="241"/>
      <c r="M550" s="242"/>
      <c r="N550" s="243"/>
      <c r="O550" s="243"/>
      <c r="P550" s="243"/>
      <c r="Q550" s="243"/>
      <c r="R550" s="243"/>
      <c r="S550" s="243"/>
      <c r="T550" s="244"/>
      <c r="AT550" s="245" t="s">
        <v>202</v>
      </c>
      <c r="AU550" s="245" t="s">
        <v>86</v>
      </c>
      <c r="AV550" s="14" t="s">
        <v>86</v>
      </c>
      <c r="AW550" s="14" t="s">
        <v>32</v>
      </c>
      <c r="AX550" s="14" t="s">
        <v>77</v>
      </c>
      <c r="AY550" s="245" t="s">
        <v>191</v>
      </c>
    </row>
    <row r="551" spans="1:65" s="2" customFormat="1" ht="32.450000000000003" customHeight="1">
      <c r="A551" s="34"/>
      <c r="B551" s="35"/>
      <c r="C551" s="208" t="s">
        <v>877</v>
      </c>
      <c r="D551" s="208" t="s">
        <v>193</v>
      </c>
      <c r="E551" s="209" t="s">
        <v>1057</v>
      </c>
      <c r="F551" s="210" t="s">
        <v>1058</v>
      </c>
      <c r="G551" s="211" t="s">
        <v>297</v>
      </c>
      <c r="H551" s="212">
        <v>9.4499999999999993</v>
      </c>
      <c r="I551" s="213"/>
      <c r="J551" s="214">
        <f>ROUND(I551*H551,2)</f>
        <v>0</v>
      </c>
      <c r="K551" s="210" t="s">
        <v>197</v>
      </c>
      <c r="L551" s="39"/>
      <c r="M551" s="215" t="s">
        <v>1</v>
      </c>
      <c r="N551" s="216" t="s">
        <v>42</v>
      </c>
      <c r="O551" s="71"/>
      <c r="P551" s="217">
        <f>O551*H551</f>
        <v>0</v>
      </c>
      <c r="Q551" s="217">
        <v>9.7999999999999997E-4</v>
      </c>
      <c r="R551" s="217">
        <f>Q551*H551</f>
        <v>9.2609999999999984E-3</v>
      </c>
      <c r="S551" s="217">
        <v>0</v>
      </c>
      <c r="T551" s="218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19" t="s">
        <v>321</v>
      </c>
      <c r="AT551" s="219" t="s">
        <v>193</v>
      </c>
      <c r="AU551" s="219" t="s">
        <v>86</v>
      </c>
      <c r="AY551" s="17" t="s">
        <v>191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17" t="s">
        <v>84</v>
      </c>
      <c r="BK551" s="220">
        <f>ROUND(I551*H551,2)</f>
        <v>0</v>
      </c>
      <c r="BL551" s="17" t="s">
        <v>321</v>
      </c>
      <c r="BM551" s="219" t="s">
        <v>1059</v>
      </c>
    </row>
    <row r="552" spans="1:65" s="2" customFormat="1" ht="19.5">
      <c r="A552" s="34"/>
      <c r="B552" s="35"/>
      <c r="C552" s="36"/>
      <c r="D552" s="221" t="s">
        <v>200</v>
      </c>
      <c r="E552" s="36"/>
      <c r="F552" s="222" t="s">
        <v>1060</v>
      </c>
      <c r="G552" s="36"/>
      <c r="H552" s="36"/>
      <c r="I552" s="122"/>
      <c r="J552" s="36"/>
      <c r="K552" s="36"/>
      <c r="L552" s="39"/>
      <c r="M552" s="223"/>
      <c r="N552" s="224"/>
      <c r="O552" s="71"/>
      <c r="P552" s="71"/>
      <c r="Q552" s="71"/>
      <c r="R552" s="71"/>
      <c r="S552" s="71"/>
      <c r="T552" s="72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7" t="s">
        <v>200</v>
      </c>
      <c r="AU552" s="17" t="s">
        <v>86</v>
      </c>
    </row>
    <row r="553" spans="1:65" s="13" customFormat="1">
      <c r="B553" s="225"/>
      <c r="C553" s="226"/>
      <c r="D553" s="221" t="s">
        <v>202</v>
      </c>
      <c r="E553" s="227" t="s">
        <v>1</v>
      </c>
      <c r="F553" s="228" t="s">
        <v>1061</v>
      </c>
      <c r="G553" s="226"/>
      <c r="H553" s="227" t="s">
        <v>1</v>
      </c>
      <c r="I553" s="229"/>
      <c r="J553" s="226"/>
      <c r="K553" s="226"/>
      <c r="L553" s="230"/>
      <c r="M553" s="231"/>
      <c r="N553" s="232"/>
      <c r="O553" s="232"/>
      <c r="P553" s="232"/>
      <c r="Q553" s="232"/>
      <c r="R553" s="232"/>
      <c r="S553" s="232"/>
      <c r="T553" s="233"/>
      <c r="AT553" s="234" t="s">
        <v>202</v>
      </c>
      <c r="AU553" s="234" t="s">
        <v>86</v>
      </c>
      <c r="AV553" s="13" t="s">
        <v>84</v>
      </c>
      <c r="AW553" s="13" t="s">
        <v>32</v>
      </c>
      <c r="AX553" s="13" t="s">
        <v>77</v>
      </c>
      <c r="AY553" s="234" t="s">
        <v>191</v>
      </c>
    </row>
    <row r="554" spans="1:65" s="14" customFormat="1">
      <c r="B554" s="235"/>
      <c r="C554" s="236"/>
      <c r="D554" s="221" t="s">
        <v>202</v>
      </c>
      <c r="E554" s="237" t="s">
        <v>1</v>
      </c>
      <c r="F554" s="238" t="s">
        <v>1062</v>
      </c>
      <c r="G554" s="236"/>
      <c r="H554" s="239">
        <v>9.4499999999999993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AT554" s="245" t="s">
        <v>202</v>
      </c>
      <c r="AU554" s="245" t="s">
        <v>86</v>
      </c>
      <c r="AV554" s="14" t="s">
        <v>86</v>
      </c>
      <c r="AW554" s="14" t="s">
        <v>32</v>
      </c>
      <c r="AX554" s="14" t="s">
        <v>77</v>
      </c>
      <c r="AY554" s="245" t="s">
        <v>191</v>
      </c>
    </row>
    <row r="555" spans="1:65" s="2" customFormat="1" ht="21.6" customHeight="1">
      <c r="A555" s="34"/>
      <c r="B555" s="35"/>
      <c r="C555" s="247" t="s">
        <v>881</v>
      </c>
      <c r="D555" s="247" t="s">
        <v>275</v>
      </c>
      <c r="E555" s="248" t="s">
        <v>1064</v>
      </c>
      <c r="F555" s="249" t="s">
        <v>1065</v>
      </c>
      <c r="G555" s="250" t="s">
        <v>223</v>
      </c>
      <c r="H555" s="251">
        <v>148.59</v>
      </c>
      <c r="I555" s="252"/>
      <c r="J555" s="253">
        <f>ROUND(I555*H555,2)</f>
        <v>0</v>
      </c>
      <c r="K555" s="249" t="s">
        <v>197</v>
      </c>
      <c r="L555" s="254"/>
      <c r="M555" s="255" t="s">
        <v>1</v>
      </c>
      <c r="N555" s="256" t="s">
        <v>42</v>
      </c>
      <c r="O555" s="71"/>
      <c r="P555" s="217">
        <f>O555*H555</f>
        <v>0</v>
      </c>
      <c r="Q555" s="217">
        <v>1.26E-2</v>
      </c>
      <c r="R555" s="217">
        <f>Q555*H555</f>
        <v>1.872234</v>
      </c>
      <c r="S555" s="217">
        <v>0</v>
      </c>
      <c r="T555" s="218">
        <f>S555*H555</f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219" t="s">
        <v>451</v>
      </c>
      <c r="AT555" s="219" t="s">
        <v>275</v>
      </c>
      <c r="AU555" s="219" t="s">
        <v>86</v>
      </c>
      <c r="AY555" s="17" t="s">
        <v>191</v>
      </c>
      <c r="BE555" s="220">
        <f>IF(N555="základní",J555,0)</f>
        <v>0</v>
      </c>
      <c r="BF555" s="220">
        <f>IF(N555="snížená",J555,0)</f>
        <v>0</v>
      </c>
      <c r="BG555" s="220">
        <f>IF(N555="zákl. přenesená",J555,0)</f>
        <v>0</v>
      </c>
      <c r="BH555" s="220">
        <f>IF(N555="sníž. přenesená",J555,0)</f>
        <v>0</v>
      </c>
      <c r="BI555" s="220">
        <f>IF(N555="nulová",J555,0)</f>
        <v>0</v>
      </c>
      <c r="BJ555" s="17" t="s">
        <v>84</v>
      </c>
      <c r="BK555" s="220">
        <f>ROUND(I555*H555,2)</f>
        <v>0</v>
      </c>
      <c r="BL555" s="17" t="s">
        <v>321</v>
      </c>
      <c r="BM555" s="219" t="s">
        <v>1066</v>
      </c>
    </row>
    <row r="556" spans="1:65" s="2" customFormat="1" ht="19.5">
      <c r="A556" s="34"/>
      <c r="B556" s="35"/>
      <c r="C556" s="36"/>
      <c r="D556" s="221" t="s">
        <v>200</v>
      </c>
      <c r="E556" s="36"/>
      <c r="F556" s="222" t="s">
        <v>1067</v>
      </c>
      <c r="G556" s="36"/>
      <c r="H556" s="36"/>
      <c r="I556" s="122"/>
      <c r="J556" s="36"/>
      <c r="K556" s="36"/>
      <c r="L556" s="39"/>
      <c r="M556" s="223"/>
      <c r="N556" s="224"/>
      <c r="O556" s="71"/>
      <c r="P556" s="71"/>
      <c r="Q556" s="71"/>
      <c r="R556" s="71"/>
      <c r="S556" s="71"/>
      <c r="T556" s="72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T556" s="17" t="s">
        <v>200</v>
      </c>
      <c r="AU556" s="17" t="s">
        <v>86</v>
      </c>
    </row>
    <row r="557" spans="1:65" s="13" customFormat="1">
      <c r="B557" s="225"/>
      <c r="C557" s="226"/>
      <c r="D557" s="221" t="s">
        <v>202</v>
      </c>
      <c r="E557" s="227" t="s">
        <v>1</v>
      </c>
      <c r="F557" s="228" t="s">
        <v>1477</v>
      </c>
      <c r="G557" s="226"/>
      <c r="H557" s="227" t="s">
        <v>1</v>
      </c>
      <c r="I557" s="229"/>
      <c r="J557" s="226"/>
      <c r="K557" s="226"/>
      <c r="L557" s="230"/>
      <c r="M557" s="231"/>
      <c r="N557" s="232"/>
      <c r="O557" s="232"/>
      <c r="P557" s="232"/>
      <c r="Q557" s="232"/>
      <c r="R557" s="232"/>
      <c r="S557" s="232"/>
      <c r="T557" s="233"/>
      <c r="AT557" s="234" t="s">
        <v>202</v>
      </c>
      <c r="AU557" s="234" t="s">
        <v>86</v>
      </c>
      <c r="AV557" s="13" t="s">
        <v>84</v>
      </c>
      <c r="AW557" s="13" t="s">
        <v>32</v>
      </c>
      <c r="AX557" s="13" t="s">
        <v>77</v>
      </c>
      <c r="AY557" s="234" t="s">
        <v>191</v>
      </c>
    </row>
    <row r="558" spans="1:65" s="14" customFormat="1" ht="22.5">
      <c r="B558" s="235"/>
      <c r="C558" s="236"/>
      <c r="D558" s="221" t="s">
        <v>202</v>
      </c>
      <c r="E558" s="237" t="s">
        <v>1</v>
      </c>
      <c r="F558" s="238" t="s">
        <v>1530</v>
      </c>
      <c r="G558" s="236"/>
      <c r="H558" s="239">
        <v>155.80199999999999</v>
      </c>
      <c r="I558" s="240"/>
      <c r="J558" s="236"/>
      <c r="K558" s="236"/>
      <c r="L558" s="241"/>
      <c r="M558" s="242"/>
      <c r="N558" s="243"/>
      <c r="O558" s="243"/>
      <c r="P558" s="243"/>
      <c r="Q558" s="243"/>
      <c r="R558" s="243"/>
      <c r="S558" s="243"/>
      <c r="T558" s="244"/>
      <c r="AT558" s="245" t="s">
        <v>202</v>
      </c>
      <c r="AU558" s="245" t="s">
        <v>86</v>
      </c>
      <c r="AV558" s="14" t="s">
        <v>86</v>
      </c>
      <c r="AW558" s="14" t="s">
        <v>32</v>
      </c>
      <c r="AX558" s="14" t="s">
        <v>77</v>
      </c>
      <c r="AY558" s="245" t="s">
        <v>191</v>
      </c>
    </row>
    <row r="559" spans="1:65" s="14" customFormat="1">
      <c r="B559" s="235"/>
      <c r="C559" s="236"/>
      <c r="D559" s="221" t="s">
        <v>202</v>
      </c>
      <c r="E559" s="237" t="s">
        <v>1</v>
      </c>
      <c r="F559" s="238" t="s">
        <v>1531</v>
      </c>
      <c r="G559" s="236"/>
      <c r="H559" s="239">
        <v>-22.61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AT559" s="245" t="s">
        <v>202</v>
      </c>
      <c r="AU559" s="245" t="s">
        <v>86</v>
      </c>
      <c r="AV559" s="14" t="s">
        <v>86</v>
      </c>
      <c r="AW559" s="14" t="s">
        <v>32</v>
      </c>
      <c r="AX559" s="14" t="s">
        <v>77</v>
      </c>
      <c r="AY559" s="245" t="s">
        <v>191</v>
      </c>
    </row>
    <row r="560" spans="1:65" s="13" customFormat="1">
      <c r="B560" s="225"/>
      <c r="C560" s="226"/>
      <c r="D560" s="221" t="s">
        <v>202</v>
      </c>
      <c r="E560" s="227" t="s">
        <v>1</v>
      </c>
      <c r="F560" s="228" t="s">
        <v>1061</v>
      </c>
      <c r="G560" s="226"/>
      <c r="H560" s="227" t="s">
        <v>1</v>
      </c>
      <c r="I560" s="229"/>
      <c r="J560" s="226"/>
      <c r="K560" s="226"/>
      <c r="L560" s="230"/>
      <c r="M560" s="231"/>
      <c r="N560" s="232"/>
      <c r="O560" s="232"/>
      <c r="P560" s="232"/>
      <c r="Q560" s="232"/>
      <c r="R560" s="232"/>
      <c r="S560" s="232"/>
      <c r="T560" s="233"/>
      <c r="AT560" s="234" t="s">
        <v>202</v>
      </c>
      <c r="AU560" s="234" t="s">
        <v>86</v>
      </c>
      <c r="AV560" s="13" t="s">
        <v>84</v>
      </c>
      <c r="AW560" s="13" t="s">
        <v>32</v>
      </c>
      <c r="AX560" s="13" t="s">
        <v>77</v>
      </c>
      <c r="AY560" s="234" t="s">
        <v>191</v>
      </c>
    </row>
    <row r="561" spans="1:65" s="14" customFormat="1">
      <c r="B561" s="235"/>
      <c r="C561" s="236"/>
      <c r="D561" s="221" t="s">
        <v>202</v>
      </c>
      <c r="E561" s="237" t="s">
        <v>1</v>
      </c>
      <c r="F561" s="238" t="s">
        <v>1068</v>
      </c>
      <c r="G561" s="236"/>
      <c r="H561" s="239">
        <v>1.89</v>
      </c>
      <c r="I561" s="240"/>
      <c r="J561" s="236"/>
      <c r="K561" s="236"/>
      <c r="L561" s="241"/>
      <c r="M561" s="242"/>
      <c r="N561" s="243"/>
      <c r="O561" s="243"/>
      <c r="P561" s="243"/>
      <c r="Q561" s="243"/>
      <c r="R561" s="243"/>
      <c r="S561" s="243"/>
      <c r="T561" s="244"/>
      <c r="AT561" s="245" t="s">
        <v>202</v>
      </c>
      <c r="AU561" s="245" t="s">
        <v>86</v>
      </c>
      <c r="AV561" s="14" t="s">
        <v>86</v>
      </c>
      <c r="AW561" s="14" t="s">
        <v>32</v>
      </c>
      <c r="AX561" s="14" t="s">
        <v>77</v>
      </c>
      <c r="AY561" s="245" t="s">
        <v>191</v>
      </c>
    </row>
    <row r="562" spans="1:65" s="14" customFormat="1">
      <c r="B562" s="235"/>
      <c r="C562" s="236"/>
      <c r="D562" s="221" t="s">
        <v>202</v>
      </c>
      <c r="E562" s="236"/>
      <c r="F562" s="238" t="s">
        <v>1532</v>
      </c>
      <c r="G562" s="236"/>
      <c r="H562" s="239">
        <v>148.59</v>
      </c>
      <c r="I562" s="240"/>
      <c r="J562" s="236"/>
      <c r="K562" s="236"/>
      <c r="L562" s="241"/>
      <c r="M562" s="242"/>
      <c r="N562" s="243"/>
      <c r="O562" s="243"/>
      <c r="P562" s="243"/>
      <c r="Q562" s="243"/>
      <c r="R562" s="243"/>
      <c r="S562" s="243"/>
      <c r="T562" s="244"/>
      <c r="AT562" s="245" t="s">
        <v>202</v>
      </c>
      <c r="AU562" s="245" t="s">
        <v>86</v>
      </c>
      <c r="AV562" s="14" t="s">
        <v>86</v>
      </c>
      <c r="AW562" s="14" t="s">
        <v>4</v>
      </c>
      <c r="AX562" s="14" t="s">
        <v>84</v>
      </c>
      <c r="AY562" s="245" t="s">
        <v>191</v>
      </c>
    </row>
    <row r="563" spans="1:65" s="2" customFormat="1" ht="21.6" customHeight="1">
      <c r="A563" s="34"/>
      <c r="B563" s="35"/>
      <c r="C563" s="208" t="s">
        <v>891</v>
      </c>
      <c r="D563" s="208" t="s">
        <v>193</v>
      </c>
      <c r="E563" s="209" t="s">
        <v>1071</v>
      </c>
      <c r="F563" s="210" t="s">
        <v>1072</v>
      </c>
      <c r="G563" s="211" t="s">
        <v>223</v>
      </c>
      <c r="H563" s="212">
        <v>93.801000000000002</v>
      </c>
      <c r="I563" s="213"/>
      <c r="J563" s="214">
        <f>ROUND(I563*H563,2)</f>
        <v>0</v>
      </c>
      <c r="K563" s="210" t="s">
        <v>197</v>
      </c>
      <c r="L563" s="39"/>
      <c r="M563" s="215" t="s">
        <v>1</v>
      </c>
      <c r="N563" s="216" t="s">
        <v>42</v>
      </c>
      <c r="O563" s="71"/>
      <c r="P563" s="217">
        <f>O563*H563</f>
        <v>0</v>
      </c>
      <c r="Q563" s="217">
        <v>4.4999999999999997E-3</v>
      </c>
      <c r="R563" s="217">
        <f>Q563*H563</f>
        <v>0.42210449999999999</v>
      </c>
      <c r="S563" s="217">
        <v>0</v>
      </c>
      <c r="T563" s="218">
        <f>S563*H563</f>
        <v>0</v>
      </c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R563" s="219" t="s">
        <v>321</v>
      </c>
      <c r="AT563" s="219" t="s">
        <v>193</v>
      </c>
      <c r="AU563" s="219" t="s">
        <v>86</v>
      </c>
      <c r="AY563" s="17" t="s">
        <v>191</v>
      </c>
      <c r="BE563" s="220">
        <f>IF(N563="základní",J563,0)</f>
        <v>0</v>
      </c>
      <c r="BF563" s="220">
        <f>IF(N563="snížená",J563,0)</f>
        <v>0</v>
      </c>
      <c r="BG563" s="220">
        <f>IF(N563="zákl. přenesená",J563,0)</f>
        <v>0</v>
      </c>
      <c r="BH563" s="220">
        <f>IF(N563="sníž. přenesená",J563,0)</f>
        <v>0</v>
      </c>
      <c r="BI563" s="220">
        <f>IF(N563="nulová",J563,0)</f>
        <v>0</v>
      </c>
      <c r="BJ563" s="17" t="s">
        <v>84</v>
      </c>
      <c r="BK563" s="220">
        <f>ROUND(I563*H563,2)</f>
        <v>0</v>
      </c>
      <c r="BL563" s="17" t="s">
        <v>321</v>
      </c>
      <c r="BM563" s="219" t="s">
        <v>1533</v>
      </c>
    </row>
    <row r="564" spans="1:65" s="2" customFormat="1" ht="19.5">
      <c r="A564" s="34"/>
      <c r="B564" s="35"/>
      <c r="C564" s="36"/>
      <c r="D564" s="221" t="s">
        <v>200</v>
      </c>
      <c r="E564" s="36"/>
      <c r="F564" s="222" t="s">
        <v>1074</v>
      </c>
      <c r="G564" s="36"/>
      <c r="H564" s="36"/>
      <c r="I564" s="122"/>
      <c r="J564" s="36"/>
      <c r="K564" s="36"/>
      <c r="L564" s="39"/>
      <c r="M564" s="223"/>
      <c r="N564" s="224"/>
      <c r="O564" s="71"/>
      <c r="P564" s="71"/>
      <c r="Q564" s="71"/>
      <c r="R564" s="71"/>
      <c r="S564" s="71"/>
      <c r="T564" s="72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T564" s="17" t="s">
        <v>200</v>
      </c>
      <c r="AU564" s="17" t="s">
        <v>86</v>
      </c>
    </row>
    <row r="565" spans="1:65" s="13" customFormat="1">
      <c r="B565" s="225"/>
      <c r="C565" s="226"/>
      <c r="D565" s="221" t="s">
        <v>202</v>
      </c>
      <c r="E565" s="227" t="s">
        <v>1</v>
      </c>
      <c r="F565" s="228" t="s">
        <v>1477</v>
      </c>
      <c r="G565" s="226"/>
      <c r="H565" s="227" t="s">
        <v>1</v>
      </c>
      <c r="I565" s="229"/>
      <c r="J565" s="226"/>
      <c r="K565" s="226"/>
      <c r="L565" s="230"/>
      <c r="M565" s="231"/>
      <c r="N565" s="232"/>
      <c r="O565" s="232"/>
      <c r="P565" s="232"/>
      <c r="Q565" s="232"/>
      <c r="R565" s="232"/>
      <c r="S565" s="232"/>
      <c r="T565" s="233"/>
      <c r="AT565" s="234" t="s">
        <v>202</v>
      </c>
      <c r="AU565" s="234" t="s">
        <v>86</v>
      </c>
      <c r="AV565" s="13" t="s">
        <v>84</v>
      </c>
      <c r="AW565" s="13" t="s">
        <v>32</v>
      </c>
      <c r="AX565" s="13" t="s">
        <v>77</v>
      </c>
      <c r="AY565" s="234" t="s">
        <v>191</v>
      </c>
    </row>
    <row r="566" spans="1:65" s="14" customFormat="1" ht="22.5">
      <c r="B566" s="235"/>
      <c r="C566" s="236"/>
      <c r="D566" s="221" t="s">
        <v>202</v>
      </c>
      <c r="E566" s="237" t="s">
        <v>1</v>
      </c>
      <c r="F566" s="238" t="s">
        <v>1483</v>
      </c>
      <c r="G566" s="236"/>
      <c r="H566" s="239">
        <v>105.30500000000001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AT566" s="245" t="s">
        <v>202</v>
      </c>
      <c r="AU566" s="245" t="s">
        <v>86</v>
      </c>
      <c r="AV566" s="14" t="s">
        <v>86</v>
      </c>
      <c r="AW566" s="14" t="s">
        <v>32</v>
      </c>
      <c r="AX566" s="14" t="s">
        <v>77</v>
      </c>
      <c r="AY566" s="245" t="s">
        <v>191</v>
      </c>
    </row>
    <row r="567" spans="1:65" s="13" customFormat="1">
      <c r="B567" s="225"/>
      <c r="C567" s="226"/>
      <c r="D567" s="221" t="s">
        <v>202</v>
      </c>
      <c r="E567" s="227" t="s">
        <v>1</v>
      </c>
      <c r="F567" s="228" t="s">
        <v>601</v>
      </c>
      <c r="G567" s="226"/>
      <c r="H567" s="227" t="s">
        <v>1</v>
      </c>
      <c r="I567" s="229"/>
      <c r="J567" s="226"/>
      <c r="K567" s="226"/>
      <c r="L567" s="230"/>
      <c r="M567" s="231"/>
      <c r="N567" s="232"/>
      <c r="O567" s="232"/>
      <c r="P567" s="232"/>
      <c r="Q567" s="232"/>
      <c r="R567" s="232"/>
      <c r="S567" s="232"/>
      <c r="T567" s="233"/>
      <c r="AT567" s="234" t="s">
        <v>202</v>
      </c>
      <c r="AU567" s="234" t="s">
        <v>86</v>
      </c>
      <c r="AV567" s="13" t="s">
        <v>84</v>
      </c>
      <c r="AW567" s="13" t="s">
        <v>32</v>
      </c>
      <c r="AX567" s="13" t="s">
        <v>77</v>
      </c>
      <c r="AY567" s="234" t="s">
        <v>191</v>
      </c>
    </row>
    <row r="568" spans="1:65" s="14" customFormat="1">
      <c r="B568" s="235"/>
      <c r="C568" s="236"/>
      <c r="D568" s="221" t="s">
        <v>202</v>
      </c>
      <c r="E568" s="237" t="s">
        <v>1</v>
      </c>
      <c r="F568" s="238" t="s">
        <v>1068</v>
      </c>
      <c r="G568" s="236"/>
      <c r="H568" s="239">
        <v>1.89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AT568" s="245" t="s">
        <v>202</v>
      </c>
      <c r="AU568" s="245" t="s">
        <v>86</v>
      </c>
      <c r="AV568" s="14" t="s">
        <v>86</v>
      </c>
      <c r="AW568" s="14" t="s">
        <v>32</v>
      </c>
      <c r="AX568" s="14" t="s">
        <v>77</v>
      </c>
      <c r="AY568" s="245" t="s">
        <v>191</v>
      </c>
    </row>
    <row r="569" spans="1:65" s="14" customFormat="1">
      <c r="B569" s="235"/>
      <c r="C569" s="236"/>
      <c r="D569" s="221" t="s">
        <v>202</v>
      </c>
      <c r="E569" s="237" t="s">
        <v>1</v>
      </c>
      <c r="F569" s="238" t="s">
        <v>1484</v>
      </c>
      <c r="G569" s="236"/>
      <c r="H569" s="239">
        <v>-13.394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AT569" s="245" t="s">
        <v>202</v>
      </c>
      <c r="AU569" s="245" t="s">
        <v>86</v>
      </c>
      <c r="AV569" s="14" t="s">
        <v>86</v>
      </c>
      <c r="AW569" s="14" t="s">
        <v>32</v>
      </c>
      <c r="AX569" s="14" t="s">
        <v>77</v>
      </c>
      <c r="AY569" s="245" t="s">
        <v>191</v>
      </c>
    </row>
    <row r="570" spans="1:65" s="2" customFormat="1" ht="21.6" customHeight="1">
      <c r="A570" s="34"/>
      <c r="B570" s="35"/>
      <c r="C570" s="208" t="s">
        <v>896</v>
      </c>
      <c r="D570" s="208" t="s">
        <v>193</v>
      </c>
      <c r="E570" s="209" t="s">
        <v>1076</v>
      </c>
      <c r="F570" s="210" t="s">
        <v>1077</v>
      </c>
      <c r="G570" s="211" t="s">
        <v>223</v>
      </c>
      <c r="H570" s="212">
        <v>187.602</v>
      </c>
      <c r="I570" s="213"/>
      <c r="J570" s="214">
        <f>ROUND(I570*H570,2)</f>
        <v>0</v>
      </c>
      <c r="K570" s="210" t="s">
        <v>197</v>
      </c>
      <c r="L570" s="39"/>
      <c r="M570" s="215" t="s">
        <v>1</v>
      </c>
      <c r="N570" s="216" t="s">
        <v>42</v>
      </c>
      <c r="O570" s="71"/>
      <c r="P570" s="217">
        <f>O570*H570</f>
        <v>0</v>
      </c>
      <c r="Q570" s="217">
        <v>1.4499999999999999E-3</v>
      </c>
      <c r="R570" s="217">
        <f>Q570*H570</f>
        <v>0.27202290000000001</v>
      </c>
      <c r="S570" s="217">
        <v>0</v>
      </c>
      <c r="T570" s="218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219" t="s">
        <v>321</v>
      </c>
      <c r="AT570" s="219" t="s">
        <v>193</v>
      </c>
      <c r="AU570" s="219" t="s">
        <v>86</v>
      </c>
      <c r="AY570" s="17" t="s">
        <v>191</v>
      </c>
      <c r="BE570" s="220">
        <f>IF(N570="základní",J570,0)</f>
        <v>0</v>
      </c>
      <c r="BF570" s="220">
        <f>IF(N570="snížená",J570,0)</f>
        <v>0</v>
      </c>
      <c r="BG570" s="220">
        <f>IF(N570="zákl. přenesená",J570,0)</f>
        <v>0</v>
      </c>
      <c r="BH570" s="220">
        <f>IF(N570="sníž. přenesená",J570,0)</f>
        <v>0</v>
      </c>
      <c r="BI570" s="220">
        <f>IF(N570="nulová",J570,0)</f>
        <v>0</v>
      </c>
      <c r="BJ570" s="17" t="s">
        <v>84</v>
      </c>
      <c r="BK570" s="220">
        <f>ROUND(I570*H570,2)</f>
        <v>0</v>
      </c>
      <c r="BL570" s="17" t="s">
        <v>321</v>
      </c>
      <c r="BM570" s="219" t="s">
        <v>1534</v>
      </c>
    </row>
    <row r="571" spans="1:65" s="2" customFormat="1" ht="29.25">
      <c r="A571" s="34"/>
      <c r="B571" s="35"/>
      <c r="C571" s="36"/>
      <c r="D571" s="221" t="s">
        <v>200</v>
      </c>
      <c r="E571" s="36"/>
      <c r="F571" s="222" t="s">
        <v>1079</v>
      </c>
      <c r="G571" s="36"/>
      <c r="H571" s="36"/>
      <c r="I571" s="122"/>
      <c r="J571" s="36"/>
      <c r="K571" s="36"/>
      <c r="L571" s="39"/>
      <c r="M571" s="223"/>
      <c r="N571" s="224"/>
      <c r="O571" s="71"/>
      <c r="P571" s="71"/>
      <c r="Q571" s="71"/>
      <c r="R571" s="71"/>
      <c r="S571" s="71"/>
      <c r="T571" s="72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T571" s="17" t="s">
        <v>200</v>
      </c>
      <c r="AU571" s="17" t="s">
        <v>86</v>
      </c>
    </row>
    <row r="572" spans="1:65" s="14" customFormat="1">
      <c r="B572" s="235"/>
      <c r="C572" s="236"/>
      <c r="D572" s="221" t="s">
        <v>202</v>
      </c>
      <c r="E572" s="236"/>
      <c r="F572" s="238" t="s">
        <v>1535</v>
      </c>
      <c r="G572" s="236"/>
      <c r="H572" s="239">
        <v>187.602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AT572" s="245" t="s">
        <v>202</v>
      </c>
      <c r="AU572" s="245" t="s">
        <v>86</v>
      </c>
      <c r="AV572" s="14" t="s">
        <v>86</v>
      </c>
      <c r="AW572" s="14" t="s">
        <v>4</v>
      </c>
      <c r="AX572" s="14" t="s">
        <v>84</v>
      </c>
      <c r="AY572" s="245" t="s">
        <v>191</v>
      </c>
    </row>
    <row r="573" spans="1:65" s="2" customFormat="1" ht="21.6" customHeight="1">
      <c r="A573" s="34"/>
      <c r="B573" s="35"/>
      <c r="C573" s="208" t="s">
        <v>901</v>
      </c>
      <c r="D573" s="208" t="s">
        <v>193</v>
      </c>
      <c r="E573" s="209" t="s">
        <v>1082</v>
      </c>
      <c r="F573" s="210" t="s">
        <v>1083</v>
      </c>
      <c r="G573" s="211" t="s">
        <v>297</v>
      </c>
      <c r="H573" s="212">
        <v>39.6</v>
      </c>
      <c r="I573" s="213"/>
      <c r="J573" s="214">
        <f>ROUND(I573*H573,2)</f>
        <v>0</v>
      </c>
      <c r="K573" s="210" t="s">
        <v>197</v>
      </c>
      <c r="L573" s="39"/>
      <c r="M573" s="215" t="s">
        <v>1</v>
      </c>
      <c r="N573" s="216" t="s">
        <v>42</v>
      </c>
      <c r="O573" s="71"/>
      <c r="P573" s="217">
        <f>O573*H573</f>
        <v>0</v>
      </c>
      <c r="Q573" s="217">
        <v>3.1E-4</v>
      </c>
      <c r="R573" s="217">
        <f>Q573*H573</f>
        <v>1.2276E-2</v>
      </c>
      <c r="S573" s="217">
        <v>0</v>
      </c>
      <c r="T573" s="218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219" t="s">
        <v>321</v>
      </c>
      <c r="AT573" s="219" t="s">
        <v>193</v>
      </c>
      <c r="AU573" s="219" t="s">
        <v>86</v>
      </c>
      <c r="AY573" s="17" t="s">
        <v>191</v>
      </c>
      <c r="BE573" s="220">
        <f>IF(N573="základní",J573,0)</f>
        <v>0</v>
      </c>
      <c r="BF573" s="220">
        <f>IF(N573="snížená",J573,0)</f>
        <v>0</v>
      </c>
      <c r="BG573" s="220">
        <f>IF(N573="zákl. přenesená",J573,0)</f>
        <v>0</v>
      </c>
      <c r="BH573" s="220">
        <f>IF(N573="sníž. přenesená",J573,0)</f>
        <v>0</v>
      </c>
      <c r="BI573" s="220">
        <f>IF(N573="nulová",J573,0)</f>
        <v>0</v>
      </c>
      <c r="BJ573" s="17" t="s">
        <v>84</v>
      </c>
      <c r="BK573" s="220">
        <f>ROUND(I573*H573,2)</f>
        <v>0</v>
      </c>
      <c r="BL573" s="17" t="s">
        <v>321</v>
      </c>
      <c r="BM573" s="219" t="s">
        <v>1084</v>
      </c>
    </row>
    <row r="574" spans="1:65" s="2" customFormat="1" ht="19.5">
      <c r="A574" s="34"/>
      <c r="B574" s="35"/>
      <c r="C574" s="36"/>
      <c r="D574" s="221" t="s">
        <v>200</v>
      </c>
      <c r="E574" s="36"/>
      <c r="F574" s="222" t="s">
        <v>1085</v>
      </c>
      <c r="G574" s="36"/>
      <c r="H574" s="36"/>
      <c r="I574" s="122"/>
      <c r="J574" s="36"/>
      <c r="K574" s="36"/>
      <c r="L574" s="39"/>
      <c r="M574" s="223"/>
      <c r="N574" s="224"/>
      <c r="O574" s="71"/>
      <c r="P574" s="71"/>
      <c r="Q574" s="71"/>
      <c r="R574" s="71"/>
      <c r="S574" s="71"/>
      <c r="T574" s="72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T574" s="17" t="s">
        <v>200</v>
      </c>
      <c r="AU574" s="17" t="s">
        <v>86</v>
      </c>
    </row>
    <row r="575" spans="1:65" s="14" customFormat="1">
      <c r="B575" s="235"/>
      <c r="C575" s="236"/>
      <c r="D575" s="221" t="s">
        <v>202</v>
      </c>
      <c r="E575" s="237" t="s">
        <v>1</v>
      </c>
      <c r="F575" s="238" t="s">
        <v>1536</v>
      </c>
      <c r="G575" s="236"/>
      <c r="H575" s="239">
        <v>39.6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AT575" s="245" t="s">
        <v>202</v>
      </c>
      <c r="AU575" s="245" t="s">
        <v>86</v>
      </c>
      <c r="AV575" s="14" t="s">
        <v>86</v>
      </c>
      <c r="AW575" s="14" t="s">
        <v>32</v>
      </c>
      <c r="AX575" s="14" t="s">
        <v>77</v>
      </c>
      <c r="AY575" s="245" t="s">
        <v>191</v>
      </c>
    </row>
    <row r="576" spans="1:65" s="2" customFormat="1" ht="21.6" customHeight="1">
      <c r="A576" s="34"/>
      <c r="B576" s="35"/>
      <c r="C576" s="208" t="s">
        <v>908</v>
      </c>
      <c r="D576" s="208" t="s">
        <v>193</v>
      </c>
      <c r="E576" s="209" t="s">
        <v>1090</v>
      </c>
      <c r="F576" s="210" t="s">
        <v>1091</v>
      </c>
      <c r="G576" s="211" t="s">
        <v>297</v>
      </c>
      <c r="H576" s="212">
        <v>64.59</v>
      </c>
      <c r="I576" s="213"/>
      <c r="J576" s="214">
        <f>ROUND(I576*H576,2)</f>
        <v>0</v>
      </c>
      <c r="K576" s="210" t="s">
        <v>197</v>
      </c>
      <c r="L576" s="39"/>
      <c r="M576" s="215" t="s">
        <v>1</v>
      </c>
      <c r="N576" s="216" t="s">
        <v>42</v>
      </c>
      <c r="O576" s="71"/>
      <c r="P576" s="217">
        <f>O576*H576</f>
        <v>0</v>
      </c>
      <c r="Q576" s="217">
        <v>2.5999999999999998E-4</v>
      </c>
      <c r="R576" s="217">
        <f>Q576*H576</f>
        <v>1.67934E-2</v>
      </c>
      <c r="S576" s="217">
        <v>0</v>
      </c>
      <c r="T576" s="218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219" t="s">
        <v>321</v>
      </c>
      <c r="AT576" s="219" t="s">
        <v>193</v>
      </c>
      <c r="AU576" s="219" t="s">
        <v>86</v>
      </c>
      <c r="AY576" s="17" t="s">
        <v>191</v>
      </c>
      <c r="BE576" s="220">
        <f>IF(N576="základní",J576,0)</f>
        <v>0</v>
      </c>
      <c r="BF576" s="220">
        <f>IF(N576="snížená",J576,0)</f>
        <v>0</v>
      </c>
      <c r="BG576" s="220">
        <f>IF(N576="zákl. přenesená",J576,0)</f>
        <v>0</v>
      </c>
      <c r="BH576" s="220">
        <f>IF(N576="sníž. přenesená",J576,0)</f>
        <v>0</v>
      </c>
      <c r="BI576" s="220">
        <f>IF(N576="nulová",J576,0)</f>
        <v>0</v>
      </c>
      <c r="BJ576" s="17" t="s">
        <v>84</v>
      </c>
      <c r="BK576" s="220">
        <f>ROUND(I576*H576,2)</f>
        <v>0</v>
      </c>
      <c r="BL576" s="17" t="s">
        <v>321</v>
      </c>
      <c r="BM576" s="219" t="s">
        <v>1092</v>
      </c>
    </row>
    <row r="577" spans="1:65" s="2" customFormat="1" ht="19.5">
      <c r="A577" s="34"/>
      <c r="B577" s="35"/>
      <c r="C577" s="36"/>
      <c r="D577" s="221" t="s">
        <v>200</v>
      </c>
      <c r="E577" s="36"/>
      <c r="F577" s="222" t="s">
        <v>1093</v>
      </c>
      <c r="G577" s="36"/>
      <c r="H577" s="36"/>
      <c r="I577" s="122"/>
      <c r="J577" s="36"/>
      <c r="K577" s="36"/>
      <c r="L577" s="39"/>
      <c r="M577" s="223"/>
      <c r="N577" s="224"/>
      <c r="O577" s="71"/>
      <c r="P577" s="71"/>
      <c r="Q577" s="71"/>
      <c r="R577" s="71"/>
      <c r="S577" s="71"/>
      <c r="T577" s="72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T577" s="17" t="s">
        <v>200</v>
      </c>
      <c r="AU577" s="17" t="s">
        <v>86</v>
      </c>
    </row>
    <row r="578" spans="1:65" s="13" customFormat="1">
      <c r="B578" s="225"/>
      <c r="C578" s="226"/>
      <c r="D578" s="221" t="s">
        <v>202</v>
      </c>
      <c r="E578" s="227" t="s">
        <v>1</v>
      </c>
      <c r="F578" s="228" t="s">
        <v>1477</v>
      </c>
      <c r="G578" s="226"/>
      <c r="H578" s="227" t="s">
        <v>1</v>
      </c>
      <c r="I578" s="229"/>
      <c r="J578" s="226"/>
      <c r="K578" s="226"/>
      <c r="L578" s="230"/>
      <c r="M578" s="231"/>
      <c r="N578" s="232"/>
      <c r="O578" s="232"/>
      <c r="P578" s="232"/>
      <c r="Q578" s="232"/>
      <c r="R578" s="232"/>
      <c r="S578" s="232"/>
      <c r="T578" s="233"/>
      <c r="AT578" s="234" t="s">
        <v>202</v>
      </c>
      <c r="AU578" s="234" t="s">
        <v>86</v>
      </c>
      <c r="AV578" s="13" t="s">
        <v>84</v>
      </c>
      <c r="AW578" s="13" t="s">
        <v>32</v>
      </c>
      <c r="AX578" s="13" t="s">
        <v>77</v>
      </c>
      <c r="AY578" s="234" t="s">
        <v>191</v>
      </c>
    </row>
    <row r="579" spans="1:65" s="14" customFormat="1" ht="22.5">
      <c r="B579" s="235"/>
      <c r="C579" s="236"/>
      <c r="D579" s="221" t="s">
        <v>202</v>
      </c>
      <c r="E579" s="237" t="s">
        <v>1</v>
      </c>
      <c r="F579" s="238" t="s">
        <v>1537</v>
      </c>
      <c r="G579" s="236"/>
      <c r="H579" s="239">
        <v>64.59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AT579" s="245" t="s">
        <v>202</v>
      </c>
      <c r="AU579" s="245" t="s">
        <v>86</v>
      </c>
      <c r="AV579" s="14" t="s">
        <v>86</v>
      </c>
      <c r="AW579" s="14" t="s">
        <v>32</v>
      </c>
      <c r="AX579" s="14" t="s">
        <v>77</v>
      </c>
      <c r="AY579" s="245" t="s">
        <v>191</v>
      </c>
    </row>
    <row r="580" spans="1:65" s="2" customFormat="1" ht="14.45" customHeight="1">
      <c r="A580" s="34"/>
      <c r="B580" s="35"/>
      <c r="C580" s="208" t="s">
        <v>911</v>
      </c>
      <c r="D580" s="208" t="s">
        <v>193</v>
      </c>
      <c r="E580" s="209" t="s">
        <v>1098</v>
      </c>
      <c r="F580" s="210" t="s">
        <v>1099</v>
      </c>
      <c r="G580" s="211" t="s">
        <v>297</v>
      </c>
      <c r="H580" s="212">
        <v>99.15</v>
      </c>
      <c r="I580" s="213"/>
      <c r="J580" s="214">
        <f>ROUND(I580*H580,2)</f>
        <v>0</v>
      </c>
      <c r="K580" s="210" t="s">
        <v>197</v>
      </c>
      <c r="L580" s="39"/>
      <c r="M580" s="215" t="s">
        <v>1</v>
      </c>
      <c r="N580" s="216" t="s">
        <v>42</v>
      </c>
      <c r="O580" s="71"/>
      <c r="P580" s="217">
        <f>O580*H580</f>
        <v>0</v>
      </c>
      <c r="Q580" s="217">
        <v>3.0000000000000001E-5</v>
      </c>
      <c r="R580" s="217">
        <f>Q580*H580</f>
        <v>2.9745000000000001E-3</v>
      </c>
      <c r="S580" s="217">
        <v>0</v>
      </c>
      <c r="T580" s="218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219" t="s">
        <v>321</v>
      </c>
      <c r="AT580" s="219" t="s">
        <v>193</v>
      </c>
      <c r="AU580" s="219" t="s">
        <v>86</v>
      </c>
      <c r="AY580" s="17" t="s">
        <v>191</v>
      </c>
      <c r="BE580" s="220">
        <f>IF(N580="základní",J580,0)</f>
        <v>0</v>
      </c>
      <c r="BF580" s="220">
        <f>IF(N580="snížená",J580,0)</f>
        <v>0</v>
      </c>
      <c r="BG580" s="220">
        <f>IF(N580="zákl. přenesená",J580,0)</f>
        <v>0</v>
      </c>
      <c r="BH580" s="220">
        <f>IF(N580="sníž. přenesená",J580,0)</f>
        <v>0</v>
      </c>
      <c r="BI580" s="220">
        <f>IF(N580="nulová",J580,0)</f>
        <v>0</v>
      </c>
      <c r="BJ580" s="17" t="s">
        <v>84</v>
      </c>
      <c r="BK580" s="220">
        <f>ROUND(I580*H580,2)</f>
        <v>0</v>
      </c>
      <c r="BL580" s="17" t="s">
        <v>321</v>
      </c>
      <c r="BM580" s="219" t="s">
        <v>1100</v>
      </c>
    </row>
    <row r="581" spans="1:65" s="2" customFormat="1">
      <c r="A581" s="34"/>
      <c r="B581" s="35"/>
      <c r="C581" s="36"/>
      <c r="D581" s="221" t="s">
        <v>200</v>
      </c>
      <c r="E581" s="36"/>
      <c r="F581" s="222" t="s">
        <v>1101</v>
      </c>
      <c r="G581" s="36"/>
      <c r="H581" s="36"/>
      <c r="I581" s="122"/>
      <c r="J581" s="36"/>
      <c r="K581" s="36"/>
      <c r="L581" s="39"/>
      <c r="M581" s="223"/>
      <c r="N581" s="224"/>
      <c r="O581" s="71"/>
      <c r="P581" s="71"/>
      <c r="Q581" s="71"/>
      <c r="R581" s="71"/>
      <c r="S581" s="71"/>
      <c r="T581" s="72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T581" s="17" t="s">
        <v>200</v>
      </c>
      <c r="AU581" s="17" t="s">
        <v>86</v>
      </c>
    </row>
    <row r="582" spans="1:65" s="14" customFormat="1">
      <c r="B582" s="235"/>
      <c r="C582" s="236"/>
      <c r="D582" s="221" t="s">
        <v>202</v>
      </c>
      <c r="E582" s="237" t="s">
        <v>1</v>
      </c>
      <c r="F582" s="238" t="s">
        <v>1538</v>
      </c>
      <c r="G582" s="236"/>
      <c r="H582" s="239">
        <v>99.15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AT582" s="245" t="s">
        <v>202</v>
      </c>
      <c r="AU582" s="245" t="s">
        <v>86</v>
      </c>
      <c r="AV582" s="14" t="s">
        <v>86</v>
      </c>
      <c r="AW582" s="14" t="s">
        <v>32</v>
      </c>
      <c r="AX582" s="14" t="s">
        <v>77</v>
      </c>
      <c r="AY582" s="245" t="s">
        <v>191</v>
      </c>
    </row>
    <row r="583" spans="1:65" s="2" customFormat="1" ht="21.6" customHeight="1">
      <c r="A583" s="34"/>
      <c r="B583" s="35"/>
      <c r="C583" s="208" t="s">
        <v>916</v>
      </c>
      <c r="D583" s="208" t="s">
        <v>193</v>
      </c>
      <c r="E583" s="209" t="s">
        <v>1106</v>
      </c>
      <c r="F583" s="210" t="s">
        <v>1107</v>
      </c>
      <c r="G583" s="211" t="s">
        <v>235</v>
      </c>
      <c r="H583" s="212">
        <v>3.3140000000000001</v>
      </c>
      <c r="I583" s="213"/>
      <c r="J583" s="214">
        <f>ROUND(I583*H583,2)</f>
        <v>0</v>
      </c>
      <c r="K583" s="210" t="s">
        <v>197</v>
      </c>
      <c r="L583" s="39"/>
      <c r="M583" s="215" t="s">
        <v>1</v>
      </c>
      <c r="N583" s="216" t="s">
        <v>42</v>
      </c>
      <c r="O583" s="71"/>
      <c r="P583" s="217">
        <f>O583*H583</f>
        <v>0</v>
      </c>
      <c r="Q583" s="217">
        <v>0</v>
      </c>
      <c r="R583" s="217">
        <f>Q583*H583</f>
        <v>0</v>
      </c>
      <c r="S583" s="217">
        <v>0</v>
      </c>
      <c r="T583" s="218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219" t="s">
        <v>321</v>
      </c>
      <c r="AT583" s="219" t="s">
        <v>193</v>
      </c>
      <c r="AU583" s="219" t="s">
        <v>86</v>
      </c>
      <c r="AY583" s="17" t="s">
        <v>191</v>
      </c>
      <c r="BE583" s="220">
        <f>IF(N583="základní",J583,0)</f>
        <v>0</v>
      </c>
      <c r="BF583" s="220">
        <f>IF(N583="snížená",J583,0)</f>
        <v>0</v>
      </c>
      <c r="BG583" s="220">
        <f>IF(N583="zákl. přenesená",J583,0)</f>
        <v>0</v>
      </c>
      <c r="BH583" s="220">
        <f>IF(N583="sníž. přenesená",J583,0)</f>
        <v>0</v>
      </c>
      <c r="BI583" s="220">
        <f>IF(N583="nulová",J583,0)</f>
        <v>0</v>
      </c>
      <c r="BJ583" s="17" t="s">
        <v>84</v>
      </c>
      <c r="BK583" s="220">
        <f>ROUND(I583*H583,2)</f>
        <v>0</v>
      </c>
      <c r="BL583" s="17" t="s">
        <v>321</v>
      </c>
      <c r="BM583" s="219" t="s">
        <v>1108</v>
      </c>
    </row>
    <row r="584" spans="1:65" s="2" customFormat="1" ht="29.25">
      <c r="A584" s="34"/>
      <c r="B584" s="35"/>
      <c r="C584" s="36"/>
      <c r="D584" s="221" t="s">
        <v>200</v>
      </c>
      <c r="E584" s="36"/>
      <c r="F584" s="222" t="s">
        <v>1109</v>
      </c>
      <c r="G584" s="36"/>
      <c r="H584" s="36"/>
      <c r="I584" s="122"/>
      <c r="J584" s="36"/>
      <c r="K584" s="36"/>
      <c r="L584" s="39"/>
      <c r="M584" s="223"/>
      <c r="N584" s="224"/>
      <c r="O584" s="71"/>
      <c r="P584" s="71"/>
      <c r="Q584" s="71"/>
      <c r="R584" s="71"/>
      <c r="S584" s="71"/>
      <c r="T584" s="72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200</v>
      </c>
      <c r="AU584" s="17" t="s">
        <v>86</v>
      </c>
    </row>
    <row r="585" spans="1:65" s="12" customFormat="1" ht="22.9" customHeight="1">
      <c r="B585" s="192"/>
      <c r="C585" s="193"/>
      <c r="D585" s="194" t="s">
        <v>76</v>
      </c>
      <c r="E585" s="206" t="s">
        <v>1110</v>
      </c>
      <c r="F585" s="206" t="s">
        <v>1111</v>
      </c>
      <c r="G585" s="193"/>
      <c r="H585" s="193"/>
      <c r="I585" s="196"/>
      <c r="J585" s="207">
        <f>BK585</f>
        <v>0</v>
      </c>
      <c r="K585" s="193"/>
      <c r="L585" s="198"/>
      <c r="M585" s="199"/>
      <c r="N585" s="200"/>
      <c r="O585" s="200"/>
      <c r="P585" s="201">
        <f>SUM(P586:P593)</f>
        <v>0</v>
      </c>
      <c r="Q585" s="200"/>
      <c r="R585" s="201">
        <f>SUM(R586:R593)</f>
        <v>3.0888000000000001E-3</v>
      </c>
      <c r="S585" s="200"/>
      <c r="T585" s="202">
        <f>SUM(T586:T593)</f>
        <v>0</v>
      </c>
      <c r="AR585" s="203" t="s">
        <v>86</v>
      </c>
      <c r="AT585" s="204" t="s">
        <v>76</v>
      </c>
      <c r="AU585" s="204" t="s">
        <v>84</v>
      </c>
      <c r="AY585" s="203" t="s">
        <v>191</v>
      </c>
      <c r="BK585" s="205">
        <f>SUM(BK586:BK593)</f>
        <v>0</v>
      </c>
    </row>
    <row r="586" spans="1:65" s="2" customFormat="1" ht="21.6" customHeight="1">
      <c r="A586" s="34"/>
      <c r="B586" s="35"/>
      <c r="C586" s="208" t="s">
        <v>923</v>
      </c>
      <c r="D586" s="208" t="s">
        <v>193</v>
      </c>
      <c r="E586" s="209" t="s">
        <v>1113</v>
      </c>
      <c r="F586" s="210" t="s">
        <v>1114</v>
      </c>
      <c r="G586" s="211" t="s">
        <v>223</v>
      </c>
      <c r="H586" s="212">
        <v>5.8079999999999998</v>
      </c>
      <c r="I586" s="213"/>
      <c r="J586" s="214">
        <f>ROUND(I586*H586,2)</f>
        <v>0</v>
      </c>
      <c r="K586" s="210" t="s">
        <v>197</v>
      </c>
      <c r="L586" s="39"/>
      <c r="M586" s="215" t="s">
        <v>1</v>
      </c>
      <c r="N586" s="216" t="s">
        <v>42</v>
      </c>
      <c r="O586" s="71"/>
      <c r="P586" s="217">
        <f>O586*H586</f>
        <v>0</v>
      </c>
      <c r="Q586" s="217">
        <v>1.2E-4</v>
      </c>
      <c r="R586" s="217">
        <f>Q586*H586</f>
        <v>6.9696000000000005E-4</v>
      </c>
      <c r="S586" s="217">
        <v>0</v>
      </c>
      <c r="T586" s="218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19" t="s">
        <v>321</v>
      </c>
      <c r="AT586" s="219" t="s">
        <v>193</v>
      </c>
      <c r="AU586" s="219" t="s">
        <v>86</v>
      </c>
      <c r="AY586" s="17" t="s">
        <v>191</v>
      </c>
      <c r="BE586" s="220">
        <f>IF(N586="základní",J586,0)</f>
        <v>0</v>
      </c>
      <c r="BF586" s="220">
        <f>IF(N586="snížená",J586,0)</f>
        <v>0</v>
      </c>
      <c r="BG586" s="220">
        <f>IF(N586="zákl. přenesená",J586,0)</f>
        <v>0</v>
      </c>
      <c r="BH586" s="220">
        <f>IF(N586="sníž. přenesená",J586,0)</f>
        <v>0</v>
      </c>
      <c r="BI586" s="220">
        <f>IF(N586="nulová",J586,0)</f>
        <v>0</v>
      </c>
      <c r="BJ586" s="17" t="s">
        <v>84</v>
      </c>
      <c r="BK586" s="220">
        <f>ROUND(I586*H586,2)</f>
        <v>0</v>
      </c>
      <c r="BL586" s="17" t="s">
        <v>321</v>
      </c>
      <c r="BM586" s="219" t="s">
        <v>1115</v>
      </c>
    </row>
    <row r="587" spans="1:65" s="2" customFormat="1" ht="19.5">
      <c r="A587" s="34"/>
      <c r="B587" s="35"/>
      <c r="C587" s="36"/>
      <c r="D587" s="221" t="s">
        <v>200</v>
      </c>
      <c r="E587" s="36"/>
      <c r="F587" s="222" t="s">
        <v>1116</v>
      </c>
      <c r="G587" s="36"/>
      <c r="H587" s="36"/>
      <c r="I587" s="122"/>
      <c r="J587" s="36"/>
      <c r="K587" s="36"/>
      <c r="L587" s="39"/>
      <c r="M587" s="223"/>
      <c r="N587" s="224"/>
      <c r="O587" s="71"/>
      <c r="P587" s="71"/>
      <c r="Q587" s="71"/>
      <c r="R587" s="71"/>
      <c r="S587" s="71"/>
      <c r="T587" s="72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T587" s="17" t="s">
        <v>200</v>
      </c>
      <c r="AU587" s="17" t="s">
        <v>86</v>
      </c>
    </row>
    <row r="588" spans="1:65" s="13" customFormat="1">
      <c r="B588" s="225"/>
      <c r="C588" s="226"/>
      <c r="D588" s="221" t="s">
        <v>202</v>
      </c>
      <c r="E588" s="227" t="s">
        <v>1</v>
      </c>
      <c r="F588" s="228" t="s">
        <v>1117</v>
      </c>
      <c r="G588" s="226"/>
      <c r="H588" s="227" t="s">
        <v>1</v>
      </c>
      <c r="I588" s="229"/>
      <c r="J588" s="226"/>
      <c r="K588" s="226"/>
      <c r="L588" s="230"/>
      <c r="M588" s="231"/>
      <c r="N588" s="232"/>
      <c r="O588" s="232"/>
      <c r="P588" s="232"/>
      <c r="Q588" s="232"/>
      <c r="R588" s="232"/>
      <c r="S588" s="232"/>
      <c r="T588" s="233"/>
      <c r="AT588" s="234" t="s">
        <v>202</v>
      </c>
      <c r="AU588" s="234" t="s">
        <v>86</v>
      </c>
      <c r="AV588" s="13" t="s">
        <v>84</v>
      </c>
      <c r="AW588" s="13" t="s">
        <v>32</v>
      </c>
      <c r="AX588" s="13" t="s">
        <v>77</v>
      </c>
      <c r="AY588" s="234" t="s">
        <v>191</v>
      </c>
    </row>
    <row r="589" spans="1:65" s="14" customFormat="1">
      <c r="B589" s="235"/>
      <c r="C589" s="236"/>
      <c r="D589" s="221" t="s">
        <v>202</v>
      </c>
      <c r="E589" s="237" t="s">
        <v>1</v>
      </c>
      <c r="F589" s="238" t="s">
        <v>1539</v>
      </c>
      <c r="G589" s="236"/>
      <c r="H589" s="239">
        <v>5.8079999999999998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AT589" s="245" t="s">
        <v>202</v>
      </c>
      <c r="AU589" s="245" t="s">
        <v>86</v>
      </c>
      <c r="AV589" s="14" t="s">
        <v>86</v>
      </c>
      <c r="AW589" s="14" t="s">
        <v>32</v>
      </c>
      <c r="AX589" s="14" t="s">
        <v>77</v>
      </c>
      <c r="AY589" s="245" t="s">
        <v>191</v>
      </c>
    </row>
    <row r="590" spans="1:65" s="2" customFormat="1" ht="21.6" customHeight="1">
      <c r="A590" s="34"/>
      <c r="B590" s="35"/>
      <c r="C590" s="208" t="s">
        <v>929</v>
      </c>
      <c r="D590" s="208" t="s">
        <v>193</v>
      </c>
      <c r="E590" s="209" t="s">
        <v>1123</v>
      </c>
      <c r="F590" s="210" t="s">
        <v>1124</v>
      </c>
      <c r="G590" s="211" t="s">
        <v>223</v>
      </c>
      <c r="H590" s="212">
        <v>3.6240000000000001</v>
      </c>
      <c r="I590" s="213"/>
      <c r="J590" s="214">
        <f>ROUND(I590*H590,2)</f>
        <v>0</v>
      </c>
      <c r="K590" s="210" t="s">
        <v>197</v>
      </c>
      <c r="L590" s="39"/>
      <c r="M590" s="215" t="s">
        <v>1</v>
      </c>
      <c r="N590" s="216" t="s">
        <v>42</v>
      </c>
      <c r="O590" s="71"/>
      <c r="P590" s="217">
        <f>O590*H590</f>
        <v>0</v>
      </c>
      <c r="Q590" s="217">
        <v>6.6E-4</v>
      </c>
      <c r="R590" s="217">
        <f>Q590*H590</f>
        <v>2.3918400000000001E-3</v>
      </c>
      <c r="S590" s="217">
        <v>0</v>
      </c>
      <c r="T590" s="218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19" t="s">
        <v>321</v>
      </c>
      <c r="AT590" s="219" t="s">
        <v>193</v>
      </c>
      <c r="AU590" s="219" t="s">
        <v>86</v>
      </c>
      <c r="AY590" s="17" t="s">
        <v>191</v>
      </c>
      <c r="BE590" s="220">
        <f>IF(N590="základní",J590,0)</f>
        <v>0</v>
      </c>
      <c r="BF590" s="220">
        <f>IF(N590="snížená",J590,0)</f>
        <v>0</v>
      </c>
      <c r="BG590" s="220">
        <f>IF(N590="zákl. přenesená",J590,0)</f>
        <v>0</v>
      </c>
      <c r="BH590" s="220">
        <f>IF(N590="sníž. přenesená",J590,0)</f>
        <v>0</v>
      </c>
      <c r="BI590" s="220">
        <f>IF(N590="nulová",J590,0)</f>
        <v>0</v>
      </c>
      <c r="BJ590" s="17" t="s">
        <v>84</v>
      </c>
      <c r="BK590" s="220">
        <f>ROUND(I590*H590,2)</f>
        <v>0</v>
      </c>
      <c r="BL590" s="17" t="s">
        <v>321</v>
      </c>
      <c r="BM590" s="219" t="s">
        <v>1125</v>
      </c>
    </row>
    <row r="591" spans="1:65" s="2" customFormat="1" ht="19.5">
      <c r="A591" s="34"/>
      <c r="B591" s="35"/>
      <c r="C591" s="36"/>
      <c r="D591" s="221" t="s">
        <v>200</v>
      </c>
      <c r="E591" s="36"/>
      <c r="F591" s="222" t="s">
        <v>1126</v>
      </c>
      <c r="G591" s="36"/>
      <c r="H591" s="36"/>
      <c r="I591" s="122"/>
      <c r="J591" s="36"/>
      <c r="K591" s="36"/>
      <c r="L591" s="39"/>
      <c r="M591" s="223"/>
      <c r="N591" s="224"/>
      <c r="O591" s="71"/>
      <c r="P591" s="71"/>
      <c r="Q591" s="71"/>
      <c r="R591" s="71"/>
      <c r="S591" s="71"/>
      <c r="T591" s="72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T591" s="17" t="s">
        <v>200</v>
      </c>
      <c r="AU591" s="17" t="s">
        <v>86</v>
      </c>
    </row>
    <row r="592" spans="1:65" s="13" customFormat="1" ht="22.5">
      <c r="B592" s="225"/>
      <c r="C592" s="226"/>
      <c r="D592" s="221" t="s">
        <v>202</v>
      </c>
      <c r="E592" s="227" t="s">
        <v>1</v>
      </c>
      <c r="F592" s="228" t="s">
        <v>1127</v>
      </c>
      <c r="G592" s="226"/>
      <c r="H592" s="227" t="s">
        <v>1</v>
      </c>
      <c r="I592" s="229"/>
      <c r="J592" s="226"/>
      <c r="K592" s="226"/>
      <c r="L592" s="230"/>
      <c r="M592" s="231"/>
      <c r="N592" s="232"/>
      <c r="O592" s="232"/>
      <c r="P592" s="232"/>
      <c r="Q592" s="232"/>
      <c r="R592" s="232"/>
      <c r="S592" s="232"/>
      <c r="T592" s="233"/>
      <c r="AT592" s="234" t="s">
        <v>202</v>
      </c>
      <c r="AU592" s="234" t="s">
        <v>86</v>
      </c>
      <c r="AV592" s="13" t="s">
        <v>84</v>
      </c>
      <c r="AW592" s="13" t="s">
        <v>32</v>
      </c>
      <c r="AX592" s="13" t="s">
        <v>77</v>
      </c>
      <c r="AY592" s="234" t="s">
        <v>191</v>
      </c>
    </row>
    <row r="593" spans="1:65" s="14" customFormat="1">
      <c r="B593" s="235"/>
      <c r="C593" s="236"/>
      <c r="D593" s="221" t="s">
        <v>202</v>
      </c>
      <c r="E593" s="237" t="s">
        <v>1</v>
      </c>
      <c r="F593" s="238" t="s">
        <v>1128</v>
      </c>
      <c r="G593" s="236"/>
      <c r="H593" s="239">
        <v>3.6240000000000001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AT593" s="245" t="s">
        <v>202</v>
      </c>
      <c r="AU593" s="245" t="s">
        <v>86</v>
      </c>
      <c r="AV593" s="14" t="s">
        <v>86</v>
      </c>
      <c r="AW593" s="14" t="s">
        <v>32</v>
      </c>
      <c r="AX593" s="14" t="s">
        <v>77</v>
      </c>
      <c r="AY593" s="245" t="s">
        <v>191</v>
      </c>
    </row>
    <row r="594" spans="1:65" s="12" customFormat="1" ht="22.9" customHeight="1">
      <c r="B594" s="192"/>
      <c r="C594" s="193"/>
      <c r="D594" s="194" t="s">
        <v>76</v>
      </c>
      <c r="E594" s="206" t="s">
        <v>1129</v>
      </c>
      <c r="F594" s="206" t="s">
        <v>1130</v>
      </c>
      <c r="G594" s="193"/>
      <c r="H594" s="193"/>
      <c r="I594" s="196"/>
      <c r="J594" s="207">
        <f>BK594</f>
        <v>0</v>
      </c>
      <c r="K594" s="193"/>
      <c r="L594" s="198"/>
      <c r="M594" s="199"/>
      <c r="N594" s="200"/>
      <c r="O594" s="200"/>
      <c r="P594" s="201">
        <f>SUM(P595:P623)</f>
        <v>0</v>
      </c>
      <c r="Q594" s="200"/>
      <c r="R594" s="201">
        <f>SUM(R595:R623)</f>
        <v>0.4991761500000001</v>
      </c>
      <c r="S594" s="200"/>
      <c r="T594" s="202">
        <f>SUM(T595:T623)</f>
        <v>2.0580589999999999E-2</v>
      </c>
      <c r="AR594" s="203" t="s">
        <v>86</v>
      </c>
      <c r="AT594" s="204" t="s">
        <v>76</v>
      </c>
      <c r="AU594" s="204" t="s">
        <v>84</v>
      </c>
      <c r="AY594" s="203" t="s">
        <v>191</v>
      </c>
      <c r="BK594" s="205">
        <f>SUM(BK595:BK623)</f>
        <v>0</v>
      </c>
    </row>
    <row r="595" spans="1:65" s="2" customFormat="1" ht="21.6" customHeight="1">
      <c r="A595" s="34"/>
      <c r="B595" s="35"/>
      <c r="C595" s="208" t="s">
        <v>936</v>
      </c>
      <c r="D595" s="208" t="s">
        <v>193</v>
      </c>
      <c r="E595" s="209" t="s">
        <v>1132</v>
      </c>
      <c r="F595" s="210" t="s">
        <v>1133</v>
      </c>
      <c r="G595" s="211" t="s">
        <v>223</v>
      </c>
      <c r="H595" s="212">
        <v>66.388999999999996</v>
      </c>
      <c r="I595" s="213"/>
      <c r="J595" s="214">
        <f>ROUND(I595*H595,2)</f>
        <v>0</v>
      </c>
      <c r="K595" s="210" t="s">
        <v>197</v>
      </c>
      <c r="L595" s="39"/>
      <c r="M595" s="215" t="s">
        <v>1</v>
      </c>
      <c r="N595" s="216" t="s">
        <v>42</v>
      </c>
      <c r="O595" s="71"/>
      <c r="P595" s="217">
        <f>O595*H595</f>
        <v>0</v>
      </c>
      <c r="Q595" s="217">
        <v>1E-3</v>
      </c>
      <c r="R595" s="217">
        <f>Q595*H595</f>
        <v>6.6389000000000004E-2</v>
      </c>
      <c r="S595" s="217">
        <v>3.1E-4</v>
      </c>
      <c r="T595" s="218">
        <f>S595*H595</f>
        <v>2.0580589999999999E-2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219" t="s">
        <v>321</v>
      </c>
      <c r="AT595" s="219" t="s">
        <v>193</v>
      </c>
      <c r="AU595" s="219" t="s">
        <v>86</v>
      </c>
      <c r="AY595" s="17" t="s">
        <v>191</v>
      </c>
      <c r="BE595" s="220">
        <f>IF(N595="základní",J595,0)</f>
        <v>0</v>
      </c>
      <c r="BF595" s="220">
        <f>IF(N595="snížená",J595,0)</f>
        <v>0</v>
      </c>
      <c r="BG595" s="220">
        <f>IF(N595="zákl. přenesená",J595,0)</f>
        <v>0</v>
      </c>
      <c r="BH595" s="220">
        <f>IF(N595="sníž. přenesená",J595,0)</f>
        <v>0</v>
      </c>
      <c r="BI595" s="220">
        <f>IF(N595="nulová",J595,0)</f>
        <v>0</v>
      </c>
      <c r="BJ595" s="17" t="s">
        <v>84</v>
      </c>
      <c r="BK595" s="220">
        <f>ROUND(I595*H595,2)</f>
        <v>0</v>
      </c>
      <c r="BL595" s="17" t="s">
        <v>321</v>
      </c>
      <c r="BM595" s="219" t="s">
        <v>1134</v>
      </c>
    </row>
    <row r="596" spans="1:65" s="2" customFormat="1">
      <c r="A596" s="34"/>
      <c r="B596" s="35"/>
      <c r="C596" s="36"/>
      <c r="D596" s="221" t="s">
        <v>200</v>
      </c>
      <c r="E596" s="36"/>
      <c r="F596" s="222" t="s">
        <v>1135</v>
      </c>
      <c r="G596" s="36"/>
      <c r="H596" s="36"/>
      <c r="I596" s="122"/>
      <c r="J596" s="36"/>
      <c r="K596" s="36"/>
      <c r="L596" s="39"/>
      <c r="M596" s="223"/>
      <c r="N596" s="224"/>
      <c r="O596" s="71"/>
      <c r="P596" s="71"/>
      <c r="Q596" s="71"/>
      <c r="R596" s="71"/>
      <c r="S596" s="71"/>
      <c r="T596" s="72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T596" s="17" t="s">
        <v>200</v>
      </c>
      <c r="AU596" s="17" t="s">
        <v>86</v>
      </c>
    </row>
    <row r="597" spans="1:65" s="13" customFormat="1">
      <c r="B597" s="225"/>
      <c r="C597" s="226"/>
      <c r="D597" s="221" t="s">
        <v>202</v>
      </c>
      <c r="E597" s="227" t="s">
        <v>1</v>
      </c>
      <c r="F597" s="228" t="s">
        <v>1477</v>
      </c>
      <c r="G597" s="226"/>
      <c r="H597" s="227" t="s">
        <v>1</v>
      </c>
      <c r="I597" s="229"/>
      <c r="J597" s="226"/>
      <c r="K597" s="226"/>
      <c r="L597" s="230"/>
      <c r="M597" s="231"/>
      <c r="N597" s="232"/>
      <c r="O597" s="232"/>
      <c r="P597" s="232"/>
      <c r="Q597" s="232"/>
      <c r="R597" s="232"/>
      <c r="S597" s="232"/>
      <c r="T597" s="233"/>
      <c r="AT597" s="234" t="s">
        <v>202</v>
      </c>
      <c r="AU597" s="234" t="s">
        <v>86</v>
      </c>
      <c r="AV597" s="13" t="s">
        <v>84</v>
      </c>
      <c r="AW597" s="13" t="s">
        <v>32</v>
      </c>
      <c r="AX597" s="13" t="s">
        <v>77</v>
      </c>
      <c r="AY597" s="234" t="s">
        <v>191</v>
      </c>
    </row>
    <row r="598" spans="1:65" s="14" customFormat="1" ht="33.75">
      <c r="B598" s="235"/>
      <c r="C598" s="236"/>
      <c r="D598" s="221" t="s">
        <v>202</v>
      </c>
      <c r="E598" s="237" t="s">
        <v>1</v>
      </c>
      <c r="F598" s="238" t="s">
        <v>1485</v>
      </c>
      <c r="G598" s="236"/>
      <c r="H598" s="239">
        <v>68.197000000000003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AT598" s="245" t="s">
        <v>202</v>
      </c>
      <c r="AU598" s="245" t="s">
        <v>86</v>
      </c>
      <c r="AV598" s="14" t="s">
        <v>86</v>
      </c>
      <c r="AW598" s="14" t="s">
        <v>32</v>
      </c>
      <c r="AX598" s="14" t="s">
        <v>77</v>
      </c>
      <c r="AY598" s="245" t="s">
        <v>191</v>
      </c>
    </row>
    <row r="599" spans="1:65" s="13" customFormat="1">
      <c r="B599" s="225"/>
      <c r="C599" s="226"/>
      <c r="D599" s="221" t="s">
        <v>202</v>
      </c>
      <c r="E599" s="227" t="s">
        <v>1</v>
      </c>
      <c r="F599" s="228" t="s">
        <v>335</v>
      </c>
      <c r="G599" s="226"/>
      <c r="H599" s="227" t="s">
        <v>1</v>
      </c>
      <c r="I599" s="229"/>
      <c r="J599" s="226"/>
      <c r="K599" s="226"/>
      <c r="L599" s="230"/>
      <c r="M599" s="231"/>
      <c r="N599" s="232"/>
      <c r="O599" s="232"/>
      <c r="P599" s="232"/>
      <c r="Q599" s="232"/>
      <c r="R599" s="232"/>
      <c r="S599" s="232"/>
      <c r="T599" s="233"/>
      <c r="AT599" s="234" t="s">
        <v>202</v>
      </c>
      <c r="AU599" s="234" t="s">
        <v>86</v>
      </c>
      <c r="AV599" s="13" t="s">
        <v>84</v>
      </c>
      <c r="AW599" s="13" t="s">
        <v>32</v>
      </c>
      <c r="AX599" s="13" t="s">
        <v>77</v>
      </c>
      <c r="AY599" s="234" t="s">
        <v>191</v>
      </c>
    </row>
    <row r="600" spans="1:65" s="14" customFormat="1">
      <c r="B600" s="235"/>
      <c r="C600" s="236"/>
      <c r="D600" s="221" t="s">
        <v>202</v>
      </c>
      <c r="E600" s="237" t="s">
        <v>1</v>
      </c>
      <c r="F600" s="238" t="s">
        <v>1068</v>
      </c>
      <c r="G600" s="236"/>
      <c r="H600" s="239">
        <v>1.89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AT600" s="245" t="s">
        <v>202</v>
      </c>
      <c r="AU600" s="245" t="s">
        <v>86</v>
      </c>
      <c r="AV600" s="14" t="s">
        <v>86</v>
      </c>
      <c r="AW600" s="14" t="s">
        <v>32</v>
      </c>
      <c r="AX600" s="14" t="s">
        <v>77</v>
      </c>
      <c r="AY600" s="245" t="s">
        <v>191</v>
      </c>
    </row>
    <row r="601" spans="1:65" s="14" customFormat="1">
      <c r="B601" s="235"/>
      <c r="C601" s="236"/>
      <c r="D601" s="221" t="s">
        <v>202</v>
      </c>
      <c r="E601" s="237" t="s">
        <v>1</v>
      </c>
      <c r="F601" s="238" t="s">
        <v>1486</v>
      </c>
      <c r="G601" s="236"/>
      <c r="H601" s="239">
        <v>-3.698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AT601" s="245" t="s">
        <v>202</v>
      </c>
      <c r="AU601" s="245" t="s">
        <v>86</v>
      </c>
      <c r="AV601" s="14" t="s">
        <v>86</v>
      </c>
      <c r="AW601" s="14" t="s">
        <v>32</v>
      </c>
      <c r="AX601" s="14" t="s">
        <v>77</v>
      </c>
      <c r="AY601" s="245" t="s">
        <v>191</v>
      </c>
    </row>
    <row r="602" spans="1:65" s="2" customFormat="1" ht="21.6" customHeight="1">
      <c r="A602" s="34"/>
      <c r="B602" s="35"/>
      <c r="C602" s="208" t="s">
        <v>943</v>
      </c>
      <c r="D602" s="208" t="s">
        <v>193</v>
      </c>
      <c r="E602" s="209" t="s">
        <v>1137</v>
      </c>
      <c r="F602" s="210" t="s">
        <v>1138</v>
      </c>
      <c r="G602" s="211" t="s">
        <v>223</v>
      </c>
      <c r="H602" s="212">
        <v>66.388999999999996</v>
      </c>
      <c r="I602" s="213"/>
      <c r="J602" s="214">
        <f>ROUND(I602*H602,2)</f>
        <v>0</v>
      </c>
      <c r="K602" s="210" t="s">
        <v>197</v>
      </c>
      <c r="L602" s="39"/>
      <c r="M602" s="215" t="s">
        <v>1</v>
      </c>
      <c r="N602" s="216" t="s">
        <v>42</v>
      </c>
      <c r="O602" s="71"/>
      <c r="P602" s="217">
        <f>O602*H602</f>
        <v>0</v>
      </c>
      <c r="Q602" s="217">
        <v>3.1800000000000001E-3</v>
      </c>
      <c r="R602" s="217">
        <f>Q602*H602</f>
        <v>0.21111701999999999</v>
      </c>
      <c r="S602" s="217">
        <v>0</v>
      </c>
      <c r="T602" s="218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219" t="s">
        <v>321</v>
      </c>
      <c r="AT602" s="219" t="s">
        <v>193</v>
      </c>
      <c r="AU602" s="219" t="s">
        <v>86</v>
      </c>
      <c r="AY602" s="17" t="s">
        <v>191</v>
      </c>
      <c r="BE602" s="220">
        <f>IF(N602="základní",J602,0)</f>
        <v>0</v>
      </c>
      <c r="BF602" s="220">
        <f>IF(N602="snížená",J602,0)</f>
        <v>0</v>
      </c>
      <c r="BG602" s="220">
        <f>IF(N602="zákl. přenesená",J602,0)</f>
        <v>0</v>
      </c>
      <c r="BH602" s="220">
        <f>IF(N602="sníž. přenesená",J602,0)</f>
        <v>0</v>
      </c>
      <c r="BI602" s="220">
        <f>IF(N602="nulová",J602,0)</f>
        <v>0</v>
      </c>
      <c r="BJ602" s="17" t="s">
        <v>84</v>
      </c>
      <c r="BK602" s="220">
        <f>ROUND(I602*H602,2)</f>
        <v>0</v>
      </c>
      <c r="BL602" s="17" t="s">
        <v>321</v>
      </c>
      <c r="BM602" s="219" t="s">
        <v>1139</v>
      </c>
    </row>
    <row r="603" spans="1:65" s="2" customFormat="1" ht="29.25">
      <c r="A603" s="34"/>
      <c r="B603" s="35"/>
      <c r="C603" s="36"/>
      <c r="D603" s="221" t="s">
        <v>200</v>
      </c>
      <c r="E603" s="36"/>
      <c r="F603" s="222" t="s">
        <v>1140</v>
      </c>
      <c r="G603" s="36"/>
      <c r="H603" s="36"/>
      <c r="I603" s="122"/>
      <c r="J603" s="36"/>
      <c r="K603" s="36"/>
      <c r="L603" s="39"/>
      <c r="M603" s="223"/>
      <c r="N603" s="224"/>
      <c r="O603" s="71"/>
      <c r="P603" s="71"/>
      <c r="Q603" s="71"/>
      <c r="R603" s="71"/>
      <c r="S603" s="71"/>
      <c r="T603" s="72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T603" s="17" t="s">
        <v>200</v>
      </c>
      <c r="AU603" s="17" t="s">
        <v>86</v>
      </c>
    </row>
    <row r="604" spans="1:65" s="2" customFormat="1" ht="21.6" customHeight="1">
      <c r="A604" s="34"/>
      <c r="B604" s="35"/>
      <c r="C604" s="208" t="s">
        <v>955</v>
      </c>
      <c r="D604" s="208" t="s">
        <v>193</v>
      </c>
      <c r="E604" s="209" t="s">
        <v>1142</v>
      </c>
      <c r="F604" s="210" t="s">
        <v>1143</v>
      </c>
      <c r="G604" s="211" t="s">
        <v>223</v>
      </c>
      <c r="H604" s="212">
        <v>81.835999999999999</v>
      </c>
      <c r="I604" s="213"/>
      <c r="J604" s="214">
        <f>ROUND(I604*H604,2)</f>
        <v>0</v>
      </c>
      <c r="K604" s="210" t="s">
        <v>197</v>
      </c>
      <c r="L604" s="39"/>
      <c r="M604" s="215" t="s">
        <v>1</v>
      </c>
      <c r="N604" s="216" t="s">
        <v>42</v>
      </c>
      <c r="O604" s="71"/>
      <c r="P604" s="217">
        <f>O604*H604</f>
        <v>0</v>
      </c>
      <c r="Q604" s="217">
        <v>2.0000000000000001E-4</v>
      </c>
      <c r="R604" s="217">
        <f>Q604*H604</f>
        <v>1.6367200000000002E-2</v>
      </c>
      <c r="S604" s="217">
        <v>0</v>
      </c>
      <c r="T604" s="218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219" t="s">
        <v>321</v>
      </c>
      <c r="AT604" s="219" t="s">
        <v>193</v>
      </c>
      <c r="AU604" s="219" t="s">
        <v>86</v>
      </c>
      <c r="AY604" s="17" t="s">
        <v>191</v>
      </c>
      <c r="BE604" s="220">
        <f>IF(N604="základní",J604,0)</f>
        <v>0</v>
      </c>
      <c r="BF604" s="220">
        <f>IF(N604="snížená",J604,0)</f>
        <v>0</v>
      </c>
      <c r="BG604" s="220">
        <f>IF(N604="zákl. přenesená",J604,0)</f>
        <v>0</v>
      </c>
      <c r="BH604" s="220">
        <f>IF(N604="sníž. přenesená",J604,0)</f>
        <v>0</v>
      </c>
      <c r="BI604" s="220">
        <f>IF(N604="nulová",J604,0)</f>
        <v>0</v>
      </c>
      <c r="BJ604" s="17" t="s">
        <v>84</v>
      </c>
      <c r="BK604" s="220">
        <f>ROUND(I604*H604,2)</f>
        <v>0</v>
      </c>
      <c r="BL604" s="17" t="s">
        <v>321</v>
      </c>
      <c r="BM604" s="219" t="s">
        <v>1540</v>
      </c>
    </row>
    <row r="605" spans="1:65" s="2" customFormat="1" ht="19.5">
      <c r="A605" s="34"/>
      <c r="B605" s="35"/>
      <c r="C605" s="36"/>
      <c r="D605" s="221" t="s">
        <v>200</v>
      </c>
      <c r="E605" s="36"/>
      <c r="F605" s="222" t="s">
        <v>1145</v>
      </c>
      <c r="G605" s="36"/>
      <c r="H605" s="36"/>
      <c r="I605" s="122"/>
      <c r="J605" s="36"/>
      <c r="K605" s="36"/>
      <c r="L605" s="39"/>
      <c r="M605" s="223"/>
      <c r="N605" s="224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200</v>
      </c>
      <c r="AU605" s="17" t="s">
        <v>86</v>
      </c>
    </row>
    <row r="606" spans="1:65" s="2" customFormat="1" ht="19.5">
      <c r="A606" s="34"/>
      <c r="B606" s="35"/>
      <c r="C606" s="36"/>
      <c r="D606" s="221" t="s">
        <v>218</v>
      </c>
      <c r="E606" s="36"/>
      <c r="F606" s="246" t="s">
        <v>1146</v>
      </c>
      <c r="G606" s="36"/>
      <c r="H606" s="36"/>
      <c r="I606" s="122"/>
      <c r="J606" s="36"/>
      <c r="K606" s="36"/>
      <c r="L606" s="39"/>
      <c r="M606" s="223"/>
      <c r="N606" s="224"/>
      <c r="O606" s="71"/>
      <c r="P606" s="71"/>
      <c r="Q606" s="71"/>
      <c r="R606" s="71"/>
      <c r="S606" s="71"/>
      <c r="T606" s="72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T606" s="17" t="s">
        <v>218</v>
      </c>
      <c r="AU606" s="17" t="s">
        <v>86</v>
      </c>
    </row>
    <row r="607" spans="1:65" s="13" customFormat="1">
      <c r="B607" s="225"/>
      <c r="C607" s="226"/>
      <c r="D607" s="221" t="s">
        <v>202</v>
      </c>
      <c r="E607" s="227" t="s">
        <v>1</v>
      </c>
      <c r="F607" s="228" t="s">
        <v>1477</v>
      </c>
      <c r="G607" s="226"/>
      <c r="H607" s="227" t="s">
        <v>1</v>
      </c>
      <c r="I607" s="229"/>
      <c r="J607" s="226"/>
      <c r="K607" s="226"/>
      <c r="L607" s="230"/>
      <c r="M607" s="231"/>
      <c r="N607" s="232"/>
      <c r="O607" s="232"/>
      <c r="P607" s="232"/>
      <c r="Q607" s="232"/>
      <c r="R607" s="232"/>
      <c r="S607" s="232"/>
      <c r="T607" s="233"/>
      <c r="AT607" s="234" t="s">
        <v>202</v>
      </c>
      <c r="AU607" s="234" t="s">
        <v>86</v>
      </c>
      <c r="AV607" s="13" t="s">
        <v>84</v>
      </c>
      <c r="AW607" s="13" t="s">
        <v>32</v>
      </c>
      <c r="AX607" s="13" t="s">
        <v>77</v>
      </c>
      <c r="AY607" s="234" t="s">
        <v>191</v>
      </c>
    </row>
    <row r="608" spans="1:65" s="14" customFormat="1" ht="33.75">
      <c r="B608" s="235"/>
      <c r="C608" s="236"/>
      <c r="D608" s="221" t="s">
        <v>202</v>
      </c>
      <c r="E608" s="237" t="s">
        <v>1</v>
      </c>
      <c r="F608" s="238" t="s">
        <v>1485</v>
      </c>
      <c r="G608" s="236"/>
      <c r="H608" s="239">
        <v>68.197000000000003</v>
      </c>
      <c r="I608" s="240"/>
      <c r="J608" s="236"/>
      <c r="K608" s="236"/>
      <c r="L608" s="241"/>
      <c r="M608" s="242"/>
      <c r="N608" s="243"/>
      <c r="O608" s="243"/>
      <c r="P608" s="243"/>
      <c r="Q608" s="243"/>
      <c r="R608" s="243"/>
      <c r="S608" s="243"/>
      <c r="T608" s="244"/>
      <c r="AT608" s="245" t="s">
        <v>202</v>
      </c>
      <c r="AU608" s="245" t="s">
        <v>86</v>
      </c>
      <c r="AV608" s="14" t="s">
        <v>86</v>
      </c>
      <c r="AW608" s="14" t="s">
        <v>32</v>
      </c>
      <c r="AX608" s="14" t="s">
        <v>77</v>
      </c>
      <c r="AY608" s="245" t="s">
        <v>191</v>
      </c>
    </row>
    <row r="609" spans="1:65" s="14" customFormat="1">
      <c r="B609" s="235"/>
      <c r="C609" s="236"/>
      <c r="D609" s="221" t="s">
        <v>202</v>
      </c>
      <c r="E609" s="236"/>
      <c r="F609" s="238" t="s">
        <v>1541</v>
      </c>
      <c r="G609" s="236"/>
      <c r="H609" s="239">
        <v>81.835999999999999</v>
      </c>
      <c r="I609" s="240"/>
      <c r="J609" s="236"/>
      <c r="K609" s="236"/>
      <c r="L609" s="241"/>
      <c r="M609" s="242"/>
      <c r="N609" s="243"/>
      <c r="O609" s="243"/>
      <c r="P609" s="243"/>
      <c r="Q609" s="243"/>
      <c r="R609" s="243"/>
      <c r="S609" s="243"/>
      <c r="T609" s="244"/>
      <c r="AT609" s="245" t="s">
        <v>202</v>
      </c>
      <c r="AU609" s="245" t="s">
        <v>86</v>
      </c>
      <c r="AV609" s="14" t="s">
        <v>86</v>
      </c>
      <c r="AW609" s="14" t="s">
        <v>4</v>
      </c>
      <c r="AX609" s="14" t="s">
        <v>84</v>
      </c>
      <c r="AY609" s="245" t="s">
        <v>191</v>
      </c>
    </row>
    <row r="610" spans="1:65" s="2" customFormat="1" ht="32.450000000000003" customHeight="1">
      <c r="A610" s="34"/>
      <c r="B610" s="35"/>
      <c r="C610" s="208" t="s">
        <v>960</v>
      </c>
      <c r="D610" s="208" t="s">
        <v>193</v>
      </c>
      <c r="E610" s="209" t="s">
        <v>1149</v>
      </c>
      <c r="F610" s="210" t="s">
        <v>1150</v>
      </c>
      <c r="G610" s="211" t="s">
        <v>223</v>
      </c>
      <c r="H610" s="212">
        <v>81.835999999999999</v>
      </c>
      <c r="I610" s="213"/>
      <c r="J610" s="214">
        <f>ROUND(I610*H610,2)</f>
        <v>0</v>
      </c>
      <c r="K610" s="210" t="s">
        <v>197</v>
      </c>
      <c r="L610" s="39"/>
      <c r="M610" s="215" t="s">
        <v>1</v>
      </c>
      <c r="N610" s="216" t="s">
        <v>42</v>
      </c>
      <c r="O610" s="71"/>
      <c r="P610" s="217">
        <f>O610*H610</f>
        <v>0</v>
      </c>
      <c r="Q610" s="217">
        <v>2.9E-4</v>
      </c>
      <c r="R610" s="217">
        <f>Q610*H610</f>
        <v>2.373244E-2</v>
      </c>
      <c r="S610" s="217">
        <v>0</v>
      </c>
      <c r="T610" s="218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219" t="s">
        <v>321</v>
      </c>
      <c r="AT610" s="219" t="s">
        <v>193</v>
      </c>
      <c r="AU610" s="219" t="s">
        <v>86</v>
      </c>
      <c r="AY610" s="17" t="s">
        <v>191</v>
      </c>
      <c r="BE610" s="220">
        <f>IF(N610="základní",J610,0)</f>
        <v>0</v>
      </c>
      <c r="BF610" s="220">
        <f>IF(N610="snížená",J610,0)</f>
        <v>0</v>
      </c>
      <c r="BG610" s="220">
        <f>IF(N610="zákl. přenesená",J610,0)</f>
        <v>0</v>
      </c>
      <c r="BH610" s="220">
        <f>IF(N610="sníž. přenesená",J610,0)</f>
        <v>0</v>
      </c>
      <c r="BI610" s="220">
        <f>IF(N610="nulová",J610,0)</f>
        <v>0</v>
      </c>
      <c r="BJ610" s="17" t="s">
        <v>84</v>
      </c>
      <c r="BK610" s="220">
        <f>ROUND(I610*H610,2)</f>
        <v>0</v>
      </c>
      <c r="BL610" s="17" t="s">
        <v>321</v>
      </c>
      <c r="BM610" s="219" t="s">
        <v>1151</v>
      </c>
    </row>
    <row r="611" spans="1:65" s="2" customFormat="1" ht="29.25">
      <c r="A611" s="34"/>
      <c r="B611" s="35"/>
      <c r="C611" s="36"/>
      <c r="D611" s="221" t="s">
        <v>200</v>
      </c>
      <c r="E611" s="36"/>
      <c r="F611" s="222" t="s">
        <v>1152</v>
      </c>
      <c r="G611" s="36"/>
      <c r="H611" s="36"/>
      <c r="I611" s="122"/>
      <c r="J611" s="36"/>
      <c r="K611" s="36"/>
      <c r="L611" s="39"/>
      <c r="M611" s="223"/>
      <c r="N611" s="224"/>
      <c r="O611" s="71"/>
      <c r="P611" s="71"/>
      <c r="Q611" s="71"/>
      <c r="R611" s="71"/>
      <c r="S611" s="71"/>
      <c r="T611" s="72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T611" s="17" t="s">
        <v>200</v>
      </c>
      <c r="AU611" s="17" t="s">
        <v>86</v>
      </c>
    </row>
    <row r="612" spans="1:65" s="2" customFormat="1" ht="19.5">
      <c r="A612" s="34"/>
      <c r="B612" s="35"/>
      <c r="C612" s="36"/>
      <c r="D612" s="221" t="s">
        <v>218</v>
      </c>
      <c r="E612" s="36"/>
      <c r="F612" s="246" t="s">
        <v>1146</v>
      </c>
      <c r="G612" s="36"/>
      <c r="H612" s="36"/>
      <c r="I612" s="122"/>
      <c r="J612" s="36"/>
      <c r="K612" s="36"/>
      <c r="L612" s="39"/>
      <c r="M612" s="223"/>
      <c r="N612" s="224"/>
      <c r="O612" s="71"/>
      <c r="P612" s="71"/>
      <c r="Q612" s="71"/>
      <c r="R612" s="71"/>
      <c r="S612" s="71"/>
      <c r="T612" s="72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7" t="s">
        <v>218</v>
      </c>
      <c r="AU612" s="17" t="s">
        <v>86</v>
      </c>
    </row>
    <row r="613" spans="1:65" s="14" customFormat="1">
      <c r="B613" s="235"/>
      <c r="C613" s="236"/>
      <c r="D613" s="221" t="s">
        <v>202</v>
      </c>
      <c r="E613" s="236"/>
      <c r="F613" s="238" t="s">
        <v>1541</v>
      </c>
      <c r="G613" s="236"/>
      <c r="H613" s="239">
        <v>81.835999999999999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AT613" s="245" t="s">
        <v>202</v>
      </c>
      <c r="AU613" s="245" t="s">
        <v>86</v>
      </c>
      <c r="AV613" s="14" t="s">
        <v>86</v>
      </c>
      <c r="AW613" s="14" t="s">
        <v>4</v>
      </c>
      <c r="AX613" s="14" t="s">
        <v>84</v>
      </c>
      <c r="AY613" s="245" t="s">
        <v>191</v>
      </c>
    </row>
    <row r="614" spans="1:65" s="2" customFormat="1" ht="32.450000000000003" customHeight="1">
      <c r="A614" s="34"/>
      <c r="B614" s="35"/>
      <c r="C614" s="208" t="s">
        <v>966</v>
      </c>
      <c r="D614" s="208" t="s">
        <v>193</v>
      </c>
      <c r="E614" s="209" t="s">
        <v>1154</v>
      </c>
      <c r="F614" s="210" t="s">
        <v>1155</v>
      </c>
      <c r="G614" s="211" t="s">
        <v>223</v>
      </c>
      <c r="H614" s="212">
        <v>81.835999999999999</v>
      </c>
      <c r="I614" s="213"/>
      <c r="J614" s="214">
        <f>ROUND(I614*H614,2)</f>
        <v>0</v>
      </c>
      <c r="K614" s="210" t="s">
        <v>197</v>
      </c>
      <c r="L614" s="39"/>
      <c r="M614" s="215" t="s">
        <v>1</v>
      </c>
      <c r="N614" s="216" t="s">
        <v>42</v>
      </c>
      <c r="O614" s="71"/>
      <c r="P614" s="217">
        <f>O614*H614</f>
        <v>0</v>
      </c>
      <c r="Q614" s="217">
        <v>1.0000000000000001E-5</v>
      </c>
      <c r="R614" s="217">
        <f>Q614*H614</f>
        <v>8.1836000000000007E-4</v>
      </c>
      <c r="S614" s="217">
        <v>0</v>
      </c>
      <c r="T614" s="218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219" t="s">
        <v>321</v>
      </c>
      <c r="AT614" s="219" t="s">
        <v>193</v>
      </c>
      <c r="AU614" s="219" t="s">
        <v>86</v>
      </c>
      <c r="AY614" s="17" t="s">
        <v>191</v>
      </c>
      <c r="BE614" s="220">
        <f>IF(N614="základní",J614,0)</f>
        <v>0</v>
      </c>
      <c r="BF614" s="220">
        <f>IF(N614="snížená",J614,0)</f>
        <v>0</v>
      </c>
      <c r="BG614" s="220">
        <f>IF(N614="zákl. přenesená",J614,0)</f>
        <v>0</v>
      </c>
      <c r="BH614" s="220">
        <f>IF(N614="sníž. přenesená",J614,0)</f>
        <v>0</v>
      </c>
      <c r="BI614" s="220">
        <f>IF(N614="nulová",J614,0)</f>
        <v>0</v>
      </c>
      <c r="BJ614" s="17" t="s">
        <v>84</v>
      </c>
      <c r="BK614" s="220">
        <f>ROUND(I614*H614,2)</f>
        <v>0</v>
      </c>
      <c r="BL614" s="17" t="s">
        <v>321</v>
      </c>
      <c r="BM614" s="219" t="s">
        <v>1156</v>
      </c>
    </row>
    <row r="615" spans="1:65" s="2" customFormat="1" ht="29.25">
      <c r="A615" s="34"/>
      <c r="B615" s="35"/>
      <c r="C615" s="36"/>
      <c r="D615" s="221" t="s">
        <v>200</v>
      </c>
      <c r="E615" s="36"/>
      <c r="F615" s="222" t="s">
        <v>1157</v>
      </c>
      <c r="G615" s="36"/>
      <c r="H615" s="36"/>
      <c r="I615" s="122"/>
      <c r="J615" s="36"/>
      <c r="K615" s="36"/>
      <c r="L615" s="39"/>
      <c r="M615" s="223"/>
      <c r="N615" s="224"/>
      <c r="O615" s="71"/>
      <c r="P615" s="71"/>
      <c r="Q615" s="71"/>
      <c r="R615" s="71"/>
      <c r="S615" s="71"/>
      <c r="T615" s="72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T615" s="17" t="s">
        <v>200</v>
      </c>
      <c r="AU615" s="17" t="s">
        <v>86</v>
      </c>
    </row>
    <row r="616" spans="1:65" s="2" customFormat="1" ht="19.5">
      <c r="A616" s="34"/>
      <c r="B616" s="35"/>
      <c r="C616" s="36"/>
      <c r="D616" s="221" t="s">
        <v>218</v>
      </c>
      <c r="E616" s="36"/>
      <c r="F616" s="246" t="s">
        <v>1146</v>
      </c>
      <c r="G616" s="36"/>
      <c r="H616" s="36"/>
      <c r="I616" s="122"/>
      <c r="J616" s="36"/>
      <c r="K616" s="36"/>
      <c r="L616" s="39"/>
      <c r="M616" s="223"/>
      <c r="N616" s="224"/>
      <c r="O616" s="71"/>
      <c r="P616" s="71"/>
      <c r="Q616" s="71"/>
      <c r="R616" s="71"/>
      <c r="S616" s="71"/>
      <c r="T616" s="72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T616" s="17" t="s">
        <v>218</v>
      </c>
      <c r="AU616" s="17" t="s">
        <v>86</v>
      </c>
    </row>
    <row r="617" spans="1:65" s="14" customFormat="1">
      <c r="B617" s="235"/>
      <c r="C617" s="236"/>
      <c r="D617" s="221" t="s">
        <v>202</v>
      </c>
      <c r="E617" s="236"/>
      <c r="F617" s="238" t="s">
        <v>1541</v>
      </c>
      <c r="G617" s="236"/>
      <c r="H617" s="239">
        <v>81.835999999999999</v>
      </c>
      <c r="I617" s="240"/>
      <c r="J617" s="236"/>
      <c r="K617" s="236"/>
      <c r="L617" s="241"/>
      <c r="M617" s="242"/>
      <c r="N617" s="243"/>
      <c r="O617" s="243"/>
      <c r="P617" s="243"/>
      <c r="Q617" s="243"/>
      <c r="R617" s="243"/>
      <c r="S617" s="243"/>
      <c r="T617" s="244"/>
      <c r="AT617" s="245" t="s">
        <v>202</v>
      </c>
      <c r="AU617" s="245" t="s">
        <v>86</v>
      </c>
      <c r="AV617" s="14" t="s">
        <v>86</v>
      </c>
      <c r="AW617" s="14" t="s">
        <v>4</v>
      </c>
      <c r="AX617" s="14" t="s">
        <v>84</v>
      </c>
      <c r="AY617" s="245" t="s">
        <v>191</v>
      </c>
    </row>
    <row r="618" spans="1:65" s="2" customFormat="1" ht="21.6" customHeight="1">
      <c r="A618" s="34"/>
      <c r="B618" s="35"/>
      <c r="C618" s="208" t="s">
        <v>974</v>
      </c>
      <c r="D618" s="208" t="s">
        <v>193</v>
      </c>
      <c r="E618" s="209" t="s">
        <v>1159</v>
      </c>
      <c r="F618" s="210" t="s">
        <v>1160</v>
      </c>
      <c r="G618" s="211" t="s">
        <v>223</v>
      </c>
      <c r="H618" s="212">
        <v>20.241</v>
      </c>
      <c r="I618" s="213"/>
      <c r="J618" s="214">
        <f>ROUND(I618*H618,2)</f>
        <v>0</v>
      </c>
      <c r="K618" s="210" t="s">
        <v>197</v>
      </c>
      <c r="L618" s="39"/>
      <c r="M618" s="215" t="s">
        <v>1</v>
      </c>
      <c r="N618" s="216" t="s">
        <v>42</v>
      </c>
      <c r="O618" s="71"/>
      <c r="P618" s="217">
        <f>O618*H618</f>
        <v>0</v>
      </c>
      <c r="Q618" s="217">
        <v>8.9300000000000004E-3</v>
      </c>
      <c r="R618" s="217">
        <f>Q618*H618</f>
        <v>0.18075213000000001</v>
      </c>
      <c r="S618" s="217">
        <v>0</v>
      </c>
      <c r="T618" s="218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219" t="s">
        <v>321</v>
      </c>
      <c r="AT618" s="219" t="s">
        <v>193</v>
      </c>
      <c r="AU618" s="219" t="s">
        <v>86</v>
      </c>
      <c r="AY618" s="17" t="s">
        <v>191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7" t="s">
        <v>84</v>
      </c>
      <c r="BK618" s="220">
        <f>ROUND(I618*H618,2)</f>
        <v>0</v>
      </c>
      <c r="BL618" s="17" t="s">
        <v>321</v>
      </c>
      <c r="BM618" s="219" t="s">
        <v>1161</v>
      </c>
    </row>
    <row r="619" spans="1:65" s="2" customFormat="1" ht="19.5">
      <c r="A619" s="34"/>
      <c r="B619" s="35"/>
      <c r="C619" s="36"/>
      <c r="D619" s="221" t="s">
        <v>200</v>
      </c>
      <c r="E619" s="36"/>
      <c r="F619" s="222" t="s">
        <v>1162</v>
      </c>
      <c r="G619" s="36"/>
      <c r="H619" s="36"/>
      <c r="I619" s="122"/>
      <c r="J619" s="36"/>
      <c r="K619" s="36"/>
      <c r="L619" s="39"/>
      <c r="M619" s="223"/>
      <c r="N619" s="224"/>
      <c r="O619" s="71"/>
      <c r="P619" s="71"/>
      <c r="Q619" s="71"/>
      <c r="R619" s="71"/>
      <c r="S619" s="71"/>
      <c r="T619" s="72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7" t="s">
        <v>200</v>
      </c>
      <c r="AU619" s="17" t="s">
        <v>86</v>
      </c>
    </row>
    <row r="620" spans="1:65" s="13" customFormat="1">
      <c r="B620" s="225"/>
      <c r="C620" s="226"/>
      <c r="D620" s="221" t="s">
        <v>202</v>
      </c>
      <c r="E620" s="227" t="s">
        <v>1</v>
      </c>
      <c r="F620" s="228" t="s">
        <v>253</v>
      </c>
      <c r="G620" s="226"/>
      <c r="H620" s="227" t="s">
        <v>1</v>
      </c>
      <c r="I620" s="229"/>
      <c r="J620" s="226"/>
      <c r="K620" s="226"/>
      <c r="L620" s="230"/>
      <c r="M620" s="231"/>
      <c r="N620" s="232"/>
      <c r="O620" s="232"/>
      <c r="P620" s="232"/>
      <c r="Q620" s="232"/>
      <c r="R620" s="232"/>
      <c r="S620" s="232"/>
      <c r="T620" s="233"/>
      <c r="AT620" s="234" t="s">
        <v>202</v>
      </c>
      <c r="AU620" s="234" t="s">
        <v>86</v>
      </c>
      <c r="AV620" s="13" t="s">
        <v>84</v>
      </c>
      <c r="AW620" s="13" t="s">
        <v>32</v>
      </c>
      <c r="AX620" s="13" t="s">
        <v>77</v>
      </c>
      <c r="AY620" s="234" t="s">
        <v>191</v>
      </c>
    </row>
    <row r="621" spans="1:65" s="14" customFormat="1">
      <c r="B621" s="235"/>
      <c r="C621" s="236"/>
      <c r="D621" s="221" t="s">
        <v>202</v>
      </c>
      <c r="E621" s="237" t="s">
        <v>1</v>
      </c>
      <c r="F621" s="238" t="s">
        <v>1163</v>
      </c>
      <c r="G621" s="236"/>
      <c r="H621" s="239">
        <v>19.265999999999998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AT621" s="245" t="s">
        <v>202</v>
      </c>
      <c r="AU621" s="245" t="s">
        <v>86</v>
      </c>
      <c r="AV621" s="14" t="s">
        <v>86</v>
      </c>
      <c r="AW621" s="14" t="s">
        <v>32</v>
      </c>
      <c r="AX621" s="14" t="s">
        <v>77</v>
      </c>
      <c r="AY621" s="245" t="s">
        <v>191</v>
      </c>
    </row>
    <row r="622" spans="1:65" s="13" customFormat="1">
      <c r="B622" s="225"/>
      <c r="C622" s="226"/>
      <c r="D622" s="221" t="s">
        <v>202</v>
      </c>
      <c r="E622" s="227" t="s">
        <v>1</v>
      </c>
      <c r="F622" s="228" t="s">
        <v>1164</v>
      </c>
      <c r="G622" s="226"/>
      <c r="H622" s="227" t="s">
        <v>1</v>
      </c>
      <c r="I622" s="229"/>
      <c r="J622" s="226"/>
      <c r="K622" s="226"/>
      <c r="L622" s="230"/>
      <c r="M622" s="231"/>
      <c r="N622" s="232"/>
      <c r="O622" s="232"/>
      <c r="P622" s="232"/>
      <c r="Q622" s="232"/>
      <c r="R622" s="232"/>
      <c r="S622" s="232"/>
      <c r="T622" s="233"/>
      <c r="AT622" s="234" t="s">
        <v>202</v>
      </c>
      <c r="AU622" s="234" t="s">
        <v>86</v>
      </c>
      <c r="AV622" s="13" t="s">
        <v>84</v>
      </c>
      <c r="AW622" s="13" t="s">
        <v>32</v>
      </c>
      <c r="AX622" s="13" t="s">
        <v>77</v>
      </c>
      <c r="AY622" s="234" t="s">
        <v>191</v>
      </c>
    </row>
    <row r="623" spans="1:65" s="14" customFormat="1">
      <c r="B623" s="235"/>
      <c r="C623" s="236"/>
      <c r="D623" s="221" t="s">
        <v>202</v>
      </c>
      <c r="E623" s="237" t="s">
        <v>1</v>
      </c>
      <c r="F623" s="238" t="s">
        <v>1165</v>
      </c>
      <c r="G623" s="236"/>
      <c r="H623" s="239">
        <v>0.97499999999999998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AT623" s="245" t="s">
        <v>202</v>
      </c>
      <c r="AU623" s="245" t="s">
        <v>86</v>
      </c>
      <c r="AV623" s="14" t="s">
        <v>86</v>
      </c>
      <c r="AW623" s="14" t="s">
        <v>32</v>
      </c>
      <c r="AX623" s="14" t="s">
        <v>77</v>
      </c>
      <c r="AY623" s="245" t="s">
        <v>191</v>
      </c>
    </row>
    <row r="624" spans="1:65" s="12" customFormat="1" ht="25.9" customHeight="1">
      <c r="B624" s="192"/>
      <c r="C624" s="193"/>
      <c r="D624" s="194" t="s">
        <v>76</v>
      </c>
      <c r="E624" s="195" t="s">
        <v>1166</v>
      </c>
      <c r="F624" s="195" t="s">
        <v>1167</v>
      </c>
      <c r="G624" s="193"/>
      <c r="H624" s="193"/>
      <c r="I624" s="196"/>
      <c r="J624" s="197">
        <f>BK624</f>
        <v>0</v>
      </c>
      <c r="K624" s="193"/>
      <c r="L624" s="198"/>
      <c r="M624" s="199"/>
      <c r="N624" s="200"/>
      <c r="O624" s="200"/>
      <c r="P624" s="201">
        <f>SUM(P625:P626)</f>
        <v>0</v>
      </c>
      <c r="Q624" s="200"/>
      <c r="R624" s="201">
        <f>SUM(R625:R626)</f>
        <v>0</v>
      </c>
      <c r="S624" s="200"/>
      <c r="T624" s="202">
        <f>SUM(T625:T626)</f>
        <v>0</v>
      </c>
      <c r="AR624" s="203" t="s">
        <v>198</v>
      </c>
      <c r="AT624" s="204" t="s">
        <v>76</v>
      </c>
      <c r="AU624" s="204" t="s">
        <v>77</v>
      </c>
      <c r="AY624" s="203" t="s">
        <v>191</v>
      </c>
      <c r="BK624" s="205">
        <f>SUM(BK625:BK626)</f>
        <v>0</v>
      </c>
    </row>
    <row r="625" spans="1:65" s="2" customFormat="1" ht="21.6" customHeight="1">
      <c r="A625" s="34"/>
      <c r="B625" s="35"/>
      <c r="C625" s="208" t="s">
        <v>980</v>
      </c>
      <c r="D625" s="208" t="s">
        <v>193</v>
      </c>
      <c r="E625" s="209" t="s">
        <v>1169</v>
      </c>
      <c r="F625" s="210" t="s">
        <v>1170</v>
      </c>
      <c r="G625" s="211" t="s">
        <v>1171</v>
      </c>
      <c r="H625" s="212">
        <v>4</v>
      </c>
      <c r="I625" s="213"/>
      <c r="J625" s="214">
        <f>ROUND(I625*H625,2)</f>
        <v>0</v>
      </c>
      <c r="K625" s="210" t="s">
        <v>197</v>
      </c>
      <c r="L625" s="39"/>
      <c r="M625" s="215" t="s">
        <v>1</v>
      </c>
      <c r="N625" s="216" t="s">
        <v>42</v>
      </c>
      <c r="O625" s="71"/>
      <c r="P625" s="217">
        <f>O625*H625</f>
        <v>0</v>
      </c>
      <c r="Q625" s="217">
        <v>0</v>
      </c>
      <c r="R625" s="217">
        <f>Q625*H625</f>
        <v>0</v>
      </c>
      <c r="S625" s="217">
        <v>0</v>
      </c>
      <c r="T625" s="218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219" t="s">
        <v>1172</v>
      </c>
      <c r="AT625" s="219" t="s">
        <v>193</v>
      </c>
      <c r="AU625" s="219" t="s">
        <v>84</v>
      </c>
      <c r="AY625" s="17" t="s">
        <v>191</v>
      </c>
      <c r="BE625" s="220">
        <f>IF(N625="základní",J625,0)</f>
        <v>0</v>
      </c>
      <c r="BF625" s="220">
        <f>IF(N625="snížená",J625,0)</f>
        <v>0</v>
      </c>
      <c r="BG625" s="220">
        <f>IF(N625="zákl. přenesená",J625,0)</f>
        <v>0</v>
      </c>
      <c r="BH625" s="220">
        <f>IF(N625="sníž. přenesená",J625,0)</f>
        <v>0</v>
      </c>
      <c r="BI625" s="220">
        <f>IF(N625="nulová",J625,0)</f>
        <v>0</v>
      </c>
      <c r="BJ625" s="17" t="s">
        <v>84</v>
      </c>
      <c r="BK625" s="220">
        <f>ROUND(I625*H625,2)</f>
        <v>0</v>
      </c>
      <c r="BL625" s="17" t="s">
        <v>1172</v>
      </c>
      <c r="BM625" s="219" t="s">
        <v>1542</v>
      </c>
    </row>
    <row r="626" spans="1:65" s="2" customFormat="1" ht="29.25">
      <c r="A626" s="34"/>
      <c r="B626" s="35"/>
      <c r="C626" s="36"/>
      <c r="D626" s="221" t="s">
        <v>200</v>
      </c>
      <c r="E626" s="36"/>
      <c r="F626" s="222" t="s">
        <v>1174</v>
      </c>
      <c r="G626" s="36"/>
      <c r="H626" s="36"/>
      <c r="I626" s="122"/>
      <c r="J626" s="36"/>
      <c r="K626" s="36"/>
      <c r="L626" s="39"/>
      <c r="M626" s="223"/>
      <c r="N626" s="224"/>
      <c r="O626" s="71"/>
      <c r="P626" s="71"/>
      <c r="Q626" s="71"/>
      <c r="R626" s="71"/>
      <c r="S626" s="71"/>
      <c r="T626" s="72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T626" s="17" t="s">
        <v>200</v>
      </c>
      <c r="AU626" s="17" t="s">
        <v>84</v>
      </c>
    </row>
    <row r="627" spans="1:65" s="12" customFormat="1" ht="25.9" customHeight="1">
      <c r="B627" s="192"/>
      <c r="C627" s="193"/>
      <c r="D627" s="194" t="s">
        <v>76</v>
      </c>
      <c r="E627" s="195" t="s">
        <v>1175</v>
      </c>
      <c r="F627" s="195" t="s">
        <v>1176</v>
      </c>
      <c r="G627" s="193"/>
      <c r="H627" s="193"/>
      <c r="I627" s="196"/>
      <c r="J627" s="197">
        <f>BK627</f>
        <v>0</v>
      </c>
      <c r="K627" s="193"/>
      <c r="L627" s="198"/>
      <c r="M627" s="199"/>
      <c r="N627" s="200"/>
      <c r="O627" s="200"/>
      <c r="P627" s="201">
        <f>P628+P631</f>
        <v>0</v>
      </c>
      <c r="Q627" s="200"/>
      <c r="R627" s="201">
        <f>R628+R631</f>
        <v>0</v>
      </c>
      <c r="S627" s="200"/>
      <c r="T627" s="202">
        <f>T628+T631</f>
        <v>0</v>
      </c>
      <c r="AR627" s="203" t="s">
        <v>227</v>
      </c>
      <c r="AT627" s="204" t="s">
        <v>76</v>
      </c>
      <c r="AU627" s="204" t="s">
        <v>77</v>
      </c>
      <c r="AY627" s="203" t="s">
        <v>191</v>
      </c>
      <c r="BK627" s="205">
        <f>BK628+BK631</f>
        <v>0</v>
      </c>
    </row>
    <row r="628" spans="1:65" s="12" customFormat="1" ht="22.9" customHeight="1">
      <c r="B628" s="192"/>
      <c r="C628" s="193"/>
      <c r="D628" s="194" t="s">
        <v>76</v>
      </c>
      <c r="E628" s="206" t="s">
        <v>1177</v>
      </c>
      <c r="F628" s="206" t="s">
        <v>1178</v>
      </c>
      <c r="G628" s="193"/>
      <c r="H628" s="193"/>
      <c r="I628" s="196"/>
      <c r="J628" s="207">
        <f>BK628</f>
        <v>0</v>
      </c>
      <c r="K628" s="193"/>
      <c r="L628" s="198"/>
      <c r="M628" s="199"/>
      <c r="N628" s="200"/>
      <c r="O628" s="200"/>
      <c r="P628" s="201">
        <f>SUM(P629:P630)</f>
        <v>0</v>
      </c>
      <c r="Q628" s="200"/>
      <c r="R628" s="201">
        <f>SUM(R629:R630)</f>
        <v>0</v>
      </c>
      <c r="S628" s="200"/>
      <c r="T628" s="202">
        <f>SUM(T629:T630)</f>
        <v>0</v>
      </c>
      <c r="AR628" s="203" t="s">
        <v>227</v>
      </c>
      <c r="AT628" s="204" t="s">
        <v>76</v>
      </c>
      <c r="AU628" s="204" t="s">
        <v>84</v>
      </c>
      <c r="AY628" s="203" t="s">
        <v>191</v>
      </c>
      <c r="BK628" s="205">
        <f>SUM(BK629:BK630)</f>
        <v>0</v>
      </c>
    </row>
    <row r="629" spans="1:65" s="2" customFormat="1" ht="14.45" customHeight="1">
      <c r="A629" s="34"/>
      <c r="B629" s="35"/>
      <c r="C629" s="208" t="s">
        <v>988</v>
      </c>
      <c r="D629" s="208" t="s">
        <v>193</v>
      </c>
      <c r="E629" s="209" t="s">
        <v>1180</v>
      </c>
      <c r="F629" s="210" t="s">
        <v>1178</v>
      </c>
      <c r="G629" s="211" t="s">
        <v>196</v>
      </c>
      <c r="H629" s="212">
        <v>1</v>
      </c>
      <c r="I629" s="213"/>
      <c r="J629" s="214">
        <f>ROUND(I629*H629,2)</f>
        <v>0</v>
      </c>
      <c r="K629" s="210" t="s">
        <v>197</v>
      </c>
      <c r="L629" s="39"/>
      <c r="M629" s="215" t="s">
        <v>1</v>
      </c>
      <c r="N629" s="216" t="s">
        <v>42</v>
      </c>
      <c r="O629" s="71"/>
      <c r="P629" s="217">
        <f>O629*H629</f>
        <v>0</v>
      </c>
      <c r="Q629" s="217">
        <v>0</v>
      </c>
      <c r="R629" s="217">
        <f>Q629*H629</f>
        <v>0</v>
      </c>
      <c r="S629" s="217">
        <v>0</v>
      </c>
      <c r="T629" s="218">
        <f>S629*H629</f>
        <v>0</v>
      </c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R629" s="219" t="s">
        <v>1181</v>
      </c>
      <c r="AT629" s="219" t="s">
        <v>193</v>
      </c>
      <c r="AU629" s="219" t="s">
        <v>86</v>
      </c>
      <c r="AY629" s="17" t="s">
        <v>191</v>
      </c>
      <c r="BE629" s="220">
        <f>IF(N629="základní",J629,0)</f>
        <v>0</v>
      </c>
      <c r="BF629" s="220">
        <f>IF(N629="snížená",J629,0)</f>
        <v>0</v>
      </c>
      <c r="BG629" s="220">
        <f>IF(N629="zákl. přenesená",J629,0)</f>
        <v>0</v>
      </c>
      <c r="BH629" s="220">
        <f>IF(N629="sníž. přenesená",J629,0)</f>
        <v>0</v>
      </c>
      <c r="BI629" s="220">
        <f>IF(N629="nulová",J629,0)</f>
        <v>0</v>
      </c>
      <c r="BJ629" s="17" t="s">
        <v>84</v>
      </c>
      <c r="BK629" s="220">
        <f>ROUND(I629*H629,2)</f>
        <v>0</v>
      </c>
      <c r="BL629" s="17" t="s">
        <v>1181</v>
      </c>
      <c r="BM629" s="219" t="s">
        <v>1543</v>
      </c>
    </row>
    <row r="630" spans="1:65" s="2" customFormat="1" ht="19.5">
      <c r="A630" s="34"/>
      <c r="B630" s="35"/>
      <c r="C630" s="36"/>
      <c r="D630" s="221" t="s">
        <v>200</v>
      </c>
      <c r="E630" s="36"/>
      <c r="F630" s="222" t="s">
        <v>1183</v>
      </c>
      <c r="G630" s="36"/>
      <c r="H630" s="36"/>
      <c r="I630" s="122"/>
      <c r="J630" s="36"/>
      <c r="K630" s="36"/>
      <c r="L630" s="39"/>
      <c r="M630" s="223"/>
      <c r="N630" s="224"/>
      <c r="O630" s="71"/>
      <c r="P630" s="71"/>
      <c r="Q630" s="71"/>
      <c r="R630" s="71"/>
      <c r="S630" s="71"/>
      <c r="T630" s="72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T630" s="17" t="s">
        <v>200</v>
      </c>
      <c r="AU630" s="17" t="s">
        <v>86</v>
      </c>
    </row>
    <row r="631" spans="1:65" s="12" customFormat="1" ht="22.9" customHeight="1">
      <c r="B631" s="192"/>
      <c r="C631" s="193"/>
      <c r="D631" s="194" t="s">
        <v>76</v>
      </c>
      <c r="E631" s="206" t="s">
        <v>1184</v>
      </c>
      <c r="F631" s="206" t="s">
        <v>1185</v>
      </c>
      <c r="G631" s="193"/>
      <c r="H631" s="193"/>
      <c r="I631" s="196"/>
      <c r="J631" s="207">
        <f>BK631</f>
        <v>0</v>
      </c>
      <c r="K631" s="193"/>
      <c r="L631" s="198"/>
      <c r="M631" s="199"/>
      <c r="N631" s="200"/>
      <c r="O631" s="200"/>
      <c r="P631" s="201">
        <f>SUM(P632:P633)</f>
        <v>0</v>
      </c>
      <c r="Q631" s="200"/>
      <c r="R631" s="201">
        <f>SUM(R632:R633)</f>
        <v>0</v>
      </c>
      <c r="S631" s="200"/>
      <c r="T631" s="202">
        <f>SUM(T632:T633)</f>
        <v>0</v>
      </c>
      <c r="AR631" s="203" t="s">
        <v>227</v>
      </c>
      <c r="AT631" s="204" t="s">
        <v>76</v>
      </c>
      <c r="AU631" s="204" t="s">
        <v>84</v>
      </c>
      <c r="AY631" s="203" t="s">
        <v>191</v>
      </c>
      <c r="BK631" s="205">
        <f>SUM(BK632:BK633)</f>
        <v>0</v>
      </c>
    </row>
    <row r="632" spans="1:65" s="2" customFormat="1" ht="14.45" customHeight="1">
      <c r="A632" s="34"/>
      <c r="B632" s="35"/>
      <c r="C632" s="208" t="s">
        <v>993</v>
      </c>
      <c r="D632" s="208" t="s">
        <v>193</v>
      </c>
      <c r="E632" s="209" t="s">
        <v>1187</v>
      </c>
      <c r="F632" s="210" t="s">
        <v>1185</v>
      </c>
      <c r="G632" s="211" t="s">
        <v>196</v>
      </c>
      <c r="H632" s="212">
        <v>1</v>
      </c>
      <c r="I632" s="213"/>
      <c r="J632" s="214">
        <f>ROUND(I632*H632,2)</f>
        <v>0</v>
      </c>
      <c r="K632" s="210" t="s">
        <v>197</v>
      </c>
      <c r="L632" s="39"/>
      <c r="M632" s="215" t="s">
        <v>1</v>
      </c>
      <c r="N632" s="216" t="s">
        <v>42</v>
      </c>
      <c r="O632" s="71"/>
      <c r="P632" s="217">
        <f>O632*H632</f>
        <v>0</v>
      </c>
      <c r="Q632" s="217">
        <v>0</v>
      </c>
      <c r="R632" s="217">
        <f>Q632*H632</f>
        <v>0</v>
      </c>
      <c r="S632" s="217">
        <v>0</v>
      </c>
      <c r="T632" s="218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219" t="s">
        <v>1181</v>
      </c>
      <c r="AT632" s="219" t="s">
        <v>193</v>
      </c>
      <c r="AU632" s="219" t="s">
        <v>86</v>
      </c>
      <c r="AY632" s="17" t="s">
        <v>191</v>
      </c>
      <c r="BE632" s="220">
        <f>IF(N632="základní",J632,0)</f>
        <v>0</v>
      </c>
      <c r="BF632" s="220">
        <f>IF(N632="snížená",J632,0)</f>
        <v>0</v>
      </c>
      <c r="BG632" s="220">
        <f>IF(N632="zákl. přenesená",J632,0)</f>
        <v>0</v>
      </c>
      <c r="BH632" s="220">
        <f>IF(N632="sníž. přenesená",J632,0)</f>
        <v>0</v>
      </c>
      <c r="BI632" s="220">
        <f>IF(N632="nulová",J632,0)</f>
        <v>0</v>
      </c>
      <c r="BJ632" s="17" t="s">
        <v>84</v>
      </c>
      <c r="BK632" s="220">
        <f>ROUND(I632*H632,2)</f>
        <v>0</v>
      </c>
      <c r="BL632" s="17" t="s">
        <v>1181</v>
      </c>
      <c r="BM632" s="219" t="s">
        <v>1544</v>
      </c>
    </row>
    <row r="633" spans="1:65" s="2" customFormat="1" ht="19.5">
      <c r="A633" s="34"/>
      <c r="B633" s="35"/>
      <c r="C633" s="36"/>
      <c r="D633" s="221" t="s">
        <v>200</v>
      </c>
      <c r="E633" s="36"/>
      <c r="F633" s="222" t="s">
        <v>1189</v>
      </c>
      <c r="G633" s="36"/>
      <c r="H633" s="36"/>
      <c r="I633" s="122"/>
      <c r="J633" s="36"/>
      <c r="K633" s="36"/>
      <c r="L633" s="39"/>
      <c r="M633" s="257"/>
      <c r="N633" s="258"/>
      <c r="O633" s="259"/>
      <c r="P633" s="259"/>
      <c r="Q633" s="259"/>
      <c r="R633" s="259"/>
      <c r="S633" s="259"/>
      <c r="T633" s="260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T633" s="17" t="s">
        <v>200</v>
      </c>
      <c r="AU633" s="17" t="s">
        <v>86</v>
      </c>
    </row>
    <row r="634" spans="1:65" s="2" customFormat="1" ht="6.95" customHeight="1">
      <c r="A634" s="34"/>
      <c r="B634" s="54"/>
      <c r="C634" s="55"/>
      <c r="D634" s="55"/>
      <c r="E634" s="55"/>
      <c r="F634" s="55"/>
      <c r="G634" s="55"/>
      <c r="H634" s="55"/>
      <c r="I634" s="158"/>
      <c r="J634" s="55"/>
      <c r="K634" s="55"/>
      <c r="L634" s="39"/>
      <c r="M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</row>
  </sheetData>
  <sheetProtection algorithmName="SHA-512" hashValue="42BkwIEPhf18hpp8/4nPMHnD8/4jyJ7C+x42bENR4IXUxqnR7AiatDrNzxvk7RfVTlH4vsLl0EOTq6nMS8TYog==" saltValue="7379RjofZtehM3Ydqnfr2nXl2Ar3P52O+ECHg1n3WkBeOK+opEDnroTVLY+u0SMEAZlj1ed/8mlHK2K3vRbjHA==" spinCount="100000" sheet="1" objects="1" scenarios="1" formatColumns="0" formatRows="0" autoFilter="0"/>
  <autoFilter ref="C148:K633"/>
  <mergeCells count="12">
    <mergeCell ref="E141:H141"/>
    <mergeCell ref="L2:V2"/>
    <mergeCell ref="E85:H85"/>
    <mergeCell ref="E87:H87"/>
    <mergeCell ref="E89:H89"/>
    <mergeCell ref="E137:H137"/>
    <mergeCell ref="E139:H13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M278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107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1468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1545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ROUND(J127,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ROUND((SUM(BE127:BE277)),  2)</f>
        <v>0</v>
      </c>
      <c r="G35" s="34"/>
      <c r="H35" s="34"/>
      <c r="I35" s="137">
        <v>0.21</v>
      </c>
      <c r="J35" s="136">
        <f>ROUND(((SUM(BE127:BE277))*I35),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ROUND((SUM(BF127:BF277)),  2)</f>
        <v>0</v>
      </c>
      <c r="G36" s="34"/>
      <c r="H36" s="34"/>
      <c r="I36" s="137">
        <v>0.15</v>
      </c>
      <c r="J36" s="136">
        <f>ROUND(((SUM(BF127:BF277))*I36),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ROUND((SUM(BG127:BG277)),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ROUND((SUM(BH127:BH277)),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ROUND((SUM(BI127:BI277)),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1468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D.1.4a - ZTI - budova B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160</v>
      </c>
      <c r="E99" s="170"/>
      <c r="F99" s="170"/>
      <c r="G99" s="170"/>
      <c r="H99" s="170"/>
      <c r="I99" s="171"/>
      <c r="J99" s="172">
        <f>J128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1191</v>
      </c>
      <c r="E100" s="176"/>
      <c r="F100" s="176"/>
      <c r="G100" s="176"/>
      <c r="H100" s="176"/>
      <c r="I100" s="177"/>
      <c r="J100" s="178">
        <f>J129</f>
        <v>0</v>
      </c>
      <c r="K100" s="104"/>
      <c r="L100" s="179"/>
    </row>
    <row r="101" spans="1:47" s="10" customFormat="1" ht="19.899999999999999" customHeight="1">
      <c r="B101" s="174"/>
      <c r="C101" s="104"/>
      <c r="D101" s="175" t="s">
        <v>1192</v>
      </c>
      <c r="E101" s="176"/>
      <c r="F101" s="176"/>
      <c r="G101" s="176"/>
      <c r="H101" s="176"/>
      <c r="I101" s="177"/>
      <c r="J101" s="178">
        <f>J141</f>
        <v>0</v>
      </c>
      <c r="K101" s="104"/>
      <c r="L101" s="179"/>
    </row>
    <row r="102" spans="1:47" s="10" customFormat="1" ht="19.899999999999999" customHeight="1">
      <c r="B102" s="174"/>
      <c r="C102" s="104"/>
      <c r="D102" s="175" t="s">
        <v>1193</v>
      </c>
      <c r="E102" s="176"/>
      <c r="F102" s="176"/>
      <c r="G102" s="176"/>
      <c r="H102" s="176"/>
      <c r="I102" s="177"/>
      <c r="J102" s="178">
        <f>J174</f>
        <v>0</v>
      </c>
      <c r="K102" s="104"/>
      <c r="L102" s="179"/>
    </row>
    <row r="103" spans="1:47" s="10" customFormat="1" ht="19.899999999999999" customHeight="1">
      <c r="B103" s="174"/>
      <c r="C103" s="104"/>
      <c r="D103" s="175" t="s">
        <v>1194</v>
      </c>
      <c r="E103" s="176"/>
      <c r="F103" s="176"/>
      <c r="G103" s="176"/>
      <c r="H103" s="176"/>
      <c r="I103" s="177"/>
      <c r="J103" s="178">
        <f>J202</f>
        <v>0</v>
      </c>
      <c r="K103" s="104"/>
      <c r="L103" s="179"/>
    </row>
    <row r="104" spans="1:47" s="10" customFormat="1" ht="19.899999999999999" customHeight="1">
      <c r="B104" s="174"/>
      <c r="C104" s="104"/>
      <c r="D104" s="175" t="s">
        <v>1195</v>
      </c>
      <c r="E104" s="176"/>
      <c r="F104" s="176"/>
      <c r="G104" s="176"/>
      <c r="H104" s="176"/>
      <c r="I104" s="177"/>
      <c r="J104" s="178">
        <f>J264</f>
        <v>0</v>
      </c>
      <c r="K104" s="104"/>
      <c r="L104" s="179"/>
    </row>
    <row r="105" spans="1:47" s="9" customFormat="1" ht="24.95" customHeight="1">
      <c r="B105" s="167"/>
      <c r="C105" s="168"/>
      <c r="D105" s="169" t="s">
        <v>172</v>
      </c>
      <c r="E105" s="170"/>
      <c r="F105" s="170"/>
      <c r="G105" s="170"/>
      <c r="H105" s="170"/>
      <c r="I105" s="171"/>
      <c r="J105" s="172">
        <f>J270</f>
        <v>0</v>
      </c>
      <c r="K105" s="168"/>
      <c r="L105" s="173"/>
    </row>
    <row r="106" spans="1:47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22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158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47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161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2" customFormat="1" ht="24.95" customHeight="1">
      <c r="A112" s="34"/>
      <c r="B112" s="35"/>
      <c r="C112" s="23" t="s">
        <v>176</v>
      </c>
      <c r="D112" s="36"/>
      <c r="E112" s="36"/>
      <c r="F112" s="36"/>
      <c r="G112" s="36"/>
      <c r="H112" s="36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3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14.45" customHeight="1">
      <c r="A115" s="34"/>
      <c r="B115" s="35"/>
      <c r="C115" s="36"/>
      <c r="D115" s="36"/>
      <c r="E115" s="321" t="str">
        <f>E7</f>
        <v>Odstranění bariér z vybraných škol Sokolov</v>
      </c>
      <c r="F115" s="322"/>
      <c r="G115" s="322"/>
      <c r="H115" s="322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1" customFormat="1" ht="12" customHeight="1">
      <c r="B116" s="21"/>
      <c r="C116" s="29" t="s">
        <v>135</v>
      </c>
      <c r="D116" s="22"/>
      <c r="E116" s="22"/>
      <c r="F116" s="22"/>
      <c r="G116" s="22"/>
      <c r="H116" s="22"/>
      <c r="I116" s="115"/>
      <c r="J116" s="22"/>
      <c r="K116" s="22"/>
      <c r="L116" s="20"/>
    </row>
    <row r="117" spans="1:63" s="2" customFormat="1" ht="14.45" customHeight="1">
      <c r="A117" s="34"/>
      <c r="B117" s="35"/>
      <c r="C117" s="36"/>
      <c r="D117" s="36"/>
      <c r="E117" s="321" t="s">
        <v>1468</v>
      </c>
      <c r="F117" s="320"/>
      <c r="G117" s="320"/>
      <c r="H117" s="320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137</v>
      </c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4.45" customHeight="1">
      <c r="A119" s="34"/>
      <c r="B119" s="35"/>
      <c r="C119" s="36"/>
      <c r="D119" s="36"/>
      <c r="E119" s="302" t="str">
        <f>E11</f>
        <v>D.1.4a - ZTI - budova B</v>
      </c>
      <c r="F119" s="320"/>
      <c r="G119" s="320"/>
      <c r="H119" s="320"/>
      <c r="I119" s="122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Sokolov</v>
      </c>
      <c r="G121" s="36"/>
      <c r="H121" s="36"/>
      <c r="I121" s="123" t="s">
        <v>22</v>
      </c>
      <c r="J121" s="66" t="str">
        <f>IF(J14="","",J14)</f>
        <v>22. 6. 2017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22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40.9" customHeight="1">
      <c r="A123" s="34"/>
      <c r="B123" s="35"/>
      <c r="C123" s="29" t="s">
        <v>24</v>
      </c>
      <c r="D123" s="36"/>
      <c r="E123" s="36"/>
      <c r="F123" s="27" t="str">
        <f>E17</f>
        <v>Město Sokolov, Rokycanova 1929, Sokolov</v>
      </c>
      <c r="G123" s="36"/>
      <c r="H123" s="36"/>
      <c r="I123" s="123" t="s">
        <v>30</v>
      </c>
      <c r="J123" s="32" t="str">
        <f>E23</f>
        <v>Petr Holan, Lidická 450/35, Karlovy Vary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26.45" customHeight="1">
      <c r="A124" s="34"/>
      <c r="B124" s="35"/>
      <c r="C124" s="29" t="s">
        <v>28</v>
      </c>
      <c r="D124" s="36"/>
      <c r="E124" s="36"/>
      <c r="F124" s="27" t="str">
        <f>IF(E20="","",E20)</f>
        <v>Vyplň údaj</v>
      </c>
      <c r="G124" s="36"/>
      <c r="H124" s="36"/>
      <c r="I124" s="123" t="s">
        <v>33</v>
      </c>
      <c r="J124" s="32" t="str">
        <f>E26</f>
        <v>ing. C. Janoušová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22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80"/>
      <c r="B126" s="181"/>
      <c r="C126" s="182" t="s">
        <v>177</v>
      </c>
      <c r="D126" s="183" t="s">
        <v>62</v>
      </c>
      <c r="E126" s="183" t="s">
        <v>58</v>
      </c>
      <c r="F126" s="183" t="s">
        <v>59</v>
      </c>
      <c r="G126" s="183" t="s">
        <v>178</v>
      </c>
      <c r="H126" s="183" t="s">
        <v>179</v>
      </c>
      <c r="I126" s="184" t="s">
        <v>180</v>
      </c>
      <c r="J126" s="183" t="s">
        <v>142</v>
      </c>
      <c r="K126" s="185" t="s">
        <v>181</v>
      </c>
      <c r="L126" s="186"/>
      <c r="M126" s="75" t="s">
        <v>1</v>
      </c>
      <c r="N126" s="76" t="s">
        <v>41</v>
      </c>
      <c r="O126" s="76" t="s">
        <v>182</v>
      </c>
      <c r="P126" s="76" t="s">
        <v>183</v>
      </c>
      <c r="Q126" s="76" t="s">
        <v>184</v>
      </c>
      <c r="R126" s="76" t="s">
        <v>185</v>
      </c>
      <c r="S126" s="76" t="s">
        <v>186</v>
      </c>
      <c r="T126" s="77" t="s">
        <v>187</v>
      </c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</row>
    <row r="127" spans="1:63" s="2" customFormat="1" ht="22.9" customHeight="1">
      <c r="A127" s="34"/>
      <c r="B127" s="35"/>
      <c r="C127" s="82" t="s">
        <v>188</v>
      </c>
      <c r="D127" s="36"/>
      <c r="E127" s="36"/>
      <c r="F127" s="36"/>
      <c r="G127" s="36"/>
      <c r="H127" s="36"/>
      <c r="I127" s="122"/>
      <c r="J127" s="187">
        <f>BK127</f>
        <v>0</v>
      </c>
      <c r="K127" s="36"/>
      <c r="L127" s="39"/>
      <c r="M127" s="78"/>
      <c r="N127" s="188"/>
      <c r="O127" s="79"/>
      <c r="P127" s="189">
        <f>P128+P270</f>
        <v>0</v>
      </c>
      <c r="Q127" s="79"/>
      <c r="R127" s="189">
        <f>R128+R270</f>
        <v>0.56903813489999988</v>
      </c>
      <c r="S127" s="79"/>
      <c r="T127" s="190">
        <f>T128+T270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144</v>
      </c>
      <c r="BK127" s="191">
        <f>BK128+BK270</f>
        <v>0</v>
      </c>
    </row>
    <row r="128" spans="1:63" s="12" customFormat="1" ht="25.9" customHeight="1">
      <c r="B128" s="192"/>
      <c r="C128" s="193"/>
      <c r="D128" s="194" t="s">
        <v>76</v>
      </c>
      <c r="E128" s="195" t="s">
        <v>633</v>
      </c>
      <c r="F128" s="195" t="s">
        <v>634</v>
      </c>
      <c r="G128" s="193"/>
      <c r="H128" s="193"/>
      <c r="I128" s="196"/>
      <c r="J128" s="197">
        <f>BK128</f>
        <v>0</v>
      </c>
      <c r="K128" s="193"/>
      <c r="L128" s="198"/>
      <c r="M128" s="199"/>
      <c r="N128" s="200"/>
      <c r="O128" s="200"/>
      <c r="P128" s="201">
        <f>P129+P141+P174+P202+P264</f>
        <v>0</v>
      </c>
      <c r="Q128" s="200"/>
      <c r="R128" s="201">
        <f>R129+R141+R174+R202+R264</f>
        <v>0.56903813489999988</v>
      </c>
      <c r="S128" s="200"/>
      <c r="T128" s="202">
        <f>T129+T141+T174+T202+T264</f>
        <v>0</v>
      </c>
      <c r="AR128" s="203" t="s">
        <v>86</v>
      </c>
      <c r="AT128" s="204" t="s">
        <v>76</v>
      </c>
      <c r="AU128" s="204" t="s">
        <v>77</v>
      </c>
      <c r="AY128" s="203" t="s">
        <v>191</v>
      </c>
      <c r="BK128" s="205">
        <f>BK129+BK141+BK174+BK202+BK264</f>
        <v>0</v>
      </c>
    </row>
    <row r="129" spans="1:65" s="12" customFormat="1" ht="22.9" customHeight="1">
      <c r="B129" s="192"/>
      <c r="C129" s="193"/>
      <c r="D129" s="194" t="s">
        <v>76</v>
      </c>
      <c r="E129" s="206" t="s">
        <v>1196</v>
      </c>
      <c r="F129" s="206" t="s">
        <v>1197</v>
      </c>
      <c r="G129" s="193"/>
      <c r="H129" s="193"/>
      <c r="I129" s="196"/>
      <c r="J129" s="207">
        <f>BK129</f>
        <v>0</v>
      </c>
      <c r="K129" s="193"/>
      <c r="L129" s="198"/>
      <c r="M129" s="199"/>
      <c r="N129" s="200"/>
      <c r="O129" s="200"/>
      <c r="P129" s="201">
        <f>SUM(P130:P140)</f>
        <v>0</v>
      </c>
      <c r="Q129" s="200"/>
      <c r="R129" s="201">
        <f>SUM(R130:R140)</f>
        <v>1.1100000000000001E-3</v>
      </c>
      <c r="S129" s="200"/>
      <c r="T129" s="202">
        <f>SUM(T130:T140)</f>
        <v>0</v>
      </c>
      <c r="AR129" s="203" t="s">
        <v>84</v>
      </c>
      <c r="AT129" s="204" t="s">
        <v>76</v>
      </c>
      <c r="AU129" s="204" t="s">
        <v>84</v>
      </c>
      <c r="AY129" s="203" t="s">
        <v>191</v>
      </c>
      <c r="BK129" s="205">
        <f>SUM(BK130:BK140)</f>
        <v>0</v>
      </c>
    </row>
    <row r="130" spans="1:65" s="2" customFormat="1" ht="21.6" customHeight="1">
      <c r="A130" s="34"/>
      <c r="B130" s="35"/>
      <c r="C130" s="208" t="s">
        <v>84</v>
      </c>
      <c r="D130" s="208" t="s">
        <v>193</v>
      </c>
      <c r="E130" s="209" t="s">
        <v>1198</v>
      </c>
      <c r="F130" s="210" t="s">
        <v>1199</v>
      </c>
      <c r="G130" s="211" t="s">
        <v>297</v>
      </c>
      <c r="H130" s="212">
        <v>39</v>
      </c>
      <c r="I130" s="213"/>
      <c r="J130" s="214">
        <f>ROUND(I130*H130,2)</f>
        <v>0</v>
      </c>
      <c r="K130" s="210" t="s">
        <v>197</v>
      </c>
      <c r="L130" s="39"/>
      <c r="M130" s="215" t="s">
        <v>1</v>
      </c>
      <c r="N130" s="216" t="s">
        <v>42</v>
      </c>
      <c r="O130" s="71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9" t="s">
        <v>321</v>
      </c>
      <c r="AT130" s="219" t="s">
        <v>193</v>
      </c>
      <c r="AU130" s="219" t="s">
        <v>86</v>
      </c>
      <c r="AY130" s="17" t="s">
        <v>191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7" t="s">
        <v>84</v>
      </c>
      <c r="BK130" s="220">
        <f>ROUND(I130*H130,2)</f>
        <v>0</v>
      </c>
      <c r="BL130" s="17" t="s">
        <v>321</v>
      </c>
      <c r="BM130" s="219" t="s">
        <v>1200</v>
      </c>
    </row>
    <row r="131" spans="1:65" s="2" customFormat="1" ht="39">
      <c r="A131" s="34"/>
      <c r="B131" s="35"/>
      <c r="C131" s="36"/>
      <c r="D131" s="221" t="s">
        <v>200</v>
      </c>
      <c r="E131" s="36"/>
      <c r="F131" s="222" t="s">
        <v>1201</v>
      </c>
      <c r="G131" s="36"/>
      <c r="H131" s="36"/>
      <c r="I131" s="122"/>
      <c r="J131" s="36"/>
      <c r="K131" s="36"/>
      <c r="L131" s="39"/>
      <c r="M131" s="223"/>
      <c r="N131" s="224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200</v>
      </c>
      <c r="AU131" s="17" t="s">
        <v>86</v>
      </c>
    </row>
    <row r="132" spans="1:65" s="14" customFormat="1">
      <c r="B132" s="235"/>
      <c r="C132" s="236"/>
      <c r="D132" s="221" t="s">
        <v>202</v>
      </c>
      <c r="E132" s="237" t="s">
        <v>1</v>
      </c>
      <c r="F132" s="238" t="s">
        <v>1546</v>
      </c>
      <c r="G132" s="236"/>
      <c r="H132" s="239">
        <v>39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202</v>
      </c>
      <c r="AU132" s="245" t="s">
        <v>86</v>
      </c>
      <c r="AV132" s="14" t="s">
        <v>86</v>
      </c>
      <c r="AW132" s="14" t="s">
        <v>32</v>
      </c>
      <c r="AX132" s="14" t="s">
        <v>77</v>
      </c>
      <c r="AY132" s="245" t="s">
        <v>191</v>
      </c>
    </row>
    <row r="133" spans="1:65" s="2" customFormat="1" ht="14.45" customHeight="1">
      <c r="A133" s="34"/>
      <c r="B133" s="35"/>
      <c r="C133" s="247" t="s">
        <v>86</v>
      </c>
      <c r="D133" s="247" t="s">
        <v>275</v>
      </c>
      <c r="E133" s="248" t="s">
        <v>1205</v>
      </c>
      <c r="F133" s="249" t="s">
        <v>1206</v>
      </c>
      <c r="G133" s="250" t="s">
        <v>297</v>
      </c>
      <c r="H133" s="251">
        <v>22.5</v>
      </c>
      <c r="I133" s="252"/>
      <c r="J133" s="253">
        <f>ROUND(I133*H133,2)</f>
        <v>0</v>
      </c>
      <c r="K133" s="249" t="s">
        <v>197</v>
      </c>
      <c r="L133" s="254"/>
      <c r="M133" s="255" t="s">
        <v>1</v>
      </c>
      <c r="N133" s="256" t="s">
        <v>42</v>
      </c>
      <c r="O133" s="71"/>
      <c r="P133" s="217">
        <f>O133*H133</f>
        <v>0</v>
      </c>
      <c r="Q133" s="217">
        <v>2.0000000000000002E-5</v>
      </c>
      <c r="R133" s="217">
        <f>Q133*H133</f>
        <v>4.5000000000000004E-4</v>
      </c>
      <c r="S133" s="217">
        <v>0</v>
      </c>
      <c r="T133" s="21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9" t="s">
        <v>451</v>
      </c>
      <c r="AT133" s="219" t="s">
        <v>275</v>
      </c>
      <c r="AU133" s="219" t="s">
        <v>86</v>
      </c>
      <c r="AY133" s="17" t="s">
        <v>191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7" t="s">
        <v>84</v>
      </c>
      <c r="BK133" s="220">
        <f>ROUND(I133*H133,2)</f>
        <v>0</v>
      </c>
      <c r="BL133" s="17" t="s">
        <v>321</v>
      </c>
      <c r="BM133" s="219" t="s">
        <v>1207</v>
      </c>
    </row>
    <row r="134" spans="1:65" s="2" customFormat="1">
      <c r="A134" s="34"/>
      <c r="B134" s="35"/>
      <c r="C134" s="36"/>
      <c r="D134" s="221" t="s">
        <v>200</v>
      </c>
      <c r="E134" s="36"/>
      <c r="F134" s="222" t="s">
        <v>1208</v>
      </c>
      <c r="G134" s="36"/>
      <c r="H134" s="36"/>
      <c r="I134" s="122"/>
      <c r="J134" s="36"/>
      <c r="K134" s="36"/>
      <c r="L134" s="39"/>
      <c r="M134" s="223"/>
      <c r="N134" s="224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200</v>
      </c>
      <c r="AU134" s="17" t="s">
        <v>86</v>
      </c>
    </row>
    <row r="135" spans="1:65" s="14" customFormat="1">
      <c r="B135" s="235"/>
      <c r="C135" s="236"/>
      <c r="D135" s="221" t="s">
        <v>202</v>
      </c>
      <c r="E135" s="237" t="s">
        <v>1</v>
      </c>
      <c r="F135" s="238" t="s">
        <v>1547</v>
      </c>
      <c r="G135" s="236"/>
      <c r="H135" s="239">
        <v>22.5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202</v>
      </c>
      <c r="AU135" s="245" t="s">
        <v>86</v>
      </c>
      <c r="AV135" s="14" t="s">
        <v>86</v>
      </c>
      <c r="AW135" s="14" t="s">
        <v>32</v>
      </c>
      <c r="AX135" s="14" t="s">
        <v>77</v>
      </c>
      <c r="AY135" s="245" t="s">
        <v>191</v>
      </c>
    </row>
    <row r="136" spans="1:65" s="2" customFormat="1" ht="14.45" customHeight="1">
      <c r="A136" s="34"/>
      <c r="B136" s="35"/>
      <c r="C136" s="247" t="s">
        <v>213</v>
      </c>
      <c r="D136" s="247" t="s">
        <v>275</v>
      </c>
      <c r="E136" s="248" t="s">
        <v>1210</v>
      </c>
      <c r="F136" s="249" t="s">
        <v>1211</v>
      </c>
      <c r="G136" s="250" t="s">
        <v>297</v>
      </c>
      <c r="H136" s="251">
        <v>16.5</v>
      </c>
      <c r="I136" s="252"/>
      <c r="J136" s="253">
        <f>ROUND(I136*H136,2)</f>
        <v>0</v>
      </c>
      <c r="K136" s="249" t="s">
        <v>197</v>
      </c>
      <c r="L136" s="254"/>
      <c r="M136" s="255" t="s">
        <v>1</v>
      </c>
      <c r="N136" s="256" t="s">
        <v>42</v>
      </c>
      <c r="O136" s="71"/>
      <c r="P136" s="217">
        <f>O136*H136</f>
        <v>0</v>
      </c>
      <c r="Q136" s="217">
        <v>4.0000000000000003E-5</v>
      </c>
      <c r="R136" s="217">
        <f>Q136*H136</f>
        <v>6.600000000000001E-4</v>
      </c>
      <c r="S136" s="217">
        <v>0</v>
      </c>
      <c r="T136" s="21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9" t="s">
        <v>451</v>
      </c>
      <c r="AT136" s="219" t="s">
        <v>275</v>
      </c>
      <c r="AU136" s="219" t="s">
        <v>86</v>
      </c>
      <c r="AY136" s="17" t="s">
        <v>191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7" t="s">
        <v>84</v>
      </c>
      <c r="BK136" s="220">
        <f>ROUND(I136*H136,2)</f>
        <v>0</v>
      </c>
      <c r="BL136" s="17" t="s">
        <v>321</v>
      </c>
      <c r="BM136" s="219" t="s">
        <v>1212</v>
      </c>
    </row>
    <row r="137" spans="1:65" s="2" customFormat="1" ht="19.5">
      <c r="A137" s="34"/>
      <c r="B137" s="35"/>
      <c r="C137" s="36"/>
      <c r="D137" s="221" t="s">
        <v>200</v>
      </c>
      <c r="E137" s="36"/>
      <c r="F137" s="222" t="s">
        <v>1213</v>
      </c>
      <c r="G137" s="36"/>
      <c r="H137" s="36"/>
      <c r="I137" s="122"/>
      <c r="J137" s="36"/>
      <c r="K137" s="36"/>
      <c r="L137" s="39"/>
      <c r="M137" s="223"/>
      <c r="N137" s="224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200</v>
      </c>
      <c r="AU137" s="17" t="s">
        <v>86</v>
      </c>
    </row>
    <row r="138" spans="1:65" s="14" customFormat="1">
      <c r="B138" s="235"/>
      <c r="C138" s="236"/>
      <c r="D138" s="221" t="s">
        <v>202</v>
      </c>
      <c r="E138" s="237" t="s">
        <v>1</v>
      </c>
      <c r="F138" s="238" t="s">
        <v>1548</v>
      </c>
      <c r="G138" s="236"/>
      <c r="H138" s="239">
        <v>16.5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202</v>
      </c>
      <c r="AU138" s="245" t="s">
        <v>86</v>
      </c>
      <c r="AV138" s="14" t="s">
        <v>86</v>
      </c>
      <c r="AW138" s="14" t="s">
        <v>32</v>
      </c>
      <c r="AX138" s="14" t="s">
        <v>77</v>
      </c>
      <c r="AY138" s="245" t="s">
        <v>191</v>
      </c>
    </row>
    <row r="139" spans="1:65" s="2" customFormat="1" ht="21.6" customHeight="1">
      <c r="A139" s="34"/>
      <c r="B139" s="35"/>
      <c r="C139" s="208" t="s">
        <v>198</v>
      </c>
      <c r="D139" s="208" t="s">
        <v>193</v>
      </c>
      <c r="E139" s="209" t="s">
        <v>1215</v>
      </c>
      <c r="F139" s="210" t="s">
        <v>1216</v>
      </c>
      <c r="G139" s="211" t="s">
        <v>235</v>
      </c>
      <c r="H139" s="212">
        <v>1E-3</v>
      </c>
      <c r="I139" s="213"/>
      <c r="J139" s="214">
        <f>ROUND(I139*H139,2)</f>
        <v>0</v>
      </c>
      <c r="K139" s="210" t="s">
        <v>197</v>
      </c>
      <c r="L139" s="39"/>
      <c r="M139" s="215" t="s">
        <v>1</v>
      </c>
      <c r="N139" s="216" t="s">
        <v>42</v>
      </c>
      <c r="O139" s="71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9" t="s">
        <v>321</v>
      </c>
      <c r="AT139" s="219" t="s">
        <v>193</v>
      </c>
      <c r="AU139" s="219" t="s">
        <v>86</v>
      </c>
      <c r="AY139" s="17" t="s">
        <v>191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7" t="s">
        <v>84</v>
      </c>
      <c r="BK139" s="220">
        <f>ROUND(I139*H139,2)</f>
        <v>0</v>
      </c>
      <c r="BL139" s="17" t="s">
        <v>321</v>
      </c>
      <c r="BM139" s="219" t="s">
        <v>1217</v>
      </c>
    </row>
    <row r="140" spans="1:65" s="2" customFormat="1" ht="29.25">
      <c r="A140" s="34"/>
      <c r="B140" s="35"/>
      <c r="C140" s="36"/>
      <c r="D140" s="221" t="s">
        <v>200</v>
      </c>
      <c r="E140" s="36"/>
      <c r="F140" s="222" t="s">
        <v>1218</v>
      </c>
      <c r="G140" s="36"/>
      <c r="H140" s="36"/>
      <c r="I140" s="122"/>
      <c r="J140" s="36"/>
      <c r="K140" s="36"/>
      <c r="L140" s="39"/>
      <c r="M140" s="223"/>
      <c r="N140" s="224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200</v>
      </c>
      <c r="AU140" s="17" t="s">
        <v>86</v>
      </c>
    </row>
    <row r="141" spans="1:65" s="12" customFormat="1" ht="22.9" customHeight="1">
      <c r="B141" s="192"/>
      <c r="C141" s="193"/>
      <c r="D141" s="194" t="s">
        <v>76</v>
      </c>
      <c r="E141" s="206" t="s">
        <v>1219</v>
      </c>
      <c r="F141" s="206" t="s">
        <v>1220</v>
      </c>
      <c r="G141" s="193"/>
      <c r="H141" s="193"/>
      <c r="I141" s="196"/>
      <c r="J141" s="207">
        <f>BK141</f>
        <v>0</v>
      </c>
      <c r="K141" s="193"/>
      <c r="L141" s="198"/>
      <c r="M141" s="199"/>
      <c r="N141" s="200"/>
      <c r="O141" s="200"/>
      <c r="P141" s="201">
        <f>SUM(P142:P173)</f>
        <v>0</v>
      </c>
      <c r="Q141" s="200"/>
      <c r="R141" s="201">
        <f>SUM(R142:R173)</f>
        <v>0.11867811659999999</v>
      </c>
      <c r="S141" s="200"/>
      <c r="T141" s="202">
        <f>SUM(T142:T173)</f>
        <v>0</v>
      </c>
      <c r="AR141" s="203" t="s">
        <v>84</v>
      </c>
      <c r="AT141" s="204" t="s">
        <v>76</v>
      </c>
      <c r="AU141" s="204" t="s">
        <v>84</v>
      </c>
      <c r="AY141" s="203" t="s">
        <v>191</v>
      </c>
      <c r="BK141" s="205">
        <f>SUM(BK142:BK173)</f>
        <v>0</v>
      </c>
    </row>
    <row r="142" spans="1:65" s="2" customFormat="1" ht="14.45" customHeight="1">
      <c r="A142" s="34"/>
      <c r="B142" s="35"/>
      <c r="C142" s="208" t="s">
        <v>227</v>
      </c>
      <c r="D142" s="208" t="s">
        <v>193</v>
      </c>
      <c r="E142" s="209" t="s">
        <v>1221</v>
      </c>
      <c r="F142" s="210" t="s">
        <v>1222</v>
      </c>
      <c r="G142" s="211" t="s">
        <v>196</v>
      </c>
      <c r="H142" s="212">
        <v>6</v>
      </c>
      <c r="I142" s="213"/>
      <c r="J142" s="214">
        <f>ROUND(I142*H142,2)</f>
        <v>0</v>
      </c>
      <c r="K142" s="210" t="s">
        <v>197</v>
      </c>
      <c r="L142" s="39"/>
      <c r="M142" s="215" t="s">
        <v>1</v>
      </c>
      <c r="N142" s="216" t="s">
        <v>42</v>
      </c>
      <c r="O142" s="71"/>
      <c r="P142" s="217">
        <f>O142*H142</f>
        <v>0</v>
      </c>
      <c r="Q142" s="217">
        <v>1.6316536100000001E-2</v>
      </c>
      <c r="R142" s="217">
        <f>Q142*H142</f>
        <v>9.7899216600000005E-2</v>
      </c>
      <c r="S142" s="217">
        <v>0</v>
      </c>
      <c r="T142" s="21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9" t="s">
        <v>321</v>
      </c>
      <c r="AT142" s="219" t="s">
        <v>193</v>
      </c>
      <c r="AU142" s="219" t="s">
        <v>86</v>
      </c>
      <c r="AY142" s="17" t="s">
        <v>191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7" t="s">
        <v>84</v>
      </c>
      <c r="BK142" s="220">
        <f>ROUND(I142*H142,2)</f>
        <v>0</v>
      </c>
      <c r="BL142" s="17" t="s">
        <v>321</v>
      </c>
      <c r="BM142" s="219" t="s">
        <v>248</v>
      </c>
    </row>
    <row r="143" spans="1:65" s="2" customFormat="1">
      <c r="A143" s="34"/>
      <c r="B143" s="35"/>
      <c r="C143" s="36"/>
      <c r="D143" s="221" t="s">
        <v>200</v>
      </c>
      <c r="E143" s="36"/>
      <c r="F143" s="222" t="s">
        <v>1223</v>
      </c>
      <c r="G143" s="36"/>
      <c r="H143" s="36"/>
      <c r="I143" s="122"/>
      <c r="J143" s="36"/>
      <c r="K143" s="36"/>
      <c r="L143" s="39"/>
      <c r="M143" s="223"/>
      <c r="N143" s="224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200</v>
      </c>
      <c r="AU143" s="17" t="s">
        <v>86</v>
      </c>
    </row>
    <row r="144" spans="1:65" s="14" customFormat="1">
      <c r="B144" s="235"/>
      <c r="C144" s="236"/>
      <c r="D144" s="221" t="s">
        <v>202</v>
      </c>
      <c r="E144" s="237" t="s">
        <v>1</v>
      </c>
      <c r="F144" s="238" t="s">
        <v>1549</v>
      </c>
      <c r="G144" s="236"/>
      <c r="H144" s="239">
        <v>6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202</v>
      </c>
      <c r="AU144" s="245" t="s">
        <v>86</v>
      </c>
      <c r="AV144" s="14" t="s">
        <v>86</v>
      </c>
      <c r="AW144" s="14" t="s">
        <v>32</v>
      </c>
      <c r="AX144" s="14" t="s">
        <v>84</v>
      </c>
      <c r="AY144" s="245" t="s">
        <v>191</v>
      </c>
    </row>
    <row r="145" spans="1:65" s="2" customFormat="1" ht="21.6" customHeight="1">
      <c r="A145" s="34"/>
      <c r="B145" s="35"/>
      <c r="C145" s="247" t="s">
        <v>232</v>
      </c>
      <c r="D145" s="247" t="s">
        <v>275</v>
      </c>
      <c r="E145" s="248" t="s">
        <v>1228</v>
      </c>
      <c r="F145" s="249" t="s">
        <v>1229</v>
      </c>
      <c r="G145" s="250" t="s">
        <v>196</v>
      </c>
      <c r="H145" s="251">
        <v>6</v>
      </c>
      <c r="I145" s="252"/>
      <c r="J145" s="253">
        <f>ROUND(I145*H145,2)</f>
        <v>0</v>
      </c>
      <c r="K145" s="249" t="s">
        <v>197</v>
      </c>
      <c r="L145" s="254"/>
      <c r="M145" s="255" t="s">
        <v>1</v>
      </c>
      <c r="N145" s="256" t="s">
        <v>42</v>
      </c>
      <c r="O145" s="71"/>
      <c r="P145" s="217">
        <f>O145*H145</f>
        <v>0</v>
      </c>
      <c r="Q145" s="217">
        <v>1.1000000000000001E-3</v>
      </c>
      <c r="R145" s="217">
        <f>Q145*H145</f>
        <v>6.6E-3</v>
      </c>
      <c r="S145" s="217">
        <v>0</v>
      </c>
      <c r="T145" s="21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9" t="s">
        <v>451</v>
      </c>
      <c r="AT145" s="219" t="s">
        <v>275</v>
      </c>
      <c r="AU145" s="219" t="s">
        <v>86</v>
      </c>
      <c r="AY145" s="17" t="s">
        <v>191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7" t="s">
        <v>84</v>
      </c>
      <c r="BK145" s="220">
        <f>ROUND(I145*H145,2)</f>
        <v>0</v>
      </c>
      <c r="BL145" s="17" t="s">
        <v>321</v>
      </c>
      <c r="BM145" s="219" t="s">
        <v>1230</v>
      </c>
    </row>
    <row r="146" spans="1:65" s="2" customFormat="1">
      <c r="A146" s="34"/>
      <c r="B146" s="35"/>
      <c r="C146" s="36"/>
      <c r="D146" s="221" t="s">
        <v>200</v>
      </c>
      <c r="E146" s="36"/>
      <c r="F146" s="222" t="s">
        <v>1231</v>
      </c>
      <c r="G146" s="36"/>
      <c r="H146" s="36"/>
      <c r="I146" s="122"/>
      <c r="J146" s="36"/>
      <c r="K146" s="36"/>
      <c r="L146" s="39"/>
      <c r="M146" s="223"/>
      <c r="N146" s="224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200</v>
      </c>
      <c r="AU146" s="17" t="s">
        <v>86</v>
      </c>
    </row>
    <row r="147" spans="1:65" s="2" customFormat="1" ht="19.5">
      <c r="A147" s="34"/>
      <c r="B147" s="35"/>
      <c r="C147" s="36"/>
      <c r="D147" s="221" t="s">
        <v>218</v>
      </c>
      <c r="E147" s="36"/>
      <c r="F147" s="246" t="s">
        <v>1232</v>
      </c>
      <c r="G147" s="36"/>
      <c r="H147" s="36"/>
      <c r="I147" s="122"/>
      <c r="J147" s="36"/>
      <c r="K147" s="36"/>
      <c r="L147" s="39"/>
      <c r="M147" s="223"/>
      <c r="N147" s="224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218</v>
      </c>
      <c r="AU147" s="17" t="s">
        <v>86</v>
      </c>
    </row>
    <row r="148" spans="1:65" s="2" customFormat="1" ht="21.6" customHeight="1">
      <c r="A148" s="34"/>
      <c r="B148" s="35"/>
      <c r="C148" s="208" t="s">
        <v>241</v>
      </c>
      <c r="D148" s="208" t="s">
        <v>193</v>
      </c>
      <c r="E148" s="209" t="s">
        <v>1234</v>
      </c>
      <c r="F148" s="210" t="s">
        <v>1235</v>
      </c>
      <c r="G148" s="211" t="s">
        <v>297</v>
      </c>
      <c r="H148" s="212">
        <v>6</v>
      </c>
      <c r="I148" s="213"/>
      <c r="J148" s="214">
        <f>ROUND(I148*H148,2)</f>
        <v>0</v>
      </c>
      <c r="K148" s="210" t="s">
        <v>197</v>
      </c>
      <c r="L148" s="39"/>
      <c r="M148" s="215" t="s">
        <v>1</v>
      </c>
      <c r="N148" s="216" t="s">
        <v>42</v>
      </c>
      <c r="O148" s="71"/>
      <c r="P148" s="217">
        <f>O148*H148</f>
        <v>0</v>
      </c>
      <c r="Q148" s="217">
        <v>2.8939999999999999E-4</v>
      </c>
      <c r="R148" s="217">
        <f>Q148*H148</f>
        <v>1.7363999999999999E-3</v>
      </c>
      <c r="S148" s="217">
        <v>0</v>
      </c>
      <c r="T148" s="21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9" t="s">
        <v>321</v>
      </c>
      <c r="AT148" s="219" t="s">
        <v>193</v>
      </c>
      <c r="AU148" s="219" t="s">
        <v>86</v>
      </c>
      <c r="AY148" s="17" t="s">
        <v>191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7" t="s">
        <v>84</v>
      </c>
      <c r="BK148" s="220">
        <f>ROUND(I148*H148,2)</f>
        <v>0</v>
      </c>
      <c r="BL148" s="17" t="s">
        <v>321</v>
      </c>
      <c r="BM148" s="219" t="s">
        <v>280</v>
      </c>
    </row>
    <row r="149" spans="1:65" s="2" customFormat="1">
      <c r="A149" s="34"/>
      <c r="B149" s="35"/>
      <c r="C149" s="36"/>
      <c r="D149" s="221" t="s">
        <v>200</v>
      </c>
      <c r="E149" s="36"/>
      <c r="F149" s="222" t="s">
        <v>1236</v>
      </c>
      <c r="G149" s="36"/>
      <c r="H149" s="36"/>
      <c r="I149" s="122"/>
      <c r="J149" s="36"/>
      <c r="K149" s="36"/>
      <c r="L149" s="39"/>
      <c r="M149" s="223"/>
      <c r="N149" s="224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200</v>
      </c>
      <c r="AU149" s="17" t="s">
        <v>86</v>
      </c>
    </row>
    <row r="150" spans="1:65" s="2" customFormat="1" ht="19.5">
      <c r="A150" s="34"/>
      <c r="B150" s="35"/>
      <c r="C150" s="36"/>
      <c r="D150" s="221" t="s">
        <v>218</v>
      </c>
      <c r="E150" s="36"/>
      <c r="F150" s="246" t="s">
        <v>1237</v>
      </c>
      <c r="G150" s="36"/>
      <c r="H150" s="36"/>
      <c r="I150" s="122"/>
      <c r="J150" s="36"/>
      <c r="K150" s="36"/>
      <c r="L150" s="39"/>
      <c r="M150" s="223"/>
      <c r="N150" s="224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218</v>
      </c>
      <c r="AU150" s="17" t="s">
        <v>86</v>
      </c>
    </row>
    <row r="151" spans="1:65" s="14" customFormat="1">
      <c r="B151" s="235"/>
      <c r="C151" s="236"/>
      <c r="D151" s="221" t="s">
        <v>202</v>
      </c>
      <c r="E151" s="237" t="s">
        <v>1</v>
      </c>
      <c r="F151" s="238" t="s">
        <v>1550</v>
      </c>
      <c r="G151" s="236"/>
      <c r="H151" s="239">
        <v>6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202</v>
      </c>
      <c r="AU151" s="245" t="s">
        <v>86</v>
      </c>
      <c r="AV151" s="14" t="s">
        <v>86</v>
      </c>
      <c r="AW151" s="14" t="s">
        <v>32</v>
      </c>
      <c r="AX151" s="14" t="s">
        <v>84</v>
      </c>
      <c r="AY151" s="245" t="s">
        <v>191</v>
      </c>
    </row>
    <row r="152" spans="1:65" s="2" customFormat="1" ht="21.6" customHeight="1">
      <c r="A152" s="34"/>
      <c r="B152" s="35"/>
      <c r="C152" s="208" t="s">
        <v>248</v>
      </c>
      <c r="D152" s="208" t="s">
        <v>193</v>
      </c>
      <c r="E152" s="209" t="s">
        <v>1241</v>
      </c>
      <c r="F152" s="210" t="s">
        <v>1242</v>
      </c>
      <c r="G152" s="211" t="s">
        <v>297</v>
      </c>
      <c r="H152" s="212">
        <v>4.5</v>
      </c>
      <c r="I152" s="213"/>
      <c r="J152" s="214">
        <f>ROUND(I152*H152,2)</f>
        <v>0</v>
      </c>
      <c r="K152" s="210" t="s">
        <v>197</v>
      </c>
      <c r="L152" s="39"/>
      <c r="M152" s="215" t="s">
        <v>1</v>
      </c>
      <c r="N152" s="216" t="s">
        <v>42</v>
      </c>
      <c r="O152" s="71"/>
      <c r="P152" s="217">
        <f>O152*H152</f>
        <v>0</v>
      </c>
      <c r="Q152" s="217">
        <v>3.5399999999999999E-4</v>
      </c>
      <c r="R152" s="217">
        <f>Q152*H152</f>
        <v>1.593E-3</v>
      </c>
      <c r="S152" s="217">
        <v>0</v>
      </c>
      <c r="T152" s="21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9" t="s">
        <v>321</v>
      </c>
      <c r="AT152" s="219" t="s">
        <v>193</v>
      </c>
      <c r="AU152" s="219" t="s">
        <v>86</v>
      </c>
      <c r="AY152" s="17" t="s">
        <v>191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7" t="s">
        <v>84</v>
      </c>
      <c r="BK152" s="220">
        <f>ROUND(I152*H152,2)</f>
        <v>0</v>
      </c>
      <c r="BL152" s="17" t="s">
        <v>321</v>
      </c>
      <c r="BM152" s="219" t="s">
        <v>303</v>
      </c>
    </row>
    <row r="153" spans="1:65" s="2" customFormat="1">
      <c r="A153" s="34"/>
      <c r="B153" s="35"/>
      <c r="C153" s="36"/>
      <c r="D153" s="221" t="s">
        <v>200</v>
      </c>
      <c r="E153" s="36"/>
      <c r="F153" s="222" t="s">
        <v>1236</v>
      </c>
      <c r="G153" s="36"/>
      <c r="H153" s="36"/>
      <c r="I153" s="122"/>
      <c r="J153" s="36"/>
      <c r="K153" s="36"/>
      <c r="L153" s="39"/>
      <c r="M153" s="223"/>
      <c r="N153" s="224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200</v>
      </c>
      <c r="AU153" s="17" t="s">
        <v>86</v>
      </c>
    </row>
    <row r="154" spans="1:65" s="2" customFormat="1" ht="19.5">
      <c r="A154" s="34"/>
      <c r="B154" s="35"/>
      <c r="C154" s="36"/>
      <c r="D154" s="221" t="s">
        <v>218</v>
      </c>
      <c r="E154" s="36"/>
      <c r="F154" s="246" t="s">
        <v>1243</v>
      </c>
      <c r="G154" s="36"/>
      <c r="H154" s="36"/>
      <c r="I154" s="122"/>
      <c r="J154" s="36"/>
      <c r="K154" s="36"/>
      <c r="L154" s="39"/>
      <c r="M154" s="223"/>
      <c r="N154" s="224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218</v>
      </c>
      <c r="AU154" s="17" t="s">
        <v>86</v>
      </c>
    </row>
    <row r="155" spans="1:65" s="14" customFormat="1">
      <c r="B155" s="235"/>
      <c r="C155" s="236"/>
      <c r="D155" s="221" t="s">
        <v>202</v>
      </c>
      <c r="E155" s="237" t="s">
        <v>1</v>
      </c>
      <c r="F155" s="238" t="s">
        <v>1551</v>
      </c>
      <c r="G155" s="236"/>
      <c r="H155" s="239">
        <v>4.5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202</v>
      </c>
      <c r="AU155" s="245" t="s">
        <v>86</v>
      </c>
      <c r="AV155" s="14" t="s">
        <v>86</v>
      </c>
      <c r="AW155" s="14" t="s">
        <v>32</v>
      </c>
      <c r="AX155" s="14" t="s">
        <v>84</v>
      </c>
      <c r="AY155" s="245" t="s">
        <v>191</v>
      </c>
    </row>
    <row r="156" spans="1:65" s="2" customFormat="1" ht="21.6" customHeight="1">
      <c r="A156" s="34"/>
      <c r="B156" s="35"/>
      <c r="C156" s="208" t="s">
        <v>255</v>
      </c>
      <c r="D156" s="208" t="s">
        <v>193</v>
      </c>
      <c r="E156" s="209" t="s">
        <v>1247</v>
      </c>
      <c r="F156" s="210" t="s">
        <v>1248</v>
      </c>
      <c r="G156" s="211" t="s">
        <v>297</v>
      </c>
      <c r="H156" s="212">
        <v>9</v>
      </c>
      <c r="I156" s="213"/>
      <c r="J156" s="214">
        <f>ROUND(I156*H156,2)</f>
        <v>0</v>
      </c>
      <c r="K156" s="210" t="s">
        <v>197</v>
      </c>
      <c r="L156" s="39"/>
      <c r="M156" s="215" t="s">
        <v>1</v>
      </c>
      <c r="N156" s="216" t="s">
        <v>42</v>
      </c>
      <c r="O156" s="71"/>
      <c r="P156" s="217">
        <f>O156*H156</f>
        <v>0</v>
      </c>
      <c r="Q156" s="217">
        <v>1.2055E-3</v>
      </c>
      <c r="R156" s="217">
        <f>Q156*H156</f>
        <v>1.08495E-2</v>
      </c>
      <c r="S156" s="217">
        <v>0</v>
      </c>
      <c r="T156" s="21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9" t="s">
        <v>321</v>
      </c>
      <c r="AT156" s="219" t="s">
        <v>193</v>
      </c>
      <c r="AU156" s="219" t="s">
        <v>86</v>
      </c>
      <c r="AY156" s="17" t="s">
        <v>191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7" t="s">
        <v>84</v>
      </c>
      <c r="BK156" s="220">
        <f>ROUND(I156*H156,2)</f>
        <v>0</v>
      </c>
      <c r="BL156" s="17" t="s">
        <v>321</v>
      </c>
      <c r="BM156" s="219" t="s">
        <v>321</v>
      </c>
    </row>
    <row r="157" spans="1:65" s="2" customFormat="1">
      <c r="A157" s="34"/>
      <c r="B157" s="35"/>
      <c r="C157" s="36"/>
      <c r="D157" s="221" t="s">
        <v>200</v>
      </c>
      <c r="E157" s="36"/>
      <c r="F157" s="222" t="s">
        <v>1236</v>
      </c>
      <c r="G157" s="36"/>
      <c r="H157" s="36"/>
      <c r="I157" s="122"/>
      <c r="J157" s="36"/>
      <c r="K157" s="36"/>
      <c r="L157" s="39"/>
      <c r="M157" s="223"/>
      <c r="N157" s="224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200</v>
      </c>
      <c r="AU157" s="17" t="s">
        <v>86</v>
      </c>
    </row>
    <row r="158" spans="1:65" s="2" customFormat="1" ht="19.5">
      <c r="A158" s="34"/>
      <c r="B158" s="35"/>
      <c r="C158" s="36"/>
      <c r="D158" s="221" t="s">
        <v>218</v>
      </c>
      <c r="E158" s="36"/>
      <c r="F158" s="246" t="s">
        <v>1249</v>
      </c>
      <c r="G158" s="36"/>
      <c r="H158" s="36"/>
      <c r="I158" s="122"/>
      <c r="J158" s="36"/>
      <c r="K158" s="36"/>
      <c r="L158" s="39"/>
      <c r="M158" s="223"/>
      <c r="N158" s="224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218</v>
      </c>
      <c r="AU158" s="17" t="s">
        <v>86</v>
      </c>
    </row>
    <row r="159" spans="1:65" s="14" customFormat="1">
      <c r="B159" s="235"/>
      <c r="C159" s="236"/>
      <c r="D159" s="221" t="s">
        <v>202</v>
      </c>
      <c r="E159" s="237" t="s">
        <v>1</v>
      </c>
      <c r="F159" s="238" t="s">
        <v>1552</v>
      </c>
      <c r="G159" s="236"/>
      <c r="H159" s="239">
        <v>9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202</v>
      </c>
      <c r="AU159" s="245" t="s">
        <v>86</v>
      </c>
      <c r="AV159" s="14" t="s">
        <v>86</v>
      </c>
      <c r="AW159" s="14" t="s">
        <v>32</v>
      </c>
      <c r="AX159" s="14" t="s">
        <v>84</v>
      </c>
      <c r="AY159" s="245" t="s">
        <v>191</v>
      </c>
    </row>
    <row r="160" spans="1:65" s="2" customFormat="1" ht="21.6" customHeight="1">
      <c r="A160" s="34"/>
      <c r="B160" s="35"/>
      <c r="C160" s="208" t="s">
        <v>266</v>
      </c>
      <c r="D160" s="208" t="s">
        <v>193</v>
      </c>
      <c r="E160" s="209" t="s">
        <v>1253</v>
      </c>
      <c r="F160" s="210" t="s">
        <v>1254</v>
      </c>
      <c r="G160" s="211" t="s">
        <v>196</v>
      </c>
      <c r="H160" s="212">
        <v>12</v>
      </c>
      <c r="I160" s="213"/>
      <c r="J160" s="214">
        <f>ROUND(I160*H160,2)</f>
        <v>0</v>
      </c>
      <c r="K160" s="210" t="s">
        <v>197</v>
      </c>
      <c r="L160" s="39"/>
      <c r="M160" s="215" t="s">
        <v>1</v>
      </c>
      <c r="N160" s="216" t="s">
        <v>42</v>
      </c>
      <c r="O160" s="71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9" t="s">
        <v>321</v>
      </c>
      <c r="AT160" s="219" t="s">
        <v>193</v>
      </c>
      <c r="AU160" s="219" t="s">
        <v>86</v>
      </c>
      <c r="AY160" s="17" t="s">
        <v>191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7" t="s">
        <v>84</v>
      </c>
      <c r="BK160" s="220">
        <f>ROUND(I160*H160,2)</f>
        <v>0</v>
      </c>
      <c r="BL160" s="17" t="s">
        <v>321</v>
      </c>
      <c r="BM160" s="219" t="s">
        <v>354</v>
      </c>
    </row>
    <row r="161" spans="1:65" s="2" customFormat="1">
      <c r="A161" s="34"/>
      <c r="B161" s="35"/>
      <c r="C161" s="36"/>
      <c r="D161" s="221" t="s">
        <v>200</v>
      </c>
      <c r="E161" s="36"/>
      <c r="F161" s="222" t="s">
        <v>1255</v>
      </c>
      <c r="G161" s="36"/>
      <c r="H161" s="36"/>
      <c r="I161" s="122"/>
      <c r="J161" s="36"/>
      <c r="K161" s="36"/>
      <c r="L161" s="39"/>
      <c r="M161" s="223"/>
      <c r="N161" s="224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200</v>
      </c>
      <c r="AU161" s="17" t="s">
        <v>86</v>
      </c>
    </row>
    <row r="162" spans="1:65" s="14" customFormat="1">
      <c r="B162" s="235"/>
      <c r="C162" s="236"/>
      <c r="D162" s="221" t="s">
        <v>202</v>
      </c>
      <c r="E162" s="237" t="s">
        <v>1</v>
      </c>
      <c r="F162" s="238" t="s">
        <v>1553</v>
      </c>
      <c r="G162" s="236"/>
      <c r="H162" s="239">
        <v>12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202</v>
      </c>
      <c r="AU162" s="245" t="s">
        <v>86</v>
      </c>
      <c r="AV162" s="14" t="s">
        <v>86</v>
      </c>
      <c r="AW162" s="14" t="s">
        <v>32</v>
      </c>
      <c r="AX162" s="14" t="s">
        <v>84</v>
      </c>
      <c r="AY162" s="245" t="s">
        <v>191</v>
      </c>
    </row>
    <row r="163" spans="1:65" s="2" customFormat="1" ht="21.6" customHeight="1">
      <c r="A163" s="34"/>
      <c r="B163" s="35"/>
      <c r="C163" s="208" t="s">
        <v>274</v>
      </c>
      <c r="D163" s="208" t="s">
        <v>193</v>
      </c>
      <c r="E163" s="209" t="s">
        <v>1259</v>
      </c>
      <c r="F163" s="210" t="s">
        <v>1260</v>
      </c>
      <c r="G163" s="211" t="s">
        <v>196</v>
      </c>
      <c r="H163" s="212">
        <v>3</v>
      </c>
      <c r="I163" s="213"/>
      <c r="J163" s="214">
        <f>ROUND(I163*H163,2)</f>
        <v>0</v>
      </c>
      <c r="K163" s="210" t="s">
        <v>197</v>
      </c>
      <c r="L163" s="39"/>
      <c r="M163" s="215" t="s">
        <v>1</v>
      </c>
      <c r="N163" s="216" t="s">
        <v>42</v>
      </c>
      <c r="O163" s="71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9" t="s">
        <v>321</v>
      </c>
      <c r="AT163" s="219" t="s">
        <v>193</v>
      </c>
      <c r="AU163" s="219" t="s">
        <v>86</v>
      </c>
      <c r="AY163" s="17" t="s">
        <v>191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7" t="s">
        <v>84</v>
      </c>
      <c r="BK163" s="220">
        <f>ROUND(I163*H163,2)</f>
        <v>0</v>
      </c>
      <c r="BL163" s="17" t="s">
        <v>321</v>
      </c>
      <c r="BM163" s="219" t="s">
        <v>370</v>
      </c>
    </row>
    <row r="164" spans="1:65" s="2" customFormat="1">
      <c r="A164" s="34"/>
      <c r="B164" s="35"/>
      <c r="C164" s="36"/>
      <c r="D164" s="221" t="s">
        <v>200</v>
      </c>
      <c r="E164" s="36"/>
      <c r="F164" s="222" t="s">
        <v>1261</v>
      </c>
      <c r="G164" s="36"/>
      <c r="H164" s="36"/>
      <c r="I164" s="122"/>
      <c r="J164" s="36"/>
      <c r="K164" s="36"/>
      <c r="L164" s="39"/>
      <c r="M164" s="223"/>
      <c r="N164" s="224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200</v>
      </c>
      <c r="AU164" s="17" t="s">
        <v>86</v>
      </c>
    </row>
    <row r="165" spans="1:65" s="14" customFormat="1">
      <c r="B165" s="235"/>
      <c r="C165" s="236"/>
      <c r="D165" s="221" t="s">
        <v>202</v>
      </c>
      <c r="E165" s="237" t="s">
        <v>1</v>
      </c>
      <c r="F165" s="238" t="s">
        <v>1554</v>
      </c>
      <c r="G165" s="236"/>
      <c r="H165" s="239">
        <v>3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202</v>
      </c>
      <c r="AU165" s="245" t="s">
        <v>86</v>
      </c>
      <c r="AV165" s="14" t="s">
        <v>86</v>
      </c>
      <c r="AW165" s="14" t="s">
        <v>32</v>
      </c>
      <c r="AX165" s="14" t="s">
        <v>84</v>
      </c>
      <c r="AY165" s="245" t="s">
        <v>191</v>
      </c>
    </row>
    <row r="166" spans="1:65" s="2" customFormat="1" ht="21.6" customHeight="1">
      <c r="A166" s="34"/>
      <c r="B166" s="35"/>
      <c r="C166" s="208" t="s">
        <v>280</v>
      </c>
      <c r="D166" s="208" t="s">
        <v>193</v>
      </c>
      <c r="E166" s="209" t="s">
        <v>1265</v>
      </c>
      <c r="F166" s="210" t="s">
        <v>1266</v>
      </c>
      <c r="G166" s="211" t="s">
        <v>196</v>
      </c>
      <c r="H166" s="212">
        <v>3</v>
      </c>
      <c r="I166" s="213"/>
      <c r="J166" s="214">
        <f>ROUND(I166*H166,2)</f>
        <v>0</v>
      </c>
      <c r="K166" s="210" t="s">
        <v>197</v>
      </c>
      <c r="L166" s="39"/>
      <c r="M166" s="215" t="s">
        <v>1</v>
      </c>
      <c r="N166" s="216" t="s">
        <v>42</v>
      </c>
      <c r="O166" s="71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9" t="s">
        <v>321</v>
      </c>
      <c r="AT166" s="219" t="s">
        <v>193</v>
      </c>
      <c r="AU166" s="219" t="s">
        <v>86</v>
      </c>
      <c r="AY166" s="17" t="s">
        <v>191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7" t="s">
        <v>84</v>
      </c>
      <c r="BK166" s="220">
        <f>ROUND(I166*H166,2)</f>
        <v>0</v>
      </c>
      <c r="BL166" s="17" t="s">
        <v>321</v>
      </c>
      <c r="BM166" s="219" t="s">
        <v>380</v>
      </c>
    </row>
    <row r="167" spans="1:65" s="2" customFormat="1">
      <c r="A167" s="34"/>
      <c r="B167" s="35"/>
      <c r="C167" s="36"/>
      <c r="D167" s="221" t="s">
        <v>200</v>
      </c>
      <c r="E167" s="36"/>
      <c r="F167" s="222" t="s">
        <v>1267</v>
      </c>
      <c r="G167" s="36"/>
      <c r="H167" s="36"/>
      <c r="I167" s="122"/>
      <c r="J167" s="36"/>
      <c r="K167" s="36"/>
      <c r="L167" s="39"/>
      <c r="M167" s="223"/>
      <c r="N167" s="224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200</v>
      </c>
      <c r="AU167" s="17" t="s">
        <v>86</v>
      </c>
    </row>
    <row r="168" spans="1:65" s="14" customFormat="1">
      <c r="B168" s="235"/>
      <c r="C168" s="236"/>
      <c r="D168" s="221" t="s">
        <v>202</v>
      </c>
      <c r="E168" s="237" t="s">
        <v>1</v>
      </c>
      <c r="F168" s="238" t="s">
        <v>1554</v>
      </c>
      <c r="G168" s="236"/>
      <c r="H168" s="239">
        <v>3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202</v>
      </c>
      <c r="AU168" s="245" t="s">
        <v>86</v>
      </c>
      <c r="AV168" s="14" t="s">
        <v>86</v>
      </c>
      <c r="AW168" s="14" t="s">
        <v>32</v>
      </c>
      <c r="AX168" s="14" t="s">
        <v>84</v>
      </c>
      <c r="AY168" s="245" t="s">
        <v>191</v>
      </c>
    </row>
    <row r="169" spans="1:65" s="2" customFormat="1" ht="21.6" customHeight="1">
      <c r="A169" s="34"/>
      <c r="B169" s="35"/>
      <c r="C169" s="208" t="s">
        <v>294</v>
      </c>
      <c r="D169" s="208" t="s">
        <v>193</v>
      </c>
      <c r="E169" s="209" t="s">
        <v>1268</v>
      </c>
      <c r="F169" s="210" t="s">
        <v>1269</v>
      </c>
      <c r="G169" s="211" t="s">
        <v>297</v>
      </c>
      <c r="H169" s="212">
        <v>19.5</v>
      </c>
      <c r="I169" s="213"/>
      <c r="J169" s="214">
        <f>ROUND(I169*H169,2)</f>
        <v>0</v>
      </c>
      <c r="K169" s="210" t="s">
        <v>197</v>
      </c>
      <c r="L169" s="39"/>
      <c r="M169" s="215" t="s">
        <v>1</v>
      </c>
      <c r="N169" s="216" t="s">
        <v>42</v>
      </c>
      <c r="O169" s="71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9" t="s">
        <v>321</v>
      </c>
      <c r="AT169" s="219" t="s">
        <v>193</v>
      </c>
      <c r="AU169" s="219" t="s">
        <v>86</v>
      </c>
      <c r="AY169" s="17" t="s">
        <v>191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7" t="s">
        <v>84</v>
      </c>
      <c r="BK169" s="220">
        <f>ROUND(I169*H169,2)</f>
        <v>0</v>
      </c>
      <c r="BL169" s="17" t="s">
        <v>321</v>
      </c>
      <c r="BM169" s="219" t="s">
        <v>396</v>
      </c>
    </row>
    <row r="170" spans="1:65" s="2" customFormat="1">
      <c r="A170" s="34"/>
      <c r="B170" s="35"/>
      <c r="C170" s="36"/>
      <c r="D170" s="221" t="s">
        <v>200</v>
      </c>
      <c r="E170" s="36"/>
      <c r="F170" s="222" t="s">
        <v>1270</v>
      </c>
      <c r="G170" s="36"/>
      <c r="H170" s="36"/>
      <c r="I170" s="122"/>
      <c r="J170" s="36"/>
      <c r="K170" s="36"/>
      <c r="L170" s="39"/>
      <c r="M170" s="223"/>
      <c r="N170" s="224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200</v>
      </c>
      <c r="AU170" s="17" t="s">
        <v>86</v>
      </c>
    </row>
    <row r="171" spans="1:65" s="14" customFormat="1">
      <c r="B171" s="235"/>
      <c r="C171" s="236"/>
      <c r="D171" s="221" t="s">
        <v>202</v>
      </c>
      <c r="E171" s="237" t="s">
        <v>1</v>
      </c>
      <c r="F171" s="238" t="s">
        <v>1555</v>
      </c>
      <c r="G171" s="236"/>
      <c r="H171" s="239">
        <v>19.5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202</v>
      </c>
      <c r="AU171" s="245" t="s">
        <v>86</v>
      </c>
      <c r="AV171" s="14" t="s">
        <v>86</v>
      </c>
      <c r="AW171" s="14" t="s">
        <v>32</v>
      </c>
      <c r="AX171" s="14" t="s">
        <v>84</v>
      </c>
      <c r="AY171" s="245" t="s">
        <v>191</v>
      </c>
    </row>
    <row r="172" spans="1:65" s="2" customFormat="1" ht="21.6" customHeight="1">
      <c r="A172" s="34"/>
      <c r="B172" s="35"/>
      <c r="C172" s="208" t="s">
        <v>303</v>
      </c>
      <c r="D172" s="208" t="s">
        <v>193</v>
      </c>
      <c r="E172" s="209" t="s">
        <v>1274</v>
      </c>
      <c r="F172" s="210" t="s">
        <v>1275</v>
      </c>
      <c r="G172" s="211" t="s">
        <v>235</v>
      </c>
      <c r="H172" s="212">
        <v>0.11899999999999999</v>
      </c>
      <c r="I172" s="213"/>
      <c r="J172" s="214">
        <f>ROUND(I172*H172,2)</f>
        <v>0</v>
      </c>
      <c r="K172" s="210" t="s">
        <v>197</v>
      </c>
      <c r="L172" s="39"/>
      <c r="M172" s="215" t="s">
        <v>1</v>
      </c>
      <c r="N172" s="216" t="s">
        <v>42</v>
      </c>
      <c r="O172" s="71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9" t="s">
        <v>321</v>
      </c>
      <c r="AT172" s="219" t="s">
        <v>193</v>
      </c>
      <c r="AU172" s="219" t="s">
        <v>86</v>
      </c>
      <c r="AY172" s="17" t="s">
        <v>191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7" t="s">
        <v>84</v>
      </c>
      <c r="BK172" s="220">
        <f>ROUND(I172*H172,2)</f>
        <v>0</v>
      </c>
      <c r="BL172" s="17" t="s">
        <v>321</v>
      </c>
      <c r="BM172" s="219" t="s">
        <v>406</v>
      </c>
    </row>
    <row r="173" spans="1:65" s="2" customFormat="1">
      <c r="A173" s="34"/>
      <c r="B173" s="35"/>
      <c r="C173" s="36"/>
      <c r="D173" s="221" t="s">
        <v>200</v>
      </c>
      <c r="E173" s="36"/>
      <c r="F173" s="222" t="s">
        <v>1276</v>
      </c>
      <c r="G173" s="36"/>
      <c r="H173" s="36"/>
      <c r="I173" s="122"/>
      <c r="J173" s="36"/>
      <c r="K173" s="36"/>
      <c r="L173" s="39"/>
      <c r="M173" s="223"/>
      <c r="N173" s="224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200</v>
      </c>
      <c r="AU173" s="17" t="s">
        <v>86</v>
      </c>
    </row>
    <row r="174" spans="1:65" s="12" customFormat="1" ht="22.9" customHeight="1">
      <c r="B174" s="192"/>
      <c r="C174" s="193"/>
      <c r="D174" s="194" t="s">
        <v>76</v>
      </c>
      <c r="E174" s="206" t="s">
        <v>1277</v>
      </c>
      <c r="F174" s="206" t="s">
        <v>1278</v>
      </c>
      <c r="G174" s="193"/>
      <c r="H174" s="193"/>
      <c r="I174" s="196"/>
      <c r="J174" s="207">
        <f>BK174</f>
        <v>0</v>
      </c>
      <c r="K174" s="193"/>
      <c r="L174" s="198"/>
      <c r="M174" s="199"/>
      <c r="N174" s="200"/>
      <c r="O174" s="200"/>
      <c r="P174" s="201">
        <f>SUM(P175:P201)</f>
        <v>0</v>
      </c>
      <c r="Q174" s="200"/>
      <c r="R174" s="201">
        <f>SUM(R175:R201)</f>
        <v>7.4248759500000011E-2</v>
      </c>
      <c r="S174" s="200"/>
      <c r="T174" s="202">
        <f>SUM(T175:T201)</f>
        <v>0</v>
      </c>
      <c r="AR174" s="203" t="s">
        <v>84</v>
      </c>
      <c r="AT174" s="204" t="s">
        <v>76</v>
      </c>
      <c r="AU174" s="204" t="s">
        <v>84</v>
      </c>
      <c r="AY174" s="203" t="s">
        <v>191</v>
      </c>
      <c r="BK174" s="205">
        <f>SUM(BK175:BK201)</f>
        <v>0</v>
      </c>
    </row>
    <row r="175" spans="1:65" s="2" customFormat="1" ht="32.450000000000003" customHeight="1">
      <c r="A175" s="34"/>
      <c r="B175" s="35"/>
      <c r="C175" s="208" t="s">
        <v>8</v>
      </c>
      <c r="D175" s="208" t="s">
        <v>193</v>
      </c>
      <c r="E175" s="209" t="s">
        <v>1279</v>
      </c>
      <c r="F175" s="210" t="s">
        <v>1280</v>
      </c>
      <c r="G175" s="211" t="s">
        <v>196</v>
      </c>
      <c r="H175" s="212">
        <v>18</v>
      </c>
      <c r="I175" s="213"/>
      <c r="J175" s="214">
        <f>ROUND(I175*H175,2)</f>
        <v>0</v>
      </c>
      <c r="K175" s="210" t="s">
        <v>197</v>
      </c>
      <c r="L175" s="39"/>
      <c r="M175" s="215" t="s">
        <v>1</v>
      </c>
      <c r="N175" s="216" t="s">
        <v>42</v>
      </c>
      <c r="O175" s="71"/>
      <c r="P175" s="217">
        <f>O175*H175</f>
        <v>0</v>
      </c>
      <c r="Q175" s="217">
        <v>1.843803E-3</v>
      </c>
      <c r="R175" s="217">
        <f>Q175*H175</f>
        <v>3.3188453999999999E-2</v>
      </c>
      <c r="S175" s="217">
        <v>0</v>
      </c>
      <c r="T175" s="21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9" t="s">
        <v>321</v>
      </c>
      <c r="AT175" s="219" t="s">
        <v>193</v>
      </c>
      <c r="AU175" s="219" t="s">
        <v>86</v>
      </c>
      <c r="AY175" s="17" t="s">
        <v>191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7" t="s">
        <v>84</v>
      </c>
      <c r="BK175" s="220">
        <f>ROUND(I175*H175,2)</f>
        <v>0</v>
      </c>
      <c r="BL175" s="17" t="s">
        <v>321</v>
      </c>
      <c r="BM175" s="219" t="s">
        <v>1281</v>
      </c>
    </row>
    <row r="176" spans="1:65" s="2" customFormat="1" ht="39">
      <c r="A176" s="34"/>
      <c r="B176" s="35"/>
      <c r="C176" s="36"/>
      <c r="D176" s="221" t="s">
        <v>200</v>
      </c>
      <c r="E176" s="36"/>
      <c r="F176" s="222" t="s">
        <v>1282</v>
      </c>
      <c r="G176" s="36"/>
      <c r="H176" s="36"/>
      <c r="I176" s="122"/>
      <c r="J176" s="36"/>
      <c r="K176" s="36"/>
      <c r="L176" s="39"/>
      <c r="M176" s="223"/>
      <c r="N176" s="224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200</v>
      </c>
      <c r="AU176" s="17" t="s">
        <v>86</v>
      </c>
    </row>
    <row r="177" spans="1:65" s="14" customFormat="1">
      <c r="B177" s="235"/>
      <c r="C177" s="236"/>
      <c r="D177" s="221" t="s">
        <v>202</v>
      </c>
      <c r="E177" s="237" t="s">
        <v>1</v>
      </c>
      <c r="F177" s="238" t="s">
        <v>1556</v>
      </c>
      <c r="G177" s="236"/>
      <c r="H177" s="239">
        <v>18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202</v>
      </c>
      <c r="AU177" s="245" t="s">
        <v>86</v>
      </c>
      <c r="AV177" s="14" t="s">
        <v>86</v>
      </c>
      <c r="AW177" s="14" t="s">
        <v>32</v>
      </c>
      <c r="AX177" s="14" t="s">
        <v>77</v>
      </c>
      <c r="AY177" s="245" t="s">
        <v>191</v>
      </c>
    </row>
    <row r="178" spans="1:65" s="2" customFormat="1" ht="21.6" customHeight="1">
      <c r="A178" s="34"/>
      <c r="B178" s="35"/>
      <c r="C178" s="208" t="s">
        <v>321</v>
      </c>
      <c r="D178" s="208" t="s">
        <v>193</v>
      </c>
      <c r="E178" s="209" t="s">
        <v>1284</v>
      </c>
      <c r="F178" s="210" t="s">
        <v>1285</v>
      </c>
      <c r="G178" s="211" t="s">
        <v>196</v>
      </c>
      <c r="H178" s="212">
        <v>18</v>
      </c>
      <c r="I178" s="213"/>
      <c r="J178" s="214">
        <f>ROUND(I178*H178,2)</f>
        <v>0</v>
      </c>
      <c r="K178" s="210" t="s">
        <v>197</v>
      </c>
      <c r="L178" s="39"/>
      <c r="M178" s="215" t="s">
        <v>1</v>
      </c>
      <c r="N178" s="216" t="s">
        <v>42</v>
      </c>
      <c r="O178" s="71"/>
      <c r="P178" s="217">
        <f>O178*H178</f>
        <v>0</v>
      </c>
      <c r="Q178" s="217">
        <v>1.8000000000000001E-4</v>
      </c>
      <c r="R178" s="217">
        <f>Q178*H178</f>
        <v>3.2400000000000003E-3</v>
      </c>
      <c r="S178" s="217">
        <v>0</v>
      </c>
      <c r="T178" s="21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9" t="s">
        <v>321</v>
      </c>
      <c r="AT178" s="219" t="s">
        <v>193</v>
      </c>
      <c r="AU178" s="219" t="s">
        <v>86</v>
      </c>
      <c r="AY178" s="17" t="s">
        <v>191</v>
      </c>
      <c r="BE178" s="220">
        <f>IF(N178="základní",J178,0)</f>
        <v>0</v>
      </c>
      <c r="BF178" s="220">
        <f>IF(N178="snížená",J178,0)</f>
        <v>0</v>
      </c>
      <c r="BG178" s="220">
        <f>IF(N178="zákl. přenesená",J178,0)</f>
        <v>0</v>
      </c>
      <c r="BH178" s="220">
        <f>IF(N178="sníž. přenesená",J178,0)</f>
        <v>0</v>
      </c>
      <c r="BI178" s="220">
        <f>IF(N178="nulová",J178,0)</f>
        <v>0</v>
      </c>
      <c r="BJ178" s="17" t="s">
        <v>84</v>
      </c>
      <c r="BK178" s="220">
        <f>ROUND(I178*H178,2)</f>
        <v>0</v>
      </c>
      <c r="BL178" s="17" t="s">
        <v>321</v>
      </c>
      <c r="BM178" s="219" t="s">
        <v>1286</v>
      </c>
    </row>
    <row r="179" spans="1:65" s="2" customFormat="1" ht="29.25">
      <c r="A179" s="34"/>
      <c r="B179" s="35"/>
      <c r="C179" s="36"/>
      <c r="D179" s="221" t="s">
        <v>200</v>
      </c>
      <c r="E179" s="36"/>
      <c r="F179" s="222" t="s">
        <v>1287</v>
      </c>
      <c r="G179" s="36"/>
      <c r="H179" s="36"/>
      <c r="I179" s="122"/>
      <c r="J179" s="36"/>
      <c r="K179" s="36"/>
      <c r="L179" s="39"/>
      <c r="M179" s="223"/>
      <c r="N179" s="224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200</v>
      </c>
      <c r="AU179" s="17" t="s">
        <v>86</v>
      </c>
    </row>
    <row r="180" spans="1:65" s="14" customFormat="1">
      <c r="B180" s="235"/>
      <c r="C180" s="236"/>
      <c r="D180" s="221" t="s">
        <v>202</v>
      </c>
      <c r="E180" s="237" t="s">
        <v>1</v>
      </c>
      <c r="F180" s="238" t="s">
        <v>1556</v>
      </c>
      <c r="G180" s="236"/>
      <c r="H180" s="239">
        <v>18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202</v>
      </c>
      <c r="AU180" s="245" t="s">
        <v>86</v>
      </c>
      <c r="AV180" s="14" t="s">
        <v>86</v>
      </c>
      <c r="AW180" s="14" t="s">
        <v>32</v>
      </c>
      <c r="AX180" s="14" t="s">
        <v>77</v>
      </c>
      <c r="AY180" s="245" t="s">
        <v>191</v>
      </c>
    </row>
    <row r="181" spans="1:65" s="2" customFormat="1" ht="21.6" customHeight="1">
      <c r="A181" s="34"/>
      <c r="B181" s="35"/>
      <c r="C181" s="208" t="s">
        <v>342</v>
      </c>
      <c r="D181" s="208" t="s">
        <v>193</v>
      </c>
      <c r="E181" s="209" t="s">
        <v>1288</v>
      </c>
      <c r="F181" s="210" t="s">
        <v>1289</v>
      </c>
      <c r="G181" s="211" t="s">
        <v>297</v>
      </c>
      <c r="H181" s="212">
        <v>39</v>
      </c>
      <c r="I181" s="213"/>
      <c r="J181" s="214">
        <f>ROUND(I181*H181,2)</f>
        <v>0</v>
      </c>
      <c r="K181" s="210" t="s">
        <v>197</v>
      </c>
      <c r="L181" s="39"/>
      <c r="M181" s="215" t="s">
        <v>1</v>
      </c>
      <c r="N181" s="216" t="s">
        <v>42</v>
      </c>
      <c r="O181" s="71"/>
      <c r="P181" s="217">
        <f>O181*H181</f>
        <v>0</v>
      </c>
      <c r="Q181" s="217">
        <v>6.6330000000000002E-4</v>
      </c>
      <c r="R181" s="217">
        <f>Q181*H181</f>
        <v>2.5868700000000001E-2</v>
      </c>
      <c r="S181" s="217">
        <v>0</v>
      </c>
      <c r="T181" s="21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9" t="s">
        <v>321</v>
      </c>
      <c r="AT181" s="219" t="s">
        <v>193</v>
      </c>
      <c r="AU181" s="219" t="s">
        <v>86</v>
      </c>
      <c r="AY181" s="17" t="s">
        <v>191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7" t="s">
        <v>84</v>
      </c>
      <c r="BK181" s="220">
        <f>ROUND(I181*H181,2)</f>
        <v>0</v>
      </c>
      <c r="BL181" s="17" t="s">
        <v>321</v>
      </c>
      <c r="BM181" s="219" t="s">
        <v>1290</v>
      </c>
    </row>
    <row r="182" spans="1:65" s="2" customFormat="1" ht="19.5">
      <c r="A182" s="34"/>
      <c r="B182" s="35"/>
      <c r="C182" s="36"/>
      <c r="D182" s="221" t="s">
        <v>200</v>
      </c>
      <c r="E182" s="36"/>
      <c r="F182" s="222" t="s">
        <v>1291</v>
      </c>
      <c r="G182" s="36"/>
      <c r="H182" s="36"/>
      <c r="I182" s="122"/>
      <c r="J182" s="36"/>
      <c r="K182" s="36"/>
      <c r="L182" s="39"/>
      <c r="M182" s="223"/>
      <c r="N182" s="224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200</v>
      </c>
      <c r="AU182" s="17" t="s">
        <v>86</v>
      </c>
    </row>
    <row r="183" spans="1:65" s="14" customFormat="1">
      <c r="B183" s="235"/>
      <c r="C183" s="236"/>
      <c r="D183" s="221" t="s">
        <v>202</v>
      </c>
      <c r="E183" s="237" t="s">
        <v>1</v>
      </c>
      <c r="F183" s="238" t="s">
        <v>1557</v>
      </c>
      <c r="G183" s="236"/>
      <c r="H183" s="239">
        <v>22.5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202</v>
      </c>
      <c r="AU183" s="245" t="s">
        <v>86</v>
      </c>
      <c r="AV183" s="14" t="s">
        <v>86</v>
      </c>
      <c r="AW183" s="14" t="s">
        <v>32</v>
      </c>
      <c r="AX183" s="14" t="s">
        <v>77</v>
      </c>
      <c r="AY183" s="245" t="s">
        <v>191</v>
      </c>
    </row>
    <row r="184" spans="1:65" s="14" customFormat="1">
      <c r="B184" s="235"/>
      <c r="C184" s="236"/>
      <c r="D184" s="221" t="s">
        <v>202</v>
      </c>
      <c r="E184" s="237" t="s">
        <v>1</v>
      </c>
      <c r="F184" s="238" t="s">
        <v>1558</v>
      </c>
      <c r="G184" s="236"/>
      <c r="H184" s="239">
        <v>16.5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202</v>
      </c>
      <c r="AU184" s="245" t="s">
        <v>86</v>
      </c>
      <c r="AV184" s="14" t="s">
        <v>86</v>
      </c>
      <c r="AW184" s="14" t="s">
        <v>32</v>
      </c>
      <c r="AX184" s="14" t="s">
        <v>77</v>
      </c>
      <c r="AY184" s="245" t="s">
        <v>191</v>
      </c>
    </row>
    <row r="185" spans="1:65" s="2" customFormat="1" ht="14.45" customHeight="1">
      <c r="A185" s="34"/>
      <c r="B185" s="35"/>
      <c r="C185" s="208" t="s">
        <v>354</v>
      </c>
      <c r="D185" s="208" t="s">
        <v>193</v>
      </c>
      <c r="E185" s="209" t="s">
        <v>1299</v>
      </c>
      <c r="F185" s="210" t="s">
        <v>1300</v>
      </c>
      <c r="G185" s="211" t="s">
        <v>196</v>
      </c>
      <c r="H185" s="212">
        <v>33</v>
      </c>
      <c r="I185" s="213"/>
      <c r="J185" s="214">
        <f>ROUND(I185*H185,2)</f>
        <v>0</v>
      </c>
      <c r="K185" s="210" t="s">
        <v>197</v>
      </c>
      <c r="L185" s="39"/>
      <c r="M185" s="215" t="s">
        <v>1</v>
      </c>
      <c r="N185" s="216" t="s">
        <v>42</v>
      </c>
      <c r="O185" s="71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9" t="s">
        <v>321</v>
      </c>
      <c r="AT185" s="219" t="s">
        <v>193</v>
      </c>
      <c r="AU185" s="219" t="s">
        <v>86</v>
      </c>
      <c r="AY185" s="17" t="s">
        <v>191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7" t="s">
        <v>84</v>
      </c>
      <c r="BK185" s="220">
        <f>ROUND(I185*H185,2)</f>
        <v>0</v>
      </c>
      <c r="BL185" s="17" t="s">
        <v>321</v>
      </c>
      <c r="BM185" s="219" t="s">
        <v>461</v>
      </c>
    </row>
    <row r="186" spans="1:65" s="2" customFormat="1">
      <c r="A186" s="34"/>
      <c r="B186" s="35"/>
      <c r="C186" s="36"/>
      <c r="D186" s="221" t="s">
        <v>200</v>
      </c>
      <c r="E186" s="36"/>
      <c r="F186" s="222" t="s">
        <v>1301</v>
      </c>
      <c r="G186" s="36"/>
      <c r="H186" s="36"/>
      <c r="I186" s="122"/>
      <c r="J186" s="36"/>
      <c r="K186" s="36"/>
      <c r="L186" s="39"/>
      <c r="M186" s="223"/>
      <c r="N186" s="224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200</v>
      </c>
      <c r="AU186" s="17" t="s">
        <v>86</v>
      </c>
    </row>
    <row r="187" spans="1:65" s="14" customFormat="1">
      <c r="B187" s="235"/>
      <c r="C187" s="236"/>
      <c r="D187" s="221" t="s">
        <v>202</v>
      </c>
      <c r="E187" s="237" t="s">
        <v>1</v>
      </c>
      <c r="F187" s="238" t="s">
        <v>1559</v>
      </c>
      <c r="G187" s="236"/>
      <c r="H187" s="239">
        <v>33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202</v>
      </c>
      <c r="AU187" s="245" t="s">
        <v>86</v>
      </c>
      <c r="AV187" s="14" t="s">
        <v>86</v>
      </c>
      <c r="AW187" s="14" t="s">
        <v>32</v>
      </c>
      <c r="AX187" s="14" t="s">
        <v>84</v>
      </c>
      <c r="AY187" s="245" t="s">
        <v>191</v>
      </c>
    </row>
    <row r="188" spans="1:65" s="2" customFormat="1" ht="21.6" customHeight="1">
      <c r="A188" s="34"/>
      <c r="B188" s="35"/>
      <c r="C188" s="208" t="s">
        <v>362</v>
      </c>
      <c r="D188" s="208" t="s">
        <v>193</v>
      </c>
      <c r="E188" s="209" t="s">
        <v>1305</v>
      </c>
      <c r="F188" s="210" t="s">
        <v>1306</v>
      </c>
      <c r="G188" s="211" t="s">
        <v>196</v>
      </c>
      <c r="H188" s="212">
        <v>3</v>
      </c>
      <c r="I188" s="213"/>
      <c r="J188" s="214">
        <f>ROUND(I188*H188,2)</f>
        <v>0</v>
      </c>
      <c r="K188" s="210" t="s">
        <v>197</v>
      </c>
      <c r="L188" s="39"/>
      <c r="M188" s="215" t="s">
        <v>1</v>
      </c>
      <c r="N188" s="216" t="s">
        <v>42</v>
      </c>
      <c r="O188" s="71"/>
      <c r="P188" s="217">
        <f>O188*H188</f>
        <v>0</v>
      </c>
      <c r="Q188" s="217">
        <v>1.260485E-4</v>
      </c>
      <c r="R188" s="217">
        <f>Q188*H188</f>
        <v>3.7814550000000004E-4</v>
      </c>
      <c r="S188" s="217">
        <v>0</v>
      </c>
      <c r="T188" s="21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9" t="s">
        <v>321</v>
      </c>
      <c r="AT188" s="219" t="s">
        <v>193</v>
      </c>
      <c r="AU188" s="219" t="s">
        <v>86</v>
      </c>
      <c r="AY188" s="17" t="s">
        <v>191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7" t="s">
        <v>84</v>
      </c>
      <c r="BK188" s="220">
        <f>ROUND(I188*H188,2)</f>
        <v>0</v>
      </c>
      <c r="BL188" s="17" t="s">
        <v>321</v>
      </c>
      <c r="BM188" s="219" t="s">
        <v>472</v>
      </c>
    </row>
    <row r="189" spans="1:65" s="2" customFormat="1">
      <c r="A189" s="34"/>
      <c r="B189" s="35"/>
      <c r="C189" s="36"/>
      <c r="D189" s="221" t="s">
        <v>200</v>
      </c>
      <c r="E189" s="36"/>
      <c r="F189" s="222" t="s">
        <v>1307</v>
      </c>
      <c r="G189" s="36"/>
      <c r="H189" s="36"/>
      <c r="I189" s="122"/>
      <c r="J189" s="36"/>
      <c r="K189" s="36"/>
      <c r="L189" s="39"/>
      <c r="M189" s="223"/>
      <c r="N189" s="224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200</v>
      </c>
      <c r="AU189" s="17" t="s">
        <v>86</v>
      </c>
    </row>
    <row r="190" spans="1:65" s="14" customFormat="1">
      <c r="B190" s="235"/>
      <c r="C190" s="236"/>
      <c r="D190" s="221" t="s">
        <v>202</v>
      </c>
      <c r="E190" s="237" t="s">
        <v>1</v>
      </c>
      <c r="F190" s="238" t="s">
        <v>1554</v>
      </c>
      <c r="G190" s="236"/>
      <c r="H190" s="239">
        <v>3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202</v>
      </c>
      <c r="AU190" s="245" t="s">
        <v>86</v>
      </c>
      <c r="AV190" s="14" t="s">
        <v>86</v>
      </c>
      <c r="AW190" s="14" t="s">
        <v>32</v>
      </c>
      <c r="AX190" s="14" t="s">
        <v>84</v>
      </c>
      <c r="AY190" s="245" t="s">
        <v>191</v>
      </c>
    </row>
    <row r="191" spans="1:65" s="2" customFormat="1" ht="14.45" customHeight="1">
      <c r="A191" s="34"/>
      <c r="B191" s="35"/>
      <c r="C191" s="208" t="s">
        <v>370</v>
      </c>
      <c r="D191" s="208" t="s">
        <v>193</v>
      </c>
      <c r="E191" s="209" t="s">
        <v>1308</v>
      </c>
      <c r="F191" s="210" t="s">
        <v>1309</v>
      </c>
      <c r="G191" s="211" t="s">
        <v>1310</v>
      </c>
      <c r="H191" s="212">
        <v>15</v>
      </c>
      <c r="I191" s="213"/>
      <c r="J191" s="214">
        <f>ROUND(I191*H191,2)</f>
        <v>0</v>
      </c>
      <c r="K191" s="210" t="s">
        <v>197</v>
      </c>
      <c r="L191" s="39"/>
      <c r="M191" s="215" t="s">
        <v>1</v>
      </c>
      <c r="N191" s="216" t="s">
        <v>42</v>
      </c>
      <c r="O191" s="71"/>
      <c r="P191" s="217">
        <f>O191*H191</f>
        <v>0</v>
      </c>
      <c r="Q191" s="217">
        <v>2.5209700000000001E-4</v>
      </c>
      <c r="R191" s="217">
        <f>Q191*H191</f>
        <v>3.781455E-3</v>
      </c>
      <c r="S191" s="217">
        <v>0</v>
      </c>
      <c r="T191" s="21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9" t="s">
        <v>321</v>
      </c>
      <c r="AT191" s="219" t="s">
        <v>193</v>
      </c>
      <c r="AU191" s="219" t="s">
        <v>86</v>
      </c>
      <c r="AY191" s="17" t="s">
        <v>191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7" t="s">
        <v>84</v>
      </c>
      <c r="BK191" s="220">
        <f>ROUND(I191*H191,2)</f>
        <v>0</v>
      </c>
      <c r="BL191" s="17" t="s">
        <v>321</v>
      </c>
      <c r="BM191" s="219" t="s">
        <v>1311</v>
      </c>
    </row>
    <row r="192" spans="1:65" s="2" customFormat="1">
      <c r="A192" s="34"/>
      <c r="B192" s="35"/>
      <c r="C192" s="36"/>
      <c r="D192" s="221" t="s">
        <v>200</v>
      </c>
      <c r="E192" s="36"/>
      <c r="F192" s="222" t="s">
        <v>1307</v>
      </c>
      <c r="G192" s="36"/>
      <c r="H192" s="36"/>
      <c r="I192" s="122"/>
      <c r="J192" s="36"/>
      <c r="K192" s="36"/>
      <c r="L192" s="39"/>
      <c r="M192" s="223"/>
      <c r="N192" s="224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200</v>
      </c>
      <c r="AU192" s="17" t="s">
        <v>86</v>
      </c>
    </row>
    <row r="193" spans="1:65" s="14" customFormat="1">
      <c r="B193" s="235"/>
      <c r="C193" s="236"/>
      <c r="D193" s="221" t="s">
        <v>202</v>
      </c>
      <c r="E193" s="237" t="s">
        <v>1</v>
      </c>
      <c r="F193" s="238" t="s">
        <v>1560</v>
      </c>
      <c r="G193" s="236"/>
      <c r="H193" s="239">
        <v>15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202</v>
      </c>
      <c r="AU193" s="245" t="s">
        <v>86</v>
      </c>
      <c r="AV193" s="14" t="s">
        <v>86</v>
      </c>
      <c r="AW193" s="14" t="s">
        <v>32</v>
      </c>
      <c r="AX193" s="14" t="s">
        <v>77</v>
      </c>
      <c r="AY193" s="245" t="s">
        <v>191</v>
      </c>
    </row>
    <row r="194" spans="1:65" s="2" customFormat="1" ht="21.6" customHeight="1">
      <c r="A194" s="34"/>
      <c r="B194" s="35"/>
      <c r="C194" s="208" t="s">
        <v>7</v>
      </c>
      <c r="D194" s="208" t="s">
        <v>193</v>
      </c>
      <c r="E194" s="209" t="s">
        <v>1315</v>
      </c>
      <c r="F194" s="210" t="s">
        <v>1316</v>
      </c>
      <c r="G194" s="211" t="s">
        <v>297</v>
      </c>
      <c r="H194" s="212">
        <v>39</v>
      </c>
      <c r="I194" s="213"/>
      <c r="J194" s="214">
        <f>ROUND(I194*H194,2)</f>
        <v>0</v>
      </c>
      <c r="K194" s="210" t="s">
        <v>197</v>
      </c>
      <c r="L194" s="39"/>
      <c r="M194" s="215" t="s">
        <v>1</v>
      </c>
      <c r="N194" s="216" t="s">
        <v>42</v>
      </c>
      <c r="O194" s="71"/>
      <c r="P194" s="217">
        <f>O194*H194</f>
        <v>0</v>
      </c>
      <c r="Q194" s="217">
        <v>1.8979500000000001E-4</v>
      </c>
      <c r="R194" s="217">
        <f>Q194*H194</f>
        <v>7.4020050000000006E-3</v>
      </c>
      <c r="S194" s="217">
        <v>0</v>
      </c>
      <c r="T194" s="21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9" t="s">
        <v>321</v>
      </c>
      <c r="AT194" s="219" t="s">
        <v>193</v>
      </c>
      <c r="AU194" s="219" t="s">
        <v>86</v>
      </c>
      <c r="AY194" s="17" t="s">
        <v>191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7" t="s">
        <v>84</v>
      </c>
      <c r="BK194" s="220">
        <f>ROUND(I194*H194,2)</f>
        <v>0</v>
      </c>
      <c r="BL194" s="17" t="s">
        <v>321</v>
      </c>
      <c r="BM194" s="219" t="s">
        <v>495</v>
      </c>
    </row>
    <row r="195" spans="1:65" s="2" customFormat="1">
      <c r="A195" s="34"/>
      <c r="B195" s="35"/>
      <c r="C195" s="36"/>
      <c r="D195" s="221" t="s">
        <v>200</v>
      </c>
      <c r="E195" s="36"/>
      <c r="F195" s="222" t="s">
        <v>1317</v>
      </c>
      <c r="G195" s="36"/>
      <c r="H195" s="36"/>
      <c r="I195" s="122"/>
      <c r="J195" s="36"/>
      <c r="K195" s="36"/>
      <c r="L195" s="39"/>
      <c r="M195" s="223"/>
      <c r="N195" s="224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200</v>
      </c>
      <c r="AU195" s="17" t="s">
        <v>86</v>
      </c>
    </row>
    <row r="196" spans="1:65" s="14" customFormat="1">
      <c r="B196" s="235"/>
      <c r="C196" s="236"/>
      <c r="D196" s="221" t="s">
        <v>202</v>
      </c>
      <c r="E196" s="237" t="s">
        <v>1</v>
      </c>
      <c r="F196" s="238" t="s">
        <v>1561</v>
      </c>
      <c r="G196" s="236"/>
      <c r="H196" s="239">
        <v>39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202</v>
      </c>
      <c r="AU196" s="245" t="s">
        <v>86</v>
      </c>
      <c r="AV196" s="14" t="s">
        <v>86</v>
      </c>
      <c r="AW196" s="14" t="s">
        <v>32</v>
      </c>
      <c r="AX196" s="14" t="s">
        <v>84</v>
      </c>
      <c r="AY196" s="245" t="s">
        <v>191</v>
      </c>
    </row>
    <row r="197" spans="1:65" s="2" customFormat="1" ht="21.6" customHeight="1">
      <c r="A197" s="34"/>
      <c r="B197" s="35"/>
      <c r="C197" s="208" t="s">
        <v>380</v>
      </c>
      <c r="D197" s="208" t="s">
        <v>193</v>
      </c>
      <c r="E197" s="209" t="s">
        <v>1321</v>
      </c>
      <c r="F197" s="210" t="s">
        <v>1322</v>
      </c>
      <c r="G197" s="211" t="s">
        <v>297</v>
      </c>
      <c r="H197" s="212">
        <v>39</v>
      </c>
      <c r="I197" s="213"/>
      <c r="J197" s="214">
        <f>ROUND(I197*H197,2)</f>
        <v>0</v>
      </c>
      <c r="K197" s="210" t="s">
        <v>197</v>
      </c>
      <c r="L197" s="39"/>
      <c r="M197" s="215" t="s">
        <v>1</v>
      </c>
      <c r="N197" s="216" t="s">
        <v>42</v>
      </c>
      <c r="O197" s="71"/>
      <c r="P197" s="217">
        <f>O197*H197</f>
        <v>0</v>
      </c>
      <c r="Q197" s="217">
        <v>1.0000000000000001E-5</v>
      </c>
      <c r="R197" s="217">
        <f>Q197*H197</f>
        <v>3.9000000000000005E-4</v>
      </c>
      <c r="S197" s="217">
        <v>0</v>
      </c>
      <c r="T197" s="21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9" t="s">
        <v>321</v>
      </c>
      <c r="AT197" s="219" t="s">
        <v>193</v>
      </c>
      <c r="AU197" s="219" t="s">
        <v>86</v>
      </c>
      <c r="AY197" s="17" t="s">
        <v>191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7" t="s">
        <v>84</v>
      </c>
      <c r="BK197" s="220">
        <f>ROUND(I197*H197,2)</f>
        <v>0</v>
      </c>
      <c r="BL197" s="17" t="s">
        <v>321</v>
      </c>
      <c r="BM197" s="219" t="s">
        <v>505</v>
      </c>
    </row>
    <row r="198" spans="1:65" s="2" customFormat="1">
      <c r="A198" s="34"/>
      <c r="B198" s="35"/>
      <c r="C198" s="36"/>
      <c r="D198" s="221" t="s">
        <v>200</v>
      </c>
      <c r="E198" s="36"/>
      <c r="F198" s="222" t="s">
        <v>1323</v>
      </c>
      <c r="G198" s="36"/>
      <c r="H198" s="36"/>
      <c r="I198" s="122"/>
      <c r="J198" s="36"/>
      <c r="K198" s="36"/>
      <c r="L198" s="39"/>
      <c r="M198" s="223"/>
      <c r="N198" s="224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200</v>
      </c>
      <c r="AU198" s="17" t="s">
        <v>86</v>
      </c>
    </row>
    <row r="199" spans="1:65" s="14" customFormat="1">
      <c r="B199" s="235"/>
      <c r="C199" s="236"/>
      <c r="D199" s="221" t="s">
        <v>202</v>
      </c>
      <c r="E199" s="237" t="s">
        <v>1</v>
      </c>
      <c r="F199" s="238" t="s">
        <v>1561</v>
      </c>
      <c r="G199" s="236"/>
      <c r="H199" s="239">
        <v>39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202</v>
      </c>
      <c r="AU199" s="245" t="s">
        <v>86</v>
      </c>
      <c r="AV199" s="14" t="s">
        <v>86</v>
      </c>
      <c r="AW199" s="14" t="s">
        <v>32</v>
      </c>
      <c r="AX199" s="14" t="s">
        <v>84</v>
      </c>
      <c r="AY199" s="245" t="s">
        <v>191</v>
      </c>
    </row>
    <row r="200" spans="1:65" s="2" customFormat="1" ht="21.6" customHeight="1">
      <c r="A200" s="34"/>
      <c r="B200" s="35"/>
      <c r="C200" s="208" t="s">
        <v>389</v>
      </c>
      <c r="D200" s="208" t="s">
        <v>193</v>
      </c>
      <c r="E200" s="209" t="s">
        <v>1324</v>
      </c>
      <c r="F200" s="210" t="s">
        <v>1325</v>
      </c>
      <c r="G200" s="211" t="s">
        <v>235</v>
      </c>
      <c r="H200" s="212">
        <v>7.3999999999999996E-2</v>
      </c>
      <c r="I200" s="213"/>
      <c r="J200" s="214">
        <f>ROUND(I200*H200,2)</f>
        <v>0</v>
      </c>
      <c r="K200" s="210" t="s">
        <v>197</v>
      </c>
      <c r="L200" s="39"/>
      <c r="M200" s="215" t="s">
        <v>1</v>
      </c>
      <c r="N200" s="216" t="s">
        <v>42</v>
      </c>
      <c r="O200" s="71"/>
      <c r="P200" s="217">
        <f>O200*H200</f>
        <v>0</v>
      </c>
      <c r="Q200" s="217">
        <v>0</v>
      </c>
      <c r="R200" s="217">
        <f>Q200*H200</f>
        <v>0</v>
      </c>
      <c r="S200" s="217">
        <v>0</v>
      </c>
      <c r="T200" s="21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9" t="s">
        <v>321</v>
      </c>
      <c r="AT200" s="219" t="s">
        <v>193</v>
      </c>
      <c r="AU200" s="219" t="s">
        <v>86</v>
      </c>
      <c r="AY200" s="17" t="s">
        <v>191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7" t="s">
        <v>84</v>
      </c>
      <c r="BK200" s="220">
        <f>ROUND(I200*H200,2)</f>
        <v>0</v>
      </c>
      <c r="BL200" s="17" t="s">
        <v>321</v>
      </c>
      <c r="BM200" s="219" t="s">
        <v>520</v>
      </c>
    </row>
    <row r="201" spans="1:65" s="2" customFormat="1">
      <c r="A201" s="34"/>
      <c r="B201" s="35"/>
      <c r="C201" s="36"/>
      <c r="D201" s="221" t="s">
        <v>200</v>
      </c>
      <c r="E201" s="36"/>
      <c r="F201" s="222" t="s">
        <v>1326</v>
      </c>
      <c r="G201" s="36"/>
      <c r="H201" s="36"/>
      <c r="I201" s="122"/>
      <c r="J201" s="36"/>
      <c r="K201" s="36"/>
      <c r="L201" s="39"/>
      <c r="M201" s="223"/>
      <c r="N201" s="224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200</v>
      </c>
      <c r="AU201" s="17" t="s">
        <v>86</v>
      </c>
    </row>
    <row r="202" spans="1:65" s="12" customFormat="1" ht="22.9" customHeight="1">
      <c r="B202" s="192"/>
      <c r="C202" s="193"/>
      <c r="D202" s="194" t="s">
        <v>76</v>
      </c>
      <c r="E202" s="206" t="s">
        <v>642</v>
      </c>
      <c r="F202" s="206" t="s">
        <v>1327</v>
      </c>
      <c r="G202" s="193"/>
      <c r="H202" s="193"/>
      <c r="I202" s="196"/>
      <c r="J202" s="207">
        <f>BK202</f>
        <v>0</v>
      </c>
      <c r="K202" s="193"/>
      <c r="L202" s="198"/>
      <c r="M202" s="199"/>
      <c r="N202" s="200"/>
      <c r="O202" s="200"/>
      <c r="P202" s="201">
        <f>SUM(P203:P263)</f>
        <v>0</v>
      </c>
      <c r="Q202" s="200"/>
      <c r="R202" s="201">
        <f>SUM(R203:R263)</f>
        <v>0.34740125879999995</v>
      </c>
      <c r="S202" s="200"/>
      <c r="T202" s="202">
        <f>SUM(T203:T263)</f>
        <v>0</v>
      </c>
      <c r="AR202" s="203" t="s">
        <v>84</v>
      </c>
      <c r="AT202" s="204" t="s">
        <v>76</v>
      </c>
      <c r="AU202" s="204" t="s">
        <v>84</v>
      </c>
      <c r="AY202" s="203" t="s">
        <v>191</v>
      </c>
      <c r="BK202" s="205">
        <f>SUM(BK203:BK263)</f>
        <v>0</v>
      </c>
    </row>
    <row r="203" spans="1:65" s="2" customFormat="1" ht="21.6" customHeight="1">
      <c r="A203" s="34"/>
      <c r="B203" s="35"/>
      <c r="C203" s="208" t="s">
        <v>396</v>
      </c>
      <c r="D203" s="208" t="s">
        <v>193</v>
      </c>
      <c r="E203" s="209" t="s">
        <v>1328</v>
      </c>
      <c r="F203" s="210" t="s">
        <v>1329</v>
      </c>
      <c r="G203" s="211" t="s">
        <v>196</v>
      </c>
      <c r="H203" s="212">
        <v>3</v>
      </c>
      <c r="I203" s="213"/>
      <c r="J203" s="214">
        <f>ROUND(I203*H203,2)</f>
        <v>0</v>
      </c>
      <c r="K203" s="210" t="s">
        <v>197</v>
      </c>
      <c r="L203" s="39"/>
      <c r="M203" s="215" t="s">
        <v>1</v>
      </c>
      <c r="N203" s="216" t="s">
        <v>42</v>
      </c>
      <c r="O203" s="71"/>
      <c r="P203" s="217">
        <f>O203*H203</f>
        <v>0</v>
      </c>
      <c r="Q203" s="217">
        <v>2.4199999999999998E-3</v>
      </c>
      <c r="R203" s="217">
        <f>Q203*H203</f>
        <v>7.2599999999999991E-3</v>
      </c>
      <c r="S203" s="217">
        <v>0</v>
      </c>
      <c r="T203" s="21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9" t="s">
        <v>321</v>
      </c>
      <c r="AT203" s="219" t="s">
        <v>193</v>
      </c>
      <c r="AU203" s="219" t="s">
        <v>86</v>
      </c>
      <c r="AY203" s="17" t="s">
        <v>191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7" t="s">
        <v>84</v>
      </c>
      <c r="BK203" s="220">
        <f>ROUND(I203*H203,2)</f>
        <v>0</v>
      </c>
      <c r="BL203" s="17" t="s">
        <v>321</v>
      </c>
      <c r="BM203" s="219" t="s">
        <v>1330</v>
      </c>
    </row>
    <row r="204" spans="1:65" s="2" customFormat="1" ht="19.5">
      <c r="A204" s="34"/>
      <c r="B204" s="35"/>
      <c r="C204" s="36"/>
      <c r="D204" s="221" t="s">
        <v>200</v>
      </c>
      <c r="E204" s="36"/>
      <c r="F204" s="222" t="s">
        <v>1331</v>
      </c>
      <c r="G204" s="36"/>
      <c r="H204" s="36"/>
      <c r="I204" s="122"/>
      <c r="J204" s="36"/>
      <c r="K204" s="36"/>
      <c r="L204" s="39"/>
      <c r="M204" s="223"/>
      <c r="N204" s="224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200</v>
      </c>
      <c r="AU204" s="17" t="s">
        <v>86</v>
      </c>
    </row>
    <row r="205" spans="1:65" s="14" customFormat="1">
      <c r="B205" s="235"/>
      <c r="C205" s="236"/>
      <c r="D205" s="221" t="s">
        <v>202</v>
      </c>
      <c r="E205" s="237" t="s">
        <v>1</v>
      </c>
      <c r="F205" s="238" t="s">
        <v>1554</v>
      </c>
      <c r="G205" s="236"/>
      <c r="H205" s="239">
        <v>3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202</v>
      </c>
      <c r="AU205" s="245" t="s">
        <v>86</v>
      </c>
      <c r="AV205" s="14" t="s">
        <v>86</v>
      </c>
      <c r="AW205" s="14" t="s">
        <v>32</v>
      </c>
      <c r="AX205" s="14" t="s">
        <v>77</v>
      </c>
      <c r="AY205" s="245" t="s">
        <v>191</v>
      </c>
    </row>
    <row r="206" spans="1:65" s="2" customFormat="1" ht="21.6" customHeight="1">
      <c r="A206" s="34"/>
      <c r="B206" s="35"/>
      <c r="C206" s="247" t="s">
        <v>401</v>
      </c>
      <c r="D206" s="247" t="s">
        <v>275</v>
      </c>
      <c r="E206" s="248" t="s">
        <v>1332</v>
      </c>
      <c r="F206" s="249" t="s">
        <v>1333</v>
      </c>
      <c r="G206" s="250" t="s">
        <v>196</v>
      </c>
      <c r="H206" s="251">
        <v>3</v>
      </c>
      <c r="I206" s="252"/>
      <c r="J206" s="253">
        <f>ROUND(I206*H206,2)</f>
        <v>0</v>
      </c>
      <c r="K206" s="249" t="s">
        <v>197</v>
      </c>
      <c r="L206" s="254"/>
      <c r="M206" s="255" t="s">
        <v>1</v>
      </c>
      <c r="N206" s="256" t="s">
        <v>42</v>
      </c>
      <c r="O206" s="71"/>
      <c r="P206" s="217">
        <f>O206*H206</f>
        <v>0</v>
      </c>
      <c r="Q206" s="217">
        <v>1.6E-2</v>
      </c>
      <c r="R206" s="217">
        <f>Q206*H206</f>
        <v>4.8000000000000001E-2</v>
      </c>
      <c r="S206" s="217">
        <v>0</v>
      </c>
      <c r="T206" s="21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9" t="s">
        <v>451</v>
      </c>
      <c r="AT206" s="219" t="s">
        <v>275</v>
      </c>
      <c r="AU206" s="219" t="s">
        <v>86</v>
      </c>
      <c r="AY206" s="17" t="s">
        <v>191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7" t="s">
        <v>84</v>
      </c>
      <c r="BK206" s="220">
        <f>ROUND(I206*H206,2)</f>
        <v>0</v>
      </c>
      <c r="BL206" s="17" t="s">
        <v>321</v>
      </c>
      <c r="BM206" s="219" t="s">
        <v>1334</v>
      </c>
    </row>
    <row r="207" spans="1:65" s="2" customFormat="1" ht="19.5">
      <c r="A207" s="34"/>
      <c r="B207" s="35"/>
      <c r="C207" s="36"/>
      <c r="D207" s="221" t="s">
        <v>200</v>
      </c>
      <c r="E207" s="36"/>
      <c r="F207" s="222" t="s">
        <v>1335</v>
      </c>
      <c r="G207" s="36"/>
      <c r="H207" s="36"/>
      <c r="I207" s="122"/>
      <c r="J207" s="36"/>
      <c r="K207" s="36"/>
      <c r="L207" s="39"/>
      <c r="M207" s="223"/>
      <c r="N207" s="224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200</v>
      </c>
      <c r="AU207" s="17" t="s">
        <v>86</v>
      </c>
    </row>
    <row r="208" spans="1:65" s="2" customFormat="1" ht="21.6" customHeight="1">
      <c r="A208" s="34"/>
      <c r="B208" s="35"/>
      <c r="C208" s="247" t="s">
        <v>406</v>
      </c>
      <c r="D208" s="247" t="s">
        <v>275</v>
      </c>
      <c r="E208" s="248" t="s">
        <v>1336</v>
      </c>
      <c r="F208" s="249" t="s">
        <v>1337</v>
      </c>
      <c r="G208" s="250" t="s">
        <v>196</v>
      </c>
      <c r="H208" s="251">
        <v>3</v>
      </c>
      <c r="I208" s="252"/>
      <c r="J208" s="253">
        <f>ROUND(I208*H208,2)</f>
        <v>0</v>
      </c>
      <c r="K208" s="249" t="s">
        <v>197</v>
      </c>
      <c r="L208" s="254"/>
      <c r="M208" s="255" t="s">
        <v>1</v>
      </c>
      <c r="N208" s="256" t="s">
        <v>42</v>
      </c>
      <c r="O208" s="71"/>
      <c r="P208" s="217">
        <f>O208*H208</f>
        <v>0</v>
      </c>
      <c r="Q208" s="217">
        <v>1.2800000000000001E-3</v>
      </c>
      <c r="R208" s="217">
        <f>Q208*H208</f>
        <v>3.8400000000000005E-3</v>
      </c>
      <c r="S208" s="217">
        <v>0</v>
      </c>
      <c r="T208" s="21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9" t="s">
        <v>451</v>
      </c>
      <c r="AT208" s="219" t="s">
        <v>275</v>
      </c>
      <c r="AU208" s="219" t="s">
        <v>86</v>
      </c>
      <c r="AY208" s="17" t="s">
        <v>191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7" t="s">
        <v>84</v>
      </c>
      <c r="BK208" s="220">
        <f>ROUND(I208*H208,2)</f>
        <v>0</v>
      </c>
      <c r="BL208" s="17" t="s">
        <v>321</v>
      </c>
      <c r="BM208" s="219" t="s">
        <v>1338</v>
      </c>
    </row>
    <row r="209" spans="1:65" s="2" customFormat="1">
      <c r="A209" s="34"/>
      <c r="B209" s="35"/>
      <c r="C209" s="36"/>
      <c r="D209" s="221" t="s">
        <v>200</v>
      </c>
      <c r="E209" s="36"/>
      <c r="F209" s="222" t="s">
        <v>1339</v>
      </c>
      <c r="G209" s="36"/>
      <c r="H209" s="36"/>
      <c r="I209" s="122"/>
      <c r="J209" s="36"/>
      <c r="K209" s="36"/>
      <c r="L209" s="39"/>
      <c r="M209" s="223"/>
      <c r="N209" s="224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200</v>
      </c>
      <c r="AU209" s="17" t="s">
        <v>86</v>
      </c>
    </row>
    <row r="210" spans="1:65" s="2" customFormat="1" ht="21.6" customHeight="1">
      <c r="A210" s="34"/>
      <c r="B210" s="35"/>
      <c r="C210" s="247" t="s">
        <v>412</v>
      </c>
      <c r="D210" s="247" t="s">
        <v>275</v>
      </c>
      <c r="E210" s="248" t="s">
        <v>1340</v>
      </c>
      <c r="F210" s="249" t="s">
        <v>1341</v>
      </c>
      <c r="G210" s="250" t="s">
        <v>196</v>
      </c>
      <c r="H210" s="251">
        <v>3</v>
      </c>
      <c r="I210" s="252"/>
      <c r="J210" s="253">
        <f>ROUND(I210*H210,2)</f>
        <v>0</v>
      </c>
      <c r="K210" s="249" t="s">
        <v>197</v>
      </c>
      <c r="L210" s="254"/>
      <c r="M210" s="255" t="s">
        <v>1</v>
      </c>
      <c r="N210" s="256" t="s">
        <v>42</v>
      </c>
      <c r="O210" s="71"/>
      <c r="P210" s="217">
        <f>O210*H210</f>
        <v>0</v>
      </c>
      <c r="Q210" s="217">
        <v>5.0000000000000001E-4</v>
      </c>
      <c r="R210" s="217">
        <f>Q210*H210</f>
        <v>1.5E-3</v>
      </c>
      <c r="S210" s="217">
        <v>0</v>
      </c>
      <c r="T210" s="21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9" t="s">
        <v>451</v>
      </c>
      <c r="AT210" s="219" t="s">
        <v>275</v>
      </c>
      <c r="AU210" s="219" t="s">
        <v>86</v>
      </c>
      <c r="AY210" s="17" t="s">
        <v>191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7" t="s">
        <v>84</v>
      </c>
      <c r="BK210" s="220">
        <f>ROUND(I210*H210,2)</f>
        <v>0</v>
      </c>
      <c r="BL210" s="17" t="s">
        <v>321</v>
      </c>
      <c r="BM210" s="219" t="s">
        <v>1342</v>
      </c>
    </row>
    <row r="211" spans="1:65" s="2" customFormat="1" ht="19.5">
      <c r="A211" s="34"/>
      <c r="B211" s="35"/>
      <c r="C211" s="36"/>
      <c r="D211" s="221" t="s">
        <v>200</v>
      </c>
      <c r="E211" s="36"/>
      <c r="F211" s="222" t="s">
        <v>1343</v>
      </c>
      <c r="G211" s="36"/>
      <c r="H211" s="36"/>
      <c r="I211" s="122"/>
      <c r="J211" s="36"/>
      <c r="K211" s="36"/>
      <c r="L211" s="39"/>
      <c r="M211" s="223"/>
      <c r="N211" s="224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200</v>
      </c>
      <c r="AU211" s="17" t="s">
        <v>86</v>
      </c>
    </row>
    <row r="212" spans="1:65" s="2" customFormat="1" ht="14.45" customHeight="1">
      <c r="A212" s="34"/>
      <c r="B212" s="35"/>
      <c r="C212" s="208" t="s">
        <v>419</v>
      </c>
      <c r="D212" s="208" t="s">
        <v>193</v>
      </c>
      <c r="E212" s="209" t="s">
        <v>1344</v>
      </c>
      <c r="F212" s="210" t="s">
        <v>1345</v>
      </c>
      <c r="G212" s="211" t="s">
        <v>647</v>
      </c>
      <c r="H212" s="212">
        <v>12</v>
      </c>
      <c r="I212" s="213"/>
      <c r="J212" s="214">
        <f>ROUND(I212*H212,2)</f>
        <v>0</v>
      </c>
      <c r="K212" s="210" t="s">
        <v>197</v>
      </c>
      <c r="L212" s="39"/>
      <c r="M212" s="215" t="s">
        <v>1</v>
      </c>
      <c r="N212" s="216" t="s">
        <v>42</v>
      </c>
      <c r="O212" s="71"/>
      <c r="P212" s="217">
        <f>O212*H212</f>
        <v>0</v>
      </c>
      <c r="Q212" s="217">
        <v>3.3800000000000002E-3</v>
      </c>
      <c r="R212" s="217">
        <f>Q212*H212</f>
        <v>4.0559999999999999E-2</v>
      </c>
      <c r="S212" s="217">
        <v>0</v>
      </c>
      <c r="T212" s="21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9" t="s">
        <v>321</v>
      </c>
      <c r="AT212" s="219" t="s">
        <v>193</v>
      </c>
      <c r="AU212" s="219" t="s">
        <v>86</v>
      </c>
      <c r="AY212" s="17" t="s">
        <v>191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7" t="s">
        <v>84</v>
      </c>
      <c r="BK212" s="220">
        <f>ROUND(I212*H212,2)</f>
        <v>0</v>
      </c>
      <c r="BL212" s="17" t="s">
        <v>321</v>
      </c>
      <c r="BM212" s="219" t="s">
        <v>1346</v>
      </c>
    </row>
    <row r="213" spans="1:65" s="2" customFormat="1">
      <c r="A213" s="34"/>
      <c r="B213" s="35"/>
      <c r="C213" s="36"/>
      <c r="D213" s="221" t="s">
        <v>200</v>
      </c>
      <c r="E213" s="36"/>
      <c r="F213" s="222" t="s">
        <v>1347</v>
      </c>
      <c r="G213" s="36"/>
      <c r="H213" s="36"/>
      <c r="I213" s="122"/>
      <c r="J213" s="36"/>
      <c r="K213" s="36"/>
      <c r="L213" s="39"/>
      <c r="M213" s="223"/>
      <c r="N213" s="22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200</v>
      </c>
      <c r="AU213" s="17" t="s">
        <v>86</v>
      </c>
    </row>
    <row r="214" spans="1:65" s="14" customFormat="1">
      <c r="B214" s="235"/>
      <c r="C214" s="236"/>
      <c r="D214" s="221" t="s">
        <v>202</v>
      </c>
      <c r="E214" s="237" t="s">
        <v>1</v>
      </c>
      <c r="F214" s="238" t="s">
        <v>1562</v>
      </c>
      <c r="G214" s="236"/>
      <c r="H214" s="239">
        <v>12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202</v>
      </c>
      <c r="AU214" s="245" t="s">
        <v>86</v>
      </c>
      <c r="AV214" s="14" t="s">
        <v>86</v>
      </c>
      <c r="AW214" s="14" t="s">
        <v>32</v>
      </c>
      <c r="AX214" s="14" t="s">
        <v>77</v>
      </c>
      <c r="AY214" s="245" t="s">
        <v>191</v>
      </c>
    </row>
    <row r="215" spans="1:65" s="2" customFormat="1" ht="21.6" customHeight="1">
      <c r="A215" s="34"/>
      <c r="B215" s="35"/>
      <c r="C215" s="247" t="s">
        <v>425</v>
      </c>
      <c r="D215" s="247" t="s">
        <v>275</v>
      </c>
      <c r="E215" s="248" t="s">
        <v>1351</v>
      </c>
      <c r="F215" s="249" t="s">
        <v>1352</v>
      </c>
      <c r="G215" s="250" t="s">
        <v>196</v>
      </c>
      <c r="H215" s="251">
        <v>3</v>
      </c>
      <c r="I215" s="252"/>
      <c r="J215" s="253">
        <f>ROUND(I215*H215,2)</f>
        <v>0</v>
      </c>
      <c r="K215" s="249" t="s">
        <v>197</v>
      </c>
      <c r="L215" s="254"/>
      <c r="M215" s="255" t="s">
        <v>1</v>
      </c>
      <c r="N215" s="256" t="s">
        <v>42</v>
      </c>
      <c r="O215" s="71"/>
      <c r="P215" s="217">
        <f>O215*H215</f>
        <v>0</v>
      </c>
      <c r="Q215" s="217">
        <v>1.2999999999999999E-2</v>
      </c>
      <c r="R215" s="217">
        <f>Q215*H215</f>
        <v>3.9E-2</v>
      </c>
      <c r="S215" s="217">
        <v>0</v>
      </c>
      <c r="T215" s="21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9" t="s">
        <v>451</v>
      </c>
      <c r="AT215" s="219" t="s">
        <v>275</v>
      </c>
      <c r="AU215" s="219" t="s">
        <v>86</v>
      </c>
      <c r="AY215" s="17" t="s">
        <v>191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7" t="s">
        <v>84</v>
      </c>
      <c r="BK215" s="220">
        <f>ROUND(I215*H215,2)</f>
        <v>0</v>
      </c>
      <c r="BL215" s="17" t="s">
        <v>321</v>
      </c>
      <c r="BM215" s="219" t="s">
        <v>1353</v>
      </c>
    </row>
    <row r="216" spans="1:65" s="2" customFormat="1" ht="19.5">
      <c r="A216" s="34"/>
      <c r="B216" s="35"/>
      <c r="C216" s="36"/>
      <c r="D216" s="221" t="s">
        <v>200</v>
      </c>
      <c r="E216" s="36"/>
      <c r="F216" s="222" t="s">
        <v>1354</v>
      </c>
      <c r="G216" s="36"/>
      <c r="H216" s="36"/>
      <c r="I216" s="122"/>
      <c r="J216" s="36"/>
      <c r="K216" s="36"/>
      <c r="L216" s="39"/>
      <c r="M216" s="223"/>
      <c r="N216" s="224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200</v>
      </c>
      <c r="AU216" s="17" t="s">
        <v>86</v>
      </c>
    </row>
    <row r="217" spans="1:65" s="2" customFormat="1" ht="21.6" customHeight="1">
      <c r="A217" s="34"/>
      <c r="B217" s="35"/>
      <c r="C217" s="247" t="s">
        <v>433</v>
      </c>
      <c r="D217" s="247" t="s">
        <v>275</v>
      </c>
      <c r="E217" s="248" t="s">
        <v>1355</v>
      </c>
      <c r="F217" s="249" t="s">
        <v>1356</v>
      </c>
      <c r="G217" s="250" t="s">
        <v>196</v>
      </c>
      <c r="H217" s="251">
        <v>9</v>
      </c>
      <c r="I217" s="252"/>
      <c r="J217" s="253">
        <f>ROUND(I217*H217,2)</f>
        <v>0</v>
      </c>
      <c r="K217" s="249" t="s">
        <v>197</v>
      </c>
      <c r="L217" s="254"/>
      <c r="M217" s="255" t="s">
        <v>1</v>
      </c>
      <c r="N217" s="256" t="s">
        <v>42</v>
      </c>
      <c r="O217" s="71"/>
      <c r="P217" s="217">
        <f>O217*H217</f>
        <v>0</v>
      </c>
      <c r="Q217" s="217">
        <v>1.2E-2</v>
      </c>
      <c r="R217" s="217">
        <f>Q217*H217</f>
        <v>0.108</v>
      </c>
      <c r="S217" s="217">
        <v>0</v>
      </c>
      <c r="T217" s="21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9" t="s">
        <v>451</v>
      </c>
      <c r="AT217" s="219" t="s">
        <v>275</v>
      </c>
      <c r="AU217" s="219" t="s">
        <v>86</v>
      </c>
      <c r="AY217" s="17" t="s">
        <v>191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7" t="s">
        <v>84</v>
      </c>
      <c r="BK217" s="220">
        <f>ROUND(I217*H217,2)</f>
        <v>0</v>
      </c>
      <c r="BL217" s="17" t="s">
        <v>321</v>
      </c>
      <c r="BM217" s="219" t="s">
        <v>1563</v>
      </c>
    </row>
    <row r="218" spans="1:65" s="2" customFormat="1">
      <c r="A218" s="34"/>
      <c r="B218" s="35"/>
      <c r="C218" s="36"/>
      <c r="D218" s="221" t="s">
        <v>200</v>
      </c>
      <c r="E218" s="36"/>
      <c r="F218" s="222" t="s">
        <v>1356</v>
      </c>
      <c r="G218" s="36"/>
      <c r="H218" s="36"/>
      <c r="I218" s="122"/>
      <c r="J218" s="36"/>
      <c r="K218" s="36"/>
      <c r="L218" s="39"/>
      <c r="M218" s="223"/>
      <c r="N218" s="224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200</v>
      </c>
      <c r="AU218" s="17" t="s">
        <v>86</v>
      </c>
    </row>
    <row r="219" spans="1:65" s="2" customFormat="1" ht="21.6" customHeight="1">
      <c r="A219" s="34"/>
      <c r="B219" s="35"/>
      <c r="C219" s="208" t="s">
        <v>444</v>
      </c>
      <c r="D219" s="208" t="s">
        <v>193</v>
      </c>
      <c r="E219" s="209" t="s">
        <v>1361</v>
      </c>
      <c r="F219" s="210" t="s">
        <v>1362</v>
      </c>
      <c r="G219" s="211" t="s">
        <v>647</v>
      </c>
      <c r="H219" s="212">
        <v>3</v>
      </c>
      <c r="I219" s="213"/>
      <c r="J219" s="214">
        <f>ROUND(I219*H219,2)</f>
        <v>0</v>
      </c>
      <c r="K219" s="210" t="s">
        <v>197</v>
      </c>
      <c r="L219" s="39"/>
      <c r="M219" s="215" t="s">
        <v>1</v>
      </c>
      <c r="N219" s="216" t="s">
        <v>42</v>
      </c>
      <c r="O219" s="71"/>
      <c r="P219" s="217">
        <f>O219*H219</f>
        <v>0</v>
      </c>
      <c r="Q219" s="217">
        <v>1.47E-2</v>
      </c>
      <c r="R219" s="217">
        <f>Q219*H219</f>
        <v>4.41E-2</v>
      </c>
      <c r="S219" s="217">
        <v>0</v>
      </c>
      <c r="T219" s="21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9" t="s">
        <v>321</v>
      </c>
      <c r="AT219" s="219" t="s">
        <v>193</v>
      </c>
      <c r="AU219" s="219" t="s">
        <v>86</v>
      </c>
      <c r="AY219" s="17" t="s">
        <v>191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7" t="s">
        <v>84</v>
      </c>
      <c r="BK219" s="220">
        <f>ROUND(I219*H219,2)</f>
        <v>0</v>
      </c>
      <c r="BL219" s="17" t="s">
        <v>321</v>
      </c>
      <c r="BM219" s="219" t="s">
        <v>1363</v>
      </c>
    </row>
    <row r="220" spans="1:65" s="2" customFormat="1" ht="19.5">
      <c r="A220" s="34"/>
      <c r="B220" s="35"/>
      <c r="C220" s="36"/>
      <c r="D220" s="221" t="s">
        <v>200</v>
      </c>
      <c r="E220" s="36"/>
      <c r="F220" s="222" t="s">
        <v>1364</v>
      </c>
      <c r="G220" s="36"/>
      <c r="H220" s="36"/>
      <c r="I220" s="122"/>
      <c r="J220" s="36"/>
      <c r="K220" s="36"/>
      <c r="L220" s="39"/>
      <c r="M220" s="223"/>
      <c r="N220" s="224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200</v>
      </c>
      <c r="AU220" s="17" t="s">
        <v>86</v>
      </c>
    </row>
    <row r="221" spans="1:65" s="14" customFormat="1">
      <c r="B221" s="235"/>
      <c r="C221" s="236"/>
      <c r="D221" s="221" t="s">
        <v>202</v>
      </c>
      <c r="E221" s="237" t="s">
        <v>1</v>
      </c>
      <c r="F221" s="238" t="s">
        <v>1554</v>
      </c>
      <c r="G221" s="236"/>
      <c r="H221" s="239">
        <v>3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202</v>
      </c>
      <c r="AU221" s="245" t="s">
        <v>86</v>
      </c>
      <c r="AV221" s="14" t="s">
        <v>86</v>
      </c>
      <c r="AW221" s="14" t="s">
        <v>32</v>
      </c>
      <c r="AX221" s="14" t="s">
        <v>77</v>
      </c>
      <c r="AY221" s="245" t="s">
        <v>191</v>
      </c>
    </row>
    <row r="222" spans="1:65" s="2" customFormat="1" ht="21.6" customHeight="1">
      <c r="A222" s="34"/>
      <c r="B222" s="35"/>
      <c r="C222" s="208" t="s">
        <v>451</v>
      </c>
      <c r="D222" s="208" t="s">
        <v>193</v>
      </c>
      <c r="E222" s="209" t="s">
        <v>1365</v>
      </c>
      <c r="F222" s="210" t="s">
        <v>1366</v>
      </c>
      <c r="G222" s="211" t="s">
        <v>647</v>
      </c>
      <c r="H222" s="212">
        <v>27</v>
      </c>
      <c r="I222" s="213"/>
      <c r="J222" s="214">
        <f>ROUND(I222*H222,2)</f>
        <v>0</v>
      </c>
      <c r="K222" s="210" t="s">
        <v>197</v>
      </c>
      <c r="L222" s="39"/>
      <c r="M222" s="215" t="s">
        <v>1</v>
      </c>
      <c r="N222" s="216" t="s">
        <v>42</v>
      </c>
      <c r="O222" s="71"/>
      <c r="P222" s="217">
        <f>O222*H222</f>
        <v>0</v>
      </c>
      <c r="Q222" s="217">
        <v>9.0000000000000006E-5</v>
      </c>
      <c r="R222" s="217">
        <f>Q222*H222</f>
        <v>2.4300000000000003E-3</v>
      </c>
      <c r="S222" s="217">
        <v>0</v>
      </c>
      <c r="T222" s="21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9" t="s">
        <v>321</v>
      </c>
      <c r="AT222" s="219" t="s">
        <v>193</v>
      </c>
      <c r="AU222" s="219" t="s">
        <v>86</v>
      </c>
      <c r="AY222" s="17" t="s">
        <v>191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7" t="s">
        <v>84</v>
      </c>
      <c r="BK222" s="220">
        <f>ROUND(I222*H222,2)</f>
        <v>0</v>
      </c>
      <c r="BL222" s="17" t="s">
        <v>321</v>
      </c>
      <c r="BM222" s="219" t="s">
        <v>1367</v>
      </c>
    </row>
    <row r="223" spans="1:65" s="2" customFormat="1" ht="19.5">
      <c r="A223" s="34"/>
      <c r="B223" s="35"/>
      <c r="C223" s="36"/>
      <c r="D223" s="221" t="s">
        <v>200</v>
      </c>
      <c r="E223" s="36"/>
      <c r="F223" s="222" t="s">
        <v>1368</v>
      </c>
      <c r="G223" s="36"/>
      <c r="H223" s="36"/>
      <c r="I223" s="122"/>
      <c r="J223" s="36"/>
      <c r="K223" s="36"/>
      <c r="L223" s="39"/>
      <c r="M223" s="223"/>
      <c r="N223" s="224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200</v>
      </c>
      <c r="AU223" s="17" t="s">
        <v>86</v>
      </c>
    </row>
    <row r="224" spans="1:65" s="14" customFormat="1">
      <c r="B224" s="235"/>
      <c r="C224" s="236"/>
      <c r="D224" s="221" t="s">
        <v>202</v>
      </c>
      <c r="E224" s="237" t="s">
        <v>1</v>
      </c>
      <c r="F224" s="238" t="s">
        <v>1564</v>
      </c>
      <c r="G224" s="236"/>
      <c r="H224" s="239">
        <v>27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202</v>
      </c>
      <c r="AU224" s="245" t="s">
        <v>86</v>
      </c>
      <c r="AV224" s="14" t="s">
        <v>86</v>
      </c>
      <c r="AW224" s="14" t="s">
        <v>32</v>
      </c>
      <c r="AX224" s="14" t="s">
        <v>77</v>
      </c>
      <c r="AY224" s="245" t="s">
        <v>191</v>
      </c>
    </row>
    <row r="225" spans="1:65" s="2" customFormat="1" ht="14.45" customHeight="1">
      <c r="A225" s="34"/>
      <c r="B225" s="35"/>
      <c r="C225" s="247" t="s">
        <v>456</v>
      </c>
      <c r="D225" s="247" t="s">
        <v>275</v>
      </c>
      <c r="E225" s="248" t="s">
        <v>1372</v>
      </c>
      <c r="F225" s="249" t="s">
        <v>1373</v>
      </c>
      <c r="G225" s="250" t="s">
        <v>196</v>
      </c>
      <c r="H225" s="251">
        <v>27</v>
      </c>
      <c r="I225" s="252"/>
      <c r="J225" s="253">
        <f>ROUND(I225*H225,2)</f>
        <v>0</v>
      </c>
      <c r="K225" s="249" t="s">
        <v>197</v>
      </c>
      <c r="L225" s="254"/>
      <c r="M225" s="255" t="s">
        <v>1</v>
      </c>
      <c r="N225" s="256" t="s">
        <v>42</v>
      </c>
      <c r="O225" s="71"/>
      <c r="P225" s="217">
        <f>O225*H225</f>
        <v>0</v>
      </c>
      <c r="Q225" s="217">
        <v>2.1000000000000001E-4</v>
      </c>
      <c r="R225" s="217">
        <f>Q225*H225</f>
        <v>5.6700000000000006E-3</v>
      </c>
      <c r="S225" s="217">
        <v>0</v>
      </c>
      <c r="T225" s="21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9" t="s">
        <v>451</v>
      </c>
      <c r="AT225" s="219" t="s">
        <v>275</v>
      </c>
      <c r="AU225" s="219" t="s">
        <v>86</v>
      </c>
      <c r="AY225" s="17" t="s">
        <v>191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7" t="s">
        <v>84</v>
      </c>
      <c r="BK225" s="220">
        <f>ROUND(I225*H225,2)</f>
        <v>0</v>
      </c>
      <c r="BL225" s="17" t="s">
        <v>321</v>
      </c>
      <c r="BM225" s="219" t="s">
        <v>1565</v>
      </c>
    </row>
    <row r="226" spans="1:65" s="2" customFormat="1">
      <c r="A226" s="34"/>
      <c r="B226" s="35"/>
      <c r="C226" s="36"/>
      <c r="D226" s="221" t="s">
        <v>200</v>
      </c>
      <c r="E226" s="36"/>
      <c r="F226" s="222" t="s">
        <v>1373</v>
      </c>
      <c r="G226" s="36"/>
      <c r="H226" s="36"/>
      <c r="I226" s="122"/>
      <c r="J226" s="36"/>
      <c r="K226" s="36"/>
      <c r="L226" s="39"/>
      <c r="M226" s="223"/>
      <c r="N226" s="224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200</v>
      </c>
      <c r="AU226" s="17" t="s">
        <v>86</v>
      </c>
    </row>
    <row r="227" spans="1:65" s="2" customFormat="1" ht="21.6" customHeight="1">
      <c r="A227" s="34"/>
      <c r="B227" s="35"/>
      <c r="C227" s="208" t="s">
        <v>461</v>
      </c>
      <c r="D227" s="208" t="s">
        <v>193</v>
      </c>
      <c r="E227" s="209" t="s">
        <v>1375</v>
      </c>
      <c r="F227" s="210" t="s">
        <v>1376</v>
      </c>
      <c r="G227" s="211" t="s">
        <v>647</v>
      </c>
      <c r="H227" s="212">
        <v>3</v>
      </c>
      <c r="I227" s="213"/>
      <c r="J227" s="214">
        <f>ROUND(I227*H227,2)</f>
        <v>0</v>
      </c>
      <c r="K227" s="210" t="s">
        <v>197</v>
      </c>
      <c r="L227" s="39"/>
      <c r="M227" s="215" t="s">
        <v>1</v>
      </c>
      <c r="N227" s="216" t="s">
        <v>42</v>
      </c>
      <c r="O227" s="71"/>
      <c r="P227" s="217">
        <f>O227*H227</f>
        <v>0</v>
      </c>
      <c r="Q227" s="217">
        <v>1.9599999999999999E-3</v>
      </c>
      <c r="R227" s="217">
        <f>Q227*H227</f>
        <v>5.8799999999999998E-3</v>
      </c>
      <c r="S227" s="217">
        <v>0</v>
      </c>
      <c r="T227" s="21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9" t="s">
        <v>321</v>
      </c>
      <c r="AT227" s="219" t="s">
        <v>193</v>
      </c>
      <c r="AU227" s="219" t="s">
        <v>86</v>
      </c>
      <c r="AY227" s="17" t="s">
        <v>191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7" t="s">
        <v>84</v>
      </c>
      <c r="BK227" s="220">
        <f>ROUND(I227*H227,2)</f>
        <v>0</v>
      </c>
      <c r="BL227" s="17" t="s">
        <v>321</v>
      </c>
      <c r="BM227" s="219" t="s">
        <v>1377</v>
      </c>
    </row>
    <row r="228" spans="1:65" s="2" customFormat="1" ht="19.5">
      <c r="A228" s="34"/>
      <c r="B228" s="35"/>
      <c r="C228" s="36"/>
      <c r="D228" s="221" t="s">
        <v>200</v>
      </c>
      <c r="E228" s="36"/>
      <c r="F228" s="222" t="s">
        <v>1376</v>
      </c>
      <c r="G228" s="36"/>
      <c r="H228" s="36"/>
      <c r="I228" s="122"/>
      <c r="J228" s="36"/>
      <c r="K228" s="36"/>
      <c r="L228" s="39"/>
      <c r="M228" s="223"/>
      <c r="N228" s="224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200</v>
      </c>
      <c r="AU228" s="17" t="s">
        <v>86</v>
      </c>
    </row>
    <row r="229" spans="1:65" s="14" customFormat="1">
      <c r="B229" s="235"/>
      <c r="C229" s="236"/>
      <c r="D229" s="221" t="s">
        <v>202</v>
      </c>
      <c r="E229" s="237" t="s">
        <v>1</v>
      </c>
      <c r="F229" s="238" t="s">
        <v>1554</v>
      </c>
      <c r="G229" s="236"/>
      <c r="H229" s="239">
        <v>3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202</v>
      </c>
      <c r="AU229" s="245" t="s">
        <v>86</v>
      </c>
      <c r="AV229" s="14" t="s">
        <v>86</v>
      </c>
      <c r="AW229" s="14" t="s">
        <v>32</v>
      </c>
      <c r="AX229" s="14" t="s">
        <v>77</v>
      </c>
      <c r="AY229" s="245" t="s">
        <v>191</v>
      </c>
    </row>
    <row r="230" spans="1:65" s="2" customFormat="1" ht="21.6" customHeight="1">
      <c r="A230" s="34"/>
      <c r="B230" s="35"/>
      <c r="C230" s="208" t="s">
        <v>467</v>
      </c>
      <c r="D230" s="208" t="s">
        <v>193</v>
      </c>
      <c r="E230" s="209" t="s">
        <v>1378</v>
      </c>
      <c r="F230" s="210" t="s">
        <v>1379</v>
      </c>
      <c r="G230" s="211" t="s">
        <v>196</v>
      </c>
      <c r="H230" s="212">
        <v>12</v>
      </c>
      <c r="I230" s="213"/>
      <c r="J230" s="214">
        <f>ROUND(I230*H230,2)</f>
        <v>0</v>
      </c>
      <c r="K230" s="210" t="s">
        <v>197</v>
      </c>
      <c r="L230" s="39"/>
      <c r="M230" s="215" t="s">
        <v>1</v>
      </c>
      <c r="N230" s="216" t="s">
        <v>42</v>
      </c>
      <c r="O230" s="71"/>
      <c r="P230" s="217">
        <f>O230*H230</f>
        <v>0</v>
      </c>
      <c r="Q230" s="217">
        <v>4.0000000000000003E-5</v>
      </c>
      <c r="R230" s="217">
        <f>Q230*H230</f>
        <v>4.8000000000000007E-4</v>
      </c>
      <c r="S230" s="217">
        <v>0</v>
      </c>
      <c r="T230" s="21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9" t="s">
        <v>321</v>
      </c>
      <c r="AT230" s="219" t="s">
        <v>193</v>
      </c>
      <c r="AU230" s="219" t="s">
        <v>86</v>
      </c>
      <c r="AY230" s="17" t="s">
        <v>191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7" t="s">
        <v>84</v>
      </c>
      <c r="BK230" s="220">
        <f>ROUND(I230*H230,2)</f>
        <v>0</v>
      </c>
      <c r="BL230" s="17" t="s">
        <v>321</v>
      </c>
      <c r="BM230" s="219" t="s">
        <v>1380</v>
      </c>
    </row>
    <row r="231" spans="1:65" s="2" customFormat="1" ht="19.5">
      <c r="A231" s="34"/>
      <c r="B231" s="35"/>
      <c r="C231" s="36"/>
      <c r="D231" s="221" t="s">
        <v>200</v>
      </c>
      <c r="E231" s="36"/>
      <c r="F231" s="222" t="s">
        <v>1381</v>
      </c>
      <c r="G231" s="36"/>
      <c r="H231" s="36"/>
      <c r="I231" s="122"/>
      <c r="J231" s="36"/>
      <c r="K231" s="36"/>
      <c r="L231" s="39"/>
      <c r="M231" s="223"/>
      <c r="N231" s="224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200</v>
      </c>
      <c r="AU231" s="17" t="s">
        <v>86</v>
      </c>
    </row>
    <row r="232" spans="1:65" s="14" customFormat="1">
      <c r="B232" s="235"/>
      <c r="C232" s="236"/>
      <c r="D232" s="221" t="s">
        <v>202</v>
      </c>
      <c r="E232" s="237" t="s">
        <v>1</v>
      </c>
      <c r="F232" s="238" t="s">
        <v>1562</v>
      </c>
      <c r="G232" s="236"/>
      <c r="H232" s="239">
        <v>12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202</v>
      </c>
      <c r="AU232" s="245" t="s">
        <v>86</v>
      </c>
      <c r="AV232" s="14" t="s">
        <v>86</v>
      </c>
      <c r="AW232" s="14" t="s">
        <v>32</v>
      </c>
      <c r="AX232" s="14" t="s">
        <v>77</v>
      </c>
      <c r="AY232" s="245" t="s">
        <v>191</v>
      </c>
    </row>
    <row r="233" spans="1:65" s="2" customFormat="1" ht="21.6" customHeight="1">
      <c r="A233" s="34"/>
      <c r="B233" s="35"/>
      <c r="C233" s="247" t="s">
        <v>472</v>
      </c>
      <c r="D233" s="247" t="s">
        <v>275</v>
      </c>
      <c r="E233" s="248" t="s">
        <v>1382</v>
      </c>
      <c r="F233" s="249" t="s">
        <v>1383</v>
      </c>
      <c r="G233" s="250" t="s">
        <v>196</v>
      </c>
      <c r="H233" s="251">
        <v>9</v>
      </c>
      <c r="I233" s="252"/>
      <c r="J233" s="253">
        <f>ROUND(I233*H233,2)</f>
        <v>0</v>
      </c>
      <c r="K233" s="249" t="s">
        <v>197</v>
      </c>
      <c r="L233" s="254"/>
      <c r="M233" s="255" t="s">
        <v>1</v>
      </c>
      <c r="N233" s="256" t="s">
        <v>42</v>
      </c>
      <c r="O233" s="71"/>
      <c r="P233" s="217">
        <f>O233*H233</f>
        <v>0</v>
      </c>
      <c r="Q233" s="217">
        <v>1.47E-3</v>
      </c>
      <c r="R233" s="217">
        <f>Q233*H233</f>
        <v>1.3229999999999999E-2</v>
      </c>
      <c r="S233" s="217">
        <v>0</v>
      </c>
      <c r="T233" s="21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9" t="s">
        <v>451</v>
      </c>
      <c r="AT233" s="219" t="s">
        <v>275</v>
      </c>
      <c r="AU233" s="219" t="s">
        <v>86</v>
      </c>
      <c r="AY233" s="17" t="s">
        <v>191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7" t="s">
        <v>84</v>
      </c>
      <c r="BK233" s="220">
        <f>ROUND(I233*H233,2)</f>
        <v>0</v>
      </c>
      <c r="BL233" s="17" t="s">
        <v>321</v>
      </c>
      <c r="BM233" s="219" t="s">
        <v>1384</v>
      </c>
    </row>
    <row r="234" spans="1:65" s="2" customFormat="1">
      <c r="A234" s="34"/>
      <c r="B234" s="35"/>
      <c r="C234" s="36"/>
      <c r="D234" s="221" t="s">
        <v>200</v>
      </c>
      <c r="E234" s="36"/>
      <c r="F234" s="222" t="s">
        <v>1385</v>
      </c>
      <c r="G234" s="36"/>
      <c r="H234" s="36"/>
      <c r="I234" s="122"/>
      <c r="J234" s="36"/>
      <c r="K234" s="36"/>
      <c r="L234" s="39"/>
      <c r="M234" s="223"/>
      <c r="N234" s="224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200</v>
      </c>
      <c r="AU234" s="17" t="s">
        <v>86</v>
      </c>
    </row>
    <row r="235" spans="1:65" s="2" customFormat="1" ht="48.75">
      <c r="A235" s="34"/>
      <c r="B235" s="35"/>
      <c r="C235" s="36"/>
      <c r="D235" s="221" t="s">
        <v>218</v>
      </c>
      <c r="E235" s="36"/>
      <c r="F235" s="246" t="s">
        <v>1386</v>
      </c>
      <c r="G235" s="36"/>
      <c r="H235" s="36"/>
      <c r="I235" s="122"/>
      <c r="J235" s="36"/>
      <c r="K235" s="36"/>
      <c r="L235" s="39"/>
      <c r="M235" s="223"/>
      <c r="N235" s="224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218</v>
      </c>
      <c r="AU235" s="17" t="s">
        <v>86</v>
      </c>
    </row>
    <row r="236" spans="1:65" s="2" customFormat="1" ht="32.450000000000003" customHeight="1">
      <c r="A236" s="34"/>
      <c r="B236" s="35"/>
      <c r="C236" s="247" t="s">
        <v>477</v>
      </c>
      <c r="D236" s="247" t="s">
        <v>275</v>
      </c>
      <c r="E236" s="248" t="s">
        <v>1387</v>
      </c>
      <c r="F236" s="249" t="s">
        <v>1388</v>
      </c>
      <c r="G236" s="250" t="s">
        <v>196</v>
      </c>
      <c r="H236" s="251">
        <v>3</v>
      </c>
      <c r="I236" s="252"/>
      <c r="J236" s="253">
        <f>ROUND(I236*H236,2)</f>
        <v>0</v>
      </c>
      <c r="K236" s="249" t="s">
        <v>197</v>
      </c>
      <c r="L236" s="254"/>
      <c r="M236" s="255" t="s">
        <v>1</v>
      </c>
      <c r="N236" s="256" t="s">
        <v>42</v>
      </c>
      <c r="O236" s="71"/>
      <c r="P236" s="217">
        <f>O236*H236</f>
        <v>0</v>
      </c>
      <c r="Q236" s="217">
        <v>1.5200000000000001E-3</v>
      </c>
      <c r="R236" s="217">
        <f>Q236*H236</f>
        <v>4.5599999999999998E-3</v>
      </c>
      <c r="S236" s="217">
        <v>0</v>
      </c>
      <c r="T236" s="21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9" t="s">
        <v>451</v>
      </c>
      <c r="AT236" s="219" t="s">
        <v>275</v>
      </c>
      <c r="AU236" s="219" t="s">
        <v>86</v>
      </c>
      <c r="AY236" s="17" t="s">
        <v>191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7" t="s">
        <v>84</v>
      </c>
      <c r="BK236" s="220">
        <f>ROUND(I236*H236,2)</f>
        <v>0</v>
      </c>
      <c r="BL236" s="17" t="s">
        <v>321</v>
      </c>
      <c r="BM236" s="219" t="s">
        <v>1389</v>
      </c>
    </row>
    <row r="237" spans="1:65" s="2" customFormat="1" ht="19.5">
      <c r="A237" s="34"/>
      <c r="B237" s="35"/>
      <c r="C237" s="36"/>
      <c r="D237" s="221" t="s">
        <v>200</v>
      </c>
      <c r="E237" s="36"/>
      <c r="F237" s="222" t="s">
        <v>1390</v>
      </c>
      <c r="G237" s="36"/>
      <c r="H237" s="36"/>
      <c r="I237" s="122"/>
      <c r="J237" s="36"/>
      <c r="K237" s="36"/>
      <c r="L237" s="39"/>
      <c r="M237" s="223"/>
      <c r="N237" s="224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200</v>
      </c>
      <c r="AU237" s="17" t="s">
        <v>86</v>
      </c>
    </row>
    <row r="238" spans="1:65" s="2" customFormat="1" ht="14.45" customHeight="1">
      <c r="A238" s="34"/>
      <c r="B238" s="35"/>
      <c r="C238" s="208" t="s">
        <v>482</v>
      </c>
      <c r="D238" s="208" t="s">
        <v>193</v>
      </c>
      <c r="E238" s="209" t="s">
        <v>1391</v>
      </c>
      <c r="F238" s="210" t="s">
        <v>1392</v>
      </c>
      <c r="G238" s="211" t="s">
        <v>196</v>
      </c>
      <c r="H238" s="212">
        <v>18</v>
      </c>
      <c r="I238" s="213"/>
      <c r="J238" s="214">
        <f>ROUND(I238*H238,2)</f>
        <v>0</v>
      </c>
      <c r="K238" s="210" t="s">
        <v>197</v>
      </c>
      <c r="L238" s="39"/>
      <c r="M238" s="215" t="s">
        <v>1</v>
      </c>
      <c r="N238" s="216" t="s">
        <v>42</v>
      </c>
      <c r="O238" s="71"/>
      <c r="P238" s="217">
        <f>O238*H238</f>
        <v>0</v>
      </c>
      <c r="Q238" s="217">
        <v>6.8999999999999996E-7</v>
      </c>
      <c r="R238" s="217">
        <f>Q238*H238</f>
        <v>1.242E-5</v>
      </c>
      <c r="S238" s="217">
        <v>0</v>
      </c>
      <c r="T238" s="21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9" t="s">
        <v>321</v>
      </c>
      <c r="AT238" s="219" t="s">
        <v>193</v>
      </c>
      <c r="AU238" s="219" t="s">
        <v>86</v>
      </c>
      <c r="AY238" s="17" t="s">
        <v>191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7" t="s">
        <v>84</v>
      </c>
      <c r="BK238" s="220">
        <f>ROUND(I238*H238,2)</f>
        <v>0</v>
      </c>
      <c r="BL238" s="17" t="s">
        <v>321</v>
      </c>
      <c r="BM238" s="219" t="s">
        <v>604</v>
      </c>
    </row>
    <row r="239" spans="1:65" s="2" customFormat="1">
      <c r="A239" s="34"/>
      <c r="B239" s="35"/>
      <c r="C239" s="36"/>
      <c r="D239" s="221" t="s">
        <v>200</v>
      </c>
      <c r="E239" s="36"/>
      <c r="F239" s="222" t="s">
        <v>1393</v>
      </c>
      <c r="G239" s="36"/>
      <c r="H239" s="36"/>
      <c r="I239" s="122"/>
      <c r="J239" s="36"/>
      <c r="K239" s="36"/>
      <c r="L239" s="39"/>
      <c r="M239" s="223"/>
      <c r="N239" s="224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200</v>
      </c>
      <c r="AU239" s="17" t="s">
        <v>86</v>
      </c>
    </row>
    <row r="240" spans="1:65" s="14" customFormat="1">
      <c r="B240" s="235"/>
      <c r="C240" s="236"/>
      <c r="D240" s="221" t="s">
        <v>202</v>
      </c>
      <c r="E240" s="237" t="s">
        <v>1</v>
      </c>
      <c r="F240" s="238" t="s">
        <v>1556</v>
      </c>
      <c r="G240" s="236"/>
      <c r="H240" s="239">
        <v>18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202</v>
      </c>
      <c r="AU240" s="245" t="s">
        <v>86</v>
      </c>
      <c r="AV240" s="14" t="s">
        <v>86</v>
      </c>
      <c r="AW240" s="14" t="s">
        <v>32</v>
      </c>
      <c r="AX240" s="14" t="s">
        <v>84</v>
      </c>
      <c r="AY240" s="245" t="s">
        <v>191</v>
      </c>
    </row>
    <row r="241" spans="1:65" s="2" customFormat="1" ht="14.45" customHeight="1">
      <c r="A241" s="34"/>
      <c r="B241" s="35"/>
      <c r="C241" s="247" t="s">
        <v>488</v>
      </c>
      <c r="D241" s="247" t="s">
        <v>275</v>
      </c>
      <c r="E241" s="248" t="s">
        <v>1396</v>
      </c>
      <c r="F241" s="249" t="s">
        <v>1397</v>
      </c>
      <c r="G241" s="250" t="s">
        <v>196</v>
      </c>
      <c r="H241" s="251">
        <v>6</v>
      </c>
      <c r="I241" s="252"/>
      <c r="J241" s="253">
        <f>ROUND(I241*H241,2)</f>
        <v>0</v>
      </c>
      <c r="K241" s="249" t="s">
        <v>197</v>
      </c>
      <c r="L241" s="254"/>
      <c r="M241" s="255" t="s">
        <v>1</v>
      </c>
      <c r="N241" s="256" t="s">
        <v>42</v>
      </c>
      <c r="O241" s="71"/>
      <c r="P241" s="217">
        <f>O241*H241</f>
        <v>0</v>
      </c>
      <c r="Q241" s="217">
        <v>1.6000000000000001E-3</v>
      </c>
      <c r="R241" s="217">
        <f>Q241*H241</f>
        <v>9.6000000000000009E-3</v>
      </c>
      <c r="S241" s="217">
        <v>0</v>
      </c>
      <c r="T241" s="21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9" t="s">
        <v>451</v>
      </c>
      <c r="AT241" s="219" t="s">
        <v>275</v>
      </c>
      <c r="AU241" s="219" t="s">
        <v>86</v>
      </c>
      <c r="AY241" s="17" t="s">
        <v>191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7" t="s">
        <v>84</v>
      </c>
      <c r="BK241" s="220">
        <f>ROUND(I241*H241,2)</f>
        <v>0</v>
      </c>
      <c r="BL241" s="17" t="s">
        <v>321</v>
      </c>
      <c r="BM241" s="219" t="s">
        <v>1398</v>
      </c>
    </row>
    <row r="242" spans="1:65" s="2" customFormat="1">
      <c r="A242" s="34"/>
      <c r="B242" s="35"/>
      <c r="C242" s="36"/>
      <c r="D242" s="221" t="s">
        <v>200</v>
      </c>
      <c r="E242" s="36"/>
      <c r="F242" s="222" t="s">
        <v>1397</v>
      </c>
      <c r="G242" s="36"/>
      <c r="H242" s="36"/>
      <c r="I242" s="122"/>
      <c r="J242" s="36"/>
      <c r="K242" s="36"/>
      <c r="L242" s="39"/>
      <c r="M242" s="223"/>
      <c r="N242" s="224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200</v>
      </c>
      <c r="AU242" s="17" t="s">
        <v>86</v>
      </c>
    </row>
    <row r="243" spans="1:65" s="2" customFormat="1" ht="21.6" customHeight="1">
      <c r="A243" s="34"/>
      <c r="B243" s="35"/>
      <c r="C243" s="247" t="s">
        <v>495</v>
      </c>
      <c r="D243" s="247" t="s">
        <v>275</v>
      </c>
      <c r="E243" s="248" t="s">
        <v>1399</v>
      </c>
      <c r="F243" s="249" t="s">
        <v>1400</v>
      </c>
      <c r="G243" s="250" t="s">
        <v>196</v>
      </c>
      <c r="H243" s="251">
        <v>3</v>
      </c>
      <c r="I243" s="252"/>
      <c r="J243" s="253">
        <f>ROUND(I243*H243,2)</f>
        <v>0</v>
      </c>
      <c r="K243" s="249" t="s">
        <v>197</v>
      </c>
      <c r="L243" s="254"/>
      <c r="M243" s="255" t="s">
        <v>1</v>
      </c>
      <c r="N243" s="256" t="s">
        <v>42</v>
      </c>
      <c r="O243" s="71"/>
      <c r="P243" s="217">
        <f>O243*H243</f>
        <v>0</v>
      </c>
      <c r="Q243" s="217">
        <v>8.4999999999999995E-4</v>
      </c>
      <c r="R243" s="217">
        <f>Q243*H243</f>
        <v>2.5499999999999997E-3</v>
      </c>
      <c r="S243" s="217">
        <v>0</v>
      </c>
      <c r="T243" s="21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9" t="s">
        <v>451</v>
      </c>
      <c r="AT243" s="219" t="s">
        <v>275</v>
      </c>
      <c r="AU243" s="219" t="s">
        <v>86</v>
      </c>
      <c r="AY243" s="17" t="s">
        <v>191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7" t="s">
        <v>84</v>
      </c>
      <c r="BK243" s="220">
        <f>ROUND(I243*H243,2)</f>
        <v>0</v>
      </c>
      <c r="BL243" s="17" t="s">
        <v>321</v>
      </c>
      <c r="BM243" s="219" t="s">
        <v>1401</v>
      </c>
    </row>
    <row r="244" spans="1:65" s="2" customFormat="1">
      <c r="A244" s="34"/>
      <c r="B244" s="35"/>
      <c r="C244" s="36"/>
      <c r="D244" s="221" t="s">
        <v>200</v>
      </c>
      <c r="E244" s="36"/>
      <c r="F244" s="222" t="s">
        <v>1400</v>
      </c>
      <c r="G244" s="36"/>
      <c r="H244" s="36"/>
      <c r="I244" s="122"/>
      <c r="J244" s="36"/>
      <c r="K244" s="36"/>
      <c r="L244" s="39"/>
      <c r="M244" s="223"/>
      <c r="N244" s="224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200</v>
      </c>
      <c r="AU244" s="17" t="s">
        <v>86</v>
      </c>
    </row>
    <row r="245" spans="1:65" s="2" customFormat="1" ht="21.6" customHeight="1">
      <c r="A245" s="34"/>
      <c r="B245" s="35"/>
      <c r="C245" s="247" t="s">
        <v>499</v>
      </c>
      <c r="D245" s="247" t="s">
        <v>275</v>
      </c>
      <c r="E245" s="248" t="s">
        <v>1402</v>
      </c>
      <c r="F245" s="249" t="s">
        <v>1403</v>
      </c>
      <c r="G245" s="250" t="s">
        <v>196</v>
      </c>
      <c r="H245" s="251">
        <v>3</v>
      </c>
      <c r="I245" s="252"/>
      <c r="J245" s="253">
        <f>ROUND(I245*H245,2)</f>
        <v>0</v>
      </c>
      <c r="K245" s="249" t="s">
        <v>197</v>
      </c>
      <c r="L245" s="254"/>
      <c r="M245" s="255" t="s">
        <v>1</v>
      </c>
      <c r="N245" s="256" t="s">
        <v>42</v>
      </c>
      <c r="O245" s="71"/>
      <c r="P245" s="217">
        <f>O245*H245</f>
        <v>0</v>
      </c>
      <c r="Q245" s="217">
        <v>5.0000000000000001E-4</v>
      </c>
      <c r="R245" s="217">
        <f>Q245*H245</f>
        <v>1.5E-3</v>
      </c>
      <c r="S245" s="217">
        <v>0</v>
      </c>
      <c r="T245" s="21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9" t="s">
        <v>451</v>
      </c>
      <c r="AT245" s="219" t="s">
        <v>275</v>
      </c>
      <c r="AU245" s="219" t="s">
        <v>86</v>
      </c>
      <c r="AY245" s="17" t="s">
        <v>191</v>
      </c>
      <c r="BE245" s="220">
        <f>IF(N245="základní",J245,0)</f>
        <v>0</v>
      </c>
      <c r="BF245" s="220">
        <f>IF(N245="snížená",J245,0)</f>
        <v>0</v>
      </c>
      <c r="BG245" s="220">
        <f>IF(N245="zákl. přenesená",J245,0)</f>
        <v>0</v>
      </c>
      <c r="BH245" s="220">
        <f>IF(N245="sníž. přenesená",J245,0)</f>
        <v>0</v>
      </c>
      <c r="BI245" s="220">
        <f>IF(N245="nulová",J245,0)</f>
        <v>0</v>
      </c>
      <c r="BJ245" s="17" t="s">
        <v>84</v>
      </c>
      <c r="BK245" s="220">
        <f>ROUND(I245*H245,2)</f>
        <v>0</v>
      </c>
      <c r="BL245" s="17" t="s">
        <v>321</v>
      </c>
      <c r="BM245" s="219" t="s">
        <v>1404</v>
      </c>
    </row>
    <row r="246" spans="1:65" s="2" customFormat="1">
      <c r="A246" s="34"/>
      <c r="B246" s="35"/>
      <c r="C246" s="36"/>
      <c r="D246" s="221" t="s">
        <v>200</v>
      </c>
      <c r="E246" s="36"/>
      <c r="F246" s="222" t="s">
        <v>1403</v>
      </c>
      <c r="G246" s="36"/>
      <c r="H246" s="36"/>
      <c r="I246" s="122"/>
      <c r="J246" s="36"/>
      <c r="K246" s="36"/>
      <c r="L246" s="39"/>
      <c r="M246" s="223"/>
      <c r="N246" s="224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200</v>
      </c>
      <c r="AU246" s="17" t="s">
        <v>86</v>
      </c>
    </row>
    <row r="247" spans="1:65" s="2" customFormat="1" ht="14.45" customHeight="1">
      <c r="A247" s="34"/>
      <c r="B247" s="35"/>
      <c r="C247" s="247" t="s">
        <v>505</v>
      </c>
      <c r="D247" s="247" t="s">
        <v>275</v>
      </c>
      <c r="E247" s="248" t="s">
        <v>1405</v>
      </c>
      <c r="F247" s="249" t="s">
        <v>1406</v>
      </c>
      <c r="G247" s="250" t="s">
        <v>196</v>
      </c>
      <c r="H247" s="251">
        <v>3</v>
      </c>
      <c r="I247" s="252"/>
      <c r="J247" s="253">
        <f>ROUND(I247*H247,2)</f>
        <v>0</v>
      </c>
      <c r="K247" s="249" t="s">
        <v>197</v>
      </c>
      <c r="L247" s="254"/>
      <c r="M247" s="255" t="s">
        <v>1</v>
      </c>
      <c r="N247" s="256" t="s">
        <v>42</v>
      </c>
      <c r="O247" s="71"/>
      <c r="P247" s="217">
        <f>O247*H247</f>
        <v>0</v>
      </c>
      <c r="Q247" s="217">
        <v>5.0000000000000001E-4</v>
      </c>
      <c r="R247" s="217">
        <f>Q247*H247</f>
        <v>1.5E-3</v>
      </c>
      <c r="S247" s="217">
        <v>0</v>
      </c>
      <c r="T247" s="21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9" t="s">
        <v>451</v>
      </c>
      <c r="AT247" s="219" t="s">
        <v>275</v>
      </c>
      <c r="AU247" s="219" t="s">
        <v>86</v>
      </c>
      <c r="AY247" s="17" t="s">
        <v>191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7" t="s">
        <v>84</v>
      </c>
      <c r="BK247" s="220">
        <f>ROUND(I247*H247,2)</f>
        <v>0</v>
      </c>
      <c r="BL247" s="17" t="s">
        <v>321</v>
      </c>
      <c r="BM247" s="219" t="s">
        <v>1407</v>
      </c>
    </row>
    <row r="248" spans="1:65" s="2" customFormat="1">
      <c r="A248" s="34"/>
      <c r="B248" s="35"/>
      <c r="C248" s="36"/>
      <c r="D248" s="221" t="s">
        <v>200</v>
      </c>
      <c r="E248" s="36"/>
      <c r="F248" s="222" t="s">
        <v>1408</v>
      </c>
      <c r="G248" s="36"/>
      <c r="H248" s="36"/>
      <c r="I248" s="122"/>
      <c r="J248" s="36"/>
      <c r="K248" s="36"/>
      <c r="L248" s="39"/>
      <c r="M248" s="223"/>
      <c r="N248" s="224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200</v>
      </c>
      <c r="AU248" s="17" t="s">
        <v>86</v>
      </c>
    </row>
    <row r="249" spans="1:65" s="2" customFormat="1" ht="14.45" customHeight="1">
      <c r="A249" s="34"/>
      <c r="B249" s="35"/>
      <c r="C249" s="247" t="s">
        <v>512</v>
      </c>
      <c r="D249" s="247" t="s">
        <v>275</v>
      </c>
      <c r="E249" s="248" t="s">
        <v>1409</v>
      </c>
      <c r="F249" s="249" t="s">
        <v>1410</v>
      </c>
      <c r="G249" s="250" t="s">
        <v>196</v>
      </c>
      <c r="H249" s="251">
        <v>3</v>
      </c>
      <c r="I249" s="252"/>
      <c r="J249" s="253">
        <f>ROUND(I249*H249,2)</f>
        <v>0</v>
      </c>
      <c r="K249" s="249" t="s">
        <v>197</v>
      </c>
      <c r="L249" s="254"/>
      <c r="M249" s="255" t="s">
        <v>1</v>
      </c>
      <c r="N249" s="256" t="s">
        <v>42</v>
      </c>
      <c r="O249" s="71"/>
      <c r="P249" s="217">
        <f>O249*H249</f>
        <v>0</v>
      </c>
      <c r="Q249" s="217">
        <v>5.0000000000000001E-4</v>
      </c>
      <c r="R249" s="217">
        <f>Q249*H249</f>
        <v>1.5E-3</v>
      </c>
      <c r="S249" s="217">
        <v>0</v>
      </c>
      <c r="T249" s="21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9" t="s">
        <v>451</v>
      </c>
      <c r="AT249" s="219" t="s">
        <v>275</v>
      </c>
      <c r="AU249" s="219" t="s">
        <v>86</v>
      </c>
      <c r="AY249" s="17" t="s">
        <v>191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7" t="s">
        <v>84</v>
      </c>
      <c r="BK249" s="220">
        <f>ROUND(I249*H249,2)</f>
        <v>0</v>
      </c>
      <c r="BL249" s="17" t="s">
        <v>321</v>
      </c>
      <c r="BM249" s="219" t="s">
        <v>1411</v>
      </c>
    </row>
    <row r="250" spans="1:65" s="2" customFormat="1">
      <c r="A250" s="34"/>
      <c r="B250" s="35"/>
      <c r="C250" s="36"/>
      <c r="D250" s="221" t="s">
        <v>200</v>
      </c>
      <c r="E250" s="36"/>
      <c r="F250" s="222" t="s">
        <v>1412</v>
      </c>
      <c r="G250" s="36"/>
      <c r="H250" s="36"/>
      <c r="I250" s="122"/>
      <c r="J250" s="36"/>
      <c r="K250" s="36"/>
      <c r="L250" s="39"/>
      <c r="M250" s="223"/>
      <c r="N250" s="224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200</v>
      </c>
      <c r="AU250" s="17" t="s">
        <v>86</v>
      </c>
    </row>
    <row r="251" spans="1:65" s="2" customFormat="1" ht="21.6" customHeight="1">
      <c r="A251" s="34"/>
      <c r="B251" s="35"/>
      <c r="C251" s="208" t="s">
        <v>520</v>
      </c>
      <c r="D251" s="208" t="s">
        <v>193</v>
      </c>
      <c r="E251" s="209" t="s">
        <v>1413</v>
      </c>
      <c r="F251" s="210" t="s">
        <v>1414</v>
      </c>
      <c r="G251" s="211" t="s">
        <v>196</v>
      </c>
      <c r="H251" s="212">
        <v>12</v>
      </c>
      <c r="I251" s="213"/>
      <c r="J251" s="214">
        <f>ROUND(I251*H251,2)</f>
        <v>0</v>
      </c>
      <c r="K251" s="210" t="s">
        <v>197</v>
      </c>
      <c r="L251" s="39"/>
      <c r="M251" s="215" t="s">
        <v>1</v>
      </c>
      <c r="N251" s="216" t="s">
        <v>42</v>
      </c>
      <c r="O251" s="71"/>
      <c r="P251" s="217">
        <f>O251*H251</f>
        <v>0</v>
      </c>
      <c r="Q251" s="217">
        <v>1.4156990000000001E-4</v>
      </c>
      <c r="R251" s="217">
        <f>Q251*H251</f>
        <v>1.6988388000000001E-3</v>
      </c>
      <c r="S251" s="217">
        <v>0</v>
      </c>
      <c r="T251" s="21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9" t="s">
        <v>321</v>
      </c>
      <c r="AT251" s="219" t="s">
        <v>193</v>
      </c>
      <c r="AU251" s="219" t="s">
        <v>86</v>
      </c>
      <c r="AY251" s="17" t="s">
        <v>191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7" t="s">
        <v>84</v>
      </c>
      <c r="BK251" s="220">
        <f>ROUND(I251*H251,2)</f>
        <v>0</v>
      </c>
      <c r="BL251" s="17" t="s">
        <v>321</v>
      </c>
      <c r="BM251" s="219" t="s">
        <v>785</v>
      </c>
    </row>
    <row r="252" spans="1:65" s="2" customFormat="1">
      <c r="A252" s="34"/>
      <c r="B252" s="35"/>
      <c r="C252" s="36"/>
      <c r="D252" s="221" t="s">
        <v>200</v>
      </c>
      <c r="E252" s="36"/>
      <c r="F252" s="222" t="s">
        <v>1415</v>
      </c>
      <c r="G252" s="36"/>
      <c r="H252" s="36"/>
      <c r="I252" s="122"/>
      <c r="J252" s="36"/>
      <c r="K252" s="36"/>
      <c r="L252" s="39"/>
      <c r="M252" s="223"/>
      <c r="N252" s="224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200</v>
      </c>
      <c r="AU252" s="17" t="s">
        <v>86</v>
      </c>
    </row>
    <row r="253" spans="1:65" s="14" customFormat="1">
      <c r="B253" s="235"/>
      <c r="C253" s="236"/>
      <c r="D253" s="221" t="s">
        <v>202</v>
      </c>
      <c r="E253" s="237" t="s">
        <v>1</v>
      </c>
      <c r="F253" s="238" t="s">
        <v>1562</v>
      </c>
      <c r="G253" s="236"/>
      <c r="H253" s="239">
        <v>12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202</v>
      </c>
      <c r="AU253" s="245" t="s">
        <v>86</v>
      </c>
      <c r="AV253" s="14" t="s">
        <v>86</v>
      </c>
      <c r="AW253" s="14" t="s">
        <v>32</v>
      </c>
      <c r="AX253" s="14" t="s">
        <v>84</v>
      </c>
      <c r="AY253" s="245" t="s">
        <v>191</v>
      </c>
    </row>
    <row r="254" spans="1:65" s="2" customFormat="1" ht="21.6" customHeight="1">
      <c r="A254" s="34"/>
      <c r="B254" s="35"/>
      <c r="C254" s="247" t="s">
        <v>527</v>
      </c>
      <c r="D254" s="247" t="s">
        <v>275</v>
      </c>
      <c r="E254" s="248" t="s">
        <v>1416</v>
      </c>
      <c r="F254" s="249" t="s">
        <v>1417</v>
      </c>
      <c r="G254" s="250" t="s">
        <v>196</v>
      </c>
      <c r="H254" s="251">
        <v>3</v>
      </c>
      <c r="I254" s="252"/>
      <c r="J254" s="253">
        <f>ROUND(I254*H254,2)</f>
        <v>0</v>
      </c>
      <c r="K254" s="249" t="s">
        <v>197</v>
      </c>
      <c r="L254" s="254"/>
      <c r="M254" s="255" t="s">
        <v>1</v>
      </c>
      <c r="N254" s="256" t="s">
        <v>42</v>
      </c>
      <c r="O254" s="71"/>
      <c r="P254" s="217">
        <f>O254*H254</f>
        <v>0</v>
      </c>
      <c r="Q254" s="217">
        <v>3.8000000000000002E-4</v>
      </c>
      <c r="R254" s="217">
        <f>Q254*H254</f>
        <v>1.14E-3</v>
      </c>
      <c r="S254" s="217">
        <v>0</v>
      </c>
      <c r="T254" s="21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9" t="s">
        <v>451</v>
      </c>
      <c r="AT254" s="219" t="s">
        <v>275</v>
      </c>
      <c r="AU254" s="219" t="s">
        <v>86</v>
      </c>
      <c r="AY254" s="17" t="s">
        <v>191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17" t="s">
        <v>84</v>
      </c>
      <c r="BK254" s="220">
        <f>ROUND(I254*H254,2)</f>
        <v>0</v>
      </c>
      <c r="BL254" s="17" t="s">
        <v>321</v>
      </c>
      <c r="BM254" s="219" t="s">
        <v>1418</v>
      </c>
    </row>
    <row r="255" spans="1:65" s="2" customFormat="1">
      <c r="A255" s="34"/>
      <c r="B255" s="35"/>
      <c r="C255" s="36"/>
      <c r="D255" s="221" t="s">
        <v>200</v>
      </c>
      <c r="E255" s="36"/>
      <c r="F255" s="222" t="s">
        <v>1419</v>
      </c>
      <c r="G255" s="36"/>
      <c r="H255" s="36"/>
      <c r="I255" s="122"/>
      <c r="J255" s="36"/>
      <c r="K255" s="36"/>
      <c r="L255" s="39"/>
      <c r="M255" s="223"/>
      <c r="N255" s="224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200</v>
      </c>
      <c r="AU255" s="17" t="s">
        <v>86</v>
      </c>
    </row>
    <row r="256" spans="1:65" s="2" customFormat="1" ht="29.25">
      <c r="A256" s="34"/>
      <c r="B256" s="35"/>
      <c r="C256" s="36"/>
      <c r="D256" s="221" t="s">
        <v>218</v>
      </c>
      <c r="E256" s="36"/>
      <c r="F256" s="246" t="s">
        <v>1420</v>
      </c>
      <c r="G256" s="36"/>
      <c r="H256" s="36"/>
      <c r="I256" s="122"/>
      <c r="J256" s="36"/>
      <c r="K256" s="36"/>
      <c r="L256" s="39"/>
      <c r="M256" s="223"/>
      <c r="N256" s="224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218</v>
      </c>
      <c r="AU256" s="17" t="s">
        <v>86</v>
      </c>
    </row>
    <row r="257" spans="1:65" s="2" customFormat="1" ht="21.6" customHeight="1">
      <c r="A257" s="34"/>
      <c r="B257" s="35"/>
      <c r="C257" s="247" t="s">
        <v>533</v>
      </c>
      <c r="D257" s="247" t="s">
        <v>275</v>
      </c>
      <c r="E257" s="248" t="s">
        <v>1421</v>
      </c>
      <c r="F257" s="249" t="s">
        <v>1422</v>
      </c>
      <c r="G257" s="250" t="s">
        <v>196</v>
      </c>
      <c r="H257" s="251">
        <v>9</v>
      </c>
      <c r="I257" s="252"/>
      <c r="J257" s="253">
        <f>ROUND(I257*H257,2)</f>
        <v>0</v>
      </c>
      <c r="K257" s="249" t="s">
        <v>197</v>
      </c>
      <c r="L257" s="254"/>
      <c r="M257" s="255" t="s">
        <v>1</v>
      </c>
      <c r="N257" s="256" t="s">
        <v>42</v>
      </c>
      <c r="O257" s="71"/>
      <c r="P257" s="217">
        <f>O257*H257</f>
        <v>0</v>
      </c>
      <c r="Q257" s="217">
        <v>1.9000000000000001E-4</v>
      </c>
      <c r="R257" s="217">
        <f>Q257*H257</f>
        <v>1.7100000000000001E-3</v>
      </c>
      <c r="S257" s="217">
        <v>0</v>
      </c>
      <c r="T257" s="21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9" t="s">
        <v>451</v>
      </c>
      <c r="AT257" s="219" t="s">
        <v>275</v>
      </c>
      <c r="AU257" s="219" t="s">
        <v>86</v>
      </c>
      <c r="AY257" s="17" t="s">
        <v>191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7" t="s">
        <v>84</v>
      </c>
      <c r="BK257" s="220">
        <f>ROUND(I257*H257,2)</f>
        <v>0</v>
      </c>
      <c r="BL257" s="17" t="s">
        <v>321</v>
      </c>
      <c r="BM257" s="219" t="s">
        <v>1566</v>
      </c>
    </row>
    <row r="258" spans="1:65" s="2" customFormat="1" ht="19.5">
      <c r="A258" s="34"/>
      <c r="B258" s="35"/>
      <c r="C258" s="36"/>
      <c r="D258" s="221" t="s">
        <v>200</v>
      </c>
      <c r="E258" s="36"/>
      <c r="F258" s="222" t="s">
        <v>1424</v>
      </c>
      <c r="G258" s="36"/>
      <c r="H258" s="36"/>
      <c r="I258" s="122"/>
      <c r="J258" s="36"/>
      <c r="K258" s="36"/>
      <c r="L258" s="39"/>
      <c r="M258" s="223"/>
      <c r="N258" s="224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200</v>
      </c>
      <c r="AU258" s="17" t="s">
        <v>86</v>
      </c>
    </row>
    <row r="259" spans="1:65" s="2" customFormat="1" ht="29.25">
      <c r="A259" s="34"/>
      <c r="B259" s="35"/>
      <c r="C259" s="36"/>
      <c r="D259" s="221" t="s">
        <v>218</v>
      </c>
      <c r="E259" s="36"/>
      <c r="F259" s="246" t="s">
        <v>1425</v>
      </c>
      <c r="G259" s="36"/>
      <c r="H259" s="36"/>
      <c r="I259" s="122"/>
      <c r="J259" s="36"/>
      <c r="K259" s="36"/>
      <c r="L259" s="39"/>
      <c r="M259" s="223"/>
      <c r="N259" s="224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218</v>
      </c>
      <c r="AU259" s="17" t="s">
        <v>86</v>
      </c>
    </row>
    <row r="260" spans="1:65" s="2" customFormat="1" ht="14.45" customHeight="1">
      <c r="A260" s="34"/>
      <c r="B260" s="35"/>
      <c r="C260" s="247" t="s">
        <v>539</v>
      </c>
      <c r="D260" s="247" t="s">
        <v>275</v>
      </c>
      <c r="E260" s="248" t="s">
        <v>1426</v>
      </c>
      <c r="F260" s="249" t="s">
        <v>1427</v>
      </c>
      <c r="G260" s="250" t="s">
        <v>1428</v>
      </c>
      <c r="H260" s="251">
        <v>12</v>
      </c>
      <c r="I260" s="252"/>
      <c r="J260" s="253">
        <f>ROUND(I260*H260,2)</f>
        <v>0</v>
      </c>
      <c r="K260" s="249" t="s">
        <v>197</v>
      </c>
      <c r="L260" s="254"/>
      <c r="M260" s="255" t="s">
        <v>1</v>
      </c>
      <c r="N260" s="256" t="s">
        <v>42</v>
      </c>
      <c r="O260" s="71"/>
      <c r="P260" s="217">
        <f>O260*H260</f>
        <v>0</v>
      </c>
      <c r="Q260" s="217">
        <v>1.3999999999999999E-4</v>
      </c>
      <c r="R260" s="217">
        <f>Q260*H260</f>
        <v>1.6799999999999999E-3</v>
      </c>
      <c r="S260" s="217">
        <v>0</v>
      </c>
      <c r="T260" s="21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9" t="s">
        <v>451</v>
      </c>
      <c r="AT260" s="219" t="s">
        <v>275</v>
      </c>
      <c r="AU260" s="219" t="s">
        <v>86</v>
      </c>
      <c r="AY260" s="17" t="s">
        <v>191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7" t="s">
        <v>84</v>
      </c>
      <c r="BK260" s="220">
        <f>ROUND(I260*H260,2)</f>
        <v>0</v>
      </c>
      <c r="BL260" s="17" t="s">
        <v>321</v>
      </c>
      <c r="BM260" s="219" t="s">
        <v>1567</v>
      </c>
    </row>
    <row r="261" spans="1:65" s="2" customFormat="1">
      <c r="A261" s="34"/>
      <c r="B261" s="35"/>
      <c r="C261" s="36"/>
      <c r="D261" s="221" t="s">
        <v>200</v>
      </c>
      <c r="E261" s="36"/>
      <c r="F261" s="222" t="s">
        <v>1427</v>
      </c>
      <c r="G261" s="36"/>
      <c r="H261" s="36"/>
      <c r="I261" s="122"/>
      <c r="J261" s="36"/>
      <c r="K261" s="36"/>
      <c r="L261" s="39"/>
      <c r="M261" s="223"/>
      <c r="N261" s="224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200</v>
      </c>
      <c r="AU261" s="17" t="s">
        <v>86</v>
      </c>
    </row>
    <row r="262" spans="1:65" s="2" customFormat="1" ht="21.6" customHeight="1">
      <c r="A262" s="34"/>
      <c r="B262" s="35"/>
      <c r="C262" s="208" t="s">
        <v>546</v>
      </c>
      <c r="D262" s="208" t="s">
        <v>193</v>
      </c>
      <c r="E262" s="209" t="s">
        <v>1430</v>
      </c>
      <c r="F262" s="210" t="s">
        <v>1431</v>
      </c>
      <c r="G262" s="211" t="s">
        <v>235</v>
      </c>
      <c r="H262" s="212">
        <v>0.34699999999999998</v>
      </c>
      <c r="I262" s="213"/>
      <c r="J262" s="214">
        <f>ROUND(I262*H262,2)</f>
        <v>0</v>
      </c>
      <c r="K262" s="210" t="s">
        <v>197</v>
      </c>
      <c r="L262" s="39"/>
      <c r="M262" s="215" t="s">
        <v>1</v>
      </c>
      <c r="N262" s="216" t="s">
        <v>42</v>
      </c>
      <c r="O262" s="71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9" t="s">
        <v>321</v>
      </c>
      <c r="AT262" s="219" t="s">
        <v>193</v>
      </c>
      <c r="AU262" s="219" t="s">
        <v>86</v>
      </c>
      <c r="AY262" s="17" t="s">
        <v>191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7" t="s">
        <v>84</v>
      </c>
      <c r="BK262" s="220">
        <f>ROUND(I262*H262,2)</f>
        <v>0</v>
      </c>
      <c r="BL262" s="17" t="s">
        <v>321</v>
      </c>
      <c r="BM262" s="219" t="s">
        <v>822</v>
      </c>
    </row>
    <row r="263" spans="1:65" s="2" customFormat="1">
      <c r="A263" s="34"/>
      <c r="B263" s="35"/>
      <c r="C263" s="36"/>
      <c r="D263" s="221" t="s">
        <v>200</v>
      </c>
      <c r="E263" s="36"/>
      <c r="F263" s="222" t="s">
        <v>1432</v>
      </c>
      <c r="G263" s="36"/>
      <c r="H263" s="36"/>
      <c r="I263" s="122"/>
      <c r="J263" s="36"/>
      <c r="K263" s="36"/>
      <c r="L263" s="39"/>
      <c r="M263" s="223"/>
      <c r="N263" s="224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200</v>
      </c>
      <c r="AU263" s="17" t="s">
        <v>86</v>
      </c>
    </row>
    <row r="264" spans="1:65" s="12" customFormat="1" ht="22.9" customHeight="1">
      <c r="B264" s="192"/>
      <c r="C264" s="193"/>
      <c r="D264" s="194" t="s">
        <v>76</v>
      </c>
      <c r="E264" s="206" t="s">
        <v>1433</v>
      </c>
      <c r="F264" s="206" t="s">
        <v>1434</v>
      </c>
      <c r="G264" s="193"/>
      <c r="H264" s="193"/>
      <c r="I264" s="196"/>
      <c r="J264" s="207">
        <f>BK264</f>
        <v>0</v>
      </c>
      <c r="K264" s="193"/>
      <c r="L264" s="198"/>
      <c r="M264" s="199"/>
      <c r="N264" s="200"/>
      <c r="O264" s="200"/>
      <c r="P264" s="201">
        <f>SUM(P265:P269)</f>
        <v>0</v>
      </c>
      <c r="Q264" s="200"/>
      <c r="R264" s="201">
        <f>SUM(R265:R269)</f>
        <v>2.76E-2</v>
      </c>
      <c r="S264" s="200"/>
      <c r="T264" s="202">
        <f>SUM(T265:T269)</f>
        <v>0</v>
      </c>
      <c r="AR264" s="203" t="s">
        <v>86</v>
      </c>
      <c r="AT264" s="204" t="s">
        <v>76</v>
      </c>
      <c r="AU264" s="204" t="s">
        <v>84</v>
      </c>
      <c r="AY264" s="203" t="s">
        <v>191</v>
      </c>
      <c r="BK264" s="205">
        <f>SUM(BK265:BK269)</f>
        <v>0</v>
      </c>
    </row>
    <row r="265" spans="1:65" s="2" customFormat="1" ht="32.450000000000003" customHeight="1">
      <c r="A265" s="34"/>
      <c r="B265" s="35"/>
      <c r="C265" s="208" t="s">
        <v>554</v>
      </c>
      <c r="D265" s="208" t="s">
        <v>193</v>
      </c>
      <c r="E265" s="209" t="s">
        <v>1435</v>
      </c>
      <c r="F265" s="210" t="s">
        <v>1436</v>
      </c>
      <c r="G265" s="211" t="s">
        <v>647</v>
      </c>
      <c r="H265" s="212">
        <v>3</v>
      </c>
      <c r="I265" s="213"/>
      <c r="J265" s="214">
        <f>ROUND(I265*H265,2)</f>
        <v>0</v>
      </c>
      <c r="K265" s="210" t="s">
        <v>197</v>
      </c>
      <c r="L265" s="39"/>
      <c r="M265" s="215" t="s">
        <v>1</v>
      </c>
      <c r="N265" s="216" t="s">
        <v>42</v>
      </c>
      <c r="O265" s="71"/>
      <c r="P265" s="217">
        <f>O265*H265</f>
        <v>0</v>
      </c>
      <c r="Q265" s="217">
        <v>9.1999999999999998E-3</v>
      </c>
      <c r="R265" s="217">
        <f>Q265*H265</f>
        <v>2.76E-2</v>
      </c>
      <c r="S265" s="217">
        <v>0</v>
      </c>
      <c r="T265" s="21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9" t="s">
        <v>321</v>
      </c>
      <c r="AT265" s="219" t="s">
        <v>193</v>
      </c>
      <c r="AU265" s="219" t="s">
        <v>86</v>
      </c>
      <c r="AY265" s="17" t="s">
        <v>191</v>
      </c>
      <c r="BE265" s="220">
        <f>IF(N265="základní",J265,0)</f>
        <v>0</v>
      </c>
      <c r="BF265" s="220">
        <f>IF(N265="snížená",J265,0)</f>
        <v>0</v>
      </c>
      <c r="BG265" s="220">
        <f>IF(N265="zákl. přenesená",J265,0)</f>
        <v>0</v>
      </c>
      <c r="BH265" s="220">
        <f>IF(N265="sníž. přenesená",J265,0)</f>
        <v>0</v>
      </c>
      <c r="BI265" s="220">
        <f>IF(N265="nulová",J265,0)</f>
        <v>0</v>
      </c>
      <c r="BJ265" s="17" t="s">
        <v>84</v>
      </c>
      <c r="BK265" s="220">
        <f>ROUND(I265*H265,2)</f>
        <v>0</v>
      </c>
      <c r="BL265" s="17" t="s">
        <v>321</v>
      </c>
      <c r="BM265" s="219" t="s">
        <v>1437</v>
      </c>
    </row>
    <row r="266" spans="1:65" s="2" customFormat="1" ht="29.25">
      <c r="A266" s="34"/>
      <c r="B266" s="35"/>
      <c r="C266" s="36"/>
      <c r="D266" s="221" t="s">
        <v>200</v>
      </c>
      <c r="E266" s="36"/>
      <c r="F266" s="222" t="s">
        <v>1438</v>
      </c>
      <c r="G266" s="36"/>
      <c r="H266" s="36"/>
      <c r="I266" s="122"/>
      <c r="J266" s="36"/>
      <c r="K266" s="36"/>
      <c r="L266" s="39"/>
      <c r="M266" s="223"/>
      <c r="N266" s="224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200</v>
      </c>
      <c r="AU266" s="17" t="s">
        <v>86</v>
      </c>
    </row>
    <row r="267" spans="1:65" s="14" customFormat="1">
      <c r="B267" s="235"/>
      <c r="C267" s="236"/>
      <c r="D267" s="221" t="s">
        <v>202</v>
      </c>
      <c r="E267" s="237" t="s">
        <v>1</v>
      </c>
      <c r="F267" s="238" t="s">
        <v>1554</v>
      </c>
      <c r="G267" s="236"/>
      <c r="H267" s="239">
        <v>3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202</v>
      </c>
      <c r="AU267" s="245" t="s">
        <v>86</v>
      </c>
      <c r="AV267" s="14" t="s">
        <v>86</v>
      </c>
      <c r="AW267" s="14" t="s">
        <v>32</v>
      </c>
      <c r="AX267" s="14" t="s">
        <v>77</v>
      </c>
      <c r="AY267" s="245" t="s">
        <v>191</v>
      </c>
    </row>
    <row r="268" spans="1:65" s="2" customFormat="1" ht="21.6" customHeight="1">
      <c r="A268" s="34"/>
      <c r="B268" s="35"/>
      <c r="C268" s="208" t="s">
        <v>560</v>
      </c>
      <c r="D268" s="208" t="s">
        <v>193</v>
      </c>
      <c r="E268" s="209" t="s">
        <v>1439</v>
      </c>
      <c r="F268" s="210" t="s">
        <v>1440</v>
      </c>
      <c r="G268" s="211" t="s">
        <v>235</v>
      </c>
      <c r="H268" s="212">
        <v>2.8000000000000001E-2</v>
      </c>
      <c r="I268" s="213"/>
      <c r="J268" s="214">
        <f>ROUND(I268*H268,2)</f>
        <v>0</v>
      </c>
      <c r="K268" s="210" t="s">
        <v>197</v>
      </c>
      <c r="L268" s="39"/>
      <c r="M268" s="215" t="s">
        <v>1</v>
      </c>
      <c r="N268" s="216" t="s">
        <v>42</v>
      </c>
      <c r="O268" s="71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9" t="s">
        <v>321</v>
      </c>
      <c r="AT268" s="219" t="s">
        <v>193</v>
      </c>
      <c r="AU268" s="219" t="s">
        <v>86</v>
      </c>
      <c r="AY268" s="17" t="s">
        <v>191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7" t="s">
        <v>84</v>
      </c>
      <c r="BK268" s="220">
        <f>ROUND(I268*H268,2)</f>
        <v>0</v>
      </c>
      <c r="BL268" s="17" t="s">
        <v>321</v>
      </c>
      <c r="BM268" s="219" t="s">
        <v>1441</v>
      </c>
    </row>
    <row r="269" spans="1:65" s="2" customFormat="1" ht="29.25">
      <c r="A269" s="34"/>
      <c r="B269" s="35"/>
      <c r="C269" s="36"/>
      <c r="D269" s="221" t="s">
        <v>200</v>
      </c>
      <c r="E269" s="36"/>
      <c r="F269" s="222" t="s">
        <v>1442</v>
      </c>
      <c r="G269" s="36"/>
      <c r="H269" s="36"/>
      <c r="I269" s="122"/>
      <c r="J269" s="36"/>
      <c r="K269" s="36"/>
      <c r="L269" s="39"/>
      <c r="M269" s="223"/>
      <c r="N269" s="224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200</v>
      </c>
      <c r="AU269" s="17" t="s">
        <v>86</v>
      </c>
    </row>
    <row r="270" spans="1:65" s="12" customFormat="1" ht="25.9" customHeight="1">
      <c r="B270" s="192"/>
      <c r="C270" s="193"/>
      <c r="D270" s="194" t="s">
        <v>76</v>
      </c>
      <c r="E270" s="195" t="s">
        <v>1166</v>
      </c>
      <c r="F270" s="195" t="s">
        <v>1167</v>
      </c>
      <c r="G270" s="193"/>
      <c r="H270" s="193"/>
      <c r="I270" s="196"/>
      <c r="J270" s="197">
        <f>BK270</f>
        <v>0</v>
      </c>
      <c r="K270" s="193"/>
      <c r="L270" s="198"/>
      <c r="M270" s="199"/>
      <c r="N270" s="200"/>
      <c r="O270" s="200"/>
      <c r="P270" s="201">
        <f>SUM(P271:P277)</f>
        <v>0</v>
      </c>
      <c r="Q270" s="200"/>
      <c r="R270" s="201">
        <f>SUM(R271:R277)</f>
        <v>0</v>
      </c>
      <c r="S270" s="200"/>
      <c r="T270" s="202">
        <f>SUM(T271:T277)</f>
        <v>0</v>
      </c>
      <c r="AR270" s="203" t="s">
        <v>198</v>
      </c>
      <c r="AT270" s="204" t="s">
        <v>76</v>
      </c>
      <c r="AU270" s="204" t="s">
        <v>77</v>
      </c>
      <c r="AY270" s="203" t="s">
        <v>191</v>
      </c>
      <c r="BK270" s="205">
        <f>SUM(BK271:BK277)</f>
        <v>0</v>
      </c>
    </row>
    <row r="271" spans="1:65" s="2" customFormat="1" ht="14.45" customHeight="1">
      <c r="A271" s="34"/>
      <c r="B271" s="35"/>
      <c r="C271" s="208" t="s">
        <v>568</v>
      </c>
      <c r="D271" s="208" t="s">
        <v>193</v>
      </c>
      <c r="E271" s="209" t="s">
        <v>1443</v>
      </c>
      <c r="F271" s="210" t="s">
        <v>1444</v>
      </c>
      <c r="G271" s="211" t="s">
        <v>1171</v>
      </c>
      <c r="H271" s="212">
        <v>45</v>
      </c>
      <c r="I271" s="213"/>
      <c r="J271" s="214">
        <f>ROUND(I271*H271,2)</f>
        <v>0</v>
      </c>
      <c r="K271" s="210" t="s">
        <v>197</v>
      </c>
      <c r="L271" s="39"/>
      <c r="M271" s="215" t="s">
        <v>1</v>
      </c>
      <c r="N271" s="216" t="s">
        <v>42</v>
      </c>
      <c r="O271" s="71"/>
      <c r="P271" s="217">
        <f>O271*H271</f>
        <v>0</v>
      </c>
      <c r="Q271" s="217">
        <v>0</v>
      </c>
      <c r="R271" s="217">
        <f>Q271*H271</f>
        <v>0</v>
      </c>
      <c r="S271" s="217">
        <v>0</v>
      </c>
      <c r="T271" s="21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9" t="s">
        <v>1172</v>
      </c>
      <c r="AT271" s="219" t="s">
        <v>193</v>
      </c>
      <c r="AU271" s="219" t="s">
        <v>84</v>
      </c>
      <c r="AY271" s="17" t="s">
        <v>191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7" t="s">
        <v>84</v>
      </c>
      <c r="BK271" s="220">
        <f>ROUND(I271*H271,2)</f>
        <v>0</v>
      </c>
      <c r="BL271" s="17" t="s">
        <v>1172</v>
      </c>
      <c r="BM271" s="219" t="s">
        <v>1445</v>
      </c>
    </row>
    <row r="272" spans="1:65" s="2" customFormat="1" ht="19.5">
      <c r="A272" s="34"/>
      <c r="B272" s="35"/>
      <c r="C272" s="36"/>
      <c r="D272" s="221" t="s">
        <v>200</v>
      </c>
      <c r="E272" s="36"/>
      <c r="F272" s="222" t="s">
        <v>1446</v>
      </c>
      <c r="G272" s="36"/>
      <c r="H272" s="36"/>
      <c r="I272" s="122"/>
      <c r="J272" s="36"/>
      <c r="K272" s="36"/>
      <c r="L272" s="39"/>
      <c r="M272" s="223"/>
      <c r="N272" s="224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200</v>
      </c>
      <c r="AU272" s="17" t="s">
        <v>84</v>
      </c>
    </row>
    <row r="273" spans="1:65" s="14" customFormat="1">
      <c r="B273" s="235"/>
      <c r="C273" s="236"/>
      <c r="D273" s="221" t="s">
        <v>202</v>
      </c>
      <c r="E273" s="237" t="s">
        <v>1</v>
      </c>
      <c r="F273" s="238" t="s">
        <v>1568</v>
      </c>
      <c r="G273" s="236"/>
      <c r="H273" s="239">
        <v>45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202</v>
      </c>
      <c r="AU273" s="245" t="s">
        <v>84</v>
      </c>
      <c r="AV273" s="14" t="s">
        <v>86</v>
      </c>
      <c r="AW273" s="14" t="s">
        <v>32</v>
      </c>
      <c r="AX273" s="14" t="s">
        <v>77</v>
      </c>
      <c r="AY273" s="245" t="s">
        <v>191</v>
      </c>
    </row>
    <row r="274" spans="1:65" s="2" customFormat="1" ht="14.45" customHeight="1">
      <c r="A274" s="34"/>
      <c r="B274" s="35"/>
      <c r="C274" s="208" t="s">
        <v>574</v>
      </c>
      <c r="D274" s="208" t="s">
        <v>193</v>
      </c>
      <c r="E274" s="209" t="s">
        <v>1450</v>
      </c>
      <c r="F274" s="210" t="s">
        <v>1451</v>
      </c>
      <c r="G274" s="211" t="s">
        <v>1171</v>
      </c>
      <c r="H274" s="212">
        <v>60</v>
      </c>
      <c r="I274" s="213"/>
      <c r="J274" s="214">
        <f>ROUND(I274*H274,2)</f>
        <v>0</v>
      </c>
      <c r="K274" s="210" t="s">
        <v>197</v>
      </c>
      <c r="L274" s="39"/>
      <c r="M274" s="215" t="s">
        <v>1</v>
      </c>
      <c r="N274" s="216" t="s">
        <v>42</v>
      </c>
      <c r="O274" s="71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9" t="s">
        <v>1172</v>
      </c>
      <c r="AT274" s="219" t="s">
        <v>193</v>
      </c>
      <c r="AU274" s="219" t="s">
        <v>84</v>
      </c>
      <c r="AY274" s="17" t="s">
        <v>191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17" t="s">
        <v>84</v>
      </c>
      <c r="BK274" s="220">
        <f>ROUND(I274*H274,2)</f>
        <v>0</v>
      </c>
      <c r="BL274" s="17" t="s">
        <v>1172</v>
      </c>
      <c r="BM274" s="219" t="s">
        <v>1452</v>
      </c>
    </row>
    <row r="275" spans="1:65" s="2" customFormat="1" ht="19.5">
      <c r="A275" s="34"/>
      <c r="B275" s="35"/>
      <c r="C275" s="36"/>
      <c r="D275" s="221" t="s">
        <v>200</v>
      </c>
      <c r="E275" s="36"/>
      <c r="F275" s="222" t="s">
        <v>1453</v>
      </c>
      <c r="G275" s="36"/>
      <c r="H275" s="36"/>
      <c r="I275" s="122"/>
      <c r="J275" s="36"/>
      <c r="K275" s="36"/>
      <c r="L275" s="39"/>
      <c r="M275" s="223"/>
      <c r="N275" s="224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200</v>
      </c>
      <c r="AU275" s="17" t="s">
        <v>84</v>
      </c>
    </row>
    <row r="276" spans="1:65" s="2" customFormat="1" ht="19.5">
      <c r="A276" s="34"/>
      <c r="B276" s="35"/>
      <c r="C276" s="36"/>
      <c r="D276" s="221" t="s">
        <v>218</v>
      </c>
      <c r="E276" s="36"/>
      <c r="F276" s="246" t="s">
        <v>1454</v>
      </c>
      <c r="G276" s="36"/>
      <c r="H276" s="36"/>
      <c r="I276" s="122"/>
      <c r="J276" s="36"/>
      <c r="K276" s="36"/>
      <c r="L276" s="39"/>
      <c r="M276" s="223"/>
      <c r="N276" s="224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218</v>
      </c>
      <c r="AU276" s="17" t="s">
        <v>84</v>
      </c>
    </row>
    <row r="277" spans="1:65" s="14" customFormat="1">
      <c r="B277" s="235"/>
      <c r="C277" s="236"/>
      <c r="D277" s="221" t="s">
        <v>202</v>
      </c>
      <c r="E277" s="237" t="s">
        <v>1</v>
      </c>
      <c r="F277" s="238" t="s">
        <v>1569</v>
      </c>
      <c r="G277" s="236"/>
      <c r="H277" s="239">
        <v>60</v>
      </c>
      <c r="I277" s="240"/>
      <c r="J277" s="236"/>
      <c r="K277" s="236"/>
      <c r="L277" s="241"/>
      <c r="M277" s="272"/>
      <c r="N277" s="273"/>
      <c r="O277" s="273"/>
      <c r="P277" s="273"/>
      <c r="Q277" s="273"/>
      <c r="R277" s="273"/>
      <c r="S277" s="273"/>
      <c r="T277" s="274"/>
      <c r="AT277" s="245" t="s">
        <v>202</v>
      </c>
      <c r="AU277" s="245" t="s">
        <v>84</v>
      </c>
      <c r="AV277" s="14" t="s">
        <v>86</v>
      </c>
      <c r="AW277" s="14" t="s">
        <v>32</v>
      </c>
      <c r="AX277" s="14" t="s">
        <v>77</v>
      </c>
      <c r="AY277" s="245" t="s">
        <v>191</v>
      </c>
    </row>
    <row r="278" spans="1:65" s="2" customFormat="1" ht="6.95" customHeight="1">
      <c r="A278" s="34"/>
      <c r="B278" s="54"/>
      <c r="C278" s="55"/>
      <c r="D278" s="55"/>
      <c r="E278" s="55"/>
      <c r="F278" s="55"/>
      <c r="G278" s="55"/>
      <c r="H278" s="55"/>
      <c r="I278" s="158"/>
      <c r="J278" s="55"/>
      <c r="K278" s="55"/>
      <c r="L278" s="39"/>
      <c r="M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</sheetData>
  <sheetProtection algorithmName="SHA-512" hashValue="4cgB7Y3AnYzDw9be6BBj+Qny0gmkWQ3TTtPdFc8o5kuxWsYVgkBm6uN8cArKwoQyOh0jETuCi3x7wj5G0X80Jw==" saltValue="D1BF1qjAxmpvfrYfdFCbLBWthDFC9GPaPx78Xsmo4JJOFOtD/XhDJpRQ5LTjOaV7w9QJyYu+cEWyCrs4mgKmRA==" spinCount="100000" sheet="1" objects="1" scenarios="1" formatColumns="0" formatRows="0" autoFilter="0"/>
  <autoFilter ref="C126:K27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M129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109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1468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1570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ROUND(J123,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ROUND((SUM(BE123:BE128)),  2)</f>
        <v>0</v>
      </c>
      <c r="G35" s="34"/>
      <c r="H35" s="34"/>
      <c r="I35" s="137">
        <v>0.21</v>
      </c>
      <c r="J35" s="136">
        <f>ROUND(((SUM(BE123:BE128))*I35),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ROUND((SUM(BF123:BF128)),  2)</f>
        <v>0</v>
      </c>
      <c r="G36" s="34"/>
      <c r="H36" s="34"/>
      <c r="I36" s="137">
        <v>0.15</v>
      </c>
      <c r="J36" s="136">
        <f>ROUND(((SUM(BF123:BF128))*I36),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ROUND((SUM(BG123:BG128)),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ROUND((SUM(BH123:BH128)),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ROUND((SUM(BI123:BI128)),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1468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D.2 - Osobní výtah - budova B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145</v>
      </c>
      <c r="E99" s="170"/>
      <c r="F99" s="170"/>
      <c r="G99" s="170"/>
      <c r="H99" s="170"/>
      <c r="I99" s="171"/>
      <c r="J99" s="172">
        <f>J124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153</v>
      </c>
      <c r="E100" s="176"/>
      <c r="F100" s="176"/>
      <c r="G100" s="176"/>
      <c r="H100" s="176"/>
      <c r="I100" s="177"/>
      <c r="J100" s="178">
        <f>J125</f>
        <v>0</v>
      </c>
      <c r="K100" s="104"/>
      <c r="L100" s="179"/>
    </row>
    <row r="101" spans="1:47" s="10" customFormat="1" ht="14.85" customHeight="1">
      <c r="B101" s="174"/>
      <c r="C101" s="104"/>
      <c r="D101" s="175" t="s">
        <v>155</v>
      </c>
      <c r="E101" s="176"/>
      <c r="F101" s="176"/>
      <c r="G101" s="176"/>
      <c r="H101" s="176"/>
      <c r="I101" s="177"/>
      <c r="J101" s="178">
        <f>J126</f>
        <v>0</v>
      </c>
      <c r="K101" s="104"/>
      <c r="L101" s="179"/>
    </row>
    <row r="102" spans="1:47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22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4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8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47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61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24.95" customHeight="1">
      <c r="A108" s="34"/>
      <c r="B108" s="35"/>
      <c r="C108" s="23" t="s">
        <v>176</v>
      </c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2" customFormat="1" ht="14.45" customHeight="1">
      <c r="A111" s="34"/>
      <c r="B111" s="35"/>
      <c r="C111" s="36"/>
      <c r="D111" s="36"/>
      <c r="E111" s="321" t="str">
        <f>E7</f>
        <v>Odstranění bariér z vybraných škol Sokolov</v>
      </c>
      <c r="F111" s="322"/>
      <c r="G111" s="322"/>
      <c r="H111" s="322"/>
      <c r="I111" s="122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47" s="1" customFormat="1" ht="12" customHeight="1">
      <c r="B112" s="21"/>
      <c r="C112" s="29" t="s">
        <v>135</v>
      </c>
      <c r="D112" s="22"/>
      <c r="E112" s="22"/>
      <c r="F112" s="22"/>
      <c r="G112" s="22"/>
      <c r="H112" s="22"/>
      <c r="I112" s="115"/>
      <c r="J112" s="22"/>
      <c r="K112" s="22"/>
      <c r="L112" s="20"/>
    </row>
    <row r="113" spans="1:65" s="2" customFormat="1" ht="14.45" customHeight="1">
      <c r="A113" s="34"/>
      <c r="B113" s="35"/>
      <c r="C113" s="36"/>
      <c r="D113" s="36"/>
      <c r="E113" s="321" t="s">
        <v>1468</v>
      </c>
      <c r="F113" s="320"/>
      <c r="G113" s="320"/>
      <c r="H113" s="320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2" customHeight="1">
      <c r="A114" s="34"/>
      <c r="B114" s="35"/>
      <c r="C114" s="29" t="s">
        <v>137</v>
      </c>
      <c r="D114" s="36"/>
      <c r="E114" s="36"/>
      <c r="F114" s="36"/>
      <c r="G114" s="36"/>
      <c r="H114" s="36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4.45" customHeight="1">
      <c r="A115" s="34"/>
      <c r="B115" s="35"/>
      <c r="C115" s="36"/>
      <c r="D115" s="36"/>
      <c r="E115" s="302" t="str">
        <f>E11</f>
        <v>D.2 - Osobní výtah - budova B</v>
      </c>
      <c r="F115" s="320"/>
      <c r="G115" s="320"/>
      <c r="H115" s="320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2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>Sokolov</v>
      </c>
      <c r="G117" s="36"/>
      <c r="H117" s="36"/>
      <c r="I117" s="123" t="s">
        <v>22</v>
      </c>
      <c r="J117" s="66" t="str">
        <f>IF(J14="","",J14)</f>
        <v>22. 6. 2017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2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40.9" customHeight="1">
      <c r="A119" s="34"/>
      <c r="B119" s="35"/>
      <c r="C119" s="29" t="s">
        <v>24</v>
      </c>
      <c r="D119" s="36"/>
      <c r="E119" s="36"/>
      <c r="F119" s="27" t="str">
        <f>E17</f>
        <v>Město Sokolov, Rokycanova 1929, Sokolov</v>
      </c>
      <c r="G119" s="36"/>
      <c r="H119" s="36"/>
      <c r="I119" s="123" t="s">
        <v>30</v>
      </c>
      <c r="J119" s="32" t="str">
        <f>E23</f>
        <v>Petr Holan, Lidická 450/35, Karlovy Vary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26.45" customHeight="1">
      <c r="A120" s="34"/>
      <c r="B120" s="35"/>
      <c r="C120" s="29" t="s">
        <v>28</v>
      </c>
      <c r="D120" s="36"/>
      <c r="E120" s="36"/>
      <c r="F120" s="27" t="str">
        <f>IF(E20="","",E20)</f>
        <v>Vyplň údaj</v>
      </c>
      <c r="G120" s="36"/>
      <c r="H120" s="36"/>
      <c r="I120" s="123" t="s">
        <v>33</v>
      </c>
      <c r="J120" s="32" t="str">
        <f>E26</f>
        <v>ing. C. Janoušová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22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11" customFormat="1" ht="29.25" customHeight="1">
      <c r="A122" s="180"/>
      <c r="B122" s="181"/>
      <c r="C122" s="182" t="s">
        <v>177</v>
      </c>
      <c r="D122" s="183" t="s">
        <v>62</v>
      </c>
      <c r="E122" s="183" t="s">
        <v>58</v>
      </c>
      <c r="F122" s="183" t="s">
        <v>59</v>
      </c>
      <c r="G122" s="183" t="s">
        <v>178</v>
      </c>
      <c r="H122" s="183" t="s">
        <v>179</v>
      </c>
      <c r="I122" s="184" t="s">
        <v>180</v>
      </c>
      <c r="J122" s="183" t="s">
        <v>142</v>
      </c>
      <c r="K122" s="185" t="s">
        <v>181</v>
      </c>
      <c r="L122" s="186"/>
      <c r="M122" s="75" t="s">
        <v>1</v>
      </c>
      <c r="N122" s="76" t="s">
        <v>41</v>
      </c>
      <c r="O122" s="76" t="s">
        <v>182</v>
      </c>
      <c r="P122" s="76" t="s">
        <v>183</v>
      </c>
      <c r="Q122" s="76" t="s">
        <v>184</v>
      </c>
      <c r="R122" s="76" t="s">
        <v>185</v>
      </c>
      <c r="S122" s="76" t="s">
        <v>186</v>
      </c>
      <c r="T122" s="77" t="s">
        <v>187</v>
      </c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</row>
    <row r="123" spans="1:65" s="2" customFormat="1" ht="22.9" customHeight="1">
      <c r="A123" s="34"/>
      <c r="B123" s="35"/>
      <c r="C123" s="82" t="s">
        <v>188</v>
      </c>
      <c r="D123" s="36"/>
      <c r="E123" s="36"/>
      <c r="F123" s="36"/>
      <c r="G123" s="36"/>
      <c r="H123" s="36"/>
      <c r="I123" s="122"/>
      <c r="J123" s="187">
        <f>BK123</f>
        <v>0</v>
      </c>
      <c r="K123" s="36"/>
      <c r="L123" s="39"/>
      <c r="M123" s="78"/>
      <c r="N123" s="188"/>
      <c r="O123" s="79"/>
      <c r="P123" s="189">
        <f>P124</f>
        <v>0</v>
      </c>
      <c r="Q123" s="79"/>
      <c r="R123" s="189">
        <f>R124</f>
        <v>0</v>
      </c>
      <c r="S123" s="79"/>
      <c r="T123" s="190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76</v>
      </c>
      <c r="AU123" s="17" t="s">
        <v>144</v>
      </c>
      <c r="BK123" s="191">
        <f>BK124</f>
        <v>0</v>
      </c>
    </row>
    <row r="124" spans="1:65" s="12" customFormat="1" ht="25.9" customHeight="1">
      <c r="B124" s="192"/>
      <c r="C124" s="193"/>
      <c r="D124" s="194" t="s">
        <v>76</v>
      </c>
      <c r="E124" s="195" t="s">
        <v>189</v>
      </c>
      <c r="F124" s="195" t="s">
        <v>190</v>
      </c>
      <c r="G124" s="193"/>
      <c r="H124" s="193"/>
      <c r="I124" s="196"/>
      <c r="J124" s="197">
        <f>BK124</f>
        <v>0</v>
      </c>
      <c r="K124" s="193"/>
      <c r="L124" s="198"/>
      <c r="M124" s="199"/>
      <c r="N124" s="200"/>
      <c r="O124" s="200"/>
      <c r="P124" s="201">
        <f>P125</f>
        <v>0</v>
      </c>
      <c r="Q124" s="200"/>
      <c r="R124" s="201">
        <f>R125</f>
        <v>0</v>
      </c>
      <c r="S124" s="200"/>
      <c r="T124" s="202">
        <f>T125</f>
        <v>0</v>
      </c>
      <c r="AR124" s="203" t="s">
        <v>84</v>
      </c>
      <c r="AT124" s="204" t="s">
        <v>76</v>
      </c>
      <c r="AU124" s="204" t="s">
        <v>77</v>
      </c>
      <c r="AY124" s="203" t="s">
        <v>191</v>
      </c>
      <c r="BK124" s="205">
        <f>BK125</f>
        <v>0</v>
      </c>
    </row>
    <row r="125" spans="1:65" s="12" customFormat="1" ht="22.9" customHeight="1">
      <c r="B125" s="192"/>
      <c r="C125" s="193"/>
      <c r="D125" s="194" t="s">
        <v>76</v>
      </c>
      <c r="E125" s="206" t="s">
        <v>255</v>
      </c>
      <c r="F125" s="206" t="s">
        <v>430</v>
      </c>
      <c r="G125" s="193"/>
      <c r="H125" s="193"/>
      <c r="I125" s="196"/>
      <c r="J125" s="207">
        <f>BK125</f>
        <v>0</v>
      </c>
      <c r="K125" s="193"/>
      <c r="L125" s="198"/>
      <c r="M125" s="199"/>
      <c r="N125" s="200"/>
      <c r="O125" s="200"/>
      <c r="P125" s="201">
        <f>P126</f>
        <v>0</v>
      </c>
      <c r="Q125" s="200"/>
      <c r="R125" s="201">
        <f>R126</f>
        <v>0</v>
      </c>
      <c r="S125" s="200"/>
      <c r="T125" s="202">
        <f>T126</f>
        <v>0</v>
      </c>
      <c r="AR125" s="203" t="s">
        <v>84</v>
      </c>
      <c r="AT125" s="204" t="s">
        <v>76</v>
      </c>
      <c r="AU125" s="204" t="s">
        <v>84</v>
      </c>
      <c r="AY125" s="203" t="s">
        <v>191</v>
      </c>
      <c r="BK125" s="205">
        <f>BK126</f>
        <v>0</v>
      </c>
    </row>
    <row r="126" spans="1:65" s="12" customFormat="1" ht="20.85" customHeight="1">
      <c r="B126" s="192"/>
      <c r="C126" s="193"/>
      <c r="D126" s="194" t="s">
        <v>76</v>
      </c>
      <c r="E126" s="206" t="s">
        <v>442</v>
      </c>
      <c r="F126" s="206" t="s">
        <v>443</v>
      </c>
      <c r="G126" s="193"/>
      <c r="H126" s="193"/>
      <c r="I126" s="196"/>
      <c r="J126" s="207">
        <f>BK126</f>
        <v>0</v>
      </c>
      <c r="K126" s="193"/>
      <c r="L126" s="198"/>
      <c r="M126" s="199"/>
      <c r="N126" s="200"/>
      <c r="O126" s="200"/>
      <c r="P126" s="201">
        <f>SUM(P127:P128)</f>
        <v>0</v>
      </c>
      <c r="Q126" s="200"/>
      <c r="R126" s="201">
        <f>SUM(R127:R128)</f>
        <v>0</v>
      </c>
      <c r="S126" s="200"/>
      <c r="T126" s="202">
        <f>SUM(T127:T128)</f>
        <v>0</v>
      </c>
      <c r="AR126" s="203" t="s">
        <v>84</v>
      </c>
      <c r="AT126" s="204" t="s">
        <v>76</v>
      </c>
      <c r="AU126" s="204" t="s">
        <v>86</v>
      </c>
      <c r="AY126" s="203" t="s">
        <v>191</v>
      </c>
      <c r="BK126" s="205">
        <f>SUM(BK127:BK128)</f>
        <v>0</v>
      </c>
    </row>
    <row r="127" spans="1:65" s="2" customFormat="1" ht="14.45" customHeight="1">
      <c r="A127" s="34"/>
      <c r="B127" s="35"/>
      <c r="C127" s="208" t="s">
        <v>84</v>
      </c>
      <c r="D127" s="208" t="s">
        <v>193</v>
      </c>
      <c r="E127" s="209" t="s">
        <v>1459</v>
      </c>
      <c r="F127" s="210" t="s">
        <v>1460</v>
      </c>
      <c r="G127" s="211" t="s">
        <v>196</v>
      </c>
      <c r="H127" s="212">
        <v>1</v>
      </c>
      <c r="I127" s="213"/>
      <c r="J127" s="214">
        <f>ROUND(I127*H127,2)</f>
        <v>0</v>
      </c>
      <c r="K127" s="210" t="s">
        <v>1</v>
      </c>
      <c r="L127" s="39"/>
      <c r="M127" s="215" t="s">
        <v>1</v>
      </c>
      <c r="N127" s="216" t="s">
        <v>42</v>
      </c>
      <c r="O127" s="71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9" t="s">
        <v>198</v>
      </c>
      <c r="AT127" s="219" t="s">
        <v>193</v>
      </c>
      <c r="AU127" s="219" t="s">
        <v>213</v>
      </c>
      <c r="AY127" s="17" t="s">
        <v>191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7" t="s">
        <v>84</v>
      </c>
      <c r="BK127" s="220">
        <f>ROUND(I127*H127,2)</f>
        <v>0</v>
      </c>
      <c r="BL127" s="17" t="s">
        <v>198</v>
      </c>
      <c r="BM127" s="219" t="s">
        <v>1461</v>
      </c>
    </row>
    <row r="128" spans="1:65" s="2" customFormat="1">
      <c r="A128" s="34"/>
      <c r="B128" s="35"/>
      <c r="C128" s="36"/>
      <c r="D128" s="221" t="s">
        <v>200</v>
      </c>
      <c r="E128" s="36"/>
      <c r="F128" s="222" t="s">
        <v>1460</v>
      </c>
      <c r="G128" s="36"/>
      <c r="H128" s="36"/>
      <c r="I128" s="122"/>
      <c r="J128" s="36"/>
      <c r="K128" s="36"/>
      <c r="L128" s="39"/>
      <c r="M128" s="257"/>
      <c r="N128" s="258"/>
      <c r="O128" s="259"/>
      <c r="P128" s="259"/>
      <c r="Q128" s="259"/>
      <c r="R128" s="259"/>
      <c r="S128" s="259"/>
      <c r="T128" s="26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200</v>
      </c>
      <c r="AU128" s="17" t="s">
        <v>213</v>
      </c>
    </row>
    <row r="129" spans="1:31" s="2" customFormat="1" ht="6.95" customHeight="1">
      <c r="A129" s="34"/>
      <c r="B129" s="54"/>
      <c r="C129" s="55"/>
      <c r="D129" s="55"/>
      <c r="E129" s="55"/>
      <c r="F129" s="55"/>
      <c r="G129" s="55"/>
      <c r="H129" s="55"/>
      <c r="I129" s="158"/>
      <c r="J129" s="55"/>
      <c r="K129" s="55"/>
      <c r="L129" s="39"/>
      <c r="M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</sheetData>
  <sheetProtection algorithmName="SHA-512" hashValue="Fq0ckdJQPMdK5OhLfaR3QaMNfLZtGkB3L+v6t0tvn2S42BsYLE4q98+KYnZas91lDacn5asbpOyNDl04GWofFg==" saltValue="W/1iH4GH95h0k58DGYe2WhspLb9jqx9zKyN43HWk2R0N7E6jlq2J4nbKP/n4pPlU/Y9CwTucFi41zIF4JFgkGg==" spinCount="100000" sheet="1" objects="1" scenarios="1" formatColumns="0" formatRows="0" autoFilter="0"/>
  <autoFilter ref="C122:K12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M128"/>
  <sheetViews>
    <sheetView showGridLines="0" workbookViewId="0"/>
  </sheetViews>
  <sheetFormatPr defaultRowHeight="11.25"/>
  <cols>
    <col min="1" max="1" width="7.1640625" style="1" customWidth="1"/>
    <col min="2" max="2" width="1.5" style="1" customWidth="1"/>
    <col min="3" max="3" width="3.5" style="1" customWidth="1"/>
    <col min="4" max="4" width="3.6640625" style="1" customWidth="1"/>
    <col min="5" max="5" width="14.6640625" style="1" customWidth="1"/>
    <col min="6" max="6" width="43.5" style="1" customWidth="1"/>
    <col min="7" max="7" width="6" style="1" customWidth="1"/>
    <col min="8" max="8" width="9.83203125" style="1" customWidth="1"/>
    <col min="9" max="9" width="17.33203125" style="115" customWidth="1"/>
    <col min="10" max="11" width="17.33203125" style="1" customWidth="1"/>
    <col min="12" max="12" width="8" style="1" customWidth="1"/>
    <col min="13" max="13" width="9.33203125" style="1" hidden="1" customWidth="1"/>
    <col min="14" max="14" width="9.1640625" style="1" hidden="1"/>
    <col min="15" max="20" width="12.1640625" style="1" hidden="1" customWidth="1"/>
    <col min="21" max="21" width="14" style="1" hidden="1" customWidth="1"/>
    <col min="22" max="22" width="10.5" style="1" customWidth="1"/>
    <col min="23" max="23" width="14" style="1" customWidth="1"/>
    <col min="24" max="24" width="10.5" style="1" customWidth="1"/>
    <col min="25" max="25" width="12.83203125" style="1" customWidth="1"/>
    <col min="26" max="26" width="9.5" style="1" customWidth="1"/>
    <col min="27" max="27" width="12.83203125" style="1" customWidth="1"/>
    <col min="28" max="28" width="14" style="1" customWidth="1"/>
    <col min="29" max="29" width="9.5" style="1" customWidth="1"/>
    <col min="30" max="30" width="12.83203125" style="1" customWidth="1"/>
    <col min="31" max="31" width="14" style="1" customWidth="1"/>
    <col min="44" max="65" width="9.1640625" style="1" hidden="1"/>
  </cols>
  <sheetData>
    <row r="2" spans="1:46" s="1" customFormat="1" ht="36.950000000000003" customHeight="1">
      <c r="I2" s="115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110</v>
      </c>
    </row>
    <row r="3" spans="1:46" s="1" customFormat="1" ht="6.95" customHeight="1">
      <c r="B3" s="116"/>
      <c r="C3" s="117"/>
      <c r="D3" s="117"/>
      <c r="E3" s="117"/>
      <c r="F3" s="117"/>
      <c r="G3" s="117"/>
      <c r="H3" s="117"/>
      <c r="I3" s="118"/>
      <c r="J3" s="117"/>
      <c r="K3" s="117"/>
      <c r="L3" s="20"/>
      <c r="AT3" s="17" t="s">
        <v>86</v>
      </c>
    </row>
    <row r="4" spans="1:46" s="1" customFormat="1" ht="24.95" customHeight="1">
      <c r="B4" s="20"/>
      <c r="D4" s="119" t="s">
        <v>134</v>
      </c>
      <c r="I4" s="115"/>
      <c r="L4" s="20"/>
      <c r="M4" s="120" t="s">
        <v>10</v>
      </c>
      <c r="AT4" s="17" t="s">
        <v>4</v>
      </c>
    </row>
    <row r="5" spans="1:46" s="1" customFormat="1" ht="6.95" customHeight="1">
      <c r="B5" s="20"/>
      <c r="I5" s="115"/>
      <c r="L5" s="20"/>
    </row>
    <row r="6" spans="1:46" s="1" customFormat="1" ht="12" customHeight="1">
      <c r="B6" s="20"/>
      <c r="D6" s="121" t="s">
        <v>16</v>
      </c>
      <c r="I6" s="115"/>
      <c r="L6" s="20"/>
    </row>
    <row r="7" spans="1:46" s="1" customFormat="1" ht="14.45" customHeight="1">
      <c r="B7" s="20"/>
      <c r="E7" s="323" t="str">
        <f>'Rekapitulace stavby'!K6</f>
        <v>Odstranění bariér z vybraných škol Sokolov</v>
      </c>
      <c r="F7" s="324"/>
      <c r="G7" s="324"/>
      <c r="H7" s="324"/>
      <c r="I7" s="115"/>
      <c r="L7" s="20"/>
    </row>
    <row r="8" spans="1:46" s="1" customFormat="1" ht="12" customHeight="1">
      <c r="B8" s="20"/>
      <c r="D8" s="121" t="s">
        <v>135</v>
      </c>
      <c r="I8" s="115"/>
      <c r="L8" s="20"/>
    </row>
    <row r="9" spans="1:46" s="2" customFormat="1" ht="14.45" customHeight="1">
      <c r="A9" s="34"/>
      <c r="B9" s="39"/>
      <c r="C9" s="34"/>
      <c r="D9" s="34"/>
      <c r="E9" s="323" t="s">
        <v>1468</v>
      </c>
      <c r="F9" s="325"/>
      <c r="G9" s="325"/>
      <c r="H9" s="325"/>
      <c r="I9" s="122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21" t="s">
        <v>137</v>
      </c>
      <c r="E10" s="34"/>
      <c r="F10" s="34"/>
      <c r="G10" s="34"/>
      <c r="H10" s="34"/>
      <c r="I10" s="122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4.45" customHeight="1">
      <c r="A11" s="34"/>
      <c r="B11" s="39"/>
      <c r="C11" s="34"/>
      <c r="D11" s="34"/>
      <c r="E11" s="326" t="s">
        <v>1462</v>
      </c>
      <c r="F11" s="325"/>
      <c r="G11" s="325"/>
      <c r="H11" s="325"/>
      <c r="I11" s="122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>
      <c r="A12" s="34"/>
      <c r="B12" s="39"/>
      <c r="C12" s="34"/>
      <c r="D12" s="34"/>
      <c r="E12" s="34"/>
      <c r="F12" s="34"/>
      <c r="G12" s="34"/>
      <c r="H12" s="34"/>
      <c r="I12" s="122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2" customHeight="1">
      <c r="A13" s="34"/>
      <c r="B13" s="39"/>
      <c r="C13" s="34"/>
      <c r="D13" s="121" t="s">
        <v>18</v>
      </c>
      <c r="E13" s="34"/>
      <c r="F13" s="110" t="s">
        <v>1</v>
      </c>
      <c r="G13" s="34"/>
      <c r="H13" s="34"/>
      <c r="I13" s="123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21" t="s">
        <v>20</v>
      </c>
      <c r="E14" s="34"/>
      <c r="F14" s="110" t="s">
        <v>21</v>
      </c>
      <c r="G14" s="34"/>
      <c r="H14" s="34"/>
      <c r="I14" s="123" t="s">
        <v>22</v>
      </c>
      <c r="J14" s="124" t="str">
        <f>'Rekapitulace stavby'!AN8</f>
        <v>22. 6. 2017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2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2" customHeight="1">
      <c r="A16" s="34"/>
      <c r="B16" s="39"/>
      <c r="C16" s="34"/>
      <c r="D16" s="121" t="s">
        <v>24</v>
      </c>
      <c r="E16" s="34"/>
      <c r="F16" s="34"/>
      <c r="G16" s="34"/>
      <c r="H16" s="34"/>
      <c r="I16" s="123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23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2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1" t="s">
        <v>28</v>
      </c>
      <c r="E19" s="34"/>
      <c r="F19" s="34"/>
      <c r="G19" s="34"/>
      <c r="H19" s="34"/>
      <c r="I19" s="123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7" t="str">
        <f>'Rekapitulace stavby'!E14</f>
        <v>Vyplň údaj</v>
      </c>
      <c r="F20" s="328"/>
      <c r="G20" s="328"/>
      <c r="H20" s="328"/>
      <c r="I20" s="123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2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1" t="s">
        <v>30</v>
      </c>
      <c r="E22" s="34"/>
      <c r="F22" s="34"/>
      <c r="G22" s="34"/>
      <c r="H22" s="34"/>
      <c r="I22" s="123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3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2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1" t="s">
        <v>33</v>
      </c>
      <c r="E25" s="34"/>
      <c r="F25" s="34"/>
      <c r="G25" s="34"/>
      <c r="H25" s="34"/>
      <c r="I25" s="123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3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2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1" t="s">
        <v>35</v>
      </c>
      <c r="E28" s="34"/>
      <c r="F28" s="34"/>
      <c r="G28" s="34"/>
      <c r="H28" s="34"/>
      <c r="I28" s="122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80" customHeight="1">
      <c r="A29" s="125"/>
      <c r="B29" s="126"/>
      <c r="C29" s="125"/>
      <c r="D29" s="125"/>
      <c r="E29" s="329" t="s">
        <v>139</v>
      </c>
      <c r="F29" s="329"/>
      <c r="G29" s="329"/>
      <c r="H29" s="329"/>
      <c r="I29" s="127"/>
      <c r="J29" s="125"/>
      <c r="K29" s="125"/>
      <c r="L29" s="128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2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9"/>
      <c r="E31" s="129"/>
      <c r="F31" s="129"/>
      <c r="G31" s="129"/>
      <c r="H31" s="129"/>
      <c r="I31" s="130"/>
      <c r="J31" s="129"/>
      <c r="K31" s="12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1" t="s">
        <v>37</v>
      </c>
      <c r="E32" s="34"/>
      <c r="F32" s="34"/>
      <c r="G32" s="34"/>
      <c r="H32" s="34"/>
      <c r="I32" s="122"/>
      <c r="J32" s="132">
        <f>ROUND(J122,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9"/>
      <c r="E33" s="129"/>
      <c r="F33" s="129"/>
      <c r="G33" s="129"/>
      <c r="H33" s="129"/>
      <c r="I33" s="130"/>
      <c r="J33" s="129"/>
      <c r="K33" s="129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3" t="s">
        <v>39</v>
      </c>
      <c r="G34" s="34"/>
      <c r="H34" s="34"/>
      <c r="I34" s="134" t="s">
        <v>38</v>
      </c>
      <c r="J34" s="133" t="s">
        <v>40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5" t="s">
        <v>41</v>
      </c>
      <c r="E35" s="121" t="s">
        <v>42</v>
      </c>
      <c r="F35" s="136">
        <f>ROUND((SUM(BE122:BE127)),  2)</f>
        <v>0</v>
      </c>
      <c r="G35" s="34"/>
      <c r="H35" s="34"/>
      <c r="I35" s="137">
        <v>0.21</v>
      </c>
      <c r="J35" s="136">
        <f>ROUND(((SUM(BE122:BE127))*I35),  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1" t="s">
        <v>43</v>
      </c>
      <c r="F36" s="136">
        <f>ROUND((SUM(BF122:BF127)),  2)</f>
        <v>0</v>
      </c>
      <c r="G36" s="34"/>
      <c r="H36" s="34"/>
      <c r="I36" s="137">
        <v>0.15</v>
      </c>
      <c r="J36" s="136">
        <f>ROUND(((SUM(BF122:BF127))*I36),  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1" t="s">
        <v>44</v>
      </c>
      <c r="F37" s="136">
        <f>ROUND((SUM(BG122:BG127)),  2)</f>
        <v>0</v>
      </c>
      <c r="G37" s="34"/>
      <c r="H37" s="34"/>
      <c r="I37" s="137">
        <v>0.21</v>
      </c>
      <c r="J37" s="136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hidden="1" customHeight="1">
      <c r="A38" s="34"/>
      <c r="B38" s="39"/>
      <c r="C38" s="34"/>
      <c r="D38" s="34"/>
      <c r="E38" s="121" t="s">
        <v>45</v>
      </c>
      <c r="F38" s="136">
        <f>ROUND((SUM(BH122:BH127)),  2)</f>
        <v>0</v>
      </c>
      <c r="G38" s="34"/>
      <c r="H38" s="34"/>
      <c r="I38" s="137">
        <v>0.15</v>
      </c>
      <c r="J38" s="136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hidden="1" customHeight="1">
      <c r="A39" s="34"/>
      <c r="B39" s="39"/>
      <c r="C39" s="34"/>
      <c r="D39" s="34"/>
      <c r="E39" s="121" t="s">
        <v>46</v>
      </c>
      <c r="F39" s="136">
        <f>ROUND((SUM(BI122:BI127)),  2)</f>
        <v>0</v>
      </c>
      <c r="G39" s="34"/>
      <c r="H39" s="34"/>
      <c r="I39" s="137">
        <v>0</v>
      </c>
      <c r="J39" s="136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2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8"/>
      <c r="D41" s="139" t="s">
        <v>47</v>
      </c>
      <c r="E41" s="140"/>
      <c r="F41" s="140"/>
      <c r="G41" s="141" t="s">
        <v>48</v>
      </c>
      <c r="H41" s="142" t="s">
        <v>49</v>
      </c>
      <c r="I41" s="143"/>
      <c r="J41" s="144">
        <f>SUM(J32:J39)</f>
        <v>0</v>
      </c>
      <c r="K41" s="145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2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1" customFormat="1" ht="14.45" customHeight="1">
      <c r="B43" s="20"/>
      <c r="I43" s="115"/>
      <c r="L43" s="20"/>
    </row>
    <row r="44" spans="1:31" s="1" customFormat="1" ht="14.45" customHeight="1">
      <c r="B44" s="20"/>
      <c r="I44" s="115"/>
      <c r="L44" s="20"/>
    </row>
    <row r="45" spans="1:31" s="1" customFormat="1" ht="14.45" customHeight="1">
      <c r="B45" s="20"/>
      <c r="I45" s="115"/>
      <c r="L45" s="20"/>
    </row>
    <row r="46" spans="1:31" s="1" customFormat="1" ht="14.45" customHeight="1">
      <c r="B46" s="20"/>
      <c r="I46" s="115"/>
      <c r="L46" s="20"/>
    </row>
    <row r="47" spans="1:31" s="1" customFormat="1" ht="14.45" customHeight="1">
      <c r="B47" s="20"/>
      <c r="I47" s="115"/>
      <c r="L47" s="20"/>
    </row>
    <row r="48" spans="1:31" s="1" customFormat="1" ht="14.45" customHeight="1">
      <c r="B48" s="20"/>
      <c r="I48" s="115"/>
      <c r="L48" s="20"/>
    </row>
    <row r="49" spans="1:31" s="1" customFormat="1" ht="14.45" customHeight="1">
      <c r="B49" s="20"/>
      <c r="I49" s="115"/>
      <c r="L49" s="20"/>
    </row>
    <row r="50" spans="1:31" s="2" customFormat="1" ht="14.45" customHeight="1">
      <c r="B50" s="51"/>
      <c r="D50" s="146" t="s">
        <v>50</v>
      </c>
      <c r="E50" s="147"/>
      <c r="F50" s="147"/>
      <c r="G50" s="146" t="s">
        <v>51</v>
      </c>
      <c r="H50" s="147"/>
      <c r="I50" s="148"/>
      <c r="J50" s="147"/>
      <c r="K50" s="147"/>
      <c r="L50" s="5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4"/>
      <c r="B61" s="39"/>
      <c r="C61" s="34"/>
      <c r="D61" s="149" t="s">
        <v>52</v>
      </c>
      <c r="E61" s="150"/>
      <c r="F61" s="151" t="s">
        <v>53</v>
      </c>
      <c r="G61" s="149" t="s">
        <v>52</v>
      </c>
      <c r="H61" s="150"/>
      <c r="I61" s="152"/>
      <c r="J61" s="153" t="s">
        <v>53</v>
      </c>
      <c r="K61" s="15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4"/>
      <c r="B65" s="39"/>
      <c r="C65" s="34"/>
      <c r="D65" s="146" t="s">
        <v>54</v>
      </c>
      <c r="E65" s="154"/>
      <c r="F65" s="154"/>
      <c r="G65" s="146" t="s">
        <v>55</v>
      </c>
      <c r="H65" s="154"/>
      <c r="I65" s="155"/>
      <c r="J65" s="154"/>
      <c r="K65" s="15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4"/>
      <c r="B76" s="39"/>
      <c r="C76" s="34"/>
      <c r="D76" s="149" t="s">
        <v>52</v>
      </c>
      <c r="E76" s="150"/>
      <c r="F76" s="151" t="s">
        <v>53</v>
      </c>
      <c r="G76" s="149" t="s">
        <v>52</v>
      </c>
      <c r="H76" s="150"/>
      <c r="I76" s="152"/>
      <c r="J76" s="153" t="s">
        <v>53</v>
      </c>
      <c r="K76" s="15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6"/>
      <c r="C77" s="157"/>
      <c r="D77" s="157"/>
      <c r="E77" s="157"/>
      <c r="F77" s="157"/>
      <c r="G77" s="157"/>
      <c r="H77" s="157"/>
      <c r="I77" s="158"/>
      <c r="J77" s="157"/>
      <c r="K77" s="1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140</v>
      </c>
      <c r="D82" s="36"/>
      <c r="E82" s="36"/>
      <c r="F82" s="36"/>
      <c r="G82" s="36"/>
      <c r="H82" s="36"/>
      <c r="I82" s="122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2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2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4.45" customHeight="1">
      <c r="A85" s="34"/>
      <c r="B85" s="35"/>
      <c r="C85" s="36"/>
      <c r="D85" s="36"/>
      <c r="E85" s="321" t="str">
        <f>E7</f>
        <v>Odstranění bariér z vybraných škol Sokolov</v>
      </c>
      <c r="F85" s="322"/>
      <c r="G85" s="322"/>
      <c r="H85" s="322"/>
      <c r="I85" s="122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 customHeight="1">
      <c r="B86" s="21"/>
      <c r="C86" s="29" t="s">
        <v>135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4.45" customHeight="1">
      <c r="A87" s="34"/>
      <c r="B87" s="35"/>
      <c r="C87" s="36"/>
      <c r="D87" s="36"/>
      <c r="E87" s="321" t="s">
        <v>1468</v>
      </c>
      <c r="F87" s="320"/>
      <c r="G87" s="320"/>
      <c r="H87" s="320"/>
      <c r="I87" s="122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137</v>
      </c>
      <c r="D88" s="36"/>
      <c r="E88" s="36"/>
      <c r="F88" s="36"/>
      <c r="G88" s="36"/>
      <c r="H88" s="36"/>
      <c r="I88" s="122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4.45" customHeight="1">
      <c r="A89" s="34"/>
      <c r="B89" s="35"/>
      <c r="C89" s="36"/>
      <c r="D89" s="36"/>
      <c r="E89" s="302" t="str">
        <f>E11</f>
        <v>EL - Elektroinstalace</v>
      </c>
      <c r="F89" s="320"/>
      <c r="G89" s="320"/>
      <c r="H89" s="320"/>
      <c r="I89" s="122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2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Sokolov</v>
      </c>
      <c r="G91" s="36"/>
      <c r="H91" s="36"/>
      <c r="I91" s="123" t="s">
        <v>22</v>
      </c>
      <c r="J91" s="66" t="str">
        <f>IF(J14="","",J14)</f>
        <v>22. 6. 2017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2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9" customHeight="1">
      <c r="A93" s="34"/>
      <c r="B93" s="35"/>
      <c r="C93" s="29" t="s">
        <v>24</v>
      </c>
      <c r="D93" s="36"/>
      <c r="E93" s="36"/>
      <c r="F93" s="27" t="str">
        <f>E17</f>
        <v>Město Sokolov, Rokycanova 1929, Sokolov</v>
      </c>
      <c r="G93" s="36"/>
      <c r="H93" s="36"/>
      <c r="I93" s="123" t="s">
        <v>30</v>
      </c>
      <c r="J93" s="32" t="str">
        <f>E23</f>
        <v>Petr Holan, Lidická 450/35, Karlovy Vary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6.45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3" t="s">
        <v>33</v>
      </c>
      <c r="J94" s="32" t="str">
        <f>E26</f>
        <v>ing. C. Janoušová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2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2" t="s">
        <v>141</v>
      </c>
      <c r="D96" s="163"/>
      <c r="E96" s="163"/>
      <c r="F96" s="163"/>
      <c r="G96" s="163"/>
      <c r="H96" s="163"/>
      <c r="I96" s="164"/>
      <c r="J96" s="165" t="s">
        <v>142</v>
      </c>
      <c r="K96" s="163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47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2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6" t="s">
        <v>143</v>
      </c>
      <c r="D98" s="36"/>
      <c r="E98" s="36"/>
      <c r="F98" s="36"/>
      <c r="G98" s="36"/>
      <c r="H98" s="36"/>
      <c r="I98" s="122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144</v>
      </c>
    </row>
    <row r="99" spans="1:47" s="9" customFormat="1" ht="24.95" customHeight="1">
      <c r="B99" s="167"/>
      <c r="C99" s="168"/>
      <c r="D99" s="169" t="s">
        <v>160</v>
      </c>
      <c r="E99" s="170"/>
      <c r="F99" s="170"/>
      <c r="G99" s="170"/>
      <c r="H99" s="170"/>
      <c r="I99" s="171"/>
      <c r="J99" s="172">
        <f>J123</f>
        <v>0</v>
      </c>
      <c r="K99" s="168"/>
      <c r="L99" s="173"/>
    </row>
    <row r="100" spans="1:47" s="10" customFormat="1" ht="19.899999999999999" customHeight="1">
      <c r="B100" s="174"/>
      <c r="C100" s="104"/>
      <c r="D100" s="175" t="s">
        <v>1463</v>
      </c>
      <c r="E100" s="176"/>
      <c r="F100" s="176"/>
      <c r="G100" s="176"/>
      <c r="H100" s="176"/>
      <c r="I100" s="177"/>
      <c r="J100" s="178">
        <f>J124</f>
        <v>0</v>
      </c>
      <c r="K100" s="104"/>
      <c r="L100" s="179"/>
    </row>
    <row r="101" spans="1:47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2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4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8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47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1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47" s="2" customFormat="1" ht="24.95" customHeight="1">
      <c r="A107" s="34"/>
      <c r="B107" s="35"/>
      <c r="C107" s="23" t="s">
        <v>176</v>
      </c>
      <c r="D107" s="36"/>
      <c r="E107" s="36"/>
      <c r="F107" s="36"/>
      <c r="G107" s="36"/>
      <c r="H107" s="36"/>
      <c r="I107" s="122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47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2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47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2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47" s="2" customFormat="1" ht="14.45" customHeight="1">
      <c r="A110" s="34"/>
      <c r="B110" s="35"/>
      <c r="C110" s="36"/>
      <c r="D110" s="36"/>
      <c r="E110" s="321" t="str">
        <f>E7</f>
        <v>Odstranění bariér z vybraných škol Sokolov</v>
      </c>
      <c r="F110" s="322"/>
      <c r="G110" s="322"/>
      <c r="H110" s="322"/>
      <c r="I110" s="122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47" s="1" customFormat="1" ht="12" customHeight="1">
      <c r="B111" s="21"/>
      <c r="C111" s="29" t="s">
        <v>135</v>
      </c>
      <c r="D111" s="22"/>
      <c r="E111" s="22"/>
      <c r="F111" s="22"/>
      <c r="G111" s="22"/>
      <c r="H111" s="22"/>
      <c r="I111" s="115"/>
      <c r="J111" s="22"/>
      <c r="K111" s="22"/>
      <c r="L111" s="20"/>
    </row>
    <row r="112" spans="1:47" s="2" customFormat="1" ht="14.45" customHeight="1">
      <c r="A112" s="34"/>
      <c r="B112" s="35"/>
      <c r="C112" s="36"/>
      <c r="D112" s="36"/>
      <c r="E112" s="321" t="s">
        <v>1468</v>
      </c>
      <c r="F112" s="320"/>
      <c r="G112" s="320"/>
      <c r="H112" s="320"/>
      <c r="I112" s="122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137</v>
      </c>
      <c r="D113" s="36"/>
      <c r="E113" s="36"/>
      <c r="F113" s="36"/>
      <c r="G113" s="36"/>
      <c r="H113" s="36"/>
      <c r="I113" s="122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4.45" customHeight="1">
      <c r="A114" s="34"/>
      <c r="B114" s="35"/>
      <c r="C114" s="36"/>
      <c r="D114" s="36"/>
      <c r="E114" s="302" t="str">
        <f>E11</f>
        <v>EL - Elektroinstalace</v>
      </c>
      <c r="F114" s="320"/>
      <c r="G114" s="320"/>
      <c r="H114" s="320"/>
      <c r="I114" s="122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2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Sokolov</v>
      </c>
      <c r="G116" s="36"/>
      <c r="H116" s="36"/>
      <c r="I116" s="123" t="s">
        <v>22</v>
      </c>
      <c r="J116" s="66" t="str">
        <f>IF(J14="","",J14)</f>
        <v>22. 6. 2017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2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40.9" customHeight="1">
      <c r="A118" s="34"/>
      <c r="B118" s="35"/>
      <c r="C118" s="29" t="s">
        <v>24</v>
      </c>
      <c r="D118" s="36"/>
      <c r="E118" s="36"/>
      <c r="F118" s="27" t="str">
        <f>E17</f>
        <v>Město Sokolov, Rokycanova 1929, Sokolov</v>
      </c>
      <c r="G118" s="36"/>
      <c r="H118" s="36"/>
      <c r="I118" s="123" t="s">
        <v>30</v>
      </c>
      <c r="J118" s="32" t="str">
        <f>E23</f>
        <v>Petr Holan, Lidická 450/35, Karlovy Vary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26.45" customHeight="1">
      <c r="A119" s="34"/>
      <c r="B119" s="35"/>
      <c r="C119" s="29" t="s">
        <v>28</v>
      </c>
      <c r="D119" s="36"/>
      <c r="E119" s="36"/>
      <c r="F119" s="27" t="str">
        <f>IF(E20="","",E20)</f>
        <v>Vyplň údaj</v>
      </c>
      <c r="G119" s="36"/>
      <c r="H119" s="36"/>
      <c r="I119" s="123" t="s">
        <v>33</v>
      </c>
      <c r="J119" s="32" t="str">
        <f>E26</f>
        <v>ing. C. Janoušová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2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11" customFormat="1" ht="29.25" customHeight="1">
      <c r="A121" s="180"/>
      <c r="B121" s="181"/>
      <c r="C121" s="182" t="s">
        <v>177</v>
      </c>
      <c r="D121" s="183" t="s">
        <v>62</v>
      </c>
      <c r="E121" s="183" t="s">
        <v>58</v>
      </c>
      <c r="F121" s="183" t="s">
        <v>59</v>
      </c>
      <c r="G121" s="183" t="s">
        <v>178</v>
      </c>
      <c r="H121" s="183" t="s">
        <v>179</v>
      </c>
      <c r="I121" s="184" t="s">
        <v>180</v>
      </c>
      <c r="J121" s="183" t="s">
        <v>142</v>
      </c>
      <c r="K121" s="185" t="s">
        <v>181</v>
      </c>
      <c r="L121" s="186"/>
      <c r="M121" s="75" t="s">
        <v>1</v>
      </c>
      <c r="N121" s="76" t="s">
        <v>41</v>
      </c>
      <c r="O121" s="76" t="s">
        <v>182</v>
      </c>
      <c r="P121" s="76" t="s">
        <v>183</v>
      </c>
      <c r="Q121" s="76" t="s">
        <v>184</v>
      </c>
      <c r="R121" s="76" t="s">
        <v>185</v>
      </c>
      <c r="S121" s="76" t="s">
        <v>186</v>
      </c>
      <c r="T121" s="77" t="s">
        <v>187</v>
      </c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</row>
    <row r="122" spans="1:65" s="2" customFormat="1" ht="22.9" customHeight="1">
      <c r="A122" s="34"/>
      <c r="B122" s="35"/>
      <c r="C122" s="82" t="s">
        <v>188</v>
      </c>
      <c r="D122" s="36"/>
      <c r="E122" s="36"/>
      <c r="F122" s="36"/>
      <c r="G122" s="36"/>
      <c r="H122" s="36"/>
      <c r="I122" s="122"/>
      <c r="J122" s="187">
        <f>BK122</f>
        <v>0</v>
      </c>
      <c r="K122" s="36"/>
      <c r="L122" s="39"/>
      <c r="M122" s="78"/>
      <c r="N122" s="188"/>
      <c r="O122" s="79"/>
      <c r="P122" s="189">
        <f>P123</f>
        <v>0</v>
      </c>
      <c r="Q122" s="79"/>
      <c r="R122" s="189">
        <f>R123</f>
        <v>0</v>
      </c>
      <c r="S122" s="79"/>
      <c r="T122" s="190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76</v>
      </c>
      <c r="AU122" s="17" t="s">
        <v>144</v>
      </c>
      <c r="BK122" s="191">
        <f>BK123</f>
        <v>0</v>
      </c>
    </row>
    <row r="123" spans="1:65" s="12" customFormat="1" ht="25.9" customHeight="1">
      <c r="B123" s="192"/>
      <c r="C123" s="193"/>
      <c r="D123" s="194" t="s">
        <v>76</v>
      </c>
      <c r="E123" s="195" t="s">
        <v>633</v>
      </c>
      <c r="F123" s="195" t="s">
        <v>634</v>
      </c>
      <c r="G123" s="193"/>
      <c r="H123" s="193"/>
      <c r="I123" s="196"/>
      <c r="J123" s="197">
        <f>BK123</f>
        <v>0</v>
      </c>
      <c r="K123" s="193"/>
      <c r="L123" s="198"/>
      <c r="M123" s="199"/>
      <c r="N123" s="200"/>
      <c r="O123" s="200"/>
      <c r="P123" s="201">
        <f>P124</f>
        <v>0</v>
      </c>
      <c r="Q123" s="200"/>
      <c r="R123" s="201">
        <f>R124</f>
        <v>0</v>
      </c>
      <c r="S123" s="200"/>
      <c r="T123" s="202">
        <f>T124</f>
        <v>0</v>
      </c>
      <c r="AR123" s="203" t="s">
        <v>86</v>
      </c>
      <c r="AT123" s="204" t="s">
        <v>76</v>
      </c>
      <c r="AU123" s="204" t="s">
        <v>77</v>
      </c>
      <c r="AY123" s="203" t="s">
        <v>191</v>
      </c>
      <c r="BK123" s="205">
        <f>BK124</f>
        <v>0</v>
      </c>
    </row>
    <row r="124" spans="1:65" s="12" customFormat="1" ht="22.9" customHeight="1">
      <c r="B124" s="192"/>
      <c r="C124" s="193"/>
      <c r="D124" s="194" t="s">
        <v>76</v>
      </c>
      <c r="E124" s="206" t="s">
        <v>1464</v>
      </c>
      <c r="F124" s="206" t="s">
        <v>99</v>
      </c>
      <c r="G124" s="193"/>
      <c r="H124" s="193"/>
      <c r="I124" s="196"/>
      <c r="J124" s="207">
        <f>BK124</f>
        <v>0</v>
      </c>
      <c r="K124" s="193"/>
      <c r="L124" s="198"/>
      <c r="M124" s="199"/>
      <c r="N124" s="200"/>
      <c r="O124" s="200"/>
      <c r="P124" s="201">
        <f>SUM(P125:P127)</f>
        <v>0</v>
      </c>
      <c r="Q124" s="200"/>
      <c r="R124" s="201">
        <f>SUM(R125:R127)</f>
        <v>0</v>
      </c>
      <c r="S124" s="200"/>
      <c r="T124" s="202">
        <f>SUM(T125:T127)</f>
        <v>0</v>
      </c>
      <c r="AR124" s="203" t="s">
        <v>86</v>
      </c>
      <c r="AT124" s="204" t="s">
        <v>76</v>
      </c>
      <c r="AU124" s="204" t="s">
        <v>84</v>
      </c>
      <c r="AY124" s="203" t="s">
        <v>191</v>
      </c>
      <c r="BK124" s="205">
        <f>SUM(BK125:BK127)</f>
        <v>0</v>
      </c>
    </row>
    <row r="125" spans="1:65" s="2" customFormat="1" ht="14.45" customHeight="1">
      <c r="A125" s="34"/>
      <c r="B125" s="35"/>
      <c r="C125" s="208" t="s">
        <v>84</v>
      </c>
      <c r="D125" s="208" t="s">
        <v>193</v>
      </c>
      <c r="E125" s="209" t="s">
        <v>1465</v>
      </c>
      <c r="F125" s="210" t="s">
        <v>99</v>
      </c>
      <c r="G125" s="211" t="s">
        <v>647</v>
      </c>
      <c r="H125" s="212">
        <v>1</v>
      </c>
      <c r="I125" s="213"/>
      <c r="J125" s="214">
        <f>ROUND(I125*H125,2)</f>
        <v>0</v>
      </c>
      <c r="K125" s="210" t="s">
        <v>1</v>
      </c>
      <c r="L125" s="39"/>
      <c r="M125" s="215" t="s">
        <v>1</v>
      </c>
      <c r="N125" s="216" t="s">
        <v>42</v>
      </c>
      <c r="O125" s="71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9" t="s">
        <v>321</v>
      </c>
      <c r="AT125" s="219" t="s">
        <v>193</v>
      </c>
      <c r="AU125" s="219" t="s">
        <v>86</v>
      </c>
      <c r="AY125" s="17" t="s">
        <v>191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7" t="s">
        <v>84</v>
      </c>
      <c r="BK125" s="220">
        <f>ROUND(I125*H125,2)</f>
        <v>0</v>
      </c>
      <c r="BL125" s="17" t="s">
        <v>321</v>
      </c>
      <c r="BM125" s="219" t="s">
        <v>1466</v>
      </c>
    </row>
    <row r="126" spans="1:65" s="2" customFormat="1">
      <c r="A126" s="34"/>
      <c r="B126" s="35"/>
      <c r="C126" s="36"/>
      <c r="D126" s="221" t="s">
        <v>200</v>
      </c>
      <c r="E126" s="36"/>
      <c r="F126" s="222" t="s">
        <v>99</v>
      </c>
      <c r="G126" s="36"/>
      <c r="H126" s="36"/>
      <c r="I126" s="122"/>
      <c r="J126" s="36"/>
      <c r="K126" s="36"/>
      <c r="L126" s="39"/>
      <c r="M126" s="223"/>
      <c r="N126" s="224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200</v>
      </c>
      <c r="AU126" s="17" t="s">
        <v>86</v>
      </c>
    </row>
    <row r="127" spans="1:65" s="2" customFormat="1" ht="19.5">
      <c r="A127" s="34"/>
      <c r="B127" s="35"/>
      <c r="C127" s="36"/>
      <c r="D127" s="221" t="s">
        <v>218</v>
      </c>
      <c r="E127" s="36"/>
      <c r="F127" s="246" t="s">
        <v>1467</v>
      </c>
      <c r="G127" s="36"/>
      <c r="H127" s="36"/>
      <c r="I127" s="122"/>
      <c r="J127" s="36"/>
      <c r="K127" s="36"/>
      <c r="L127" s="39"/>
      <c r="M127" s="257"/>
      <c r="N127" s="258"/>
      <c r="O127" s="259"/>
      <c r="P127" s="259"/>
      <c r="Q127" s="259"/>
      <c r="R127" s="259"/>
      <c r="S127" s="259"/>
      <c r="T127" s="260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218</v>
      </c>
      <c r="AU127" s="17" t="s">
        <v>86</v>
      </c>
    </row>
    <row r="128" spans="1:65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158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QWf//9lf9sm7t7yKCqiW8qgNzs11iqgvLSrbefqvrglM+y5l/hGitCFHLKlizx9MjGl3u/m8p9aRGXOX2CZhxg==" saltValue="PdZOtL7czG3cDqBhvEqxoNwiWzXD9/urDigmRQ0TKezdqQb91m3mjs5JnhYNnH1NRCwTMTKmVS65Q36fi+OF4w==" spinCount="100000" sheet="1" objects="1" scenarios="1" formatColumns="0" formatRows="0" autoFilter="0"/>
  <autoFilter ref="C121:K12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34</vt:i4>
      </vt:variant>
    </vt:vector>
  </HeadingPairs>
  <TitlesOfParts>
    <vt:vector size="51" baseType="lpstr">
      <vt:lpstr>Rekapitulace stavby</vt:lpstr>
      <vt:lpstr>D.1.1 - Architektonicko s...</vt:lpstr>
      <vt:lpstr>D.1.4a - ZTI - budova A</vt:lpstr>
      <vt:lpstr>D.2 - Osobní výtah - budo...</vt:lpstr>
      <vt:lpstr>EL - Elektroinstalace</vt:lpstr>
      <vt:lpstr>D.1.1 - Architektonicko s..._01</vt:lpstr>
      <vt:lpstr>D.1.4a - ZTI - budova B</vt:lpstr>
      <vt:lpstr>D.2 - Osobní výtah - budo..._01</vt:lpstr>
      <vt:lpstr>EL - Elektroinstalace_01</vt:lpstr>
      <vt:lpstr>D.1.1 - Architektonicko s..._02</vt:lpstr>
      <vt:lpstr>D.1.4a - ZTI - budova C</vt:lpstr>
      <vt:lpstr>EL - Elektroinstalace_02</vt:lpstr>
      <vt:lpstr>D.1.1 - Architektonicko s..._03</vt:lpstr>
      <vt:lpstr>D.1.4a - ZTI - budova D</vt:lpstr>
      <vt:lpstr>D.2 - Osobní výtah - budo..._02</vt:lpstr>
      <vt:lpstr>EL - Elektroinstalace_03</vt:lpstr>
      <vt:lpstr>D.1.1 - Architektonicko s..._04</vt:lpstr>
      <vt:lpstr>'D.1.1 - Architektonicko s...'!Názvy_tisku</vt:lpstr>
      <vt:lpstr>'D.1.1 - Architektonicko s..._01'!Názvy_tisku</vt:lpstr>
      <vt:lpstr>'D.1.1 - Architektonicko s..._02'!Názvy_tisku</vt:lpstr>
      <vt:lpstr>'D.1.1 - Architektonicko s..._03'!Názvy_tisku</vt:lpstr>
      <vt:lpstr>'D.1.1 - Architektonicko s..._04'!Názvy_tisku</vt:lpstr>
      <vt:lpstr>'D.1.4a - ZTI - budova A'!Názvy_tisku</vt:lpstr>
      <vt:lpstr>'D.1.4a - ZTI - budova B'!Názvy_tisku</vt:lpstr>
      <vt:lpstr>'D.1.4a - ZTI - budova C'!Názvy_tisku</vt:lpstr>
      <vt:lpstr>'D.1.4a - ZTI - budova D'!Názvy_tisku</vt:lpstr>
      <vt:lpstr>'D.2 - Osobní výtah - budo...'!Názvy_tisku</vt:lpstr>
      <vt:lpstr>'D.2 - Osobní výtah - budo..._01'!Názvy_tisku</vt:lpstr>
      <vt:lpstr>'D.2 - Osobní výtah - budo..._02'!Názvy_tisku</vt:lpstr>
      <vt:lpstr>'EL - Elektroinstalace'!Názvy_tisku</vt:lpstr>
      <vt:lpstr>'EL - Elektroinstalace_01'!Názvy_tisku</vt:lpstr>
      <vt:lpstr>'EL - Elektroinstalace_02'!Názvy_tisku</vt:lpstr>
      <vt:lpstr>'EL - Elektroinstalace_03'!Názvy_tisku</vt:lpstr>
      <vt:lpstr>'Rekapitulace stavby'!Názvy_tisku</vt:lpstr>
      <vt:lpstr>'D.1.1 - Architektonicko s...'!Oblast_tisku</vt:lpstr>
      <vt:lpstr>'D.1.1 - Architektonicko s..._01'!Oblast_tisku</vt:lpstr>
      <vt:lpstr>'D.1.1 - Architektonicko s..._02'!Oblast_tisku</vt:lpstr>
      <vt:lpstr>'D.1.1 - Architektonicko s..._03'!Oblast_tisku</vt:lpstr>
      <vt:lpstr>'D.1.1 - Architektonicko s..._04'!Oblast_tisku</vt:lpstr>
      <vt:lpstr>'D.1.4a - ZTI - budova A'!Oblast_tisku</vt:lpstr>
      <vt:lpstr>'D.1.4a - ZTI - budova B'!Oblast_tisku</vt:lpstr>
      <vt:lpstr>'D.1.4a - ZTI - budova C'!Oblast_tisku</vt:lpstr>
      <vt:lpstr>'D.1.4a - ZTI - budova D'!Oblast_tisku</vt:lpstr>
      <vt:lpstr>'D.2 - Osobní výtah - budo...'!Oblast_tisku</vt:lpstr>
      <vt:lpstr>'D.2 - Osobní výtah - budo..._01'!Oblast_tisku</vt:lpstr>
      <vt:lpstr>'D.2 - Osobní výtah - budo..._02'!Oblast_tisku</vt:lpstr>
      <vt:lpstr>'EL - Elektroinstalace'!Oblast_tisku</vt:lpstr>
      <vt:lpstr>'EL - Elektroinstalace_01'!Oblast_tisku</vt:lpstr>
      <vt:lpstr>'EL - Elektroinstalace_02'!Oblast_tisku</vt:lpstr>
      <vt:lpstr>'EL - Elektroinstalace_03'!Oblast_tisku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LAPTOP-J\Jitule</dc:creator>
  <cp:lastModifiedBy>Motlík, Martin</cp:lastModifiedBy>
  <dcterms:created xsi:type="dcterms:W3CDTF">2019-09-10T12:32:36Z</dcterms:created>
  <dcterms:modified xsi:type="dcterms:W3CDTF">2021-10-20T09:24:33Z</dcterms:modified>
</cp:coreProperties>
</file>