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kapitulace stavby" sheetId="1" r:id="rId1"/>
    <sheet name="00 - VRN" sheetId="2" r:id="rId2"/>
    <sheet name="01 - Stavební část" sheetId="3" r:id="rId3"/>
    <sheet name="02 - ZTI" sheetId="4" r:id="rId4"/>
    <sheet name="03 - Elektroinstalace" sheetId="7" r:id="rId5"/>
    <sheet name="04 - Ústřední vytápění" sheetId="6" r:id="rId6"/>
  </sheets>
  <definedNames>
    <definedName name="_xlnm._FilterDatabase" localSheetId="1" hidden="1">'00 - VRN'!$C$121:$K$138</definedName>
    <definedName name="_xlnm._FilterDatabase" localSheetId="2" hidden="1">'01 - Stavební část'!$C$140:$K$1709</definedName>
    <definedName name="_xlnm._FilterDatabase" localSheetId="3" hidden="1">'02 - ZTI'!$C$123:$K$224</definedName>
    <definedName name="_xlnm._FilterDatabase" localSheetId="5" hidden="1">'04 - Ústřední vytápění'!$C$122:$K$186</definedName>
    <definedName name="_xlnm.Print_Titles" localSheetId="1">'00 - VRN'!$121:$121</definedName>
    <definedName name="_xlnm.Print_Titles" localSheetId="2">'01 - Stavební část'!$140:$140</definedName>
    <definedName name="_xlnm.Print_Titles" localSheetId="3">'02 - ZTI'!$123:$123</definedName>
    <definedName name="_xlnm.Print_Titles" localSheetId="5">'04 - Ústřední vytápění'!$122:$122</definedName>
    <definedName name="_xlnm.Print_Titles" localSheetId="0">'Rekapitulace stavby'!$92:$92</definedName>
    <definedName name="_xlnm.Print_Area" localSheetId="1">'00 - VRN'!$C$4:$J$39,'00 - VRN'!$C$50:$J$76,'00 - VRN'!$C$82:$J$103,'00 - VRN'!$C$109:$K$138</definedName>
    <definedName name="_xlnm.Print_Area" localSheetId="2">'01 - Stavební část'!$C$4:$J$39,'01 - Stavební část'!$C$50:$J$76,'01 - Stavební část'!$C$82:$J$122,'01 - Stavební část'!$C$128:$K$1709</definedName>
    <definedName name="_xlnm.Print_Area" localSheetId="3">'02 - ZTI'!$C$4:$J$39,'02 - ZTI'!$C$50:$J$76,'02 - ZTI'!$C$82:$J$105,'02 - ZTI'!$C$111:$K$224</definedName>
    <definedName name="_xlnm.Print_Area" localSheetId="5">'04 - Ústřední vytápění'!$C$4:$J$39,'04 - Ústřední vytápění'!$C$50:$J$76,'04 - Ústřední vytápění'!$C$82:$J$104,'04 - Ústřední vytápění'!$C$110:$K$186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45" i="3" l="1"/>
  <c r="J672" i="3" s="1"/>
  <c r="G158" i="7"/>
  <c r="G165" i="7" s="1"/>
  <c r="G144" i="7" l="1"/>
  <c r="G145" i="7"/>
  <c r="G143" i="7"/>
  <c r="G147" i="7" s="1"/>
  <c r="G164" i="7" s="1"/>
  <c r="G131" i="7"/>
  <c r="G139" i="7" s="1"/>
  <c r="G132" i="7"/>
  <c r="G133" i="7"/>
  <c r="G134" i="7"/>
  <c r="G135" i="7"/>
  <c r="G136" i="7"/>
  <c r="G137" i="7"/>
  <c r="G138" i="7"/>
  <c r="G130" i="7"/>
  <c r="G120" i="7"/>
  <c r="G121" i="7"/>
  <c r="G122" i="7"/>
  <c r="G123" i="7"/>
  <c r="G124" i="7"/>
  <c r="G119" i="7"/>
  <c r="G114" i="7"/>
  <c r="G109" i="7"/>
  <c r="G110" i="7"/>
  <c r="G111" i="7"/>
  <c r="G112" i="7"/>
  <c r="G113" i="7"/>
  <c r="G108" i="7"/>
  <c r="G92" i="7"/>
  <c r="G93" i="7"/>
  <c r="G94" i="7"/>
  <c r="G95" i="7"/>
  <c r="G96" i="7"/>
  <c r="G97" i="7"/>
  <c r="G98" i="7"/>
  <c r="G99" i="7"/>
  <c r="G100" i="7"/>
  <c r="G101" i="7"/>
  <c r="G102" i="7"/>
  <c r="G103" i="7"/>
  <c r="G91" i="7"/>
  <c r="G77" i="7"/>
  <c r="G78" i="7"/>
  <c r="G79" i="7"/>
  <c r="G80" i="7"/>
  <c r="G81" i="7"/>
  <c r="G82" i="7"/>
  <c r="G83" i="7"/>
  <c r="G84" i="7"/>
  <c r="G85" i="7"/>
  <c r="G86" i="7"/>
  <c r="G76" i="7"/>
  <c r="G62" i="7"/>
  <c r="G63" i="7"/>
  <c r="G64" i="7"/>
  <c r="G65" i="7"/>
  <c r="G66" i="7"/>
  <c r="G67" i="7"/>
  <c r="G68" i="7"/>
  <c r="G69" i="7"/>
  <c r="G70" i="7"/>
  <c r="G71" i="7"/>
  <c r="G6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3" i="7"/>
  <c r="G54" i="7"/>
  <c r="G3" i="7"/>
  <c r="G126" i="7" l="1"/>
  <c r="G115" i="7"/>
  <c r="F56" i="7" s="1"/>
  <c r="G56" i="7" s="1"/>
  <c r="G104" i="7"/>
  <c r="F55" i="7" s="1"/>
  <c r="G55" i="7" s="1"/>
  <c r="G87" i="7"/>
  <c r="F52" i="7" s="1"/>
  <c r="G52" i="7" s="1"/>
  <c r="G72" i="7"/>
  <c r="F51" i="7" s="1"/>
  <c r="G51" i="7" s="1"/>
  <c r="G57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62" i="7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92" i="7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9" i="7"/>
  <c r="A110" i="7" s="1"/>
  <c r="A111" i="7" s="1"/>
  <c r="A112" i="7" s="1"/>
  <c r="A113" i="7" s="1"/>
  <c r="A114" i="7" s="1"/>
  <c r="A115" i="7" s="1"/>
  <c r="A120" i="7"/>
  <c r="A121" i="7" s="1"/>
  <c r="A122" i="7" s="1"/>
  <c r="A123" i="7" s="1"/>
  <c r="A124" i="7" s="1"/>
  <c r="A125" i="7" s="1"/>
  <c r="A126" i="7" s="1"/>
  <c r="A131" i="7"/>
  <c r="A132" i="7" s="1"/>
  <c r="A133" i="7" s="1"/>
  <c r="A134" i="7" s="1"/>
  <c r="A135" i="7" s="1"/>
  <c r="A136" i="7" s="1"/>
  <c r="A137" i="7" s="1"/>
  <c r="A138" i="7" s="1"/>
  <c r="A139" i="7" s="1"/>
  <c r="A144" i="7"/>
  <c r="A145" i="7" s="1"/>
  <c r="A146" i="7" s="1"/>
  <c r="A147" i="7" s="1"/>
  <c r="A153" i="7"/>
  <c r="A154" i="7" s="1"/>
  <c r="A155" i="7" s="1"/>
  <c r="A156" i="7" s="1"/>
  <c r="A157" i="7" s="1"/>
  <c r="A158" i="7" s="1"/>
  <c r="A164" i="7"/>
  <c r="A165" i="7" s="1"/>
  <c r="A166" i="7" s="1"/>
  <c r="A167" i="7" s="1"/>
  <c r="A168" i="7" s="1"/>
  <c r="B165" i="7"/>
  <c r="J37" i="6"/>
  <c r="J36" i="6"/>
  <c r="AY99" i="1" s="1"/>
  <c r="J35" i="6"/>
  <c r="AX99" i="1" s="1"/>
  <c r="BI186" i="6"/>
  <c r="BH186" i="6"/>
  <c r="BG186" i="6"/>
  <c r="BE186" i="6"/>
  <c r="T186" i="6"/>
  <c r="T185" i="6" s="1"/>
  <c r="T184" i="6" s="1"/>
  <c r="R186" i="6"/>
  <c r="R185" i="6" s="1"/>
  <c r="R184" i="6" s="1"/>
  <c r="P186" i="6"/>
  <c r="P185" i="6" s="1"/>
  <c r="P184" i="6" s="1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19" i="6"/>
  <c r="F119" i="6"/>
  <c r="F117" i="6"/>
  <c r="E115" i="6"/>
  <c r="J91" i="6"/>
  <c r="F91" i="6"/>
  <c r="F89" i="6"/>
  <c r="E87" i="6"/>
  <c r="J24" i="6"/>
  <c r="E24" i="6"/>
  <c r="J92" i="6" s="1"/>
  <c r="J23" i="6"/>
  <c r="J18" i="6"/>
  <c r="E18" i="6"/>
  <c r="F120" i="6" s="1"/>
  <c r="J17" i="6"/>
  <c r="J12" i="6"/>
  <c r="J117" i="6" s="1"/>
  <c r="E7" i="6"/>
  <c r="E113" i="6"/>
  <c r="AY98" i="1"/>
  <c r="AX98" i="1"/>
  <c r="BD98" i="1"/>
  <c r="AZ98" i="1"/>
  <c r="AU98" i="1"/>
  <c r="J37" i="4"/>
  <c r="J36" i="4"/>
  <c r="AY97" i="1" s="1"/>
  <c r="J35" i="4"/>
  <c r="AX97" i="1" s="1"/>
  <c r="BI224" i="4"/>
  <c r="BH224" i="4"/>
  <c r="BG224" i="4"/>
  <c r="BE224" i="4"/>
  <c r="T224" i="4"/>
  <c r="T223" i="4" s="1"/>
  <c r="R224" i="4"/>
  <c r="R223" i="4" s="1"/>
  <c r="P224" i="4"/>
  <c r="P223" i="4" s="1"/>
  <c r="BI222" i="4"/>
  <c r="BH222" i="4"/>
  <c r="BG222" i="4"/>
  <c r="BE222" i="4"/>
  <c r="T222" i="4"/>
  <c r="R222" i="4"/>
  <c r="P222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78" i="4"/>
  <c r="BH178" i="4"/>
  <c r="BG178" i="4"/>
  <c r="BE178" i="4"/>
  <c r="T178" i="4"/>
  <c r="R178" i="4"/>
  <c r="P178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92" i="4" s="1"/>
  <c r="J23" i="4"/>
  <c r="J18" i="4"/>
  <c r="E18" i="4"/>
  <c r="F121" i="4" s="1"/>
  <c r="J17" i="4"/>
  <c r="J12" i="4"/>
  <c r="J118" i="4" s="1"/>
  <c r="E7" i="4"/>
  <c r="E85" i="4" s="1"/>
  <c r="J37" i="3"/>
  <c r="J36" i="3"/>
  <c r="AY96" i="1" s="1"/>
  <c r="J35" i="3"/>
  <c r="AX96" i="1" s="1"/>
  <c r="BI1709" i="3"/>
  <c r="BH1709" i="3"/>
  <c r="BG1709" i="3"/>
  <c r="BE1709" i="3"/>
  <c r="T1709" i="3"/>
  <c r="R1709" i="3"/>
  <c r="P1709" i="3"/>
  <c r="BI1708" i="3"/>
  <c r="BH1708" i="3"/>
  <c r="BG1708" i="3"/>
  <c r="BE1708" i="3"/>
  <c r="T1708" i="3"/>
  <c r="R1708" i="3"/>
  <c r="P1708" i="3"/>
  <c r="BI1699" i="3"/>
  <c r="BH1699" i="3"/>
  <c r="BG1699" i="3"/>
  <c r="BE1699" i="3"/>
  <c r="T1699" i="3"/>
  <c r="R1699" i="3"/>
  <c r="P1699" i="3"/>
  <c r="BI1658" i="3"/>
  <c r="BH1658" i="3"/>
  <c r="BG1658" i="3"/>
  <c r="BE1658" i="3"/>
  <c r="T1658" i="3"/>
  <c r="R1658" i="3"/>
  <c r="P1658" i="3"/>
  <c r="BI1649" i="3"/>
  <c r="BH1649" i="3"/>
  <c r="BG1649" i="3"/>
  <c r="BE1649" i="3"/>
  <c r="T1649" i="3"/>
  <c r="R1649" i="3"/>
  <c r="P1649" i="3"/>
  <c r="BI1610" i="3"/>
  <c r="BH1610" i="3"/>
  <c r="BG1610" i="3"/>
  <c r="BE1610" i="3"/>
  <c r="T1610" i="3"/>
  <c r="R1610" i="3"/>
  <c r="P1610" i="3"/>
  <c r="BI1608" i="3"/>
  <c r="BH1608" i="3"/>
  <c r="BG1608" i="3"/>
  <c r="BE1608" i="3"/>
  <c r="T1608" i="3"/>
  <c r="R1608" i="3"/>
  <c r="P1608" i="3"/>
  <c r="BI1598" i="3"/>
  <c r="BH1598" i="3"/>
  <c r="BG1598" i="3"/>
  <c r="BE1598" i="3"/>
  <c r="T1598" i="3"/>
  <c r="R1598" i="3"/>
  <c r="P1598" i="3"/>
  <c r="BI1583" i="3"/>
  <c r="BH1583" i="3"/>
  <c r="BG1583" i="3"/>
  <c r="BE1583" i="3"/>
  <c r="T1583" i="3"/>
  <c r="R1583" i="3"/>
  <c r="P1583" i="3"/>
  <c r="BI1580" i="3"/>
  <c r="BH1580" i="3"/>
  <c r="BG1580" i="3"/>
  <c r="BE1580" i="3"/>
  <c r="T1580" i="3"/>
  <c r="R1580" i="3"/>
  <c r="P1580" i="3"/>
  <c r="BI1577" i="3"/>
  <c r="BH1577" i="3"/>
  <c r="BG1577" i="3"/>
  <c r="BE1577" i="3"/>
  <c r="T1577" i="3"/>
  <c r="R1577" i="3"/>
  <c r="P1577" i="3"/>
  <c r="BI1575" i="3"/>
  <c r="BH1575" i="3"/>
  <c r="BG1575" i="3"/>
  <c r="BE1575" i="3"/>
  <c r="T1575" i="3"/>
  <c r="R1575" i="3"/>
  <c r="P1575" i="3"/>
  <c r="BI1564" i="3"/>
  <c r="BH1564" i="3"/>
  <c r="BG1564" i="3"/>
  <c r="BE1564" i="3"/>
  <c r="T1564" i="3"/>
  <c r="R1564" i="3"/>
  <c r="P1564" i="3"/>
  <c r="BI1556" i="3"/>
  <c r="BH1556" i="3"/>
  <c r="BG1556" i="3"/>
  <c r="BE1556" i="3"/>
  <c r="T1556" i="3"/>
  <c r="R1556" i="3"/>
  <c r="P1556" i="3"/>
  <c r="BI1554" i="3"/>
  <c r="BH1554" i="3"/>
  <c r="BG1554" i="3"/>
  <c r="BE1554" i="3"/>
  <c r="T1554" i="3"/>
  <c r="R1554" i="3"/>
  <c r="P1554" i="3"/>
  <c r="BI1553" i="3"/>
  <c r="BH1553" i="3"/>
  <c r="BG1553" i="3"/>
  <c r="BE1553" i="3"/>
  <c r="T1553" i="3"/>
  <c r="R1553" i="3"/>
  <c r="P1553" i="3"/>
  <c r="BI1530" i="3"/>
  <c r="BH1530" i="3"/>
  <c r="BG1530" i="3"/>
  <c r="BE1530" i="3"/>
  <c r="T1530" i="3"/>
  <c r="R1530" i="3"/>
  <c r="P1530" i="3"/>
  <c r="BI1528" i="3"/>
  <c r="BH1528" i="3"/>
  <c r="BG1528" i="3"/>
  <c r="BE1528" i="3"/>
  <c r="T1528" i="3"/>
  <c r="R1528" i="3"/>
  <c r="P1528" i="3"/>
  <c r="BI1527" i="3"/>
  <c r="BH1527" i="3"/>
  <c r="BG1527" i="3"/>
  <c r="BE1527" i="3"/>
  <c r="T1527" i="3"/>
  <c r="R1527" i="3"/>
  <c r="P1527" i="3"/>
  <c r="BI1516" i="3"/>
  <c r="BH1516" i="3"/>
  <c r="BG1516" i="3"/>
  <c r="BE1516" i="3"/>
  <c r="T1516" i="3"/>
  <c r="R1516" i="3"/>
  <c r="P1516" i="3"/>
  <c r="BI1514" i="3"/>
  <c r="BH1514" i="3"/>
  <c r="BG1514" i="3"/>
  <c r="BE1514" i="3"/>
  <c r="T1514" i="3"/>
  <c r="R1514" i="3"/>
  <c r="P1514" i="3"/>
  <c r="BI1500" i="3"/>
  <c r="BH1500" i="3"/>
  <c r="BG1500" i="3"/>
  <c r="BE1500" i="3"/>
  <c r="T1500" i="3"/>
  <c r="R1500" i="3"/>
  <c r="P1500" i="3"/>
  <c r="BI1498" i="3"/>
  <c r="BH1498" i="3"/>
  <c r="BG1498" i="3"/>
  <c r="BE1498" i="3"/>
  <c r="T1498" i="3"/>
  <c r="R1498" i="3"/>
  <c r="P1498" i="3"/>
  <c r="BI1497" i="3"/>
  <c r="BH1497" i="3"/>
  <c r="BG1497" i="3"/>
  <c r="BE1497" i="3"/>
  <c r="T1497" i="3"/>
  <c r="R1497" i="3"/>
  <c r="P1497" i="3"/>
  <c r="BI1460" i="3"/>
  <c r="BH1460" i="3"/>
  <c r="BG1460" i="3"/>
  <c r="BE1460" i="3"/>
  <c r="T1460" i="3"/>
  <c r="R1460" i="3"/>
  <c r="P1460" i="3"/>
  <c r="BI1452" i="3"/>
  <c r="BH1452" i="3"/>
  <c r="BG1452" i="3"/>
  <c r="BE1452" i="3"/>
  <c r="T1452" i="3"/>
  <c r="R1452" i="3"/>
  <c r="P1452" i="3"/>
  <c r="BI1442" i="3"/>
  <c r="BH1442" i="3"/>
  <c r="BG1442" i="3"/>
  <c r="BE1442" i="3"/>
  <c r="T1442" i="3"/>
  <c r="R1442" i="3"/>
  <c r="P1442" i="3"/>
  <c r="BI1421" i="3"/>
  <c r="BH1421" i="3"/>
  <c r="BG1421" i="3"/>
  <c r="BE1421" i="3"/>
  <c r="T1421" i="3"/>
  <c r="T1420" i="3" s="1"/>
  <c r="R1421" i="3"/>
  <c r="R1420" i="3" s="1"/>
  <c r="P1421" i="3"/>
  <c r="P1420" i="3" s="1"/>
  <c r="BI1419" i="3"/>
  <c r="BH1419" i="3"/>
  <c r="BG1419" i="3"/>
  <c r="BE1419" i="3"/>
  <c r="T1419" i="3"/>
  <c r="R1419" i="3"/>
  <c r="P1419" i="3"/>
  <c r="BI1411" i="3"/>
  <c r="BH1411" i="3"/>
  <c r="BG1411" i="3"/>
  <c r="BE1411" i="3"/>
  <c r="T1411" i="3"/>
  <c r="R1411" i="3"/>
  <c r="P1411" i="3"/>
  <c r="BI1409" i="3"/>
  <c r="BH1409" i="3"/>
  <c r="BG1409" i="3"/>
  <c r="BE1409" i="3"/>
  <c r="T1409" i="3"/>
  <c r="R1409" i="3"/>
  <c r="P1409" i="3"/>
  <c r="BI1408" i="3"/>
  <c r="BH1408" i="3"/>
  <c r="BG1408" i="3"/>
  <c r="BE1408" i="3"/>
  <c r="T1408" i="3"/>
  <c r="R1408" i="3"/>
  <c r="P1408" i="3"/>
  <c r="BI1391" i="3"/>
  <c r="BH1391" i="3"/>
  <c r="BG1391" i="3"/>
  <c r="BE1391" i="3"/>
  <c r="T1391" i="3"/>
  <c r="R1391" i="3"/>
  <c r="P1391" i="3"/>
  <c r="BI1389" i="3"/>
  <c r="BH1389" i="3"/>
  <c r="BG1389" i="3"/>
  <c r="BE1389" i="3"/>
  <c r="T1389" i="3"/>
  <c r="R1389" i="3"/>
  <c r="P1389" i="3"/>
  <c r="BI1388" i="3"/>
  <c r="BH1388" i="3"/>
  <c r="BG1388" i="3"/>
  <c r="BE1388" i="3"/>
  <c r="T1388" i="3"/>
  <c r="R1388" i="3"/>
  <c r="P1388" i="3"/>
  <c r="BI1387" i="3"/>
  <c r="BH1387" i="3"/>
  <c r="BG1387" i="3"/>
  <c r="BE1387" i="3"/>
  <c r="T1387" i="3"/>
  <c r="R1387" i="3"/>
  <c r="P1387" i="3"/>
  <c r="BI1386" i="3"/>
  <c r="BH1386" i="3"/>
  <c r="BG1386" i="3"/>
  <c r="BE1386" i="3"/>
  <c r="T1386" i="3"/>
  <c r="R1386" i="3"/>
  <c r="P1386" i="3"/>
  <c r="BI1384" i="3"/>
  <c r="BH1384" i="3"/>
  <c r="BG1384" i="3"/>
  <c r="BE1384" i="3"/>
  <c r="T1384" i="3"/>
  <c r="R1384" i="3"/>
  <c r="P1384" i="3"/>
  <c r="BI1383" i="3"/>
  <c r="BH1383" i="3"/>
  <c r="BG1383" i="3"/>
  <c r="BE1383" i="3"/>
  <c r="T1383" i="3"/>
  <c r="R1383" i="3"/>
  <c r="P1383" i="3"/>
  <c r="BI1382" i="3"/>
  <c r="BH1382" i="3"/>
  <c r="BG1382" i="3"/>
  <c r="BE1382" i="3"/>
  <c r="T1382" i="3"/>
  <c r="R1382" i="3"/>
  <c r="P1382" i="3"/>
  <c r="BI1379" i="3"/>
  <c r="BH1379" i="3"/>
  <c r="BG1379" i="3"/>
  <c r="BE1379" i="3"/>
  <c r="T1379" i="3"/>
  <c r="R1379" i="3"/>
  <c r="P1379" i="3"/>
  <c r="BI1377" i="3"/>
  <c r="BH1377" i="3"/>
  <c r="BG1377" i="3"/>
  <c r="BE1377" i="3"/>
  <c r="T1377" i="3"/>
  <c r="R1377" i="3"/>
  <c r="P1377" i="3"/>
  <c r="BI1376" i="3"/>
  <c r="BH1376" i="3"/>
  <c r="BG1376" i="3"/>
  <c r="BE1376" i="3"/>
  <c r="T1376" i="3"/>
  <c r="R1376" i="3"/>
  <c r="P1376" i="3"/>
  <c r="BI1375" i="3"/>
  <c r="BH1375" i="3"/>
  <c r="BG1375" i="3"/>
  <c r="BE1375" i="3"/>
  <c r="T1375" i="3"/>
  <c r="R1375" i="3"/>
  <c r="P1375" i="3"/>
  <c r="BI1374" i="3"/>
  <c r="BH1374" i="3"/>
  <c r="BG1374" i="3"/>
  <c r="BE1374" i="3"/>
  <c r="T1374" i="3"/>
  <c r="R1374" i="3"/>
  <c r="P1374" i="3"/>
  <c r="BI1366" i="3"/>
  <c r="BH1366" i="3"/>
  <c r="BG1366" i="3"/>
  <c r="BE1366" i="3"/>
  <c r="T1366" i="3"/>
  <c r="R1366" i="3"/>
  <c r="P1366" i="3"/>
  <c r="BI1365" i="3"/>
  <c r="BH1365" i="3"/>
  <c r="BG1365" i="3"/>
  <c r="BE1365" i="3"/>
  <c r="T1365" i="3"/>
  <c r="R1365" i="3"/>
  <c r="P1365" i="3"/>
  <c r="BI1356" i="3"/>
  <c r="BH1356" i="3"/>
  <c r="BG1356" i="3"/>
  <c r="BE1356" i="3"/>
  <c r="T1356" i="3"/>
  <c r="R1356" i="3"/>
  <c r="P1356" i="3"/>
  <c r="BI1355" i="3"/>
  <c r="BH1355" i="3"/>
  <c r="BG1355" i="3"/>
  <c r="BE1355" i="3"/>
  <c r="T1355" i="3"/>
  <c r="R1355" i="3"/>
  <c r="P1355" i="3"/>
  <c r="BI1347" i="3"/>
  <c r="BH1347" i="3"/>
  <c r="BG1347" i="3"/>
  <c r="BE1347" i="3"/>
  <c r="T1347" i="3"/>
  <c r="R1347" i="3"/>
  <c r="P1347" i="3"/>
  <c r="BI1346" i="3"/>
  <c r="BH1346" i="3"/>
  <c r="BG1346" i="3"/>
  <c r="BE1346" i="3"/>
  <c r="T1346" i="3"/>
  <c r="R1346" i="3"/>
  <c r="P1346" i="3"/>
  <c r="BI1345" i="3"/>
  <c r="BH1345" i="3"/>
  <c r="BG1345" i="3"/>
  <c r="BE1345" i="3"/>
  <c r="T1345" i="3"/>
  <c r="R1345" i="3"/>
  <c r="P1345" i="3"/>
  <c r="BI1344" i="3"/>
  <c r="BH1344" i="3"/>
  <c r="BG1344" i="3"/>
  <c r="BE1344" i="3"/>
  <c r="T1344" i="3"/>
  <c r="R1344" i="3"/>
  <c r="P1344" i="3"/>
  <c r="BI1343" i="3"/>
  <c r="BH1343" i="3"/>
  <c r="BG1343" i="3"/>
  <c r="BE1343" i="3"/>
  <c r="T1343" i="3"/>
  <c r="R1343" i="3"/>
  <c r="P1343" i="3"/>
  <c r="BI1342" i="3"/>
  <c r="BH1342" i="3"/>
  <c r="BG1342" i="3"/>
  <c r="BE1342" i="3"/>
  <c r="T1342" i="3"/>
  <c r="R1342" i="3"/>
  <c r="P1342" i="3"/>
  <c r="BI1341" i="3"/>
  <c r="BH1341" i="3"/>
  <c r="BG1341" i="3"/>
  <c r="BE1341" i="3"/>
  <c r="T1341" i="3"/>
  <c r="R1341" i="3"/>
  <c r="P1341" i="3"/>
  <c r="BI1340" i="3"/>
  <c r="BH1340" i="3"/>
  <c r="BG1340" i="3"/>
  <c r="BE1340" i="3"/>
  <c r="T1340" i="3"/>
  <c r="R1340" i="3"/>
  <c r="P1340" i="3"/>
  <c r="BI1339" i="3"/>
  <c r="BH1339" i="3"/>
  <c r="BG1339" i="3"/>
  <c r="BE1339" i="3"/>
  <c r="T1339" i="3"/>
  <c r="R1339" i="3"/>
  <c r="P1339" i="3"/>
  <c r="BI1338" i="3"/>
  <c r="BH1338" i="3"/>
  <c r="BG1338" i="3"/>
  <c r="BE1338" i="3"/>
  <c r="T1338" i="3"/>
  <c r="R1338" i="3"/>
  <c r="P1338" i="3"/>
  <c r="BI1337" i="3"/>
  <c r="BH1337" i="3"/>
  <c r="BG1337" i="3"/>
  <c r="BE1337" i="3"/>
  <c r="T1337" i="3"/>
  <c r="R1337" i="3"/>
  <c r="P1337" i="3"/>
  <c r="BI1329" i="3"/>
  <c r="BH1329" i="3"/>
  <c r="BG1329" i="3"/>
  <c r="BE1329" i="3"/>
  <c r="T1329" i="3"/>
  <c r="R1329" i="3"/>
  <c r="P1329" i="3"/>
  <c r="BI1328" i="3"/>
  <c r="BH1328" i="3"/>
  <c r="BG1328" i="3"/>
  <c r="BE1328" i="3"/>
  <c r="T1328" i="3"/>
  <c r="R1328" i="3"/>
  <c r="P1328" i="3"/>
  <c r="BI1327" i="3"/>
  <c r="BH1327" i="3"/>
  <c r="BG1327" i="3"/>
  <c r="BE1327" i="3"/>
  <c r="T1327" i="3"/>
  <c r="R1327" i="3"/>
  <c r="P1327" i="3"/>
  <c r="BI1326" i="3"/>
  <c r="BH1326" i="3"/>
  <c r="BG1326" i="3"/>
  <c r="BE1326" i="3"/>
  <c r="T1326" i="3"/>
  <c r="R1326" i="3"/>
  <c r="P1326" i="3"/>
  <c r="BI1325" i="3"/>
  <c r="BH1325" i="3"/>
  <c r="BG1325" i="3"/>
  <c r="BE1325" i="3"/>
  <c r="T1325" i="3"/>
  <c r="R1325" i="3"/>
  <c r="P1325" i="3"/>
  <c r="BI1319" i="3"/>
  <c r="BH1319" i="3"/>
  <c r="BG1319" i="3"/>
  <c r="BE1319" i="3"/>
  <c r="T1319" i="3"/>
  <c r="R1319" i="3"/>
  <c r="P1319" i="3"/>
  <c r="BI1309" i="3"/>
  <c r="BH1309" i="3"/>
  <c r="BG1309" i="3"/>
  <c r="BE1309" i="3"/>
  <c r="T1309" i="3"/>
  <c r="R1309" i="3"/>
  <c r="P1309" i="3"/>
  <c r="BI1308" i="3"/>
  <c r="BH1308" i="3"/>
  <c r="BG1308" i="3"/>
  <c r="BE1308" i="3"/>
  <c r="T1308" i="3"/>
  <c r="R1308" i="3"/>
  <c r="P1308" i="3"/>
  <c r="BI1304" i="3"/>
  <c r="BH1304" i="3"/>
  <c r="BG1304" i="3"/>
  <c r="BE1304" i="3"/>
  <c r="T1304" i="3"/>
  <c r="R1304" i="3"/>
  <c r="P1304" i="3"/>
  <c r="BI1301" i="3"/>
  <c r="BH1301" i="3"/>
  <c r="BG1301" i="3"/>
  <c r="BE1301" i="3"/>
  <c r="T1301" i="3"/>
  <c r="R1301" i="3"/>
  <c r="P1301" i="3"/>
  <c r="BI1298" i="3"/>
  <c r="BH1298" i="3"/>
  <c r="BG1298" i="3"/>
  <c r="BE1298" i="3"/>
  <c r="T1298" i="3"/>
  <c r="R1298" i="3"/>
  <c r="P1298" i="3"/>
  <c r="BI1293" i="3"/>
  <c r="BH1293" i="3"/>
  <c r="BG1293" i="3"/>
  <c r="BE1293" i="3"/>
  <c r="T1293" i="3"/>
  <c r="R1293" i="3"/>
  <c r="P1293" i="3"/>
  <c r="BI1290" i="3"/>
  <c r="BH1290" i="3"/>
  <c r="BG1290" i="3"/>
  <c r="BE1290" i="3"/>
  <c r="T1290" i="3"/>
  <c r="R1290" i="3"/>
  <c r="P1290" i="3"/>
  <c r="BI1282" i="3"/>
  <c r="BH1282" i="3"/>
  <c r="BG1282" i="3"/>
  <c r="BE1282" i="3"/>
  <c r="T1282" i="3"/>
  <c r="R1282" i="3"/>
  <c r="P1282" i="3"/>
  <c r="BI1276" i="3"/>
  <c r="BH1276" i="3"/>
  <c r="BG1276" i="3"/>
  <c r="BE1276" i="3"/>
  <c r="T1276" i="3"/>
  <c r="R1276" i="3"/>
  <c r="P1276" i="3"/>
  <c r="BI1266" i="3"/>
  <c r="BH1266" i="3"/>
  <c r="BG1266" i="3"/>
  <c r="BE1266" i="3"/>
  <c r="T1266" i="3"/>
  <c r="R1266" i="3"/>
  <c r="P1266" i="3"/>
  <c r="BI1265" i="3"/>
  <c r="BH1265" i="3"/>
  <c r="BG1265" i="3"/>
  <c r="BE1265" i="3"/>
  <c r="T1265" i="3"/>
  <c r="R1265" i="3"/>
  <c r="P1265" i="3"/>
  <c r="BI1264" i="3"/>
  <c r="BH1264" i="3"/>
  <c r="BG1264" i="3"/>
  <c r="BE1264" i="3"/>
  <c r="T1264" i="3"/>
  <c r="R1264" i="3"/>
  <c r="P1264" i="3"/>
  <c r="BI1263" i="3"/>
  <c r="BH1263" i="3"/>
  <c r="BG1263" i="3"/>
  <c r="BE1263" i="3"/>
  <c r="T1263" i="3"/>
  <c r="R1263" i="3"/>
  <c r="P1263" i="3"/>
  <c r="BI1262" i="3"/>
  <c r="BH1262" i="3"/>
  <c r="BG1262" i="3"/>
  <c r="BE1262" i="3"/>
  <c r="T1262" i="3"/>
  <c r="R1262" i="3"/>
  <c r="P1262" i="3"/>
  <c r="BI1261" i="3"/>
  <c r="BH1261" i="3"/>
  <c r="BG1261" i="3"/>
  <c r="BE1261" i="3"/>
  <c r="T1261" i="3"/>
  <c r="R1261" i="3"/>
  <c r="P1261" i="3"/>
  <c r="BI1260" i="3"/>
  <c r="BH1260" i="3"/>
  <c r="BG1260" i="3"/>
  <c r="BE1260" i="3"/>
  <c r="T1260" i="3"/>
  <c r="R1260" i="3"/>
  <c r="P1260" i="3"/>
  <c r="BI1259" i="3"/>
  <c r="BH1259" i="3"/>
  <c r="BG1259" i="3"/>
  <c r="BE1259" i="3"/>
  <c r="T1259" i="3"/>
  <c r="R1259" i="3"/>
  <c r="P1259" i="3"/>
  <c r="BI1258" i="3"/>
  <c r="BH1258" i="3"/>
  <c r="BG1258" i="3"/>
  <c r="BE1258" i="3"/>
  <c r="T1258" i="3"/>
  <c r="R1258" i="3"/>
  <c r="P1258" i="3"/>
  <c r="BI1257" i="3"/>
  <c r="BH1257" i="3"/>
  <c r="BG1257" i="3"/>
  <c r="BE1257" i="3"/>
  <c r="T1257" i="3"/>
  <c r="R1257" i="3"/>
  <c r="P1257" i="3"/>
  <c r="BI1256" i="3"/>
  <c r="BH1256" i="3"/>
  <c r="BG1256" i="3"/>
  <c r="BE1256" i="3"/>
  <c r="T1256" i="3"/>
  <c r="R1256" i="3"/>
  <c r="P1256" i="3"/>
  <c r="BI1255" i="3"/>
  <c r="BH1255" i="3"/>
  <c r="BG1255" i="3"/>
  <c r="BE1255" i="3"/>
  <c r="T1255" i="3"/>
  <c r="R1255" i="3"/>
  <c r="P1255" i="3"/>
  <c r="BI1241" i="3"/>
  <c r="BH1241" i="3"/>
  <c r="BG1241" i="3"/>
  <c r="BE1241" i="3"/>
  <c r="T1241" i="3"/>
  <c r="R1241" i="3"/>
  <c r="P1241" i="3"/>
  <c r="BI1240" i="3"/>
  <c r="BH1240" i="3"/>
  <c r="BG1240" i="3"/>
  <c r="BE1240" i="3"/>
  <c r="T1240" i="3"/>
  <c r="R1240" i="3"/>
  <c r="P1240" i="3"/>
  <c r="BI1238" i="3"/>
  <c r="BH1238" i="3"/>
  <c r="BG1238" i="3"/>
  <c r="BE1238" i="3"/>
  <c r="T1238" i="3"/>
  <c r="R1238" i="3"/>
  <c r="P1238" i="3"/>
  <c r="BI1229" i="3"/>
  <c r="BH1229" i="3"/>
  <c r="BG1229" i="3"/>
  <c r="BE1229" i="3"/>
  <c r="T1229" i="3"/>
  <c r="R1229" i="3"/>
  <c r="P1229" i="3"/>
  <c r="BI1227" i="3"/>
  <c r="BH1227" i="3"/>
  <c r="BG1227" i="3"/>
  <c r="BE1227" i="3"/>
  <c r="T1227" i="3"/>
  <c r="R1227" i="3"/>
  <c r="P1227" i="3"/>
  <c r="BI1225" i="3"/>
  <c r="BH1225" i="3"/>
  <c r="BG1225" i="3"/>
  <c r="BE1225" i="3"/>
  <c r="T1225" i="3"/>
  <c r="R1225" i="3"/>
  <c r="P1225" i="3"/>
  <c r="BI1214" i="3"/>
  <c r="BH1214" i="3"/>
  <c r="BG1214" i="3"/>
  <c r="BE1214" i="3"/>
  <c r="T1214" i="3"/>
  <c r="R1214" i="3"/>
  <c r="P1214" i="3"/>
  <c r="BI1213" i="3"/>
  <c r="BH1213" i="3"/>
  <c r="BG1213" i="3"/>
  <c r="BE1213" i="3"/>
  <c r="T1213" i="3"/>
  <c r="R1213" i="3"/>
  <c r="P1213" i="3"/>
  <c r="BI1212" i="3"/>
  <c r="BH1212" i="3"/>
  <c r="BG1212" i="3"/>
  <c r="BE1212" i="3"/>
  <c r="T1212" i="3"/>
  <c r="R1212" i="3"/>
  <c r="P1212" i="3"/>
  <c r="BI1211" i="3"/>
  <c r="BH1211" i="3"/>
  <c r="BG1211" i="3"/>
  <c r="BE1211" i="3"/>
  <c r="T1211" i="3"/>
  <c r="R1211" i="3"/>
  <c r="P1211" i="3"/>
  <c r="BI1210" i="3"/>
  <c r="BH1210" i="3"/>
  <c r="BG1210" i="3"/>
  <c r="BE1210" i="3"/>
  <c r="T1210" i="3"/>
  <c r="R1210" i="3"/>
  <c r="P1210" i="3"/>
  <c r="BI1207" i="3"/>
  <c r="BH1207" i="3"/>
  <c r="BG1207" i="3"/>
  <c r="BE1207" i="3"/>
  <c r="T1207" i="3"/>
  <c r="R1207" i="3"/>
  <c r="P1207" i="3"/>
  <c r="BI1197" i="3"/>
  <c r="BH1197" i="3"/>
  <c r="BG1197" i="3"/>
  <c r="BE1197" i="3"/>
  <c r="T1197" i="3"/>
  <c r="R1197" i="3"/>
  <c r="P1197" i="3"/>
  <c r="BI1187" i="3"/>
  <c r="BH1187" i="3"/>
  <c r="BG1187" i="3"/>
  <c r="BE1187" i="3"/>
  <c r="T1187" i="3"/>
  <c r="R1187" i="3"/>
  <c r="P1187" i="3"/>
  <c r="BI1181" i="3"/>
  <c r="BH1181" i="3"/>
  <c r="BG1181" i="3"/>
  <c r="BE1181" i="3"/>
  <c r="T1181" i="3"/>
  <c r="R1181" i="3"/>
  <c r="P1181" i="3"/>
  <c r="BI1178" i="3"/>
  <c r="BH1178" i="3"/>
  <c r="BG1178" i="3"/>
  <c r="BE1178" i="3"/>
  <c r="T1178" i="3"/>
  <c r="R1178" i="3"/>
  <c r="P1178" i="3"/>
  <c r="BI1168" i="3"/>
  <c r="BH1168" i="3"/>
  <c r="BG1168" i="3"/>
  <c r="BE1168" i="3"/>
  <c r="T1168" i="3"/>
  <c r="R1168" i="3"/>
  <c r="P1168" i="3"/>
  <c r="BI1160" i="3"/>
  <c r="BH1160" i="3"/>
  <c r="BG1160" i="3"/>
  <c r="BE1160" i="3"/>
  <c r="T1160" i="3"/>
  <c r="R1160" i="3"/>
  <c r="P1160" i="3"/>
  <c r="BI1158" i="3"/>
  <c r="BH1158" i="3"/>
  <c r="BG1158" i="3"/>
  <c r="BE1158" i="3"/>
  <c r="T1158" i="3"/>
  <c r="R1158" i="3"/>
  <c r="P1158" i="3"/>
  <c r="BI1156" i="3"/>
  <c r="BH1156" i="3"/>
  <c r="BG1156" i="3"/>
  <c r="BE1156" i="3"/>
  <c r="T1156" i="3"/>
  <c r="R1156" i="3"/>
  <c r="P1156" i="3"/>
  <c r="BI1154" i="3"/>
  <c r="BH1154" i="3"/>
  <c r="BG1154" i="3"/>
  <c r="BE1154" i="3"/>
  <c r="T1154" i="3"/>
  <c r="R1154" i="3"/>
  <c r="P1154" i="3"/>
  <c r="BI1153" i="3"/>
  <c r="BH1153" i="3"/>
  <c r="BG1153" i="3"/>
  <c r="BE1153" i="3"/>
  <c r="T1153" i="3"/>
  <c r="R1153" i="3"/>
  <c r="P1153" i="3"/>
  <c r="BI1152" i="3"/>
  <c r="BH1152" i="3"/>
  <c r="BG1152" i="3"/>
  <c r="BE1152" i="3"/>
  <c r="T1152" i="3"/>
  <c r="R1152" i="3"/>
  <c r="P1152" i="3"/>
  <c r="BI1151" i="3"/>
  <c r="BH1151" i="3"/>
  <c r="BG1151" i="3"/>
  <c r="BE1151" i="3"/>
  <c r="T1151" i="3"/>
  <c r="R1151" i="3"/>
  <c r="P1151" i="3"/>
  <c r="BI1149" i="3"/>
  <c r="BH1149" i="3"/>
  <c r="BG1149" i="3"/>
  <c r="BE1149" i="3"/>
  <c r="T1149" i="3"/>
  <c r="R1149" i="3"/>
  <c r="P1149" i="3"/>
  <c r="BI1147" i="3"/>
  <c r="BH1147" i="3"/>
  <c r="BG1147" i="3"/>
  <c r="BE1147" i="3"/>
  <c r="T1147" i="3"/>
  <c r="R1147" i="3"/>
  <c r="P1147" i="3"/>
  <c r="BI1146" i="3"/>
  <c r="BH1146" i="3"/>
  <c r="BG1146" i="3"/>
  <c r="BE1146" i="3"/>
  <c r="T1146" i="3"/>
  <c r="R1146" i="3"/>
  <c r="P1146" i="3"/>
  <c r="BI1143" i="3"/>
  <c r="BH1143" i="3"/>
  <c r="BG1143" i="3"/>
  <c r="BE1143" i="3"/>
  <c r="T1143" i="3"/>
  <c r="R1143" i="3"/>
  <c r="P1143" i="3"/>
  <c r="BI1141" i="3"/>
  <c r="BH1141" i="3"/>
  <c r="BG1141" i="3"/>
  <c r="BE1141" i="3"/>
  <c r="T1141" i="3"/>
  <c r="R1141" i="3"/>
  <c r="P1141" i="3"/>
  <c r="BI1129" i="3"/>
  <c r="BH1129" i="3"/>
  <c r="BG1129" i="3"/>
  <c r="BE1129" i="3"/>
  <c r="T1129" i="3"/>
  <c r="R1129" i="3"/>
  <c r="P1129" i="3"/>
  <c r="BI1128" i="3"/>
  <c r="BH1128" i="3"/>
  <c r="BG1128" i="3"/>
  <c r="BE1128" i="3"/>
  <c r="T1128" i="3"/>
  <c r="R1128" i="3"/>
  <c r="P1128" i="3"/>
  <c r="BI1127" i="3"/>
  <c r="BH1127" i="3"/>
  <c r="BG1127" i="3"/>
  <c r="BE1127" i="3"/>
  <c r="T1127" i="3"/>
  <c r="R1127" i="3"/>
  <c r="P1127" i="3"/>
  <c r="BI1126" i="3"/>
  <c r="BH1126" i="3"/>
  <c r="BG1126" i="3"/>
  <c r="BE1126" i="3"/>
  <c r="T1126" i="3"/>
  <c r="R1126" i="3"/>
  <c r="P1126" i="3"/>
  <c r="BI1125" i="3"/>
  <c r="BH1125" i="3"/>
  <c r="BG1125" i="3"/>
  <c r="BE1125" i="3"/>
  <c r="T1125" i="3"/>
  <c r="R1125" i="3"/>
  <c r="P1125" i="3"/>
  <c r="BI1124" i="3"/>
  <c r="BH1124" i="3"/>
  <c r="BG1124" i="3"/>
  <c r="BE1124" i="3"/>
  <c r="T1124" i="3"/>
  <c r="R1124" i="3"/>
  <c r="P1124" i="3"/>
  <c r="BI1123" i="3"/>
  <c r="BH1123" i="3"/>
  <c r="BG1123" i="3"/>
  <c r="BE1123" i="3"/>
  <c r="T1123" i="3"/>
  <c r="R1123" i="3"/>
  <c r="P1123" i="3"/>
  <c r="BI1118" i="3"/>
  <c r="BH1118" i="3"/>
  <c r="BG1118" i="3"/>
  <c r="BE1118" i="3"/>
  <c r="T1118" i="3"/>
  <c r="R1118" i="3"/>
  <c r="P1118" i="3"/>
  <c r="BI1116" i="3"/>
  <c r="BH1116" i="3"/>
  <c r="BG1116" i="3"/>
  <c r="BE1116" i="3"/>
  <c r="T1116" i="3"/>
  <c r="R1116" i="3"/>
  <c r="P1116" i="3"/>
  <c r="BI1115" i="3"/>
  <c r="BH1115" i="3"/>
  <c r="BG1115" i="3"/>
  <c r="BE1115" i="3"/>
  <c r="T1115" i="3"/>
  <c r="R1115" i="3"/>
  <c r="P1115" i="3"/>
  <c r="BI1108" i="3"/>
  <c r="BH1108" i="3"/>
  <c r="BG1108" i="3"/>
  <c r="BE1108" i="3"/>
  <c r="T1108" i="3"/>
  <c r="R1108" i="3"/>
  <c r="P1108" i="3"/>
  <c r="BI1105" i="3"/>
  <c r="BH1105" i="3"/>
  <c r="BG1105" i="3"/>
  <c r="BE1105" i="3"/>
  <c r="T1105" i="3"/>
  <c r="R1105" i="3"/>
  <c r="P1105" i="3"/>
  <c r="BI1104" i="3"/>
  <c r="BH1104" i="3"/>
  <c r="BG1104" i="3"/>
  <c r="BE1104" i="3"/>
  <c r="T1104" i="3"/>
  <c r="R1104" i="3"/>
  <c r="P1104" i="3"/>
  <c r="BI1103" i="3"/>
  <c r="BH1103" i="3"/>
  <c r="BG1103" i="3"/>
  <c r="BE1103" i="3"/>
  <c r="T1103" i="3"/>
  <c r="R1103" i="3"/>
  <c r="P1103" i="3"/>
  <c r="BI1101" i="3"/>
  <c r="BH1101" i="3"/>
  <c r="BG1101" i="3"/>
  <c r="BE1101" i="3"/>
  <c r="T1101" i="3"/>
  <c r="R1101" i="3"/>
  <c r="P1101" i="3"/>
  <c r="BI1099" i="3"/>
  <c r="BH1099" i="3"/>
  <c r="BG1099" i="3"/>
  <c r="BE1099" i="3"/>
  <c r="T1099" i="3"/>
  <c r="R1099" i="3"/>
  <c r="P1099" i="3"/>
  <c r="BI1097" i="3"/>
  <c r="BH1097" i="3"/>
  <c r="BG1097" i="3"/>
  <c r="BE1097" i="3"/>
  <c r="T1097" i="3"/>
  <c r="R1097" i="3"/>
  <c r="P1097" i="3"/>
  <c r="BI1096" i="3"/>
  <c r="BH1096" i="3"/>
  <c r="BG1096" i="3"/>
  <c r="BE1096" i="3"/>
  <c r="T1096" i="3"/>
  <c r="R1096" i="3"/>
  <c r="P1096" i="3"/>
  <c r="BI1094" i="3"/>
  <c r="BH1094" i="3"/>
  <c r="BG1094" i="3"/>
  <c r="BE1094" i="3"/>
  <c r="T1094" i="3"/>
  <c r="R1094" i="3"/>
  <c r="P1094" i="3"/>
  <c r="BI1092" i="3"/>
  <c r="BH1092" i="3"/>
  <c r="BG1092" i="3"/>
  <c r="BE1092" i="3"/>
  <c r="T1092" i="3"/>
  <c r="R1092" i="3"/>
  <c r="P1092" i="3"/>
  <c r="BI1090" i="3"/>
  <c r="BH1090" i="3"/>
  <c r="BG1090" i="3"/>
  <c r="BE1090" i="3"/>
  <c r="T1090" i="3"/>
  <c r="R1090" i="3"/>
  <c r="P1090" i="3"/>
  <c r="BI1086" i="3"/>
  <c r="BH1086" i="3"/>
  <c r="BG1086" i="3"/>
  <c r="BE1086" i="3"/>
  <c r="T1086" i="3"/>
  <c r="R1086" i="3"/>
  <c r="P1086" i="3"/>
  <c r="BI1076" i="3"/>
  <c r="BH1076" i="3"/>
  <c r="BG1076" i="3"/>
  <c r="BE1076" i="3"/>
  <c r="T1076" i="3"/>
  <c r="R1076" i="3"/>
  <c r="P1076" i="3"/>
  <c r="BI1069" i="3"/>
  <c r="BH1069" i="3"/>
  <c r="BG1069" i="3"/>
  <c r="BE1069" i="3"/>
  <c r="T1069" i="3"/>
  <c r="R1069" i="3"/>
  <c r="P1069" i="3"/>
  <c r="BI1068" i="3"/>
  <c r="BH1068" i="3"/>
  <c r="BG1068" i="3"/>
  <c r="BE1068" i="3"/>
  <c r="T1068" i="3"/>
  <c r="R1068" i="3"/>
  <c r="P1068" i="3"/>
  <c r="BI1060" i="3"/>
  <c r="BH1060" i="3"/>
  <c r="BG1060" i="3"/>
  <c r="BE1060" i="3"/>
  <c r="T1060" i="3"/>
  <c r="R1060" i="3"/>
  <c r="P1060" i="3"/>
  <c r="BI1054" i="3"/>
  <c r="BH1054" i="3"/>
  <c r="BG1054" i="3"/>
  <c r="BE1054" i="3"/>
  <c r="T1054" i="3"/>
  <c r="R1054" i="3"/>
  <c r="P1054" i="3"/>
  <c r="BI1052" i="3"/>
  <c r="BH1052" i="3"/>
  <c r="BG1052" i="3"/>
  <c r="BE1052" i="3"/>
  <c r="T1052" i="3"/>
  <c r="R1052" i="3"/>
  <c r="P1052" i="3"/>
  <c r="BI1051" i="3"/>
  <c r="BH1051" i="3"/>
  <c r="BG1051" i="3"/>
  <c r="BE1051" i="3"/>
  <c r="T1051" i="3"/>
  <c r="R1051" i="3"/>
  <c r="P1051" i="3"/>
  <c r="BI1048" i="3"/>
  <c r="BH1048" i="3"/>
  <c r="BG1048" i="3"/>
  <c r="BE1048" i="3"/>
  <c r="T1048" i="3"/>
  <c r="R1048" i="3"/>
  <c r="P1048" i="3"/>
  <c r="BI1045" i="3"/>
  <c r="BH1045" i="3"/>
  <c r="BG1045" i="3"/>
  <c r="BE1045" i="3"/>
  <c r="T1045" i="3"/>
  <c r="R1045" i="3"/>
  <c r="P1045" i="3"/>
  <c r="BI1043" i="3"/>
  <c r="BH1043" i="3"/>
  <c r="BG1043" i="3"/>
  <c r="BE1043" i="3"/>
  <c r="T1043" i="3"/>
  <c r="R1043" i="3"/>
  <c r="P1043" i="3"/>
  <c r="BI1040" i="3"/>
  <c r="BH1040" i="3"/>
  <c r="BG1040" i="3"/>
  <c r="BE1040" i="3"/>
  <c r="T1040" i="3"/>
  <c r="R1040" i="3"/>
  <c r="P1040" i="3"/>
  <c r="BI1025" i="3"/>
  <c r="BH1025" i="3"/>
  <c r="BG1025" i="3"/>
  <c r="BE1025" i="3"/>
  <c r="T1025" i="3"/>
  <c r="R1025" i="3"/>
  <c r="P1025" i="3"/>
  <c r="BI1020" i="3"/>
  <c r="BH1020" i="3"/>
  <c r="BG1020" i="3"/>
  <c r="BE1020" i="3"/>
  <c r="T1020" i="3"/>
  <c r="R1020" i="3"/>
  <c r="P1020" i="3"/>
  <c r="BI1018" i="3"/>
  <c r="BH1018" i="3"/>
  <c r="BG1018" i="3"/>
  <c r="BE1018" i="3"/>
  <c r="T1018" i="3"/>
  <c r="R1018" i="3"/>
  <c r="P1018" i="3"/>
  <c r="BI1016" i="3"/>
  <c r="BH1016" i="3"/>
  <c r="BG1016" i="3"/>
  <c r="BE1016" i="3"/>
  <c r="T1016" i="3"/>
  <c r="R1016" i="3"/>
  <c r="P1016" i="3"/>
  <c r="BI1013" i="3"/>
  <c r="BH1013" i="3"/>
  <c r="BG1013" i="3"/>
  <c r="BE1013" i="3"/>
  <c r="T1013" i="3"/>
  <c r="R1013" i="3"/>
  <c r="P1013" i="3"/>
  <c r="BI1011" i="3"/>
  <c r="BH1011" i="3"/>
  <c r="BG1011" i="3"/>
  <c r="BE1011" i="3"/>
  <c r="T1011" i="3"/>
  <c r="R1011" i="3"/>
  <c r="P1011" i="3"/>
  <c r="BI1004" i="3"/>
  <c r="BH1004" i="3"/>
  <c r="BG1004" i="3"/>
  <c r="BE1004" i="3"/>
  <c r="T1004" i="3"/>
  <c r="R1004" i="3"/>
  <c r="P1004" i="3"/>
  <c r="BI997" i="3"/>
  <c r="BH997" i="3"/>
  <c r="BG997" i="3"/>
  <c r="BE997" i="3"/>
  <c r="T997" i="3"/>
  <c r="R997" i="3"/>
  <c r="P997" i="3"/>
  <c r="BI983" i="3"/>
  <c r="BH983" i="3"/>
  <c r="BG983" i="3"/>
  <c r="BE983" i="3"/>
  <c r="T983" i="3"/>
  <c r="R983" i="3"/>
  <c r="P983" i="3"/>
  <c r="BI969" i="3"/>
  <c r="BH969" i="3"/>
  <c r="BG969" i="3"/>
  <c r="BE969" i="3"/>
  <c r="T969" i="3"/>
  <c r="R969" i="3"/>
  <c r="P969" i="3"/>
  <c r="BI966" i="3"/>
  <c r="BH966" i="3"/>
  <c r="BG966" i="3"/>
  <c r="BE966" i="3"/>
  <c r="T966" i="3"/>
  <c r="R966" i="3"/>
  <c r="P966" i="3"/>
  <c r="BI965" i="3"/>
  <c r="BH965" i="3"/>
  <c r="BG965" i="3"/>
  <c r="BE965" i="3"/>
  <c r="T965" i="3"/>
  <c r="R965" i="3"/>
  <c r="P965" i="3"/>
  <c r="BI964" i="3"/>
  <c r="BH964" i="3"/>
  <c r="BG964" i="3"/>
  <c r="BE964" i="3"/>
  <c r="T964" i="3"/>
  <c r="R964" i="3"/>
  <c r="P964" i="3"/>
  <c r="BI963" i="3"/>
  <c r="BH963" i="3"/>
  <c r="BG963" i="3"/>
  <c r="BE963" i="3"/>
  <c r="T963" i="3"/>
  <c r="R963" i="3"/>
  <c r="P963" i="3"/>
  <c r="BI962" i="3"/>
  <c r="BH962" i="3"/>
  <c r="BG962" i="3"/>
  <c r="BE962" i="3"/>
  <c r="T962" i="3"/>
  <c r="R962" i="3"/>
  <c r="P962" i="3"/>
  <c r="BI955" i="3"/>
  <c r="BH955" i="3"/>
  <c r="BG955" i="3"/>
  <c r="BE955" i="3"/>
  <c r="T955" i="3"/>
  <c r="T954" i="3" s="1"/>
  <c r="R955" i="3"/>
  <c r="R954" i="3" s="1"/>
  <c r="P955" i="3"/>
  <c r="P954" i="3" s="1"/>
  <c r="BI953" i="3"/>
  <c r="BH953" i="3"/>
  <c r="BG953" i="3"/>
  <c r="BE953" i="3"/>
  <c r="T953" i="3"/>
  <c r="R953" i="3"/>
  <c r="P953" i="3"/>
  <c r="BI952" i="3"/>
  <c r="BH952" i="3"/>
  <c r="BG952" i="3"/>
  <c r="BE952" i="3"/>
  <c r="T952" i="3"/>
  <c r="R952" i="3"/>
  <c r="P952" i="3"/>
  <c r="BI950" i="3"/>
  <c r="BH950" i="3"/>
  <c r="BG950" i="3"/>
  <c r="BE950" i="3"/>
  <c r="T950" i="3"/>
  <c r="R950" i="3"/>
  <c r="P950" i="3"/>
  <c r="BI948" i="3"/>
  <c r="BH948" i="3"/>
  <c r="BG948" i="3"/>
  <c r="BE948" i="3"/>
  <c r="T948" i="3"/>
  <c r="R948" i="3"/>
  <c r="P948" i="3"/>
  <c r="BI945" i="3"/>
  <c r="BH945" i="3"/>
  <c r="BG945" i="3"/>
  <c r="BE945" i="3"/>
  <c r="T945" i="3"/>
  <c r="R945" i="3"/>
  <c r="P945" i="3"/>
  <c r="BI943" i="3"/>
  <c r="BH943" i="3"/>
  <c r="BG943" i="3"/>
  <c r="BE943" i="3"/>
  <c r="T943" i="3"/>
  <c r="R943" i="3"/>
  <c r="P943" i="3"/>
  <c r="BI932" i="3"/>
  <c r="BH932" i="3"/>
  <c r="BG932" i="3"/>
  <c r="BE932" i="3"/>
  <c r="T932" i="3"/>
  <c r="R932" i="3"/>
  <c r="P932" i="3"/>
  <c r="BI931" i="3"/>
  <c r="BH931" i="3"/>
  <c r="BG931" i="3"/>
  <c r="BE931" i="3"/>
  <c r="T931" i="3"/>
  <c r="R931" i="3"/>
  <c r="P931" i="3"/>
  <c r="BI929" i="3"/>
  <c r="BH929" i="3"/>
  <c r="BG929" i="3"/>
  <c r="BE929" i="3"/>
  <c r="T929" i="3"/>
  <c r="R929" i="3"/>
  <c r="P929" i="3"/>
  <c r="BI926" i="3"/>
  <c r="BH926" i="3"/>
  <c r="BG926" i="3"/>
  <c r="BE926" i="3"/>
  <c r="T926" i="3"/>
  <c r="R926" i="3"/>
  <c r="P926" i="3"/>
  <c r="BI924" i="3"/>
  <c r="BH924" i="3"/>
  <c r="BG924" i="3"/>
  <c r="BE924" i="3"/>
  <c r="T924" i="3"/>
  <c r="R924" i="3"/>
  <c r="P924" i="3"/>
  <c r="BI922" i="3"/>
  <c r="BH922" i="3"/>
  <c r="BG922" i="3"/>
  <c r="BE922" i="3"/>
  <c r="T922" i="3"/>
  <c r="R922" i="3"/>
  <c r="P922" i="3"/>
  <c r="BI920" i="3"/>
  <c r="BH920" i="3"/>
  <c r="BG920" i="3"/>
  <c r="BE920" i="3"/>
  <c r="T920" i="3"/>
  <c r="R920" i="3"/>
  <c r="P920" i="3"/>
  <c r="BI917" i="3"/>
  <c r="BH917" i="3"/>
  <c r="BG917" i="3"/>
  <c r="BE917" i="3"/>
  <c r="T917" i="3"/>
  <c r="R917" i="3"/>
  <c r="P917" i="3"/>
  <c r="BI916" i="3"/>
  <c r="BH916" i="3"/>
  <c r="BG916" i="3"/>
  <c r="BE916" i="3"/>
  <c r="T916" i="3"/>
  <c r="R916" i="3"/>
  <c r="P916" i="3"/>
  <c r="BI915" i="3"/>
  <c r="BH915" i="3"/>
  <c r="BG915" i="3"/>
  <c r="BE915" i="3"/>
  <c r="T915" i="3"/>
  <c r="R915" i="3"/>
  <c r="P915" i="3"/>
  <c r="BI911" i="3"/>
  <c r="BH911" i="3"/>
  <c r="BG911" i="3"/>
  <c r="BE911" i="3"/>
  <c r="T911" i="3"/>
  <c r="R911" i="3"/>
  <c r="P911" i="3"/>
  <c r="BI896" i="3"/>
  <c r="BH896" i="3"/>
  <c r="BG896" i="3"/>
  <c r="BE896" i="3"/>
  <c r="T896" i="3"/>
  <c r="R896" i="3"/>
  <c r="P896" i="3"/>
  <c r="BI881" i="3"/>
  <c r="BH881" i="3"/>
  <c r="BG881" i="3"/>
  <c r="BE881" i="3"/>
  <c r="T881" i="3"/>
  <c r="R881" i="3"/>
  <c r="P881" i="3"/>
  <c r="BI879" i="3"/>
  <c r="BH879" i="3"/>
  <c r="BG879" i="3"/>
  <c r="BE879" i="3"/>
  <c r="T879" i="3"/>
  <c r="R879" i="3"/>
  <c r="P879" i="3"/>
  <c r="BI876" i="3"/>
  <c r="BH876" i="3"/>
  <c r="BG876" i="3"/>
  <c r="BE876" i="3"/>
  <c r="T876" i="3"/>
  <c r="T875" i="3" s="1"/>
  <c r="R876" i="3"/>
  <c r="R875" i="3" s="1"/>
  <c r="P876" i="3"/>
  <c r="P875" i="3" s="1"/>
  <c r="BI874" i="3"/>
  <c r="BH874" i="3"/>
  <c r="BG874" i="3"/>
  <c r="BE874" i="3"/>
  <c r="T874" i="3"/>
  <c r="R874" i="3"/>
  <c r="P874" i="3"/>
  <c r="BI873" i="3"/>
  <c r="BH873" i="3"/>
  <c r="BG873" i="3"/>
  <c r="BE873" i="3"/>
  <c r="T873" i="3"/>
  <c r="R873" i="3"/>
  <c r="P873" i="3"/>
  <c r="BI872" i="3"/>
  <c r="BH872" i="3"/>
  <c r="BG872" i="3"/>
  <c r="BE872" i="3"/>
  <c r="T872" i="3"/>
  <c r="R872" i="3"/>
  <c r="P872" i="3"/>
  <c r="BI871" i="3"/>
  <c r="BH871" i="3"/>
  <c r="BG871" i="3"/>
  <c r="BE871" i="3"/>
  <c r="T871" i="3"/>
  <c r="R871" i="3"/>
  <c r="P871" i="3"/>
  <c r="BI870" i="3"/>
  <c r="BH870" i="3"/>
  <c r="BG870" i="3"/>
  <c r="BE870" i="3"/>
  <c r="T870" i="3"/>
  <c r="R870" i="3"/>
  <c r="P870" i="3"/>
  <c r="BI869" i="3"/>
  <c r="BH869" i="3"/>
  <c r="BG869" i="3"/>
  <c r="BE869" i="3"/>
  <c r="T869" i="3"/>
  <c r="R869" i="3"/>
  <c r="P869" i="3"/>
  <c r="BI867" i="3"/>
  <c r="BH867" i="3"/>
  <c r="BG867" i="3"/>
  <c r="BE867" i="3"/>
  <c r="T867" i="3"/>
  <c r="R867" i="3"/>
  <c r="P867" i="3"/>
  <c r="BI866" i="3"/>
  <c r="BH866" i="3"/>
  <c r="BG866" i="3"/>
  <c r="BE866" i="3"/>
  <c r="T866" i="3"/>
  <c r="R866" i="3"/>
  <c r="P866" i="3"/>
  <c r="BI865" i="3"/>
  <c r="BH865" i="3"/>
  <c r="BG865" i="3"/>
  <c r="BE865" i="3"/>
  <c r="T865" i="3"/>
  <c r="R865" i="3"/>
  <c r="P865" i="3"/>
  <c r="BI864" i="3"/>
  <c r="BH864" i="3"/>
  <c r="BG864" i="3"/>
  <c r="BE864" i="3"/>
  <c r="T864" i="3"/>
  <c r="R864" i="3"/>
  <c r="P864" i="3"/>
  <c r="BI862" i="3"/>
  <c r="BH862" i="3"/>
  <c r="BG862" i="3"/>
  <c r="BE862" i="3"/>
  <c r="T862" i="3"/>
  <c r="R862" i="3"/>
  <c r="P862" i="3"/>
  <c r="BI858" i="3"/>
  <c r="BH858" i="3"/>
  <c r="BG858" i="3"/>
  <c r="BE858" i="3"/>
  <c r="T858" i="3"/>
  <c r="R858" i="3"/>
  <c r="P858" i="3"/>
  <c r="BI857" i="3"/>
  <c r="BH857" i="3"/>
  <c r="BG857" i="3"/>
  <c r="BE857" i="3"/>
  <c r="T857" i="3"/>
  <c r="R857" i="3"/>
  <c r="P857" i="3"/>
  <c r="BI855" i="3"/>
  <c r="BH855" i="3"/>
  <c r="BG855" i="3"/>
  <c r="BE855" i="3"/>
  <c r="T855" i="3"/>
  <c r="R855" i="3"/>
  <c r="P855" i="3"/>
  <c r="BI854" i="3"/>
  <c r="BH854" i="3"/>
  <c r="BG854" i="3"/>
  <c r="BE854" i="3"/>
  <c r="T854" i="3"/>
  <c r="R854" i="3"/>
  <c r="P854" i="3"/>
  <c r="BI852" i="3"/>
  <c r="BH852" i="3"/>
  <c r="BG852" i="3"/>
  <c r="BE852" i="3"/>
  <c r="T852" i="3"/>
  <c r="R852" i="3"/>
  <c r="P852" i="3"/>
  <c r="BI850" i="3"/>
  <c r="BH850" i="3"/>
  <c r="BG850" i="3"/>
  <c r="BE850" i="3"/>
  <c r="T850" i="3"/>
  <c r="R850" i="3"/>
  <c r="P850" i="3"/>
  <c r="BI846" i="3"/>
  <c r="BH846" i="3"/>
  <c r="BG846" i="3"/>
  <c r="BE846" i="3"/>
  <c r="T846" i="3"/>
  <c r="R846" i="3"/>
  <c r="P846" i="3"/>
  <c r="BI844" i="3"/>
  <c r="BH844" i="3"/>
  <c r="BG844" i="3"/>
  <c r="BE844" i="3"/>
  <c r="T844" i="3"/>
  <c r="R844" i="3"/>
  <c r="P844" i="3"/>
  <c r="BI843" i="3"/>
  <c r="BH843" i="3"/>
  <c r="BG843" i="3"/>
  <c r="BE843" i="3"/>
  <c r="T843" i="3"/>
  <c r="R843" i="3"/>
  <c r="P843" i="3"/>
  <c r="BI842" i="3"/>
  <c r="BH842" i="3"/>
  <c r="BG842" i="3"/>
  <c r="BE842" i="3"/>
  <c r="T842" i="3"/>
  <c r="R842" i="3"/>
  <c r="P842" i="3"/>
  <c r="BI840" i="3"/>
  <c r="BH840" i="3"/>
  <c r="BG840" i="3"/>
  <c r="BE840" i="3"/>
  <c r="T840" i="3"/>
  <c r="R840" i="3"/>
  <c r="P840" i="3"/>
  <c r="BI839" i="3"/>
  <c r="BH839" i="3"/>
  <c r="BG839" i="3"/>
  <c r="BE839" i="3"/>
  <c r="T839" i="3"/>
  <c r="R839" i="3"/>
  <c r="P839" i="3"/>
  <c r="BI837" i="3"/>
  <c r="BH837" i="3"/>
  <c r="BG837" i="3"/>
  <c r="BE837" i="3"/>
  <c r="T837" i="3"/>
  <c r="R837" i="3"/>
  <c r="P837" i="3"/>
  <c r="BI835" i="3"/>
  <c r="BH835" i="3"/>
  <c r="BG835" i="3"/>
  <c r="BE835" i="3"/>
  <c r="T835" i="3"/>
  <c r="R835" i="3"/>
  <c r="P835" i="3"/>
  <c r="BI834" i="3"/>
  <c r="BH834" i="3"/>
  <c r="BG834" i="3"/>
  <c r="BE834" i="3"/>
  <c r="T834" i="3"/>
  <c r="R834" i="3"/>
  <c r="P834" i="3"/>
  <c r="BI833" i="3"/>
  <c r="BH833" i="3"/>
  <c r="BG833" i="3"/>
  <c r="BE833" i="3"/>
  <c r="T833" i="3"/>
  <c r="R833" i="3"/>
  <c r="P833" i="3"/>
  <c r="BI832" i="3"/>
  <c r="BH832" i="3"/>
  <c r="BG832" i="3"/>
  <c r="BE832" i="3"/>
  <c r="T832" i="3"/>
  <c r="R832" i="3"/>
  <c r="P832" i="3"/>
  <c r="BI831" i="3"/>
  <c r="BH831" i="3"/>
  <c r="BG831" i="3"/>
  <c r="BE831" i="3"/>
  <c r="T831" i="3"/>
  <c r="R831" i="3"/>
  <c r="P831" i="3"/>
  <c r="BI830" i="3"/>
  <c r="BH830" i="3"/>
  <c r="BG830" i="3"/>
  <c r="BE830" i="3"/>
  <c r="T830" i="3"/>
  <c r="R830" i="3"/>
  <c r="P830" i="3"/>
  <c r="BI829" i="3"/>
  <c r="BH829" i="3"/>
  <c r="BG829" i="3"/>
  <c r="BE829" i="3"/>
  <c r="T829" i="3"/>
  <c r="R829" i="3"/>
  <c r="P829" i="3"/>
  <c r="BI828" i="3"/>
  <c r="BH828" i="3"/>
  <c r="BG828" i="3"/>
  <c r="BE828" i="3"/>
  <c r="T828" i="3"/>
  <c r="R828" i="3"/>
  <c r="P828" i="3"/>
  <c r="BI827" i="3"/>
  <c r="BH827" i="3"/>
  <c r="BG827" i="3"/>
  <c r="BE827" i="3"/>
  <c r="T827" i="3"/>
  <c r="R827" i="3"/>
  <c r="P827" i="3"/>
  <c r="BI809" i="3"/>
  <c r="BH809" i="3"/>
  <c r="BG809" i="3"/>
  <c r="BE809" i="3"/>
  <c r="T809" i="3"/>
  <c r="R809" i="3"/>
  <c r="P809" i="3"/>
  <c r="BI808" i="3"/>
  <c r="BH808" i="3"/>
  <c r="BG808" i="3"/>
  <c r="BE808" i="3"/>
  <c r="T808" i="3"/>
  <c r="R808" i="3"/>
  <c r="P808" i="3"/>
  <c r="BI802" i="3"/>
  <c r="BH802" i="3"/>
  <c r="BG802" i="3"/>
  <c r="BE802" i="3"/>
  <c r="T802" i="3"/>
  <c r="R802" i="3"/>
  <c r="P802" i="3"/>
  <c r="BI796" i="3"/>
  <c r="BH796" i="3"/>
  <c r="BG796" i="3"/>
  <c r="BE796" i="3"/>
  <c r="T796" i="3"/>
  <c r="R796" i="3"/>
  <c r="P796" i="3"/>
  <c r="BI793" i="3"/>
  <c r="BH793" i="3"/>
  <c r="BG793" i="3"/>
  <c r="BE793" i="3"/>
  <c r="T793" i="3"/>
  <c r="R793" i="3"/>
  <c r="P793" i="3"/>
  <c r="BI785" i="3"/>
  <c r="BH785" i="3"/>
  <c r="BG785" i="3"/>
  <c r="BE785" i="3"/>
  <c r="T785" i="3"/>
  <c r="R785" i="3"/>
  <c r="P785" i="3"/>
  <c r="BI778" i="3"/>
  <c r="BH778" i="3"/>
  <c r="BG778" i="3"/>
  <c r="BE778" i="3"/>
  <c r="T778" i="3"/>
  <c r="R778" i="3"/>
  <c r="P778" i="3"/>
  <c r="BI770" i="3"/>
  <c r="BH770" i="3"/>
  <c r="BG770" i="3"/>
  <c r="BE770" i="3"/>
  <c r="T770" i="3"/>
  <c r="R770" i="3"/>
  <c r="P770" i="3"/>
  <c r="BI757" i="3"/>
  <c r="BH757" i="3"/>
  <c r="BG757" i="3"/>
  <c r="BE757" i="3"/>
  <c r="T757" i="3"/>
  <c r="R757" i="3"/>
  <c r="P757" i="3"/>
  <c r="BI754" i="3"/>
  <c r="BH754" i="3"/>
  <c r="BG754" i="3"/>
  <c r="BE754" i="3"/>
  <c r="T754" i="3"/>
  <c r="R754" i="3"/>
  <c r="P754" i="3"/>
  <c r="BI745" i="3"/>
  <c r="BH745" i="3"/>
  <c r="BG745" i="3"/>
  <c r="BE745" i="3"/>
  <c r="T745" i="3"/>
  <c r="R745" i="3"/>
  <c r="P745" i="3"/>
  <c r="BI715" i="3"/>
  <c r="BH715" i="3"/>
  <c r="BG715" i="3"/>
  <c r="BE715" i="3"/>
  <c r="T715" i="3"/>
  <c r="R715" i="3"/>
  <c r="P715" i="3"/>
  <c r="BI713" i="3"/>
  <c r="BH713" i="3"/>
  <c r="BG713" i="3"/>
  <c r="BE713" i="3"/>
  <c r="T713" i="3"/>
  <c r="R713" i="3"/>
  <c r="P713" i="3"/>
  <c r="BI705" i="3"/>
  <c r="BH705" i="3"/>
  <c r="BG705" i="3"/>
  <c r="BE705" i="3"/>
  <c r="T705" i="3"/>
  <c r="R705" i="3"/>
  <c r="P705" i="3"/>
  <c r="BI700" i="3"/>
  <c r="BH700" i="3"/>
  <c r="BG700" i="3"/>
  <c r="BE700" i="3"/>
  <c r="T700" i="3"/>
  <c r="R700" i="3"/>
  <c r="P700" i="3"/>
  <c r="BI694" i="3"/>
  <c r="BH694" i="3"/>
  <c r="BG694" i="3"/>
  <c r="BE694" i="3"/>
  <c r="T694" i="3"/>
  <c r="R694" i="3"/>
  <c r="P694" i="3"/>
  <c r="BI691" i="3"/>
  <c r="BH691" i="3"/>
  <c r="BG691" i="3"/>
  <c r="BE691" i="3"/>
  <c r="T691" i="3"/>
  <c r="R691" i="3"/>
  <c r="P691" i="3"/>
  <c r="BI686" i="3"/>
  <c r="BH686" i="3"/>
  <c r="BG686" i="3"/>
  <c r="BE686" i="3"/>
  <c r="T686" i="3"/>
  <c r="R686" i="3"/>
  <c r="P686" i="3"/>
  <c r="BI673" i="3"/>
  <c r="BH673" i="3"/>
  <c r="BG673" i="3"/>
  <c r="BE673" i="3"/>
  <c r="T673" i="3"/>
  <c r="R673" i="3"/>
  <c r="P673" i="3"/>
  <c r="BI671" i="3"/>
  <c r="BH671" i="3"/>
  <c r="BG671" i="3"/>
  <c r="BE671" i="3"/>
  <c r="T671" i="3"/>
  <c r="R671" i="3"/>
  <c r="P671" i="3"/>
  <c r="BI670" i="3"/>
  <c r="BH670" i="3"/>
  <c r="BG670" i="3"/>
  <c r="BE670" i="3"/>
  <c r="T670" i="3"/>
  <c r="R670" i="3"/>
  <c r="P670" i="3"/>
  <c r="BI669" i="3"/>
  <c r="BH669" i="3"/>
  <c r="BG669" i="3"/>
  <c r="BE669" i="3"/>
  <c r="T669" i="3"/>
  <c r="R669" i="3"/>
  <c r="P669" i="3"/>
  <c r="BI668" i="3"/>
  <c r="BH668" i="3"/>
  <c r="BG668" i="3"/>
  <c r="BE668" i="3"/>
  <c r="T668" i="3"/>
  <c r="R668" i="3"/>
  <c r="P668" i="3"/>
  <c r="BI658" i="3"/>
  <c r="BH658" i="3"/>
  <c r="BG658" i="3"/>
  <c r="BE658" i="3"/>
  <c r="T658" i="3"/>
  <c r="R658" i="3"/>
  <c r="P658" i="3"/>
  <c r="BI656" i="3"/>
  <c r="BH656" i="3"/>
  <c r="BG656" i="3"/>
  <c r="BE656" i="3"/>
  <c r="T656" i="3"/>
  <c r="R656" i="3"/>
  <c r="P656" i="3"/>
  <c r="BI654" i="3"/>
  <c r="BH654" i="3"/>
  <c r="BG654" i="3"/>
  <c r="BE654" i="3"/>
  <c r="T654" i="3"/>
  <c r="R654" i="3"/>
  <c r="P654" i="3"/>
  <c r="BI652" i="3"/>
  <c r="BH652" i="3"/>
  <c r="BG652" i="3"/>
  <c r="BE652" i="3"/>
  <c r="T652" i="3"/>
  <c r="R652" i="3"/>
  <c r="P652" i="3"/>
  <c r="BI650" i="3"/>
  <c r="BH650" i="3"/>
  <c r="BG650" i="3"/>
  <c r="BE650" i="3"/>
  <c r="T650" i="3"/>
  <c r="R650" i="3"/>
  <c r="P650" i="3"/>
  <c r="BI648" i="3"/>
  <c r="BH648" i="3"/>
  <c r="BG648" i="3"/>
  <c r="BE648" i="3"/>
  <c r="T648" i="3"/>
  <c r="R648" i="3"/>
  <c r="P648" i="3"/>
  <c r="BI631" i="3"/>
  <c r="BH631" i="3"/>
  <c r="BG631" i="3"/>
  <c r="BE631" i="3"/>
  <c r="T631" i="3"/>
  <c r="R631" i="3"/>
  <c r="P631" i="3"/>
  <c r="BI629" i="3"/>
  <c r="BH629" i="3"/>
  <c r="BG629" i="3"/>
  <c r="BE629" i="3"/>
  <c r="T629" i="3"/>
  <c r="R629" i="3"/>
  <c r="P629" i="3"/>
  <c r="BI627" i="3"/>
  <c r="BH627" i="3"/>
  <c r="BG627" i="3"/>
  <c r="BE627" i="3"/>
  <c r="T627" i="3"/>
  <c r="R627" i="3"/>
  <c r="P627" i="3"/>
  <c r="BI625" i="3"/>
  <c r="BH625" i="3"/>
  <c r="BG625" i="3"/>
  <c r="BE625" i="3"/>
  <c r="T625" i="3"/>
  <c r="R625" i="3"/>
  <c r="P625" i="3"/>
  <c r="BI613" i="3"/>
  <c r="BH613" i="3"/>
  <c r="BG613" i="3"/>
  <c r="BE613" i="3"/>
  <c r="T613" i="3"/>
  <c r="R613" i="3"/>
  <c r="P613" i="3"/>
  <c r="BI611" i="3"/>
  <c r="BH611" i="3"/>
  <c r="BG611" i="3"/>
  <c r="BE611" i="3"/>
  <c r="T611" i="3"/>
  <c r="R611" i="3"/>
  <c r="P611" i="3"/>
  <c r="BI597" i="3"/>
  <c r="BH597" i="3"/>
  <c r="BG597" i="3"/>
  <c r="BE597" i="3"/>
  <c r="T597" i="3"/>
  <c r="R597" i="3"/>
  <c r="P597" i="3"/>
  <c r="BI596" i="3"/>
  <c r="BH596" i="3"/>
  <c r="BG596" i="3"/>
  <c r="BE596" i="3"/>
  <c r="T596" i="3"/>
  <c r="R596" i="3"/>
  <c r="P596" i="3"/>
  <c r="BI593" i="3"/>
  <c r="BH593" i="3"/>
  <c r="BG593" i="3"/>
  <c r="BE593" i="3"/>
  <c r="T593" i="3"/>
  <c r="R593" i="3"/>
  <c r="P593" i="3"/>
  <c r="BI590" i="3"/>
  <c r="BH590" i="3"/>
  <c r="BG590" i="3"/>
  <c r="BE590" i="3"/>
  <c r="T590" i="3"/>
  <c r="R590" i="3"/>
  <c r="P590" i="3"/>
  <c r="BI572" i="3"/>
  <c r="BH572" i="3"/>
  <c r="BG572" i="3"/>
  <c r="BE572" i="3"/>
  <c r="T572" i="3"/>
  <c r="R572" i="3"/>
  <c r="P572" i="3"/>
  <c r="BI570" i="3"/>
  <c r="BH570" i="3"/>
  <c r="BG570" i="3"/>
  <c r="BE570" i="3"/>
  <c r="T570" i="3"/>
  <c r="R570" i="3"/>
  <c r="P570" i="3"/>
  <c r="BI568" i="3"/>
  <c r="BH568" i="3"/>
  <c r="BG568" i="3"/>
  <c r="BE568" i="3"/>
  <c r="T568" i="3"/>
  <c r="R568" i="3"/>
  <c r="P568" i="3"/>
  <c r="BI559" i="3"/>
  <c r="BH559" i="3"/>
  <c r="BG559" i="3"/>
  <c r="BE559" i="3"/>
  <c r="T559" i="3"/>
  <c r="R559" i="3"/>
  <c r="P559" i="3"/>
  <c r="BI557" i="3"/>
  <c r="BH557" i="3"/>
  <c r="BG557" i="3"/>
  <c r="BE557" i="3"/>
  <c r="T557" i="3"/>
  <c r="R557" i="3"/>
  <c r="P557" i="3"/>
  <c r="BI555" i="3"/>
  <c r="BH555" i="3"/>
  <c r="BG555" i="3"/>
  <c r="BE555" i="3"/>
  <c r="T555" i="3"/>
  <c r="R555" i="3"/>
  <c r="P555" i="3"/>
  <c r="BI553" i="3"/>
  <c r="BH553" i="3"/>
  <c r="BG553" i="3"/>
  <c r="BE553" i="3"/>
  <c r="T553" i="3"/>
  <c r="R553" i="3"/>
  <c r="P553" i="3"/>
  <c r="BI549" i="3"/>
  <c r="BH549" i="3"/>
  <c r="BG549" i="3"/>
  <c r="BE549" i="3"/>
  <c r="T549" i="3"/>
  <c r="R549" i="3"/>
  <c r="P549" i="3"/>
  <c r="BI527" i="3"/>
  <c r="BH527" i="3"/>
  <c r="BG527" i="3"/>
  <c r="BE527" i="3"/>
  <c r="T527" i="3"/>
  <c r="R527" i="3"/>
  <c r="P527" i="3"/>
  <c r="BI526" i="3"/>
  <c r="BH526" i="3"/>
  <c r="BG526" i="3"/>
  <c r="BE526" i="3"/>
  <c r="T526" i="3"/>
  <c r="R526" i="3"/>
  <c r="P526" i="3"/>
  <c r="BI515" i="3"/>
  <c r="BH515" i="3"/>
  <c r="BG515" i="3"/>
  <c r="BE515" i="3"/>
  <c r="T515" i="3"/>
  <c r="R515" i="3"/>
  <c r="P515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8" i="3"/>
  <c r="BH508" i="3"/>
  <c r="BG508" i="3"/>
  <c r="BE508" i="3"/>
  <c r="T508" i="3"/>
  <c r="R508" i="3"/>
  <c r="P508" i="3"/>
  <c r="BI505" i="3"/>
  <c r="BH505" i="3"/>
  <c r="BG505" i="3"/>
  <c r="BE505" i="3"/>
  <c r="T505" i="3"/>
  <c r="R505" i="3"/>
  <c r="P505" i="3"/>
  <c r="BI503" i="3"/>
  <c r="BH503" i="3"/>
  <c r="BG503" i="3"/>
  <c r="BE503" i="3"/>
  <c r="T503" i="3"/>
  <c r="R503" i="3"/>
  <c r="P503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27" i="3"/>
  <c r="BH327" i="3"/>
  <c r="BG327" i="3"/>
  <c r="BE327" i="3"/>
  <c r="T327" i="3"/>
  <c r="R327" i="3"/>
  <c r="P32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297" i="3"/>
  <c r="BH297" i="3"/>
  <c r="BG297" i="3"/>
  <c r="BE297" i="3"/>
  <c r="T297" i="3"/>
  <c r="R297" i="3"/>
  <c r="P297" i="3"/>
  <c r="BI294" i="3"/>
  <c r="BH294" i="3"/>
  <c r="BG294" i="3"/>
  <c r="BE294" i="3"/>
  <c r="T294" i="3"/>
  <c r="R294" i="3"/>
  <c r="P294" i="3"/>
  <c r="BI288" i="3"/>
  <c r="BH288" i="3"/>
  <c r="BG288" i="3"/>
  <c r="BE288" i="3"/>
  <c r="T288" i="3"/>
  <c r="R288" i="3"/>
  <c r="P288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64" i="3"/>
  <c r="BH264" i="3"/>
  <c r="BG264" i="3"/>
  <c r="BE264" i="3"/>
  <c r="T264" i="3"/>
  <c r="R264" i="3"/>
  <c r="P264" i="3"/>
  <c r="BI254" i="3"/>
  <c r="BH254" i="3"/>
  <c r="BG254" i="3"/>
  <c r="BE254" i="3"/>
  <c r="T254" i="3"/>
  <c r="R254" i="3"/>
  <c r="P254" i="3"/>
  <c r="BI242" i="3"/>
  <c r="BH242" i="3"/>
  <c r="BG242" i="3"/>
  <c r="BE242" i="3"/>
  <c r="T242" i="3"/>
  <c r="R242" i="3"/>
  <c r="P242" i="3"/>
  <c r="BI234" i="3"/>
  <c r="BH234" i="3"/>
  <c r="BG234" i="3"/>
  <c r="BE234" i="3"/>
  <c r="T234" i="3"/>
  <c r="R234" i="3"/>
  <c r="P234" i="3"/>
  <c r="BI227" i="3"/>
  <c r="BH227" i="3"/>
  <c r="BG227" i="3"/>
  <c r="BE227" i="3"/>
  <c r="T227" i="3"/>
  <c r="R227" i="3"/>
  <c r="P227" i="3"/>
  <c r="BI218" i="3"/>
  <c r="BH218" i="3"/>
  <c r="BG218" i="3"/>
  <c r="BE218" i="3"/>
  <c r="T218" i="3"/>
  <c r="R218" i="3"/>
  <c r="P218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R202" i="3"/>
  <c r="P202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2" i="3"/>
  <c r="BH192" i="3"/>
  <c r="BG192" i="3"/>
  <c r="BE192" i="3"/>
  <c r="T192" i="3"/>
  <c r="R192" i="3"/>
  <c r="P192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74" i="3"/>
  <c r="BH174" i="3"/>
  <c r="BG174" i="3"/>
  <c r="BE174" i="3"/>
  <c r="T174" i="3"/>
  <c r="R174" i="3"/>
  <c r="P174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J137" i="3"/>
  <c r="F137" i="3"/>
  <c r="F135" i="3"/>
  <c r="E133" i="3"/>
  <c r="J91" i="3"/>
  <c r="F91" i="3"/>
  <c r="F89" i="3"/>
  <c r="E87" i="3"/>
  <c r="J24" i="3"/>
  <c r="E24" i="3"/>
  <c r="J138" i="3" s="1"/>
  <c r="J23" i="3"/>
  <c r="J18" i="3"/>
  <c r="E18" i="3"/>
  <c r="F92" i="3" s="1"/>
  <c r="J17" i="3"/>
  <c r="J12" i="3"/>
  <c r="J89" i="3"/>
  <c r="E7" i="3"/>
  <c r="E85" i="3"/>
  <c r="J37" i="2"/>
  <c r="J36" i="2"/>
  <c r="AY95" i="1"/>
  <c r="J35" i="2"/>
  <c r="AX95" i="1" s="1"/>
  <c r="BI138" i="2"/>
  <c r="BH138" i="2"/>
  <c r="BG138" i="2"/>
  <c r="BE138" i="2"/>
  <c r="T138" i="2"/>
  <c r="T137" i="2" s="1"/>
  <c r="R138" i="2"/>
  <c r="R137" i="2" s="1"/>
  <c r="P138" i="2"/>
  <c r="P137" i="2" s="1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T126" i="2" s="1"/>
  <c r="R127" i="2"/>
  <c r="R126" i="2" s="1"/>
  <c r="P127" i="2"/>
  <c r="P126" i="2" s="1"/>
  <c r="BI125" i="2"/>
  <c r="BH125" i="2"/>
  <c r="BG125" i="2"/>
  <c r="BE125" i="2"/>
  <c r="T125" i="2"/>
  <c r="T124" i="2" s="1"/>
  <c r="R125" i="2"/>
  <c r="R124" i="2"/>
  <c r="P125" i="2"/>
  <c r="P124" i="2" s="1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134" i="2"/>
  <c r="J127" i="2"/>
  <c r="BK134" i="2"/>
  <c r="J136" i="2"/>
  <c r="BK129" i="2"/>
  <c r="BK125" i="2"/>
  <c r="J125" i="2"/>
  <c r="J1342" i="3"/>
  <c r="BK1319" i="3"/>
  <c r="BK1261" i="3"/>
  <c r="BK1240" i="3"/>
  <c r="BK1225" i="3"/>
  <c r="J1181" i="3"/>
  <c r="J1118" i="3"/>
  <c r="BK1105" i="3"/>
  <c r="J1094" i="3"/>
  <c r="J1054" i="3"/>
  <c r="BK964" i="3"/>
  <c r="J945" i="3"/>
  <c r="BK857" i="3"/>
  <c r="BK834" i="3"/>
  <c r="BK809" i="3"/>
  <c r="BK658" i="3"/>
  <c r="J590" i="3"/>
  <c r="J559" i="3"/>
  <c r="BK429" i="3"/>
  <c r="J254" i="3"/>
  <c r="J218" i="3"/>
  <c r="BK156" i="3"/>
  <c r="BK1649" i="3"/>
  <c r="J1608" i="3"/>
  <c r="BK1498" i="3"/>
  <c r="BK1419" i="3"/>
  <c r="J1374" i="3"/>
  <c r="J1319" i="3"/>
  <c r="BK1290" i="3"/>
  <c r="J1258" i="3"/>
  <c r="BK1214" i="3"/>
  <c r="BK1181" i="3"/>
  <c r="J1129" i="3"/>
  <c r="BK945" i="3"/>
  <c r="BK920" i="3"/>
  <c r="BK873" i="3"/>
  <c r="J864" i="3"/>
  <c r="BK842" i="3"/>
  <c r="BK793" i="3"/>
  <c r="J648" i="3"/>
  <c r="J611" i="3"/>
  <c r="J568" i="3"/>
  <c r="J428" i="3"/>
  <c r="BK274" i="3"/>
  <c r="BK212" i="3"/>
  <c r="J165" i="3"/>
  <c r="BK153" i="3"/>
  <c r="J1452" i="3"/>
  <c r="BK1387" i="3"/>
  <c r="BK1366" i="3"/>
  <c r="J1329" i="3"/>
  <c r="BK1282" i="3"/>
  <c r="BK1260" i="3"/>
  <c r="J1227" i="3"/>
  <c r="BK1141" i="3"/>
  <c r="BK1124" i="3"/>
  <c r="BK1060" i="3"/>
  <c r="BK1043" i="3"/>
  <c r="J1011" i="3"/>
  <c r="BK943" i="3"/>
  <c r="J857" i="3"/>
  <c r="J835" i="3"/>
  <c r="J809" i="3"/>
  <c r="BK705" i="3"/>
  <c r="BK613" i="3"/>
  <c r="BK515" i="3"/>
  <c r="J206" i="3"/>
  <c r="BK167" i="3"/>
  <c r="J1658" i="3"/>
  <c r="J1528" i="3"/>
  <c r="BK1452" i="3"/>
  <c r="BK1355" i="3"/>
  <c r="BK1343" i="3"/>
  <c r="J1326" i="3"/>
  <c r="BK1304" i="3"/>
  <c r="BK1276" i="3"/>
  <c r="BK1256" i="3"/>
  <c r="J1207" i="3"/>
  <c r="J1154" i="3"/>
  <c r="J1124" i="3"/>
  <c r="BK1104" i="3"/>
  <c r="BK1090" i="3"/>
  <c r="J1043" i="3"/>
  <c r="J965" i="3"/>
  <c r="J952" i="3"/>
  <c r="J929" i="3"/>
  <c r="J915" i="3"/>
  <c r="J866" i="3"/>
  <c r="J854" i="3"/>
  <c r="J843" i="3"/>
  <c r="BK837" i="3"/>
  <c r="J796" i="3"/>
  <c r="J785" i="3"/>
  <c r="J705" i="3"/>
  <c r="BK652" i="3"/>
  <c r="BK597" i="3"/>
  <c r="J397" i="3"/>
  <c r="J303" i="3"/>
  <c r="J234" i="3"/>
  <c r="BK206" i="3"/>
  <c r="J163" i="3"/>
  <c r="J153" i="3"/>
  <c r="J1649" i="3"/>
  <c r="J1553" i="3"/>
  <c r="J1498" i="3"/>
  <c r="J1389" i="3"/>
  <c r="BK1341" i="3"/>
  <c r="J1337" i="3"/>
  <c r="BK1293" i="3"/>
  <c r="J1260" i="3"/>
  <c r="BK1238" i="3"/>
  <c r="BK1207" i="3"/>
  <c r="BK1160" i="3"/>
  <c r="J1143" i="3"/>
  <c r="J1105" i="3"/>
  <c r="J1097" i="3"/>
  <c r="BK1086" i="3"/>
  <c r="BK1051" i="3"/>
  <c r="J1013" i="3"/>
  <c r="BK962" i="3"/>
  <c r="BK952" i="3"/>
  <c r="J911" i="3"/>
  <c r="J842" i="3"/>
  <c r="J757" i="3"/>
  <c r="BK686" i="3"/>
  <c r="BK671" i="3"/>
  <c r="BK611" i="3"/>
  <c r="J526" i="3"/>
  <c r="J480" i="3"/>
  <c r="J327" i="3"/>
  <c r="J208" i="3"/>
  <c r="J1709" i="3"/>
  <c r="BK1577" i="3"/>
  <c r="BK1530" i="3"/>
  <c r="J1411" i="3"/>
  <c r="BK1383" i="3"/>
  <c r="BK1345" i="3"/>
  <c r="BK1342" i="3"/>
  <c r="BK969" i="3"/>
  <c r="BK924" i="3"/>
  <c r="J881" i="3"/>
  <c r="BK874" i="3"/>
  <c r="BK855" i="3"/>
  <c r="BK831" i="3"/>
  <c r="BK770" i="3"/>
  <c r="J658" i="3"/>
  <c r="BK629" i="3"/>
  <c r="BK549" i="3"/>
  <c r="BK503" i="3"/>
  <c r="J279" i="3"/>
  <c r="J210" i="3"/>
  <c r="BK159" i="3"/>
  <c r="J166" i="4"/>
  <c r="BK157" i="4"/>
  <c r="J137" i="4"/>
  <c r="J212" i="4"/>
  <c r="J203" i="4"/>
  <c r="BK194" i="4"/>
  <c r="BK163" i="4"/>
  <c r="J141" i="4"/>
  <c r="BK222" i="4"/>
  <c r="BK212" i="4"/>
  <c r="J198" i="4"/>
  <c r="J172" i="4"/>
  <c r="BK156" i="4"/>
  <c r="J222" i="4"/>
  <c r="J205" i="4"/>
  <c r="BK189" i="4"/>
  <c r="BK167" i="4"/>
  <c r="BK155" i="4"/>
  <c r="BK142" i="4"/>
  <c r="BK211" i="4"/>
  <c r="BK201" i="4"/>
  <c r="BK192" i="4"/>
  <c r="J164" i="4"/>
  <c r="BK154" i="4"/>
  <c r="BK198" i="4"/>
  <c r="J187" i="4"/>
  <c r="J150" i="4"/>
  <c r="BK138" i="4"/>
  <c r="J180" i="6"/>
  <c r="J176" i="6"/>
  <c r="J175" i="6"/>
  <c r="J165" i="6"/>
  <c r="J143" i="6"/>
  <c r="J128" i="6"/>
  <c r="BK178" i="6"/>
  <c r="J166" i="6"/>
  <c r="J150" i="6"/>
  <c r="BK164" i="6"/>
  <c r="J141" i="6"/>
  <c r="J179" i="6"/>
  <c r="BK166" i="6"/>
  <c r="J151" i="6"/>
  <c r="J139" i="6"/>
  <c r="BK130" i="6"/>
  <c r="BK183" i="6"/>
  <c r="BK175" i="6"/>
  <c r="J167" i="6"/>
  <c r="J157" i="6"/>
  <c r="BK146" i="6"/>
  <c r="J138" i="6"/>
  <c r="J127" i="6"/>
  <c r="BK174" i="6"/>
  <c r="J160" i="6"/>
  <c r="BK154" i="6"/>
  <c r="J137" i="6"/>
  <c r="J138" i="2"/>
  <c r="J129" i="2"/>
  <c r="BK135" i="2"/>
  <c r="BK138" i="2"/>
  <c r="BK127" i="2"/>
  <c r="J1384" i="3"/>
  <c r="J1347" i="3"/>
  <c r="J1339" i="3"/>
  <c r="BK1308" i="3"/>
  <c r="J1255" i="3"/>
  <c r="J1211" i="3"/>
  <c r="J1151" i="3"/>
  <c r="J1125" i="3"/>
  <c r="BK1115" i="3"/>
  <c r="BK1101" i="3"/>
  <c r="BK1069" i="3"/>
  <c r="J962" i="3"/>
  <c r="BK932" i="3"/>
  <c r="J924" i="3"/>
  <c r="BK871" i="3"/>
  <c r="J840" i="3"/>
  <c r="J829" i="3"/>
  <c r="BK669" i="3"/>
  <c r="BK593" i="3"/>
  <c r="J1577" i="3"/>
  <c r="BK1442" i="3"/>
  <c r="BK1376" i="3"/>
  <c r="BK1309" i="3"/>
  <c r="J1259" i="3"/>
  <c r="J1256" i="3"/>
  <c r="J1225" i="3"/>
  <c r="J1197" i="3"/>
  <c r="J1153" i="3"/>
  <c r="BK931" i="3"/>
  <c r="J896" i="3"/>
  <c r="J870" i="3"/>
  <c r="BK832" i="3"/>
  <c r="BK713" i="3"/>
  <c r="BK625" i="3"/>
  <c r="J549" i="3"/>
  <c r="BK376" i="3"/>
  <c r="BK294" i="3"/>
  <c r="BK227" i="3"/>
  <c r="J167" i="3"/>
  <c r="J156" i="3"/>
  <c r="BK1554" i="3"/>
  <c r="J1514" i="3"/>
  <c r="J1421" i="3"/>
  <c r="BK1388" i="3"/>
  <c r="BK1374" i="3"/>
  <c r="J1309" i="3"/>
  <c r="J1290" i="3"/>
  <c r="J1214" i="3"/>
  <c r="J1160" i="3"/>
  <c r="BK1151" i="3"/>
  <c r="BK1127" i="3"/>
  <c r="J1068" i="3"/>
  <c r="BK1045" i="3"/>
  <c r="BK953" i="3"/>
  <c r="BK865" i="3"/>
  <c r="BK839" i="3"/>
  <c r="J832" i="3"/>
  <c r="BK745" i="3"/>
  <c r="J631" i="3"/>
  <c r="BK280" i="3"/>
  <c r="BK198" i="3"/>
  <c r="J1708" i="3"/>
  <c r="BK1575" i="3"/>
  <c r="J1460" i="3"/>
  <c r="BK1391" i="3"/>
  <c r="BK1337" i="3"/>
  <c r="J1328" i="3"/>
  <c r="J1301" i="3"/>
  <c r="J1264" i="3"/>
  <c r="J1257" i="3"/>
  <c r="J1210" i="3"/>
  <c r="BK1152" i="3"/>
  <c r="J1141" i="3"/>
  <c r="J1116" i="3"/>
  <c r="BK1099" i="3"/>
  <c r="J1048" i="3"/>
  <c r="BK1025" i="3"/>
  <c r="BK1011" i="3"/>
  <c r="BK950" i="3"/>
  <c r="BK926" i="3"/>
  <c r="BK911" i="3"/>
  <c r="BK869" i="3"/>
  <c r="BK864" i="3"/>
  <c r="J850" i="3"/>
  <c r="BK808" i="3"/>
  <c r="J745" i="3"/>
  <c r="J671" i="3"/>
  <c r="J596" i="3"/>
  <c r="J398" i="3"/>
  <c r="J304" i="3"/>
  <c r="J274" i="3"/>
  <c r="BK208" i="3"/>
  <c r="J202" i="3"/>
  <c r="BK161" i="3"/>
  <c r="BK1708" i="3"/>
  <c r="J1598" i="3"/>
  <c r="J1530" i="3"/>
  <c r="BK1421" i="3"/>
  <c r="J1379" i="3"/>
  <c r="J1346" i="3"/>
  <c r="BK1328" i="3"/>
  <c r="J1282" i="3"/>
  <c r="BK1259" i="3"/>
  <c r="BK1227" i="3"/>
  <c r="BK1187" i="3"/>
  <c r="BK1154" i="3"/>
  <c r="BK1128" i="3"/>
  <c r="BK1103" i="3"/>
  <c r="BK1096" i="3"/>
  <c r="BK1076" i="3"/>
  <c r="J1040" i="3"/>
  <c r="J1004" i="3"/>
  <c r="BK966" i="3"/>
  <c r="J943" i="3"/>
  <c r="BK896" i="3"/>
  <c r="J778" i="3"/>
  <c r="BK694" i="3"/>
  <c r="J673" i="3"/>
  <c r="J656" i="3"/>
  <c r="BK596" i="3"/>
  <c r="J515" i="3"/>
  <c r="BK481" i="3"/>
  <c r="J375" i="3"/>
  <c r="J242" i="3"/>
  <c r="J159" i="3"/>
  <c r="BK1658" i="3"/>
  <c r="J1556" i="3"/>
  <c r="BK1514" i="3"/>
  <c r="J1409" i="3"/>
  <c r="BK1382" i="3"/>
  <c r="J1344" i="3"/>
  <c r="BK1016" i="3"/>
  <c r="J922" i="3"/>
  <c r="J879" i="3"/>
  <c r="BK862" i="3"/>
  <c r="J834" i="3"/>
  <c r="BK757" i="3"/>
  <c r="J694" i="3"/>
  <c r="J570" i="3"/>
  <c r="BK512" i="3"/>
  <c r="BK304" i="3"/>
  <c r="J272" i="3"/>
  <c r="J187" i="3"/>
  <c r="J206" i="4"/>
  <c r="BK169" i="4"/>
  <c r="J127" i="4"/>
  <c r="J209" i="4"/>
  <c r="J196" i="4"/>
  <c r="BK185" i="4"/>
  <c r="BK168" i="4"/>
  <c r="BK215" i="4"/>
  <c r="J201" i="4"/>
  <c r="BK178" i="4"/>
  <c r="BK158" i="4"/>
  <c r="J149" i="4"/>
  <c r="BK128" i="4"/>
  <c r="J213" i="4"/>
  <c r="J185" i="4"/>
  <c r="J162" i="4"/>
  <c r="J154" i="4"/>
  <c r="BK139" i="4"/>
  <c r="J129" i="4"/>
  <c r="BK209" i="4"/>
  <c r="BK196" i="4"/>
  <c r="J156" i="4"/>
  <c r="BK137" i="4"/>
  <c r="J194" i="4"/>
  <c r="BK172" i="4"/>
  <c r="BK162" i="4"/>
  <c r="BK167" i="6"/>
  <c r="J148" i="6"/>
  <c r="J129" i="6"/>
  <c r="BK179" i="6"/>
  <c r="J145" i="6"/>
  <c r="BK134" i="6"/>
  <c r="BK168" i="6"/>
  <c r="BK153" i="6"/>
  <c r="J146" i="6"/>
  <c r="J136" i="6"/>
  <c r="BK127" i="6"/>
  <c r="J183" i="6"/>
  <c r="J177" i="6"/>
  <c r="J172" i="6"/>
  <c r="BK161" i="6"/>
  <c r="J154" i="6"/>
  <c r="J149" i="6"/>
  <c r="J132" i="6"/>
  <c r="J158" i="6"/>
  <c r="BK149" i="6"/>
  <c r="BK144" i="6"/>
  <c r="BK132" i="2"/>
  <c r="BK1375" i="3"/>
  <c r="J1338" i="3"/>
  <c r="BK1266" i="3"/>
  <c r="J1213" i="3"/>
  <c r="J1149" i="3"/>
  <c r="J1123" i="3"/>
  <c r="J1115" i="3"/>
  <c r="J1076" i="3"/>
  <c r="J1025" i="3"/>
  <c r="J931" i="3"/>
  <c r="J876" i="3"/>
  <c r="BK854" i="3"/>
  <c r="J830" i="3"/>
  <c r="J770" i="3"/>
  <c r="BK654" i="3"/>
  <c r="BK568" i="3"/>
  <c r="BK526" i="3"/>
  <c r="BK327" i="3"/>
  <c r="J808" i="3"/>
  <c r="J627" i="3"/>
  <c r="BK555" i="3"/>
  <c r="J508" i="3"/>
  <c r="J306" i="3"/>
  <c r="BK279" i="3"/>
  <c r="BK242" i="3"/>
  <c r="J174" i="3"/>
  <c r="BK162" i="3"/>
  <c r="BK1608" i="3"/>
  <c r="BK1527" i="3"/>
  <c r="J1442" i="3"/>
  <c r="BK1411" i="3"/>
  <c r="BK1379" i="3"/>
  <c r="J1341" i="3"/>
  <c r="J1266" i="3"/>
  <c r="BK1255" i="3"/>
  <c r="BK1197" i="3"/>
  <c r="BK1156" i="3"/>
  <c r="BK1129" i="3"/>
  <c r="BK1092" i="3"/>
  <c r="BK1054" i="3"/>
  <c r="BK1040" i="3"/>
  <c r="J997" i="3"/>
  <c r="BK881" i="3"/>
  <c r="BK858" i="3"/>
  <c r="J833" i="3"/>
  <c r="J700" i="3"/>
  <c r="J555" i="3"/>
  <c r="BK480" i="3"/>
  <c r="BK218" i="3"/>
  <c r="BK187" i="3"/>
  <c r="BK1699" i="3"/>
  <c r="J1500" i="3"/>
  <c r="J1387" i="3"/>
  <c r="J858" i="3"/>
  <c r="BK700" i="3"/>
  <c r="J668" i="3"/>
  <c r="J650" i="3"/>
  <c r="BK204" i="3"/>
  <c r="J211" i="4"/>
  <c r="J188" i="4"/>
  <c r="J160" i="4"/>
  <c r="J140" i="4"/>
  <c r="J214" i="4"/>
  <c r="BK195" i="4"/>
  <c r="J186" i="4"/>
  <c r="BK184" i="4"/>
  <c r="BK161" i="4"/>
  <c r="BK140" i="4"/>
  <c r="J216" i="4"/>
  <c r="BK204" i="4"/>
  <c r="J170" i="4"/>
  <c r="J151" i="4"/>
  <c r="J132" i="4"/>
  <c r="BK210" i="4"/>
  <c r="BK203" i="4"/>
  <c r="BK170" i="4"/>
  <c r="J143" i="4"/>
  <c r="J136" i="4"/>
  <c r="J224" i="4"/>
  <c r="BK207" i="4"/>
  <c r="J199" i="4"/>
  <c r="J167" i="4"/>
  <c r="BK129" i="4"/>
  <c r="BK191" i="4"/>
  <c r="BK165" i="4"/>
  <c r="J158" i="4"/>
  <c r="BK141" i="4"/>
  <c r="BK135" i="4"/>
  <c r="BB98" i="1"/>
  <c r="BK162" i="6"/>
  <c r="J140" i="6"/>
  <c r="BK176" i="6"/>
  <c r="BK160" i="6"/>
  <c r="BK151" i="6"/>
  <c r="BK141" i="6"/>
  <c r="BK186" i="6"/>
  <c r="J162" i="6"/>
  <c r="BK140" i="6"/>
  <c r="J133" i="6"/>
  <c r="BK182" i="6"/>
  <c r="J153" i="6"/>
  <c r="BK145" i="6"/>
  <c r="BK136" i="6"/>
  <c r="BK129" i="6"/>
  <c r="BK180" i="6"/>
  <c r="BK170" i="6"/>
  <c r="J164" i="6"/>
  <c r="J155" i="6"/>
  <c r="BK143" i="6"/>
  <c r="BK132" i="6"/>
  <c r="BK177" i="6"/>
  <c r="J163" i="6"/>
  <c r="BK152" i="6"/>
  <c r="BK133" i="6"/>
  <c r="J132" i="2"/>
  <c r="J130" i="2"/>
  <c r="BK136" i="2"/>
  <c r="BK131" i="2"/>
  <c r="BK130" i="2"/>
  <c r="J1386" i="3"/>
  <c r="BK1356" i="3"/>
  <c r="BK1344" i="3"/>
  <c r="BK1326" i="3"/>
  <c r="BK1264" i="3"/>
  <c r="BK1241" i="3"/>
  <c r="J1187" i="3"/>
  <c r="BK1143" i="3"/>
  <c r="BK1116" i="3"/>
  <c r="J1103" i="3"/>
  <c r="J1086" i="3"/>
  <c r="BK1052" i="3"/>
  <c r="BK916" i="3"/>
  <c r="J862" i="3"/>
  <c r="J839" i="3"/>
  <c r="J828" i="3"/>
  <c r="J691" i="3"/>
  <c r="BK650" i="3"/>
  <c r="J557" i="3"/>
  <c r="BK508" i="3"/>
  <c r="J297" i="3"/>
  <c r="BK234" i="3"/>
  <c r="BK202" i="3"/>
  <c r="BK151" i="3"/>
  <c r="J1583" i="3"/>
  <c r="BK1556" i="3"/>
  <c r="BK1408" i="3"/>
  <c r="J1375" i="3"/>
  <c r="BK1325" i="3"/>
  <c r="J1293" i="3"/>
  <c r="BK1263" i="3"/>
  <c r="J1238" i="3"/>
  <c r="BK1213" i="3"/>
  <c r="J1168" i="3"/>
  <c r="BK948" i="3"/>
  <c r="BK915" i="3"/>
  <c r="BK879" i="3"/>
  <c r="J874" i="3"/>
  <c r="J867" i="3"/>
  <c r="BK850" i="3"/>
  <c r="J827" i="3"/>
  <c r="J715" i="3"/>
  <c r="J593" i="3"/>
  <c r="BK559" i="3"/>
  <c r="J510" i="3"/>
  <c r="J505" i="3"/>
  <c r="J288" i="3"/>
  <c r="J215" i="3"/>
  <c r="J1699" i="3"/>
  <c r="BK1553" i="3"/>
  <c r="J1497" i="3"/>
  <c r="J1419" i="3"/>
  <c r="J1383" i="3"/>
  <c r="J1356" i="3"/>
  <c r="J1276" i="3"/>
  <c r="J1240" i="3"/>
  <c r="J1178" i="3"/>
  <c r="J1152" i="3"/>
  <c r="J1128" i="3"/>
  <c r="J1104" i="3"/>
  <c r="BK1048" i="3"/>
  <c r="BK1018" i="3"/>
  <c r="J983" i="3"/>
  <c r="BK870" i="3"/>
  <c r="J846" i="3"/>
  <c r="BK828" i="3"/>
  <c r="BK572" i="3"/>
  <c r="J481" i="3"/>
  <c r="J264" i="3"/>
  <c r="J204" i="3"/>
  <c r="BK163" i="3"/>
  <c r="J1610" i="3"/>
  <c r="J1527" i="3"/>
  <c r="J1382" i="3"/>
  <c r="J1340" i="3"/>
  <c r="BK1327" i="3"/>
  <c r="J1325" i="3"/>
  <c r="J1298" i="3"/>
  <c r="J1261" i="3"/>
  <c r="J1156" i="3"/>
  <c r="J1147" i="3"/>
  <c r="J1126" i="3"/>
  <c r="BK1108" i="3"/>
  <c r="J1092" i="3"/>
  <c r="J1045" i="3"/>
  <c r="BK1004" i="3"/>
  <c r="J964" i="3"/>
  <c r="J948" i="3"/>
  <c r="BK872" i="3"/>
  <c r="J865" i="3"/>
  <c r="J852" i="3"/>
  <c r="BK840" i="3"/>
  <c r="BK833" i="3"/>
  <c r="J802" i="3"/>
  <c r="J793" i="3"/>
  <c r="J670" i="3"/>
  <c r="BK648" i="3"/>
  <c r="J503" i="3"/>
  <c r="BK306" i="3"/>
  <c r="J277" i="3"/>
  <c r="BK210" i="3"/>
  <c r="J198" i="3"/>
  <c r="BK165" i="3"/>
  <c r="BK144" i="3"/>
  <c r="BK1564" i="3"/>
  <c r="BK1497" i="3"/>
  <c r="J1391" i="3"/>
  <c r="J1376" i="3"/>
  <c r="BK1340" i="3"/>
  <c r="J1308" i="3"/>
  <c r="BK1265" i="3"/>
  <c r="BK1258" i="3"/>
  <c r="BK1212" i="3"/>
  <c r="BK1168" i="3"/>
  <c r="BK1147" i="3"/>
  <c r="BK1118" i="3"/>
  <c r="J1099" i="3"/>
  <c r="J1090" i="3"/>
  <c r="J1052" i="3"/>
  <c r="J1018" i="3"/>
  <c r="BK955" i="3"/>
  <c r="BK922" i="3"/>
  <c r="J869" i="3"/>
  <c r="BK830" i="3"/>
  <c r="BK715" i="3"/>
  <c r="BK673" i="3"/>
  <c r="BK631" i="3"/>
  <c r="J625" i="3"/>
  <c r="BK557" i="3"/>
  <c r="BK510" i="3"/>
  <c r="BK397" i="3"/>
  <c r="BK272" i="3"/>
  <c r="BK147" i="3"/>
  <c r="J1564" i="3"/>
  <c r="BK1528" i="3"/>
  <c r="J1388" i="3"/>
  <c r="J1366" i="3"/>
  <c r="J1343" i="3"/>
  <c r="BK1020" i="3"/>
  <c r="J950" i="3"/>
  <c r="J920" i="3"/>
  <c r="J872" i="3"/>
  <c r="BK846" i="3"/>
  <c r="BK785" i="3"/>
  <c r="J754" i="3"/>
  <c r="J652" i="3"/>
  <c r="BK553" i="3"/>
  <c r="J511" i="3"/>
  <c r="J280" i="3"/>
  <c r="BK254" i="3"/>
  <c r="J184" i="3"/>
  <c r="BK202" i="4"/>
  <c r="J155" i="4"/>
  <c r="BK132" i="4"/>
  <c r="BK206" i="4"/>
  <c r="BK199" i="4"/>
  <c r="J189" i="4"/>
  <c r="J169" i="4"/>
  <c r="BK214" i="4"/>
  <c r="BK197" i="4"/>
  <c r="J159" i="4"/>
  <c r="BK150" i="4"/>
  <c r="BK127" i="4"/>
  <c r="J204" i="4"/>
  <c r="J184" i="4"/>
  <c r="J161" i="4"/>
  <c r="BK149" i="4"/>
  <c r="BK130" i="4"/>
  <c r="BK216" i="4"/>
  <c r="J208" i="4"/>
  <c r="J197" i="4"/>
  <c r="J165" i="4"/>
  <c r="BK151" i="4"/>
  <c r="J135" i="4"/>
  <c r="BK188" i="4"/>
  <c r="BK164" i="4"/>
  <c r="J142" i="4"/>
  <c r="BK136" i="4"/>
  <c r="J171" i="6"/>
  <c r="BK155" i="6"/>
  <c r="BK131" i="6"/>
  <c r="BK159" i="6"/>
  <c r="J147" i="6"/>
  <c r="BK138" i="6"/>
  <c r="BK181" i="6"/>
  <c r="J159" i="6"/>
  <c r="BK150" i="6"/>
  <c r="J130" i="6"/>
  <c r="J186" i="6"/>
  <c r="J173" i="6"/>
  <c r="J170" i="6"/>
  <c r="BK158" i="6"/>
  <c r="BK142" i="6"/>
  <c r="BK128" i="6"/>
  <c r="J178" i="6"/>
  <c r="BK171" i="6"/>
  <c r="J168" i="6"/>
  <c r="BK163" i="6"/>
  <c r="BK148" i="6"/>
  <c r="BK139" i="6"/>
  <c r="J181" i="6"/>
  <c r="BK165" i="6"/>
  <c r="J161" i="6"/>
  <c r="BK157" i="6"/>
  <c r="BK147" i="6"/>
  <c r="BK126" i="6"/>
  <c r="J135" i="2"/>
  <c r="J131" i="2"/>
  <c r="AS94" i="1"/>
  <c r="J1377" i="3"/>
  <c r="BK1346" i="3"/>
  <c r="J1327" i="3"/>
  <c r="J1263" i="3"/>
  <c r="BK1229" i="3"/>
  <c r="J1212" i="3"/>
  <c r="J1127" i="3"/>
  <c r="J1108" i="3"/>
  <c r="BK1097" i="3"/>
  <c r="BK1068" i="3"/>
  <c r="BK1013" i="3"/>
  <c r="J955" i="3"/>
  <c r="BK867" i="3"/>
  <c r="BK835" i="3"/>
  <c r="BK827" i="3"/>
  <c r="BK670" i="3"/>
  <c r="J597" i="3"/>
  <c r="BK511" i="3"/>
  <c r="BK505" i="3"/>
  <c r="J294" i="3"/>
  <c r="J227" i="3"/>
  <c r="BK215" i="3"/>
  <c r="BK184" i="3"/>
  <c r="BK1709" i="3"/>
  <c r="J1575" i="3"/>
  <c r="BK1460" i="3"/>
  <c r="BK1389" i="3"/>
  <c r="BK1365" i="3"/>
  <c r="BK1301" i="3"/>
  <c r="J1265" i="3"/>
  <c r="J1229" i="3"/>
  <c r="BK1210" i="3"/>
  <c r="BK1158" i="3"/>
  <c r="J966" i="3"/>
  <c r="BK929" i="3"/>
  <c r="BK866" i="3"/>
  <c r="BK843" i="3"/>
  <c r="BK802" i="3"/>
  <c r="J654" i="3"/>
  <c r="J613" i="3"/>
  <c r="BK570" i="3"/>
  <c r="J553" i="3"/>
  <c r="BK303" i="3"/>
  <c r="BK264" i="3"/>
  <c r="BK200" i="3"/>
  <c r="J161" i="3"/>
  <c r="J147" i="3"/>
  <c r="BK1580" i="3"/>
  <c r="J1408" i="3"/>
  <c r="J1365" i="3"/>
  <c r="BK1298" i="3"/>
  <c r="J1262" i="3"/>
  <c r="BK1211" i="3"/>
  <c r="BK1146" i="3"/>
  <c r="BK1125" i="3"/>
  <c r="J1069" i="3"/>
  <c r="J1051" i="3"/>
  <c r="J1020" i="3"/>
  <c r="BK965" i="3"/>
  <c r="J871" i="3"/>
  <c r="J837" i="3"/>
  <c r="BK796" i="3"/>
  <c r="J669" i="3"/>
  <c r="BK527" i="3"/>
  <c r="BK375" i="3"/>
  <c r="J212" i="3"/>
  <c r="J144" i="3"/>
  <c r="BK1583" i="3"/>
  <c r="BK1516" i="3"/>
  <c r="BK1409" i="3"/>
  <c r="BK1347" i="3"/>
  <c r="BK1339" i="3"/>
  <c r="BK1329" i="3"/>
  <c r="J1241" i="3"/>
  <c r="BK1178" i="3"/>
  <c r="BK1153" i="3"/>
  <c r="J1146" i="3"/>
  <c r="BK1123" i="3"/>
  <c r="J1096" i="3"/>
  <c r="J1016" i="3"/>
  <c r="J969" i="3"/>
  <c r="J963" i="3"/>
  <c r="J932" i="3"/>
  <c r="BK917" i="3"/>
  <c r="J873" i="3"/>
  <c r="J855" i="3"/>
  <c r="BK844" i="3"/>
  <c r="J831" i="3"/>
  <c r="BK778" i="3"/>
  <c r="BK691" i="3"/>
  <c r="BK668" i="3"/>
  <c r="J629" i="3"/>
  <c r="BK428" i="3"/>
  <c r="J376" i="3"/>
  <c r="BK297" i="3"/>
  <c r="J200" i="3"/>
  <c r="J192" i="3"/>
  <c r="J162" i="3"/>
  <c r="J151" i="3"/>
  <c r="BK1610" i="3"/>
  <c r="J1516" i="3"/>
  <c r="BK1384" i="3"/>
  <c r="BK1377" i="3"/>
  <c r="J1345" i="3"/>
  <c r="BK1338" i="3"/>
  <c r="J1304" i="3"/>
  <c r="BK1262" i="3"/>
  <c r="BK1257" i="3"/>
  <c r="J1158" i="3"/>
  <c r="BK1149" i="3"/>
  <c r="BK1126" i="3"/>
  <c r="J1101" i="3"/>
  <c r="BK1094" i="3"/>
  <c r="J1060" i="3"/>
  <c r="BK983" i="3"/>
  <c r="BK963" i="3"/>
  <c r="J953" i="3"/>
  <c r="J916" i="3"/>
  <c r="J844" i="3"/>
  <c r="BK754" i="3"/>
  <c r="J686" i="3"/>
  <c r="BK627" i="3"/>
  <c r="BK590" i="3"/>
  <c r="J512" i="3"/>
  <c r="J429" i="3"/>
  <c r="BK288" i="3"/>
  <c r="BK174" i="3"/>
  <c r="BK1598" i="3"/>
  <c r="J1580" i="3"/>
  <c r="J1554" i="3"/>
  <c r="BK1500" i="3"/>
  <c r="BK1386" i="3"/>
  <c r="J1355" i="3"/>
  <c r="BK997" i="3"/>
  <c r="J926" i="3"/>
  <c r="J917" i="3"/>
  <c r="BK876" i="3"/>
  <c r="BK852" i="3"/>
  <c r="BK829" i="3"/>
  <c r="J713" i="3"/>
  <c r="BK656" i="3"/>
  <c r="J572" i="3"/>
  <c r="J527" i="3"/>
  <c r="BK398" i="3"/>
  <c r="BK277" i="3"/>
  <c r="BK192" i="3"/>
  <c r="J200" i="4"/>
  <c r="J163" i="4"/>
  <c r="J152" i="4"/>
  <c r="J130" i="4"/>
  <c r="J210" i="4"/>
  <c r="J202" i="4"/>
  <c r="J192" i="4"/>
  <c r="BK166" i="4"/>
  <c r="BK159" i="4"/>
  <c r="BK224" i="4"/>
  <c r="BK208" i="4"/>
  <c r="J191" i="4"/>
  <c r="J168" i="4"/>
  <c r="J138" i="4"/>
  <c r="J215" i="4"/>
  <c r="J207" i="4"/>
  <c r="BK200" i="4"/>
  <c r="J178" i="4"/>
  <c r="BK152" i="4"/>
  <c r="BK213" i="4"/>
  <c r="BK205" i="4"/>
  <c r="BK187" i="4"/>
  <c r="J157" i="4"/>
  <c r="BK143" i="4"/>
  <c r="J195" i="4"/>
  <c r="BK186" i="4"/>
  <c r="BK160" i="4"/>
  <c r="J139" i="4"/>
  <c r="J128" i="4"/>
  <c r="BC98" i="1"/>
  <c r="BK172" i="6"/>
  <c r="BK137" i="6"/>
  <c r="J182" i="6"/>
  <c r="J174" i="6"/>
  <c r="J152" i="6"/>
  <c r="J142" i="6"/>
  <c r="J126" i="6"/>
  <c r="BK173" i="6"/>
  <c r="J144" i="6"/>
  <c r="J134" i="6"/>
  <c r="J131" i="6"/>
  <c r="G163" i="7" l="1"/>
  <c r="G166" i="7" s="1"/>
  <c r="AG98" i="1" s="1"/>
  <c r="AN98" i="1" s="1"/>
  <c r="R273" i="3"/>
  <c r="T273" i="3"/>
  <c r="P273" i="3"/>
  <c r="BK128" i="2"/>
  <c r="J128" i="2" s="1"/>
  <c r="J100" i="2" s="1"/>
  <c r="T133" i="2"/>
  <c r="BK166" i="3"/>
  <c r="J166" i="3" s="1"/>
  <c r="J99" i="3" s="1"/>
  <c r="R305" i="3"/>
  <c r="BK863" i="3"/>
  <c r="J863" i="3" s="1"/>
  <c r="J104" i="3" s="1"/>
  <c r="R863" i="3"/>
  <c r="BK925" i="3"/>
  <c r="J925" i="3" s="1"/>
  <c r="J108" i="3" s="1"/>
  <c r="R925" i="3"/>
  <c r="R1159" i="3"/>
  <c r="BK1390" i="3"/>
  <c r="J1390" i="3"/>
  <c r="J116" i="3" s="1"/>
  <c r="P1609" i="3"/>
  <c r="P128" i="2"/>
  <c r="P123" i="2"/>
  <c r="P122" i="2" s="1"/>
  <c r="AU95" i="1" s="1"/>
  <c r="P133" i="2"/>
  <c r="BK305" i="3"/>
  <c r="J305" i="3" s="1"/>
  <c r="J102" i="3" s="1"/>
  <c r="BK672" i="3"/>
  <c r="J103" i="3" s="1"/>
  <c r="R878" i="3"/>
  <c r="R961" i="3"/>
  <c r="P1159" i="3"/>
  <c r="P1378" i="3"/>
  <c r="R1390" i="3"/>
  <c r="P1441" i="3"/>
  <c r="R1529" i="3"/>
  <c r="T1609" i="3"/>
  <c r="BK126" i="4"/>
  <c r="BK125" i="4" s="1"/>
  <c r="T126" i="4"/>
  <c r="T125" i="4" s="1"/>
  <c r="BK153" i="4"/>
  <c r="J153" i="4"/>
  <c r="J101" i="4" s="1"/>
  <c r="R193" i="4"/>
  <c r="R133" i="2"/>
  <c r="R143" i="3"/>
  <c r="T166" i="3"/>
  <c r="P293" i="3"/>
  <c r="R293" i="3"/>
  <c r="T672" i="3"/>
  <c r="BK878" i="3"/>
  <c r="J878" i="3" s="1"/>
  <c r="J107" i="3" s="1"/>
  <c r="P961" i="3"/>
  <c r="BK1159" i="3"/>
  <c r="J1159" i="3" s="1"/>
  <c r="J114" i="3" s="1"/>
  <c r="R1378" i="3"/>
  <c r="T1390" i="3"/>
  <c r="R1441" i="3"/>
  <c r="P1529" i="3"/>
  <c r="BK1576" i="3"/>
  <c r="J1576" i="3" s="1"/>
  <c r="J120" i="3" s="1"/>
  <c r="P1576" i="3"/>
  <c r="R1576" i="3"/>
  <c r="T1576" i="3"/>
  <c r="R126" i="4"/>
  <c r="R125" i="4" s="1"/>
  <c r="R134" i="4"/>
  <c r="T134" i="4"/>
  <c r="BK190" i="4"/>
  <c r="J190" i="4" s="1"/>
  <c r="J102" i="4" s="1"/>
  <c r="P190" i="4"/>
  <c r="R190" i="4"/>
  <c r="T190" i="4"/>
  <c r="R128" i="2"/>
  <c r="BK133" i="2"/>
  <c r="J133" i="2" s="1"/>
  <c r="J101" i="2" s="1"/>
  <c r="T143" i="3"/>
  <c r="R166" i="3"/>
  <c r="BK293" i="3"/>
  <c r="J293" i="3" s="1"/>
  <c r="J101" i="3" s="1"/>
  <c r="T293" i="3"/>
  <c r="R672" i="3"/>
  <c r="P878" i="3"/>
  <c r="BK961" i="3"/>
  <c r="J961" i="3" s="1"/>
  <c r="J110" i="3" s="1"/>
  <c r="BK1053" i="3"/>
  <c r="J1053" i="3" s="1"/>
  <c r="J111" i="3" s="1"/>
  <c r="R1053" i="3"/>
  <c r="BK1095" i="3"/>
  <c r="J1095" i="3" s="1"/>
  <c r="J112" i="3" s="1"/>
  <c r="R1095" i="3"/>
  <c r="BK1150" i="3"/>
  <c r="J1150" i="3" s="1"/>
  <c r="J113" i="3" s="1"/>
  <c r="R1150" i="3"/>
  <c r="BK1441" i="3"/>
  <c r="J1441" i="3" s="1"/>
  <c r="J118" i="3" s="1"/>
  <c r="BK1529" i="3"/>
  <c r="J1529" i="3" s="1"/>
  <c r="J119" i="3" s="1"/>
  <c r="P153" i="4"/>
  <c r="P193" i="4"/>
  <c r="BK143" i="3"/>
  <c r="J143" i="3" s="1"/>
  <c r="J98" i="3" s="1"/>
  <c r="J97" i="3" s="1"/>
  <c r="J96" i="3" s="1"/>
  <c r="J30" i="3" s="1"/>
  <c r="F34" i="3" s="1"/>
  <c r="J34" i="3" s="1"/>
  <c r="P305" i="3"/>
  <c r="P672" i="3"/>
  <c r="T878" i="3"/>
  <c r="T961" i="3"/>
  <c r="P1053" i="3"/>
  <c r="T1053" i="3"/>
  <c r="P1095" i="3"/>
  <c r="T1095" i="3"/>
  <c r="P1150" i="3"/>
  <c r="T1150" i="3"/>
  <c r="BK1378" i="3"/>
  <c r="J1378" i="3" s="1"/>
  <c r="J115" i="3" s="1"/>
  <c r="P1390" i="3"/>
  <c r="T1529" i="3"/>
  <c r="BK1609" i="3"/>
  <c r="J1609" i="3" s="1"/>
  <c r="J121" i="3" s="1"/>
  <c r="P126" i="4"/>
  <c r="P125" i="4" s="1"/>
  <c r="P134" i="4"/>
  <c r="R153" i="4"/>
  <c r="T193" i="4"/>
  <c r="P125" i="6"/>
  <c r="BK135" i="6"/>
  <c r="J135" i="6"/>
  <c r="J99" i="6" s="1"/>
  <c r="R135" i="6"/>
  <c r="BK156" i="6"/>
  <c r="J156" i="6" s="1"/>
  <c r="J100" i="6" s="1"/>
  <c r="T156" i="6"/>
  <c r="R169" i="6"/>
  <c r="T128" i="2"/>
  <c r="P143" i="3"/>
  <c r="P166" i="3"/>
  <c r="T305" i="3"/>
  <c r="P863" i="3"/>
  <c r="T863" i="3"/>
  <c r="P925" i="3"/>
  <c r="T925" i="3"/>
  <c r="T1159" i="3"/>
  <c r="T1378" i="3"/>
  <c r="T1441" i="3"/>
  <c r="R1609" i="3"/>
  <c r="BK134" i="4"/>
  <c r="T153" i="4"/>
  <c r="BK193" i="4"/>
  <c r="J193" i="4" s="1"/>
  <c r="J103" i="4" s="1"/>
  <c r="BK125" i="6"/>
  <c r="J125" i="6" s="1"/>
  <c r="J98" i="6" s="1"/>
  <c r="R125" i="6"/>
  <c r="T125" i="6"/>
  <c r="P135" i="6"/>
  <c r="T135" i="6"/>
  <c r="P156" i="6"/>
  <c r="R156" i="6"/>
  <c r="BK169" i="6"/>
  <c r="J169" i="6"/>
  <c r="J101" i="6" s="1"/>
  <c r="P169" i="6"/>
  <c r="T169" i="6"/>
  <c r="BK875" i="3"/>
  <c r="J875" i="3" s="1"/>
  <c r="J105" i="3" s="1"/>
  <c r="BK954" i="3"/>
  <c r="J954" i="3" s="1"/>
  <c r="J109" i="3" s="1"/>
  <c r="BK1420" i="3"/>
  <c r="J1420" i="3" s="1"/>
  <c r="J117" i="3" s="1"/>
  <c r="BK124" i="2"/>
  <c r="J124" i="2" s="1"/>
  <c r="J98" i="2" s="1"/>
  <c r="BK273" i="3"/>
  <c r="J273" i="3" s="1"/>
  <c r="J100" i="3" s="1"/>
  <c r="BK223" i="4"/>
  <c r="J223" i="4" s="1"/>
  <c r="J104" i="4" s="1"/>
  <c r="BK126" i="2"/>
  <c r="J126" i="2" s="1"/>
  <c r="J99" i="2" s="1"/>
  <c r="BK137" i="2"/>
  <c r="J137" i="2" s="1"/>
  <c r="J102" i="2" s="1"/>
  <c r="BK185" i="6"/>
  <c r="J185" i="6" s="1"/>
  <c r="J103" i="6" s="1"/>
  <c r="BF129" i="6"/>
  <c r="BF139" i="6"/>
  <c r="BF149" i="6"/>
  <c r="BF153" i="6"/>
  <c r="BF163" i="6"/>
  <c r="BF165" i="6"/>
  <c r="BF167" i="6"/>
  <c r="BF173" i="6"/>
  <c r="BF176" i="6"/>
  <c r="BF183" i="6"/>
  <c r="J89" i="6"/>
  <c r="F92" i="6"/>
  <c r="J120" i="6"/>
  <c r="BF128" i="6"/>
  <c r="BF136" i="6"/>
  <c r="BF137" i="6"/>
  <c r="BF152" i="6"/>
  <c r="BF158" i="6"/>
  <c r="BF164" i="6"/>
  <c r="BF172" i="6"/>
  <c r="BF179" i="6"/>
  <c r="E85" i="6"/>
  <c r="BF133" i="6"/>
  <c r="BF143" i="6"/>
  <c r="BF145" i="6"/>
  <c r="BF146" i="6"/>
  <c r="BF147" i="6"/>
  <c r="BF159" i="6"/>
  <c r="BF160" i="6"/>
  <c r="BF162" i="6"/>
  <c r="BF168" i="6"/>
  <c r="BF174" i="6"/>
  <c r="BF175" i="6"/>
  <c r="BF131" i="6"/>
  <c r="BF142" i="6"/>
  <c r="BF144" i="6"/>
  <c r="BF154" i="6"/>
  <c r="BF155" i="6"/>
  <c r="BF166" i="6"/>
  <c r="BF170" i="6"/>
  <c r="BF180" i="6"/>
  <c r="BF182" i="6"/>
  <c r="BF186" i="6"/>
  <c r="BF134" i="6"/>
  <c r="BF140" i="6"/>
  <c r="BF148" i="6"/>
  <c r="BF157" i="6"/>
  <c r="BF171" i="6"/>
  <c r="BF181" i="6"/>
  <c r="BF126" i="6"/>
  <c r="BF127" i="6"/>
  <c r="BF130" i="6"/>
  <c r="BF132" i="6"/>
  <c r="BF138" i="6"/>
  <c r="BF141" i="6"/>
  <c r="BF150" i="6"/>
  <c r="BF151" i="6"/>
  <c r="BF161" i="6"/>
  <c r="BF177" i="6"/>
  <c r="BF178" i="6"/>
  <c r="J134" i="4"/>
  <c r="J100" i="4" s="1"/>
  <c r="AW98" i="1"/>
  <c r="J89" i="4"/>
  <c r="E114" i="4"/>
  <c r="J121" i="4"/>
  <c r="BF130" i="4"/>
  <c r="BF158" i="4"/>
  <c r="BF159" i="4"/>
  <c r="BF161" i="4"/>
  <c r="BF166" i="4"/>
  <c r="BF169" i="4"/>
  <c r="BF170" i="4"/>
  <c r="BF188" i="4"/>
  <c r="BF189" i="4"/>
  <c r="BF196" i="4"/>
  <c r="BF132" i="4"/>
  <c r="BF139" i="4"/>
  <c r="BF140" i="4"/>
  <c r="BF141" i="4"/>
  <c r="BF160" i="4"/>
  <c r="BF162" i="4"/>
  <c r="BF167" i="4"/>
  <c r="BF178" i="4"/>
  <c r="BF184" i="4"/>
  <c r="BF191" i="4"/>
  <c r="BF198" i="4"/>
  <c r="BF204" i="4"/>
  <c r="BF206" i="4"/>
  <c r="BF208" i="4"/>
  <c r="BF212" i="4"/>
  <c r="F92" i="4"/>
  <c r="BF128" i="4"/>
  <c r="BF138" i="4"/>
  <c r="BF151" i="4"/>
  <c r="BF157" i="4"/>
  <c r="BF163" i="4"/>
  <c r="BF165" i="4"/>
  <c r="BF199" i="4"/>
  <c r="BF202" i="4"/>
  <c r="BF205" i="4"/>
  <c r="BF209" i="4"/>
  <c r="BF213" i="4"/>
  <c r="BF214" i="4"/>
  <c r="BF129" i="4"/>
  <c r="BF136" i="4"/>
  <c r="BF142" i="4"/>
  <c r="BF152" i="4"/>
  <c r="BF154" i="4"/>
  <c r="BF164" i="4"/>
  <c r="BF186" i="4"/>
  <c r="BF187" i="4"/>
  <c r="BF194" i="4"/>
  <c r="BF195" i="4"/>
  <c r="BF207" i="4"/>
  <c r="BF211" i="4"/>
  <c r="BF216" i="4"/>
  <c r="BF222" i="4"/>
  <c r="BF224" i="4"/>
  <c r="BF135" i="4"/>
  <c r="BF137" i="4"/>
  <c r="BF143" i="4"/>
  <c r="BF150" i="4"/>
  <c r="BF156" i="4"/>
  <c r="BF197" i="4"/>
  <c r="BF200" i="4"/>
  <c r="BF215" i="4"/>
  <c r="BF127" i="4"/>
  <c r="BF149" i="4"/>
  <c r="BF155" i="4"/>
  <c r="BF168" i="4"/>
  <c r="BF172" i="4"/>
  <c r="BF185" i="4"/>
  <c r="BF192" i="4"/>
  <c r="BF201" i="4"/>
  <c r="BF203" i="4"/>
  <c r="BF210" i="4"/>
  <c r="BF162" i="3"/>
  <c r="BF165" i="3"/>
  <c r="BF198" i="3"/>
  <c r="BF212" i="3"/>
  <c r="BF274" i="3"/>
  <c r="BF288" i="3"/>
  <c r="BF304" i="3"/>
  <c r="BF480" i="3"/>
  <c r="BF481" i="3"/>
  <c r="BF559" i="3"/>
  <c r="BF593" i="3"/>
  <c r="BF597" i="3"/>
  <c r="BF705" i="3"/>
  <c r="BF778" i="3"/>
  <c r="BF802" i="3"/>
  <c r="BF808" i="3"/>
  <c r="BF828" i="3"/>
  <c r="BF830" i="3"/>
  <c r="BF835" i="3"/>
  <c r="BF837" i="3"/>
  <c r="BF839" i="3"/>
  <c r="BF840" i="3"/>
  <c r="BF850" i="3"/>
  <c r="BF864" i="3"/>
  <c r="BF865" i="3"/>
  <c r="BF870" i="3"/>
  <c r="BF871" i="3"/>
  <c r="BF929" i="3"/>
  <c r="BF943" i="3"/>
  <c r="BF945" i="3"/>
  <c r="BF1341" i="3"/>
  <c r="BF1347" i="3"/>
  <c r="BF1375" i="3"/>
  <c r="BF1408" i="3"/>
  <c r="BF1497" i="3"/>
  <c r="BF1498" i="3"/>
  <c r="BF1527" i="3"/>
  <c r="BF1553" i="3"/>
  <c r="BF1649" i="3"/>
  <c r="J135" i="3"/>
  <c r="BF144" i="3"/>
  <c r="BF161" i="3"/>
  <c r="BF184" i="3"/>
  <c r="BF187" i="3"/>
  <c r="BF218" i="3"/>
  <c r="BF234" i="3"/>
  <c r="BF277" i="3"/>
  <c r="BF280" i="3"/>
  <c r="BF297" i="3"/>
  <c r="BF303" i="3"/>
  <c r="BF376" i="3"/>
  <c r="BF398" i="3"/>
  <c r="BF505" i="3"/>
  <c r="BF508" i="3"/>
  <c r="BF555" i="3"/>
  <c r="BF568" i="3"/>
  <c r="BF572" i="3"/>
  <c r="BF668" i="3"/>
  <c r="BF669" i="3"/>
  <c r="BF670" i="3"/>
  <c r="BF671" i="3"/>
  <c r="BF673" i="3"/>
  <c r="BF691" i="3"/>
  <c r="BF827" i="3"/>
  <c r="BF832" i="3"/>
  <c r="BF857" i="3"/>
  <c r="BF872" i="3"/>
  <c r="BF873" i="3"/>
  <c r="BF917" i="3"/>
  <c r="BF920" i="3"/>
  <c r="BF926" i="3"/>
  <c r="BF931" i="3"/>
  <c r="BF932" i="3"/>
  <c r="BF948" i="3"/>
  <c r="BF950" i="3"/>
  <c r="BF965" i="3"/>
  <c r="BF1025" i="3"/>
  <c r="BF1054" i="3"/>
  <c r="BF1097" i="3"/>
  <c r="BF1099" i="3"/>
  <c r="BF1101" i="3"/>
  <c r="BF1104" i="3"/>
  <c r="BF1108" i="3"/>
  <c r="BF1127" i="3"/>
  <c r="BF1146" i="3"/>
  <c r="BF1153" i="3"/>
  <c r="BF1158" i="3"/>
  <c r="BF1181" i="3"/>
  <c r="BF1197" i="3"/>
  <c r="BF1211" i="3"/>
  <c r="BF1229" i="3"/>
  <c r="BF1256" i="3"/>
  <c r="BF1264" i="3"/>
  <c r="BF1276" i="3"/>
  <c r="BF1319" i="3"/>
  <c r="BF1325" i="3"/>
  <c r="BF1329" i="3"/>
  <c r="BF1340" i="3"/>
  <c r="BF1344" i="3"/>
  <c r="BF1356" i="3"/>
  <c r="BF1365" i="3"/>
  <c r="BF1366" i="3"/>
  <c r="BF1528" i="3"/>
  <c r="BF1556" i="3"/>
  <c r="BF1658" i="3"/>
  <c r="BF1708" i="3"/>
  <c r="BF1709" i="3"/>
  <c r="BF147" i="3"/>
  <c r="BF156" i="3"/>
  <c r="BF159" i="3"/>
  <c r="BF227" i="3"/>
  <c r="BF254" i="3"/>
  <c r="BF272" i="3"/>
  <c r="BF279" i="3"/>
  <c r="BF294" i="3"/>
  <c r="BF511" i="3"/>
  <c r="BF512" i="3"/>
  <c r="BF549" i="3"/>
  <c r="BF553" i="3"/>
  <c r="BF570" i="3"/>
  <c r="BF611" i="3"/>
  <c r="BF656" i="3"/>
  <c r="BF658" i="3"/>
  <c r="BF694" i="3"/>
  <c r="BF700" i="3"/>
  <c r="BF809" i="3"/>
  <c r="BF834" i="3"/>
  <c r="BF858" i="3"/>
  <c r="BF874" i="3"/>
  <c r="BF896" i="3"/>
  <c r="BF916" i="3"/>
  <c r="BF922" i="3"/>
  <c r="BF955" i="3"/>
  <c r="BF1020" i="3"/>
  <c r="BF1040" i="3"/>
  <c r="BF1051" i="3"/>
  <c r="BF1052" i="3"/>
  <c r="BF1116" i="3"/>
  <c r="BF1118" i="3"/>
  <c r="BF1124" i="3"/>
  <c r="BF1125" i="3"/>
  <c r="BF1129" i="3"/>
  <c r="BF1151" i="3"/>
  <c r="BF1152" i="3"/>
  <c r="BF1168" i="3"/>
  <c r="BF1210" i="3"/>
  <c r="BF1240" i="3"/>
  <c r="BF1255" i="3"/>
  <c r="BF1260" i="3"/>
  <c r="BF1263" i="3"/>
  <c r="BF1290" i="3"/>
  <c r="BF1301" i="3"/>
  <c r="BF1327" i="3"/>
  <c r="BF1328" i="3"/>
  <c r="BF1342" i="3"/>
  <c r="BF1346" i="3"/>
  <c r="BF1374" i="3"/>
  <c r="BF1387" i="3"/>
  <c r="BF1389" i="3"/>
  <c r="BF1411" i="3"/>
  <c r="BF1419" i="3"/>
  <c r="BF1442" i="3"/>
  <c r="BF1500" i="3"/>
  <c r="BF1514" i="3"/>
  <c r="BF1530" i="3"/>
  <c r="BF1564" i="3"/>
  <c r="BF1580" i="3"/>
  <c r="E131" i="3"/>
  <c r="F138" i="3"/>
  <c r="BF174" i="3"/>
  <c r="BF200" i="3"/>
  <c r="BF208" i="3"/>
  <c r="BF210" i="3"/>
  <c r="BF215" i="3"/>
  <c r="BF242" i="3"/>
  <c r="BF306" i="3"/>
  <c r="BF327" i="3"/>
  <c r="BF503" i="3"/>
  <c r="BF526" i="3"/>
  <c r="BF557" i="3"/>
  <c r="BF590" i="3"/>
  <c r="BF596" i="3"/>
  <c r="BF648" i="3"/>
  <c r="BF652" i="3"/>
  <c r="BF686" i="3"/>
  <c r="BF715" i="3"/>
  <c r="BF754" i="3"/>
  <c r="BF866" i="3"/>
  <c r="BF867" i="3"/>
  <c r="BF869" i="3"/>
  <c r="BF876" i="3"/>
  <c r="BF911" i="3"/>
  <c r="BF915" i="3"/>
  <c r="BF924" i="3"/>
  <c r="BF962" i="3"/>
  <c r="BF964" i="3"/>
  <c r="BF1016" i="3"/>
  <c r="BF1048" i="3"/>
  <c r="BF1086" i="3"/>
  <c r="BF1103" i="3"/>
  <c r="BF1105" i="3"/>
  <c r="BF1115" i="3"/>
  <c r="BF1123" i="3"/>
  <c r="BF1126" i="3"/>
  <c r="BF1128" i="3"/>
  <c r="BF1143" i="3"/>
  <c r="BF1149" i="3"/>
  <c r="BF1154" i="3"/>
  <c r="BF1213" i="3"/>
  <c r="BF1225" i="3"/>
  <c r="BF1241" i="3"/>
  <c r="BF1258" i="3"/>
  <c r="BF1259" i="3"/>
  <c r="BF1261" i="3"/>
  <c r="BF1266" i="3"/>
  <c r="BF1293" i="3"/>
  <c r="BF1337" i="3"/>
  <c r="BF1345" i="3"/>
  <c r="BF1376" i="3"/>
  <c r="BF1377" i="3"/>
  <c r="BF1383" i="3"/>
  <c r="BF1384" i="3"/>
  <c r="BF1386" i="3"/>
  <c r="BF1409" i="3"/>
  <c r="BF1460" i="3"/>
  <c r="BF1516" i="3"/>
  <c r="BF1608" i="3"/>
  <c r="BF1610" i="3"/>
  <c r="BF151" i="3"/>
  <c r="BF163" i="3"/>
  <c r="BF202" i="3"/>
  <c r="BF375" i="3"/>
  <c r="BF397" i="3"/>
  <c r="BF429" i="3"/>
  <c r="BF515" i="3"/>
  <c r="BF650" i="3"/>
  <c r="BF654" i="3"/>
  <c r="BF757" i="3"/>
  <c r="BF770" i="3"/>
  <c r="BF796" i="3"/>
  <c r="BF829" i="3"/>
  <c r="BF831" i="3"/>
  <c r="BF852" i="3"/>
  <c r="BF854" i="3"/>
  <c r="BF855" i="3"/>
  <c r="BF952" i="3"/>
  <c r="BF953" i="3"/>
  <c r="BF963" i="3"/>
  <c r="BF969" i="3"/>
  <c r="BF1004" i="3"/>
  <c r="BF1011" i="3"/>
  <c r="BF1013" i="3"/>
  <c r="BF1018" i="3"/>
  <c r="BF1156" i="3"/>
  <c r="BF1160" i="3"/>
  <c r="BF1187" i="3"/>
  <c r="BF1207" i="3"/>
  <c r="BF1212" i="3"/>
  <c r="BF1257" i="3"/>
  <c r="BF1282" i="3"/>
  <c r="BF1298" i="3"/>
  <c r="BF1304" i="3"/>
  <c r="BF1308" i="3"/>
  <c r="BF1379" i="3"/>
  <c r="BF1388" i="3"/>
  <c r="BF1391" i="3"/>
  <c r="BF1421" i="3"/>
  <c r="BF1452" i="3"/>
  <c r="BF1554" i="3"/>
  <c r="BF1575" i="3"/>
  <c r="BF1577" i="3"/>
  <c r="BF1583" i="3"/>
  <c r="BF1598" i="3"/>
  <c r="BF1699" i="3"/>
  <c r="J92" i="3"/>
  <c r="BF153" i="3"/>
  <c r="BF167" i="3"/>
  <c r="BF192" i="3"/>
  <c r="BF204" i="3"/>
  <c r="BF206" i="3"/>
  <c r="BF264" i="3"/>
  <c r="BF428" i="3"/>
  <c r="BF510" i="3"/>
  <c r="BF527" i="3"/>
  <c r="BF613" i="3"/>
  <c r="BF625" i="3"/>
  <c r="BF627" i="3"/>
  <c r="BF629" i="3"/>
  <c r="BF631" i="3"/>
  <c r="BF713" i="3"/>
  <c r="BF745" i="3"/>
  <c r="BF785" i="3"/>
  <c r="BF793" i="3"/>
  <c r="BF833" i="3"/>
  <c r="BF842" i="3"/>
  <c r="BF843" i="3"/>
  <c r="BF844" i="3"/>
  <c r="BF846" i="3"/>
  <c r="BF862" i="3"/>
  <c r="BF879" i="3"/>
  <c r="BF881" i="3"/>
  <c r="BF966" i="3"/>
  <c r="BF983" i="3"/>
  <c r="BF997" i="3"/>
  <c r="BF1043" i="3"/>
  <c r="BF1045" i="3"/>
  <c r="BF1060" i="3"/>
  <c r="BF1068" i="3"/>
  <c r="BF1069" i="3"/>
  <c r="BF1076" i="3"/>
  <c r="BF1090" i="3"/>
  <c r="BF1092" i="3"/>
  <c r="BF1094" i="3"/>
  <c r="BF1096" i="3"/>
  <c r="BF1141" i="3"/>
  <c r="BF1147" i="3"/>
  <c r="BF1178" i="3"/>
  <c r="BF1214" i="3"/>
  <c r="BF1227" i="3"/>
  <c r="BF1238" i="3"/>
  <c r="BF1262" i="3"/>
  <c r="BF1265" i="3"/>
  <c r="BF1309" i="3"/>
  <c r="BF1326" i="3"/>
  <c r="BF1338" i="3"/>
  <c r="BF1339" i="3"/>
  <c r="BF1343" i="3"/>
  <c r="BF1355" i="3"/>
  <c r="BF1382" i="3"/>
  <c r="J89" i="2"/>
  <c r="BF125" i="2"/>
  <c r="BF130" i="2"/>
  <c r="BF132" i="2"/>
  <c r="BF138" i="2"/>
  <c r="J92" i="2"/>
  <c r="F119" i="2"/>
  <c r="BF127" i="2"/>
  <c r="E85" i="2"/>
  <c r="BF129" i="2"/>
  <c r="BF131" i="2"/>
  <c r="BF134" i="2"/>
  <c r="BF135" i="2"/>
  <c r="BF136" i="2"/>
  <c r="F35" i="2"/>
  <c r="BB95" i="1" s="1"/>
  <c r="J33" i="3"/>
  <c r="AV96" i="1" s="1"/>
  <c r="F37" i="2"/>
  <c r="BD95" i="1"/>
  <c r="F37" i="3"/>
  <c r="BD96" i="1" s="1"/>
  <c r="F37" i="4"/>
  <c r="BD97" i="1" s="1"/>
  <c r="F33" i="4"/>
  <c r="AZ97" i="1" s="1"/>
  <c r="F36" i="4"/>
  <c r="BC97" i="1" s="1"/>
  <c r="F36" i="6"/>
  <c r="BC99" i="1" s="1"/>
  <c r="F36" i="2"/>
  <c r="BC95" i="1"/>
  <c r="F36" i="3"/>
  <c r="BC96" i="1" s="1"/>
  <c r="F35" i="4"/>
  <c r="BB97" i="1" s="1"/>
  <c r="J33" i="4"/>
  <c r="AV97" i="1" s="1"/>
  <c r="AV98" i="1"/>
  <c r="F35" i="6"/>
  <c r="BB99" i="1" s="1"/>
  <c r="J33" i="6"/>
  <c r="AV99" i="1" s="1"/>
  <c r="F33" i="6"/>
  <c r="AZ99" i="1" s="1"/>
  <c r="F37" i="6"/>
  <c r="BD99" i="1" s="1"/>
  <c r="F33" i="2"/>
  <c r="AZ95" i="1" s="1"/>
  <c r="F33" i="3"/>
  <c r="AZ96" i="1" s="1"/>
  <c r="J33" i="2"/>
  <c r="AV95" i="1" s="1"/>
  <c r="F35" i="3"/>
  <c r="BB96" i="1" s="1"/>
  <c r="P133" i="4" l="1"/>
  <c r="T142" i="3"/>
  <c r="T123" i="2"/>
  <c r="T122" i="2" s="1"/>
  <c r="R123" i="2"/>
  <c r="R122" i="2" s="1"/>
  <c r="P124" i="4"/>
  <c r="AU97" i="1" s="1"/>
  <c r="BK877" i="3"/>
  <c r="J877" i="3" s="1"/>
  <c r="J106" i="3" s="1"/>
  <c r="J126" i="4"/>
  <c r="J98" i="4" s="1"/>
  <c r="T124" i="6"/>
  <c r="T123" i="6" s="1"/>
  <c r="R124" i="6"/>
  <c r="R123" i="6"/>
  <c r="BK133" i="4"/>
  <c r="J133" i="4" s="1"/>
  <c r="J99" i="4" s="1"/>
  <c r="T133" i="4"/>
  <c r="T124" i="4" s="1"/>
  <c r="P124" i="6"/>
  <c r="P123" i="6" s="1"/>
  <c r="AU99" i="1" s="1"/>
  <c r="R142" i="3"/>
  <c r="R877" i="3"/>
  <c r="P142" i="3"/>
  <c r="P877" i="3"/>
  <c r="R133" i="4"/>
  <c r="R124" i="4"/>
  <c r="T877" i="3"/>
  <c r="T141" i="3" s="1"/>
  <c r="BK142" i="3"/>
  <c r="J142" i="3" s="1"/>
  <c r="BK123" i="2"/>
  <c r="BK122" i="2" s="1"/>
  <c r="J122" i="2" s="1"/>
  <c r="J96" i="2" s="1"/>
  <c r="BK124" i="6"/>
  <c r="BK123" i="6" s="1"/>
  <c r="J123" i="6" s="1"/>
  <c r="J30" i="6" s="1"/>
  <c r="AG99" i="1" s="1"/>
  <c r="BK184" i="6"/>
  <c r="J184" i="6" s="1"/>
  <c r="J102" i="6" s="1"/>
  <c r="J125" i="4"/>
  <c r="J97" i="4"/>
  <c r="J34" i="2"/>
  <c r="AW95" i="1" s="1"/>
  <c r="AT95" i="1" s="1"/>
  <c r="AW96" i="1"/>
  <c r="AT96" i="1" s="1"/>
  <c r="BA96" i="1"/>
  <c r="F34" i="2"/>
  <c r="BA95" i="1" s="1"/>
  <c r="F34" i="4"/>
  <c r="BA97" i="1" s="1"/>
  <c r="BB94" i="1"/>
  <c r="W31" i="1" s="1"/>
  <c r="AZ94" i="1"/>
  <c r="AV94" i="1" s="1"/>
  <c r="J34" i="4"/>
  <c r="AW97" i="1" s="1"/>
  <c r="AT97" i="1" s="1"/>
  <c r="BA98" i="1"/>
  <c r="AT98" i="1"/>
  <c r="F34" i="6"/>
  <c r="BA99" i="1"/>
  <c r="BD94" i="1"/>
  <c r="W33" i="1" s="1"/>
  <c r="J34" i="6"/>
  <c r="AW99" i="1"/>
  <c r="AT99" i="1" s="1"/>
  <c r="BC94" i="1"/>
  <c r="W32" i="1" s="1"/>
  <c r="BK141" i="3" l="1"/>
  <c r="J141" i="3" s="1"/>
  <c r="P141" i="3"/>
  <c r="AU96" i="1" s="1"/>
  <c r="AN99" i="1"/>
  <c r="R141" i="3"/>
  <c r="J123" i="2"/>
  <c r="J97" i="2"/>
  <c r="J96" i="6"/>
  <c r="J124" i="6"/>
  <c r="J97" i="6" s="1"/>
  <c r="BK124" i="4"/>
  <c r="J124" i="4" s="1"/>
  <c r="J30" i="4" s="1"/>
  <c r="AG97" i="1" s="1"/>
  <c r="J39" i="6"/>
  <c r="AG96" i="1"/>
  <c r="AX94" i="1"/>
  <c r="AU94" i="1"/>
  <c r="J30" i="2"/>
  <c r="AG95" i="1"/>
  <c r="AY94" i="1"/>
  <c r="BA94" i="1"/>
  <c r="J39" i="2" l="1"/>
  <c r="J39" i="4"/>
  <c r="J96" i="4"/>
  <c r="J39" i="3"/>
  <c r="AN96" i="1"/>
  <c r="AN95" i="1"/>
  <c r="AN97" i="1"/>
  <c r="AG94" i="1"/>
  <c r="AK26" i="1" s="1"/>
  <c r="W30" i="1" s="1"/>
  <c r="AK30" i="1" s="1"/>
  <c r="AW94" i="1"/>
  <c r="AN94" i="1" l="1"/>
  <c r="AK35" i="1"/>
  <c r="AT94" i="1"/>
</calcChain>
</file>

<file path=xl/sharedStrings.xml><?xml version="1.0" encoding="utf-8"?>
<sst xmlns="http://schemas.openxmlformats.org/spreadsheetml/2006/main" count="19498" uniqueCount="2754">
  <si>
    <t>Export Komplet</t>
  </si>
  <si>
    <t/>
  </si>
  <si>
    <t>2.0</t>
  </si>
  <si>
    <t>ZAMOK</t>
  </si>
  <si>
    <t>False</t>
  </si>
  <si>
    <t>{e75793ee-bb0b-46b9-aeec-d79ac62d8367}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</si>
  <si>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</si>
  <si>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</si>
  <si>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</si>
  <si>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</si>
  <si>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</si>
  <si>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</si>
  <si>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</si>
  <si>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</si>
  <si>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</si>
  <si>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</si>
  <si>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</si>
  <si>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bytového domu Sokolov, Chelčického 1310-1311</t>
  </si>
  <si>
    <t>KSO:</t>
  </si>
  <si>
    <t>CC-CZ:</t>
  </si>
  <si>
    <t>Místo:</t>
  </si>
  <si>
    <t>Sokolov, Petra Chelčického 1310-1311</t>
  </si>
  <si>
    <t>Datum:</t>
  </si>
  <si>
    <t>6. 9. 2021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</si>
  <si>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</si>
  <si>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</si>
  <si>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</si>
  <si>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</si>
  <si>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</si>
  <si>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</si>
  <si>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</si>
  <si>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Jan Schrader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</si>
  <si>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</si>
  <si>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</si>
  <si>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</si>
  <si>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</si>
  <si>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</si>
  <si>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</si>
  <si>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</si>
  <si>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</si>
  <si>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</si>
  <si>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</si>
  <si>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</si>
  <si>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</si>
  <si>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</si>
  <si>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</si>
  <si>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</si>
  <si>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</si>
  <si>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</si>
  <si>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</si>
  <si>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</si>
  <si>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</si>
  <si>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</si>
  <si>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</si>
  <si>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</si>
  <si>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</si>
  <si>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</si>
  <si>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</si>
  <si>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</si>
  <si>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</si>
  <si>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</si>
  <si>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</si>
  <si>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</si>
  <si>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</si>
  <si>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</si>
  <si>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</si>
  <si>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</si>
  <si>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</si>
  <si>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</si>
  <si>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</si>
  <si>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</si>
  <si>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</si>
  <si>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</si>
  <si>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</si>
  <si>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</si>
  <si>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</si>
  <si>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</si>
  <si>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</si>
  <si>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</si>
  <si>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</si>
  <si>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</si>
  <si>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</si>
  <si>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</si>
  <si>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</si>
  <si>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{51097b61-cc38-4ea3-b744-847eae667269}</t>
  </si>
  <si>
    <t>01</t>
  </si>
  <si>
    <t>Stavební část</t>
  </si>
  <si>
    <t>{9047ff93-3c09-4dd6-accb-17b043ea1ab6}</t>
  </si>
  <si>
    <t>02</t>
  </si>
  <si>
    <t>ZTI</t>
  </si>
  <si>
    <t>{6cbdf494-128f-4747-9bf3-8bb0bca05405}</t>
  </si>
  <si>
    <t>03</t>
  </si>
  <si>
    <t>Elektroinstalace</t>
  </si>
  <si>
    <t>{2458fa00-389b-431a-a941-6a3a8960226d}</t>
  </si>
  <si>
    <t>04</t>
  </si>
  <si>
    <t>Ústřední vytápění</t>
  </si>
  <si>
    <t>{dcf9ca63-0a0d-401d-8ca3-c4fe7cc28c40}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</si>
  <si>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</si>
  <si>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</si>
  <si>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</si>
  <si>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</si>
  <si>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</si>
  <si>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</si>
  <si>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</si>
  <si>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</si>
  <si>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</si>
  <si>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</si>
  <si>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</si>
  <si>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</si>
  <si>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</si>
  <si>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</si>
  <si>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</si>
  <si>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</si>
  <si>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</si>
  <si>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</si>
  <si>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</si>
  <si>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</si>
  <si>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</si>
  <si>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</si>
  <si>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</si>
  <si>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</si>
  <si>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</si>
  <si>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</si>
  <si>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</si>
  <si>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</si>
  <si>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</si>
  <si>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</si>
  <si>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</si>
  <si>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</si>
  <si>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</si>
  <si>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</si>
  <si>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</si>
  <si>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</si>
  <si>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2019 02</t>
  </si>
  <si>
    <t>1024</t>
  </si>
  <si>
    <t>2</t>
  </si>
  <si>
    <t>-310617070</t>
  </si>
  <si>
    <t>VRN2</t>
  </si>
  <si>
    <t>Příprava staveniště</t>
  </si>
  <si>
    <t>023103000/R</t>
  </si>
  <si>
    <t>Neočekávané vyklizení objektů</t>
  </si>
  <si>
    <t>919009448</t>
  </si>
  <si>
    <t>VRN3</t>
  </si>
  <si>
    <t>Zařízení staveniště</t>
  </si>
  <si>
    <t>3</t>
  </si>
  <si>
    <t>030001000</t>
  </si>
  <si>
    <t>Zařízení staveniště - náklady dle uvážení zhotovitele - např. WC, šatny, umývárny, sklady, staveništní rozvaděče apod...</t>
  </si>
  <si>
    <t>1375889176</t>
  </si>
  <si>
    <t>4</t>
  </si>
  <si>
    <t>039103000</t>
  </si>
  <si>
    <t>Rozebrání, bourání a odvoz zařízení staveniště</t>
  </si>
  <si>
    <t>-1185556349</t>
  </si>
  <si>
    <t>033002000</t>
  </si>
  <si>
    <t>Náklady na energie (voda, elektro...)</t>
  </si>
  <si>
    <t>961389940</t>
  </si>
  <si>
    <t>6</t>
  </si>
  <si>
    <t>034002000</t>
  </si>
  <si>
    <t>Zabezpečení staveniště - dle uvážení zhotovitele - např. ostraha, oplocení, zabezpečovací systém apod...</t>
  </si>
  <si>
    <t>579346321</t>
  </si>
  <si>
    <t>VRN4</t>
  </si>
  <si>
    <t>Inženýrská činnost</t>
  </si>
  <si>
    <t>7</t>
  </si>
  <si>
    <t>040001000</t>
  </si>
  <si>
    <t>-351160376</t>
  </si>
  <si>
    <t>8</t>
  </si>
  <si>
    <t>042503000</t>
  </si>
  <si>
    <t>Plán BOZP na staveništi</t>
  </si>
  <si>
    <t>130061185</t>
  </si>
  <si>
    <t>9</t>
  </si>
  <si>
    <t>045002000</t>
  </si>
  <si>
    <t>Kompletační a koordinační činnost</t>
  </si>
  <si>
    <t>1415801968</t>
  </si>
  <si>
    <t>VRN9</t>
  </si>
  <si>
    <t>Ostatní náklady</t>
  </si>
  <si>
    <t>10</t>
  </si>
  <si>
    <t>094002000</t>
  </si>
  <si>
    <t>Ostatní náklady související s výstavbou - stavební výtah či jiná zařízení pro svislý přesun hmot a suti</t>
  </si>
  <si>
    <t>-2041893590</t>
  </si>
  <si>
    <t>01 - Stavební část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</si>
  <si>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</si>
  <si>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</si>
  <si>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</si>
  <si>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</si>
  <si>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</si>
  <si>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</si>
  <si>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</si>
  <si>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</si>
  <si>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</si>
  <si>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</si>
  <si>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</si>
  <si>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</si>
  <si>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</si>
  <si>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</si>
  <si>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</si>
  <si>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</si>
  <si>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</si>
  <si>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</si>
  <si>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</si>
  <si>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</si>
  <si>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</si>
  <si>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</si>
  <si>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</si>
  <si>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</si>
  <si>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</si>
  <si>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</si>
  <si>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</si>
  <si>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</si>
  <si>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</si>
  <si>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</si>
  <si>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</si>
  <si>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251008523</t>
  </si>
  <si>
    <t>VV</t>
  </si>
  <si>
    <t>Zatravňovací tvárnice</t>
  </si>
  <si>
    <t>7,75*1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</si>
  <si>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</si>
  <si>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</si>
  <si>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-505980437</t>
  </si>
  <si>
    <t>12,9*0,5</t>
  </si>
  <si>
    <t>(2,925*1)*2</t>
  </si>
  <si>
    <t>Součet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</si>
  <si>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</si>
  <si>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</si>
  <si>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</si>
  <si>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342030357</t>
  </si>
  <si>
    <t>6,75+0,53+9,75+0,53+0,53+12,9+6,2</t>
  </si>
  <si>
    <t>132212101</t>
  </si>
  <si>
    <t>Hloubení zapažených i nezapažených rýh šířky do 600 mm ručním nebo pneumatickým nářadím  s urovnáním dna do předepsaného profilu a spádu v horninách tř. 3 soudržných</t>
  </si>
  <si>
    <t>m3</t>
  </si>
  <si>
    <t>-1008580977</t>
  </si>
  <si>
    <t>Odkopávka kolem domu pro sokl</t>
  </si>
  <si>
    <t>((32,25+32,25+9,75+9,75+0,3+0,3+0,3+0,3)*0,6)*0,7</t>
  </si>
  <si>
    <t>174101101</t>
  </si>
  <si>
    <t>Zásyp sypaninou z jakékoliv horniny  s uložením výkopku ve vrstvách se zhutněním jam, šachet, rýh nebo kolem objektů v těchto vykopávkách</t>
  </si>
  <si>
    <t>-73635277</t>
  </si>
  <si>
    <t>Sokl</t>
  </si>
  <si>
    <t>((32,25+32,25+9,75+9,75+0,3+0,3+0,3+0,3)*0,6)*0,5</t>
  </si>
  <si>
    <t>167101101</t>
  </si>
  <si>
    <t>Nakládání, skládání a překládání neulehlého výkopku nebo sypaniny  nakládání, množství do 100 m3, z hornin tř. 1 až 4</t>
  </si>
  <si>
    <t>-478897360</t>
  </si>
  <si>
    <t>35,784-25,56</t>
  </si>
  <si>
    <t>162701102</t>
  </si>
  <si>
    <t>Vodorovné přemístění výkopku nebo sypaniny po suchu  na obvyklém dopravním prostředku, bez naložení výkopku, avšak se složením bez rozhrnutí z horniny tř. 1 až 4 na vzdálenost přes 6 000 do 7000 m</t>
  </si>
  <si>
    <t>1531708307</t>
  </si>
  <si>
    <t>171201201</t>
  </si>
  <si>
    <t>Uložení sypaniny  na skládky</t>
  </si>
  <si>
    <t>-527986873</t>
  </si>
  <si>
    <t>171201211</t>
  </si>
  <si>
    <t>Poplatek za uložení stavebního odpadu na skládce (skládkovné) zeminy a kameniva zatříděného do Katalogu odpadů pod kódem 170 504</t>
  </si>
  <si>
    <t>t</t>
  </si>
  <si>
    <t>-1894870662</t>
  </si>
  <si>
    <t>10,224*1,8</t>
  </si>
  <si>
    <t>001-x1</t>
  </si>
  <si>
    <t>Terénní úpravy kolem okapového chodníku a po výstavbě (ornice, zatravnění...) vč. dodávky</t>
  </si>
  <si>
    <t>-1052627680</t>
  </si>
  <si>
    <t>Svislé a kompletní konstrukce</t>
  </si>
  <si>
    <t>11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</si>
  <si>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</si>
  <si>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</si>
  <si>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CS ÚRS 2021 02</t>
  </si>
  <si>
    <t>-2127537635</t>
  </si>
  <si>
    <t>Online PSC</t>
  </si>
  <si>
    <t>https://podminky.urs.cz/item/CS_URS_2021_02/311238803</t>
  </si>
  <si>
    <t>(6,75+6,75+12,9+32,25+9,75+9,75)*2,3</t>
  </si>
  <si>
    <t>-(1,35*1,5)*4</t>
  </si>
  <si>
    <t>-(1,35*1,3)*4</t>
  </si>
  <si>
    <t>-(2*1,5)*8</t>
  </si>
  <si>
    <t>12</t>
  </si>
  <si>
    <t>311236231</t>
  </si>
  <si>
    <t>Zdivo jednovrstvé zvukově izolační z cihel děrovaných spojených na pero a drážku na maltu cementovou M10 s plně promaltovanými svislými kapsami, pevnost cihel do P15, tl. zdiva 300 mm</t>
  </si>
  <si>
    <t>556268830</t>
  </si>
  <si>
    <t>https://podminky.urs.cz/item/CS_URS_2021_02/311236231</t>
  </si>
  <si>
    <t>(6,3*4)*2,4</t>
  </si>
  <si>
    <t>-(1*2,05)*8</t>
  </si>
  <si>
    <t>(2,925+2,925+0,45+0,45+0,45+0,45)*2,3</t>
  </si>
  <si>
    <t>(4,65+4,65+2,925+4,65+4,65+2,925)*2,4</t>
  </si>
  <si>
    <t>-(1,35*1,5)*2</t>
  </si>
  <si>
    <t>-(1*2,05)*4</t>
  </si>
  <si>
    <t>8,85*2,4</t>
  </si>
  <si>
    <t>13</t>
  </si>
  <si>
    <t>311236211</t>
  </si>
  <si>
    <t>Zdivo jednovrstvé zvukově izolační z cihel děrovaných spojených na pero a drážku na maltu cementovou M10 s plně promaltovanými svislými kapsami, pevnost cihel do P15, tl. zdiva 250 mm</t>
  </si>
  <si>
    <t>519180284</t>
  </si>
  <si>
    <t>https://podminky.urs.cz/item/CS_URS_2021_02/311236211</t>
  </si>
  <si>
    <t>(4,2*2)*2,4</t>
  </si>
  <si>
    <t>14</t>
  </si>
  <si>
    <t>342244121</t>
  </si>
  <si>
    <t>Příčky jednoduché z cihel děrovaných  klasických spojených na pero a drážku na maltu M5, pevnost cihel do P15, tl. příčky 140 mm</t>
  </si>
  <si>
    <t>-114887217</t>
  </si>
  <si>
    <t>https://podminky.urs.cz/item/CS_URS_2021_02/342244121</t>
  </si>
  <si>
    <t>(4,2*2,6)*4</t>
  </si>
  <si>
    <t>-(0,88*1,97)*2</t>
  </si>
  <si>
    <t>342244101</t>
  </si>
  <si>
    <t>Příčky jednoduché z cihel děrovaných  klasických spojených na pero a drážku na maltu M5, pevnost cihel do P15, tl. příčky 80 mm</t>
  </si>
  <si>
    <t>-1860988955</t>
  </si>
  <si>
    <t>https://podminky.urs.cz/item/CS_URS_2021_02/342244101</t>
  </si>
  <si>
    <t>((1,3+1,7+2,05+0,9+0,7+3,325+1,8)*4)*2,6</t>
  </si>
  <si>
    <t>-(0,68*2,02)*8</t>
  </si>
  <si>
    <t>-(0,88*2,02)*4</t>
  </si>
  <si>
    <t>16</t>
  </si>
  <si>
    <t>317168057</t>
  </si>
  <si>
    <t>Překlady keramické vysoké osazené do maltového lože, šířky překladu 70 mm výšky 238 mm, délky 2500 mm</t>
  </si>
  <si>
    <t>kus</t>
  </si>
  <si>
    <t>163574371</t>
  </si>
  <si>
    <t>https://podminky.urs.cz/item/CS_URS_2021_02/317168057</t>
  </si>
  <si>
    <t>17</t>
  </si>
  <si>
    <t>317168054</t>
  </si>
  <si>
    <t>Překlady keramické vysoké osazené do maltového lože, šířky překladu 70 mm výšky 238 mm, délky 1750 mm</t>
  </si>
  <si>
    <t>-632648459</t>
  </si>
  <si>
    <t>https://podminky.urs.cz/item/CS_URS_2021_02/317168054</t>
  </si>
  <si>
    <t>18</t>
  </si>
  <si>
    <t>317168052</t>
  </si>
  <si>
    <t>Překlady keramické vysoké osazené do maltového lože, šířky překladu 70 mm výšky 238 mm, délky 1250 mm</t>
  </si>
  <si>
    <t>-2079680446</t>
  </si>
  <si>
    <t>https://podminky.urs.cz/item/CS_URS_2021_02/317168052</t>
  </si>
  <si>
    <t>19</t>
  </si>
  <si>
    <t>317168022</t>
  </si>
  <si>
    <t>Překlady keramické ploché osazené do maltového lože, výšky překladu 71 mm šířky 145 mm, délky 1250 mm</t>
  </si>
  <si>
    <t>-1230708807</t>
  </si>
  <si>
    <t>https://podminky.urs.cz/item/CS_URS_2021_02/317168022</t>
  </si>
  <si>
    <t>20</t>
  </si>
  <si>
    <t>317168012</t>
  </si>
  <si>
    <t>Překlady keramické ploché osazené do maltového lože, výšky překladu 71 mm šířky 115 mm, délky 1250 mm</t>
  </si>
  <si>
    <t>-883543638</t>
  </si>
  <si>
    <t>https://podminky.urs.cz/item/CS_URS_2021_02/317168012</t>
  </si>
  <si>
    <t>317238121</t>
  </si>
  <si>
    <t>Tlaková zóna plochých keramických překladů z cihel výšky 167 mm, na maltu vápenocementovou M5, z cihel plných pálených, šířky 145 mm</t>
  </si>
  <si>
    <t>581710222</t>
  </si>
  <si>
    <t>1,25*2</t>
  </si>
  <si>
    <t>22</t>
  </si>
  <si>
    <t>317238111</t>
  </si>
  <si>
    <t>Tlaková zóna plochých keramických překladů z cihel výšky 167 mm, na maltu vápenocementovou M5, z cihel děrovaných, šířky 115 mm</t>
  </si>
  <si>
    <t>-1006320479</t>
  </si>
  <si>
    <t>1,25*16</t>
  </si>
  <si>
    <t>23</t>
  </si>
  <si>
    <t>317941121</t>
  </si>
  <si>
    <t>Osazování ocelových válcovaných nosníků na zdivu  I nebo IE nebo U nebo UE nebo L do č. 12 nebo výšky do 120 mm</t>
  </si>
  <si>
    <t>1215785587</t>
  </si>
  <si>
    <t>4.NP IPN 120</t>
  </si>
  <si>
    <t>((1,4*8)*11,1)/1000</t>
  </si>
  <si>
    <t>24</t>
  </si>
  <si>
    <t>M</t>
  </si>
  <si>
    <t>13010714</t>
  </si>
  <si>
    <t>ocel profilová IPN 120 jakost 11 375</t>
  </si>
  <si>
    <t>-1879398112</t>
  </si>
  <si>
    <t>P</t>
  </si>
  <si>
    <t>Poznámka k položce:_x000D_
Hmotnost: 11,10 kg/m</t>
  </si>
  <si>
    <t>0,124*1,15 'Přepočtené koeficientem množství</t>
  </si>
  <si>
    <t>25</t>
  </si>
  <si>
    <t>317944321</t>
  </si>
  <si>
    <t>Válcované nosníky dodatečně osazované do připravených otvorů  bez zazdění hlav do č. 12</t>
  </si>
  <si>
    <t>-641374</t>
  </si>
  <si>
    <t>1.NP</t>
  </si>
  <si>
    <t>IPN 80</t>
  </si>
  <si>
    <t>((0,9*2)*5,94)/1000</t>
  </si>
  <si>
    <t>((1,2*2)*5,94)/1000</t>
  </si>
  <si>
    <t>2. a 3.NP</t>
  </si>
  <si>
    <t>((0,9*4)*5,94)/1000</t>
  </si>
  <si>
    <t>((1,2*4)*5,94)/1000</t>
  </si>
  <si>
    <t>26</t>
  </si>
  <si>
    <t>317944323</t>
  </si>
  <si>
    <t>Válcované nosníky dodatečně osazované do připravených otvorů  bez zazdění hlav č. 14 až 22</t>
  </si>
  <si>
    <t>-1330213824</t>
  </si>
  <si>
    <t>IPN 160</t>
  </si>
  <si>
    <t>((1,4*4)*17,9)/1000</t>
  </si>
  <si>
    <t>((1,4*8)*17,9)/1000</t>
  </si>
  <si>
    <t>27</t>
  </si>
  <si>
    <t>317234410</t>
  </si>
  <si>
    <t>Vyzdívka mezi nosníky cihlami pálenými  na maltu cementovou</t>
  </si>
  <si>
    <t>1962690722</t>
  </si>
  <si>
    <t>((1,4*0,376)*0,16)*2</t>
  </si>
  <si>
    <t>((1,4*0,376)*0,16)*4</t>
  </si>
  <si>
    <t>4.NP</t>
  </si>
  <si>
    <t>((1,4*0,242)*0,12)*2</t>
  </si>
  <si>
    <t>28</t>
  </si>
  <si>
    <t>346244381</t>
  </si>
  <si>
    <t>Plentování ocelových válcovaných nosníků jednostranné cihlami  na maltu, výška stojiny do 200 mm</t>
  </si>
  <si>
    <t>-1910967022</t>
  </si>
  <si>
    <t>(0,9*2)*0,08</t>
  </si>
  <si>
    <t>(1,2*4)*0,08</t>
  </si>
  <si>
    <t>(1,4*4)*0,16</t>
  </si>
  <si>
    <t>(0,9*4)*0,08</t>
  </si>
  <si>
    <t>(1,2*8)*0,08</t>
  </si>
  <si>
    <t>(1,4*8)*0,16</t>
  </si>
  <si>
    <t>(1,4*0,12)*8</t>
  </si>
  <si>
    <t>29</t>
  </si>
  <si>
    <t>340239211</t>
  </si>
  <si>
    <t>Zazdívka otvorů v příčkách nebo stěnách cihlami plnými pálenými plochy přes 1 m2 do 4 m2, tloušťky do 100 mm</t>
  </si>
  <si>
    <t>978363311</t>
  </si>
  <si>
    <t>1.PP</t>
  </si>
  <si>
    <t>(0,9*2,1)*3</t>
  </si>
  <si>
    <t>(1*2,1)*2</t>
  </si>
  <si>
    <t>(0,9*2,1)*2</t>
  </si>
  <si>
    <t>(1*2,1)*4</t>
  </si>
  <si>
    <t>(0,9*2,1)*4</t>
  </si>
  <si>
    <t>30</t>
  </si>
  <si>
    <t>346244357</t>
  </si>
  <si>
    <t>Obezdívka koupelnových van  ploch zaoblených z přesných pórobetonových tvárnic, na tenké maltové lože, tl. 75 mm</t>
  </si>
  <si>
    <t>-478636599</t>
  </si>
  <si>
    <t>(1,7*0,8)*2</t>
  </si>
  <si>
    <t>(1,7*0,8)*4</t>
  </si>
  <si>
    <t>31</t>
  </si>
  <si>
    <t>003-x1</t>
  </si>
  <si>
    <t>D+M+PH Nadezdívka komínových těles - spec. dle PD</t>
  </si>
  <si>
    <t>665263255</t>
  </si>
  <si>
    <t>Vodorovné konstrukce</t>
  </si>
  <si>
    <t>32</t>
  </si>
  <si>
    <t>417238233</t>
  </si>
  <si>
    <t>Obezdívka ztužujícího věnce keramickými věncovkami bez tepelné izolace jednostranná, výška věnce přes 210 do 250 mm</t>
  </si>
  <si>
    <t>-1398810781</t>
  </si>
  <si>
    <t>https://podminky.urs.cz/item/CS_URS_2021_02/417238233</t>
  </si>
  <si>
    <t>32,25+32,25+9,75+9,75</t>
  </si>
  <si>
    <t>33</t>
  </si>
  <si>
    <t>417351115</t>
  </si>
  <si>
    <t>Bednění bočnic ztužujících pásů a věnců včetně vzpěr  zřízení</t>
  </si>
  <si>
    <t>616093776</t>
  </si>
  <si>
    <t>(15,525+15,525+4,2+4,2+15,525+15,525+4,2+4,2+6,3+6,3+4,35+4,35+6,3+6,3+4,35+4,35+2,325+2,325+4,5+4,5+2,325+2,325+4,5+4,5+6,3+6,3+4,35+4,35)*0,25</t>
  </si>
  <si>
    <t>34</t>
  </si>
  <si>
    <t>417351116</t>
  </si>
  <si>
    <t>Bednění bočnic ztužujících pásů a věnců včetně vzpěr  odstranění</t>
  </si>
  <si>
    <t>1599282856</t>
  </si>
  <si>
    <t>35</t>
  </si>
  <si>
    <t>417361821</t>
  </si>
  <si>
    <t>Výztuž ztužujících pásů a věnců  z betonářské oceli 10 505 (R) nebo BSt 500</t>
  </si>
  <si>
    <t>-1424880097</t>
  </si>
  <si>
    <t>((((32,25+32,25-0,16-0,16+9,59+9,59-2,925-2,925)*4)*2,98)*1,2)/1000</t>
  </si>
  <si>
    <t>(((((32,25+32,25-0,16-0,16+9,59+9,59-2,925-2,925)*5)*1,06)*1,2)*0,22)/1000</t>
  </si>
  <si>
    <t>(((((2,925*2)*0,22)*4)*2,98)*1,2)/1000</t>
  </si>
  <si>
    <t>(((((2,925*2)*5)*0,8)*1,2)*0,22)/1000</t>
  </si>
  <si>
    <t>((((4,5+4,5+4,5+4,5+31,35+4,35+4,35)*4)*2,98)*1,2)/1000</t>
  </si>
  <si>
    <t>(((((4,5+4,5+4,5+4,5+31,35+4,35+4,35)*5)*0,96)*1,2)*0,22)/1000</t>
  </si>
  <si>
    <t>36</t>
  </si>
  <si>
    <t>417321414</t>
  </si>
  <si>
    <t>Ztužující pásy a věnce z betonu železového (bez výztuže)  tř. C 20/25</t>
  </si>
  <si>
    <t>1443982544</t>
  </si>
  <si>
    <t>((32,25+32,25-0,16-0,16+8,85+8,85-2,925-2,925)*0,36)*0,25</t>
  </si>
  <si>
    <t>((2,925*2)*0,22)*0,25</t>
  </si>
  <si>
    <t>((4,5+4,5+4,5+4,5+31,35+4,35+4,35)*0,3)*0,25</t>
  </si>
  <si>
    <t>Komunikace pozemní</t>
  </si>
  <si>
    <t>37</t>
  </si>
  <si>
    <t>564831111</t>
  </si>
  <si>
    <t>Podklad ze štěrkodrti ŠD  s rozprostřením a zhutněním, po zhutnění tl. 100 mm</t>
  </si>
  <si>
    <t>-975430052</t>
  </si>
  <si>
    <t>Pod okapový chodník</t>
  </si>
  <si>
    <t>(32,25+0,5+0,5+9,75+6,75+12,9+6,75)*0,4</t>
  </si>
  <si>
    <t>38</t>
  </si>
  <si>
    <t>564851111</t>
  </si>
  <si>
    <t>Podklad ze štěrkodrti ŠD  s rozprostřením a zhutněním, po zhutnění tl. 150 mm</t>
  </si>
  <si>
    <t>1494990872</t>
  </si>
  <si>
    <t>Pod zámkovou dlažbu</t>
  </si>
  <si>
    <t>18,75*0,55</t>
  </si>
  <si>
    <t>Pod zatravňovací dlažbu</t>
  </si>
  <si>
    <t>7,75*0,5</t>
  </si>
  <si>
    <t>39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</si>
  <si>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</si>
  <si>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m2 - použití stávajících dlaždic</t>
  </si>
  <si>
    <t>-2042332170</t>
  </si>
  <si>
    <t>40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</si>
  <si>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</si>
  <si>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m2 - použití stávajících dlaždic</t>
  </si>
  <si>
    <t>-1143210884</t>
  </si>
  <si>
    <t>Úpravy povrchů, podlahy a osazování výplní</t>
  </si>
  <si>
    <t>41</t>
  </si>
  <si>
    <t>629991011</t>
  </si>
  <si>
    <t>Zakrytí vnějších ploch před znečištěním  včetně pozdějšího odkrytí výplní otvorů a svislých ploch fólií přilepenou lepící páskou</t>
  </si>
  <si>
    <t>-1838083411</t>
  </si>
  <si>
    <t>Zvenku i zevnitř</t>
  </si>
  <si>
    <t>(1,35*0,6)*36</t>
  </si>
  <si>
    <t>(0,6*1,1)*16</t>
  </si>
  <si>
    <t>(1,3*1,1)*8</t>
  </si>
  <si>
    <t>(2*1,3)*16</t>
  </si>
  <si>
    <t>(0,6*1,1)*32</t>
  </si>
  <si>
    <t>(1,3*1,1)*16</t>
  </si>
  <si>
    <t>(0,7*2,1)*16</t>
  </si>
  <si>
    <t>(0,65*1,3)*32</t>
  </si>
  <si>
    <t>(1,35*1,6)*8</t>
  </si>
  <si>
    <t>(0,6*1,3)*16</t>
  </si>
  <si>
    <t>(1,3*1,5)*8</t>
  </si>
  <si>
    <t>(2*1,5)*16</t>
  </si>
  <si>
    <t>(1,35*1,5)*4</t>
  </si>
  <si>
    <t>42</t>
  </si>
  <si>
    <t>611131121</t>
  </si>
  <si>
    <t>Podkladní a spojovací vrstva vnitřních omítaných ploch  penetrace disperzní nanášená ručně stropů</t>
  </si>
  <si>
    <t>211085284</t>
  </si>
  <si>
    <t>Opravy - rozsah 20%</t>
  </si>
  <si>
    <t>(8*3,75)*0,2</t>
  </si>
  <si>
    <t>(3,1*2,25)*0,2</t>
  </si>
  <si>
    <t>(3,1*1,25)*0,2</t>
  </si>
  <si>
    <t>(13,475*4,05)*0,2</t>
  </si>
  <si>
    <t>(1,95*4,05)*0,2</t>
  </si>
  <si>
    <t>(6,3*1,15)*0,2</t>
  </si>
  <si>
    <t>(0,35*1,7)*0,2</t>
  </si>
  <si>
    <t>(2,45*2,95)*0,2</t>
  </si>
  <si>
    <t>(3,4*2,95)*0,2</t>
  </si>
  <si>
    <t>(1,7*0,35)*0,2</t>
  </si>
  <si>
    <t>(12,9*1,15)*0,2</t>
  </si>
  <si>
    <t>(2,325*1,3)*0,2</t>
  </si>
  <si>
    <t>(1,7*0,45)*0,2</t>
  </si>
  <si>
    <t>(2,45*4,2)*0,2</t>
  </si>
  <si>
    <t>(3,75*1,15)*0,2</t>
  </si>
  <si>
    <t>((1*0,6)*2)*0,2</t>
  </si>
  <si>
    <t>Mezisoučet</t>
  </si>
  <si>
    <t>(4,1*4,2)*4</t>
  </si>
  <si>
    <t>(4,2*3,49)*2</t>
  </si>
  <si>
    <t>(3,34*4,2)*2</t>
  </si>
  <si>
    <t>(4,2*2,45)*4</t>
  </si>
  <si>
    <t>(1,15*1,8)*4</t>
  </si>
  <si>
    <t>(4,2*1,6)*4</t>
  </si>
  <si>
    <t>(1,7*1,95)*4</t>
  </si>
  <si>
    <t>(0,9*1,55)*4</t>
  </si>
  <si>
    <t>(1,7*1,95)*8</t>
  </si>
  <si>
    <t>(1,55*0,9)*8</t>
  </si>
  <si>
    <t>(4,2*1,6)*8</t>
  </si>
  <si>
    <t>(1,8*1,15)*8</t>
  </si>
  <si>
    <t>(4,2*2,45)*8</t>
  </si>
  <si>
    <t>(4,1*4,2)*8</t>
  </si>
  <si>
    <t>(3,49*4,2)*4</t>
  </si>
  <si>
    <t>(3,34*4,2)*4</t>
  </si>
  <si>
    <t>43</t>
  </si>
  <si>
    <t>611311131</t>
  </si>
  <si>
    <t>Potažení vnitřních ploch štukem tloušťky do 3 mm vodorovných konstrukcí stropů rovných</t>
  </si>
  <si>
    <t>1932156110</t>
  </si>
  <si>
    <t>44</t>
  </si>
  <si>
    <t>611131125</t>
  </si>
  <si>
    <t>Podkladní a spojovací vrstva vnitřních omítaných ploch  penetrace akrylát-silikonová nanášená ručně schodišťových konstrukcí</t>
  </si>
  <si>
    <t>10830339</t>
  </si>
  <si>
    <t>((3,05+3,05+1,09+3,05+3,05+1,09+2,95+2,95+2,95+2,95+1,14+1,14+1,14+1,14)*2,85)*0,2</t>
  </si>
  <si>
    <t>((2,325*3,05)*4)*0,2</t>
  </si>
  <si>
    <t>((2,325+2,325+4,5+4,5)*2,85)*2</t>
  </si>
  <si>
    <t>((2,325*4,5)*2)*2</t>
  </si>
  <si>
    <t>-(0,8*1,97)*4</t>
  </si>
  <si>
    <t>-(1,6*2,4)*2</t>
  </si>
  <si>
    <t>((1,6+2,4+2,4)*2)*0,1</t>
  </si>
  <si>
    <t>((2,325+2,325+4,5+4,5)*2,85)*4</t>
  </si>
  <si>
    <t>((2,325*4,5)*4)*2</t>
  </si>
  <si>
    <t>-(0,8*1,97)*8</t>
  </si>
  <si>
    <t>-(1,35*1,6)*4</t>
  </si>
  <si>
    <t>((1,35+1,6+1,6)*0,1)*4</t>
  </si>
  <si>
    <t>45</t>
  </si>
  <si>
    <t>611311135</t>
  </si>
  <si>
    <t>Potažení vnitřních ploch štukem tloušťky do 3 mm schodišťových konstrukcí stropů, stěn, ramen nebo nosníků</t>
  </si>
  <si>
    <t>69089113</t>
  </si>
  <si>
    <t>46</t>
  </si>
  <si>
    <t>612131100</t>
  </si>
  <si>
    <t>Podkladní a spojovací vrstva vnitřních omítaných ploch  vápenný postřik nanášený ručně celoplošně stěn</t>
  </si>
  <si>
    <t>1251621028</t>
  </si>
  <si>
    <t>(0,9*2,1)*6</t>
  </si>
  <si>
    <t>((1+2,1+2,1)*0,45)*2</t>
  </si>
  <si>
    <t>(1*2,1)*8</t>
  </si>
  <si>
    <t>(0,9*2,1)*8</t>
  </si>
  <si>
    <t>((1+2,1+2,1)*0,45)*4</t>
  </si>
  <si>
    <t>((4,1+4,1+4,2+4,2+3,44+3,44+4,2+4,2+3,34+3,34+4,2+4,2+4,1+4,1+4,2+4,2+4,35+4,35+2,35+2,35+4,35+4,35+3,75+3,75+3,75+3,75+4,35+4,35+2,35+2,35)*2,6)*2</t>
  </si>
  <si>
    <t>((4,35+4,35+2,325+2,325+4,5+4,5)*2,6)*2</t>
  </si>
  <si>
    <t>((2+1,5+1,5)*8)*0,175</t>
  </si>
  <si>
    <t>((1,35+1,5+1,5)*4)*0,175</t>
  </si>
  <si>
    <t>((1,25+1,3+1,3+1.3+1.3)*4)*0,175</t>
  </si>
  <si>
    <t>((1,35+1,5+1,5)*2)*0,1</t>
  </si>
  <si>
    <t>-(0,6*1,97)*16</t>
  </si>
  <si>
    <t>-(0,8*1,97)*36</t>
  </si>
  <si>
    <t>((1+2,05+2,05)*0,2)*8</t>
  </si>
  <si>
    <t>47</t>
  </si>
  <si>
    <t>612321121</t>
  </si>
  <si>
    <t>Omítka vápenocementová vnitřních ploch  nanášená ručně jednovrstvá, tloušťky do 10 mm hladká svislých konstrukcí stěn</t>
  </si>
  <si>
    <t>1666078714</t>
  </si>
  <si>
    <t>48</t>
  </si>
  <si>
    <t>612131121</t>
  </si>
  <si>
    <t>Podkladní a spojovací vrstva vnitřních omítaných ploch  penetrace disperzní nanášená ručně stěn</t>
  </si>
  <si>
    <t>1342055635</t>
  </si>
  <si>
    <t>Zazdívky</t>
  </si>
  <si>
    <t>11,34</t>
  </si>
  <si>
    <t>((8+8+3,75+3,75+3,1+3,1+2,25+2,25+3,375+3,375+4,05+4,05+15,525+15,525+4,05+4,05+6,3+6,3+1,15+1,15+2,8+2,8+2,95+2,95+3,4+3,4+2,95+2,95)*2,4)*0,2</t>
  </si>
  <si>
    <t>((3,4+3,4+2,95+2,95+2,8+2,8+2,95+2,95+2,8+2,8+2,95+2,95+3,4+3,4+2,95+2,95+2,325+2,325+1,3+2,325+1,3+1,238+1,238+1,3+2,325+1,3)*2,4)*0,2</t>
  </si>
  <si>
    <t>((12,9+12,9+1,15+1,15+3,75+3,75+1,15+1,15+4,2+4,2+6,3+6,3+1,25+1,25)*2,4)*0,2</t>
  </si>
  <si>
    <t>-((0,8*1,97)*42)*0,2</t>
  </si>
  <si>
    <t>-((1,3*0,6)*16)*0,2</t>
  </si>
  <si>
    <t>(((1,3+0,6+0,6)*16)*0,175)*0,2</t>
  </si>
  <si>
    <t>-((1*2)*4)*0,2</t>
  </si>
  <si>
    <t>(((1+2+2)*0,6)*2)*0,2</t>
  </si>
  <si>
    <t>((4,1+4,1+3,34+3,34+3,49+3,49+4,1+4,1+4,2+4,2+4,2+4,2+4,2+4,2+4,2+2,45+2,45+2,45+2,45+4,2+4,2+4,2+4,2+4,2+4,2+3,4+3,4)*2,5)*2</t>
  </si>
  <si>
    <t>((1,7+1,7+1,95+1,95+1,7+1,7+1,95+1,95+0,9+0,9+0,9+0,9+1,55+1,55+1,55+1,55)*0,5)*2</t>
  </si>
  <si>
    <t>-(2*1,3)*6</t>
  </si>
  <si>
    <t>-(1,35*1,1)*4</t>
  </si>
  <si>
    <t>-(0,6*1,1)*4</t>
  </si>
  <si>
    <t>-(0,6*0,15)*4</t>
  </si>
  <si>
    <t>((2+1,3+1,3)*6)*0,175</t>
  </si>
  <si>
    <t>((1,35+1,1+1,1)*4)*0,175</t>
  </si>
  <si>
    <t>((0,6+1,1+1,1)*4)*0,175</t>
  </si>
  <si>
    <t>((0,6+0,15+0,15)*4)*0,175</t>
  </si>
  <si>
    <t>-(0,6*1,97)*8</t>
  </si>
  <si>
    <t>-(0,8*1,97)*32</t>
  </si>
  <si>
    <t>((1+2,1+2,1)*10)*0,35</t>
  </si>
  <si>
    <t>((1+2,1+2,1)*4)*0,2</t>
  </si>
  <si>
    <t>((4,1+4,1+4,2+4,2+3,34+3,34+4,2+4,2+4,2+3,49+3,49+4,1+4,1+4,2+4,2+2,45+2,45+4,2+4,2+3,6+3,6+4,2+4,2+3,6+3,6+4,2+4,2+4,2+4,2+2,45+2,45)*2,42)*2</t>
  </si>
  <si>
    <t>((4,1+4,1+4,2+4,2+3,34+3,34+4,2+4,2+4,2+3,49+3,49+4,1+4,1+4,2+4,2+2,45+2,45+4,2+4,2+3,6+3,6+4,2+4,2+3,6+3,6+4,2+4,2+4,2+4,2+2,45+2,45)*2,5)*2</t>
  </si>
  <si>
    <t>-(0,8*1,97)*64</t>
  </si>
  <si>
    <t>((1+2,1+2,1)*0,35)*20</t>
  </si>
  <si>
    <t>-(2*1,3)*16</t>
  </si>
  <si>
    <t>((2+1,3+1,3)*0,175)*16</t>
  </si>
  <si>
    <t>-(1,35*1,1)*8</t>
  </si>
  <si>
    <t>((1,35+1,1+1,1)*0,175)*8</t>
  </si>
  <si>
    <t>-(0,6*1,1)*8</t>
  </si>
  <si>
    <t>((0,6+1,1+1,1)*0,175)*8</t>
  </si>
  <si>
    <t>((1,7+1,7+1,95+1,95+1,55+1,55+0,9+0,9)*0,5)*4</t>
  </si>
  <si>
    <t>((1,7+1,7+1,95+1,95+1,55+1,55+0,9+0,9)*0,42)*4</t>
  </si>
  <si>
    <t>-(0,6*0,15)*8</t>
  </si>
  <si>
    <t>((0,6+0,15+0,15)*0,175)*8</t>
  </si>
  <si>
    <t>614,104-83,704</t>
  </si>
  <si>
    <t>49</t>
  </si>
  <si>
    <t>612311131</t>
  </si>
  <si>
    <t>Potažení vnitřních ploch štukem tloušťky do 3 mm svislých konstrukcí stěn</t>
  </si>
  <si>
    <t>-61270148</t>
  </si>
  <si>
    <t>50</t>
  </si>
  <si>
    <t>629995101</t>
  </si>
  <si>
    <t>Očištění vnějších ploch tlakovou vodou omytím</t>
  </si>
  <si>
    <t>920407946</t>
  </si>
  <si>
    <t>Původní část domu</t>
  </si>
  <si>
    <t>(32,25+32,25+9,75+9,75)*10,72</t>
  </si>
  <si>
    <t>-(1,3*0,6)*18</t>
  </si>
  <si>
    <t>((1,3+0,6+0,6)*18)*0,175</t>
  </si>
  <si>
    <t>-(2*1,3)*8</t>
  </si>
  <si>
    <t>((2+1,3+1,3)*8)*0,175</t>
  </si>
  <si>
    <t>((1,35+1,1+1,1)*8)*0,175</t>
  </si>
  <si>
    <t>-(0,65*1,3)*16</t>
  </si>
  <si>
    <t>((0,65+1,3+1,3)*16)*0,175</t>
  </si>
  <si>
    <t>-(0,7*2,1)*8</t>
  </si>
  <si>
    <t>((0,7+2,1+2,1)*0,175)*8</t>
  </si>
  <si>
    <t>-(1,35*1,5)*16</t>
  </si>
  <si>
    <t>((1,35+1,5+1,5)*0,175)*16</t>
  </si>
  <si>
    <t>((1,35+1,6+1,6)*0,175)*4</t>
  </si>
  <si>
    <t>(33,55+33,55+11,05+11,05)*0,5</t>
  </si>
  <si>
    <t>51</t>
  </si>
  <si>
    <t>621131121</t>
  </si>
  <si>
    <t>Podkladní a spojovací vrstva vnějších omítaných ploch  penetrace akrylát-silikonová nanášená ručně podhledů</t>
  </si>
  <si>
    <t>-2114997015</t>
  </si>
  <si>
    <t>52</t>
  </si>
  <si>
    <t>621221031</t>
  </si>
  <si>
    <t>Montáž kontaktního zateplení lepením a mechanickým kotvením z desek z minerální vlny s podélnou orientací vláken na vnější podhledy, tloušťky desek přes 120 do 160 mm</t>
  </si>
  <si>
    <t>364635064</t>
  </si>
  <si>
    <t>Atika</t>
  </si>
  <si>
    <t>53</t>
  </si>
  <si>
    <t>63151531</t>
  </si>
  <si>
    <t>deska tepelně izolační minerální kontaktních fasád podélné vlákno λ=0,036 tl 140mm</t>
  </si>
  <si>
    <t>-1603094437</t>
  </si>
  <si>
    <t>44,6*1,05 'Přepočtené koeficientem množství</t>
  </si>
  <si>
    <t>54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</si>
  <si>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</si>
  <si>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</si>
  <si>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1377260077</t>
  </si>
  <si>
    <t>55</t>
  </si>
  <si>
    <t>621531011</t>
  </si>
  <si>
    <t>Omítka tenkovrstvá silikonová vnějších ploch  probarvená, včetně penetrace podkladu zrnitá, tloušťky 1,5 mm podhledů</t>
  </si>
  <si>
    <t>890530481</t>
  </si>
  <si>
    <t>56</t>
  </si>
  <si>
    <t>622325102</t>
  </si>
  <si>
    <t>Oprava vápenocementové omítky vnějších ploch stupně členitosti 1 hladké stěn, v rozsahu opravované plochy přes 10 do 30%</t>
  </si>
  <si>
    <t>1284765323</t>
  </si>
  <si>
    <t>Skutečný rozsah cca. 20%</t>
  </si>
  <si>
    <t>857,97</t>
  </si>
  <si>
    <t>57</t>
  </si>
  <si>
    <t>622131100</t>
  </si>
  <si>
    <t>Podkladní a spojovací vrstva vnějších omítaných ploch  vápenný postřik nanášený ručně celoplošně stěn</t>
  </si>
  <si>
    <t>-843815594</t>
  </si>
  <si>
    <t>(2,45*1,88)*8</t>
  </si>
  <si>
    <t>(2,45*2,33)*2</t>
  </si>
  <si>
    <t>(3,1*2,05)*8</t>
  </si>
  <si>
    <t>-(1,35*1,5)*6</t>
  </si>
  <si>
    <t>((2+1,5+1,5)*0,175)*8</t>
  </si>
  <si>
    <t>((1,35+1,5+1,5)*0,175)*6</t>
  </si>
  <si>
    <t>((1,35+1,3+1,3)*0,175)*4</t>
  </si>
  <si>
    <t>58</t>
  </si>
  <si>
    <t>621811001</t>
  </si>
  <si>
    <t>Omítka tepelně izolační vnějších ploch  podhledů prováděná ručně v 1 vrstvě, tloušťky do 20 mm</t>
  </si>
  <si>
    <t>72701743</t>
  </si>
  <si>
    <t>59</t>
  </si>
  <si>
    <t>622131121</t>
  </si>
  <si>
    <t>Podkladní a spojovací vrstva vnějších omítaných ploch  penetrace akrylát-silikonová nanášená ručně stěn</t>
  </si>
  <si>
    <t>86927605</t>
  </si>
  <si>
    <t>41,98</t>
  </si>
  <si>
    <t>60</t>
  </si>
  <si>
    <t>622211001</t>
  </si>
  <si>
    <t>Montáž kontaktního zateplení lepením a mechanickým kotvením z polystyrenových desek nebo z kombinovaných desek na vnější stěny, tloušťky desek do 40 mm</t>
  </si>
  <si>
    <t>51435922</t>
  </si>
  <si>
    <t>PSC</t>
  </si>
  <si>
    <t xml:space="preserve">Poznámka k souboru cen:_x000D_
1. V cenách jsou započteny náklady na: a) upevnění desek lepením a talířovými hmoždinkami, b) přestěrkování izolačních desek, c) vložení sklovláknité výztužné tkaniny, d) uzavření otvorů po kotvách lešení. 2. V cenách nejsou započteny náklady na: a) dodávku desek tepelné izolace; tyto se ocení ve specifikaci, ztratné lze stanovit ve výši 5%, b) provedení konečné povrchové úpravy: - vrchní tenkovrstvou omítkou, tyto se ocení příslušnými cenami této části katalogu - nátěrem; tyto se ocení příslušnými cenami části A07 katalogu 800-783 - keramickým obkladem; tyto se ocení příslušnými cenami souboru cen části A01 katalogu 800-781 Obklady keramické, c) osazení profilů, tyto se ocení příslušnými cenami této části katalogu. 3. V cenách 621 25-1101 až -1107 jsou započteny náklady na osazení a dodávku tepelněizolačních zátek v počtu 10 ks/m2 pro podhledy. 4. V cenách 622 25-1101 až -1107 jsou započteny náklady na osazení a dodávku tepelněizolačních zátek v počtu 8 ks/m2 pro stěny. 5. Kombinovaná deska je např. sendvičově uspořádaná deska tvořena izolačním jádrem z grafitového polystyrenu a krycí deskou z minerální vlny. </t>
  </si>
  <si>
    <t>Boky mansard pole C</t>
  </si>
  <si>
    <t>(2,535*0,46)*36</t>
  </si>
  <si>
    <t>61</t>
  </si>
  <si>
    <t>28375930</t>
  </si>
  <si>
    <t>deska EPS 70 fasádní λ=0,039 tl 20mm</t>
  </si>
  <si>
    <t>-543220517</t>
  </si>
  <si>
    <t>41,98*1,05 'Přepočtené koeficientem množství</t>
  </si>
  <si>
    <t>62</t>
  </si>
  <si>
    <t>622211021</t>
  </si>
  <si>
    <t>Montáž kontaktního zateplení lepením a mechanickým kotvením z polystyrenových desek nebo z kombinovaných desek na vnější stěny, tloušťky desek přes 80 do 120 mm</t>
  </si>
  <si>
    <t>-762533392</t>
  </si>
  <si>
    <t>(32,55+32,55+10,05+10,05)*0,9</t>
  </si>
  <si>
    <t>63</t>
  </si>
  <si>
    <t>28376444</t>
  </si>
  <si>
    <t>deska z polystyrénu XPS, hrana rovná a strukturovaný povrch 300kPa tl 120mm</t>
  </si>
  <si>
    <t>-1080877104</t>
  </si>
  <si>
    <t>76,68*1,05 'Přepočtené koeficientem množství</t>
  </si>
  <si>
    <t>64</t>
  </si>
  <si>
    <t>622211031</t>
  </si>
  <si>
    <t>Montáž kontaktního zateplení lepením a mechanickým kotvením z polystyrenových desek nebo z kombinovaných desek na vnější stěny, tloušťky desek přes 120 do 160 mm</t>
  </si>
  <si>
    <t>-301749406</t>
  </si>
  <si>
    <t>(32,55+32,55+10,05+10,05)*10,1</t>
  </si>
  <si>
    <t>-(0,6*1,1)*24</t>
  </si>
  <si>
    <t>-(1,3*1,1)*12</t>
  </si>
  <si>
    <t>-(2*1,3)*12</t>
  </si>
  <si>
    <t>65</t>
  </si>
  <si>
    <t>28376078</t>
  </si>
  <si>
    <t>deska EPS grafitová fasadní λ=0,034 tl 140mm</t>
  </si>
  <si>
    <t>650065892</t>
  </si>
  <si>
    <t>762,4*1,05 'Přepočtené koeficientem množství</t>
  </si>
  <si>
    <t>66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</si>
  <si>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</si>
  <si>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</si>
  <si>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-328207520</t>
  </si>
  <si>
    <t>76,68+762,4+41,98</t>
  </si>
  <si>
    <t>67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</si>
  <si>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</si>
  <si>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</si>
  <si>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-265428980</t>
  </si>
  <si>
    <t>Ostění a nadpraží</t>
  </si>
  <si>
    <t>(1,3+0,6+0,6)*18</t>
  </si>
  <si>
    <t>(0,6+1,1+1,1)*24</t>
  </si>
  <si>
    <t>(1,3+1,1+1,1)*12</t>
  </si>
  <si>
    <t>(2+1,3+1,3)*12</t>
  </si>
  <si>
    <t>(2+2,1+2,1)*8</t>
  </si>
  <si>
    <t>(1,35+1,6+1,6)*4</t>
  </si>
  <si>
    <t>Parapet</t>
  </si>
  <si>
    <t>1,3*18</t>
  </si>
  <si>
    <t>2*8</t>
  </si>
  <si>
    <t>1,3*8</t>
  </si>
  <si>
    <t>1,35*16</t>
  </si>
  <si>
    <t>1,35*4</t>
  </si>
  <si>
    <t>68</t>
  </si>
  <si>
    <t>28376071</t>
  </si>
  <si>
    <t>deska EPS grafitová fasadní λ=0,030 tl 30mm</t>
  </si>
  <si>
    <t>727324321</t>
  </si>
  <si>
    <t>277,2*0,2</t>
  </si>
  <si>
    <t>55,44*1,1 'Přepočtené koeficientem množství</t>
  </si>
  <si>
    <t>69</t>
  </si>
  <si>
    <t>28376105</t>
  </si>
  <si>
    <t>klín izolační z XPS spádový</t>
  </si>
  <si>
    <t>-1393258911</t>
  </si>
  <si>
    <t>(92,8*0,2)*0,03</t>
  </si>
  <si>
    <t>0,557*1,15 'Přepočtené koeficientem množství</t>
  </si>
  <si>
    <t>70</t>
  </si>
  <si>
    <t>622142001</t>
  </si>
  <si>
    <t>Potažení vnějších ploch pletivem  v ploše nebo pruzích, na plném podkladu sklovláknitým vtlačením do tmelu stěn</t>
  </si>
  <si>
    <t>-962610855</t>
  </si>
  <si>
    <t>71</t>
  </si>
  <si>
    <t>622143003</t>
  </si>
  <si>
    <t>Montáž omítkových profilů  plastových nebo pozinkovaných, upevněných vtlačením do podkladní vrstvy nebo přibitím rohových s tkaninou</t>
  </si>
  <si>
    <t>-946131946</t>
  </si>
  <si>
    <t>(0,6+0,6)*18</t>
  </si>
  <si>
    <t>(1,1+1,1)*24</t>
  </si>
  <si>
    <t>(1,1+1,1)*12</t>
  </si>
  <si>
    <t>(1,3+1,3)*12</t>
  </si>
  <si>
    <t>(0,65+0,7+2,1+2,1)*8</t>
  </si>
  <si>
    <t>(1,3+1,3)*8</t>
  </si>
  <si>
    <t>(1,5+1,5)*8</t>
  </si>
  <si>
    <t>(1,6+1,6)*4</t>
  </si>
  <si>
    <t>(1,5+1,5)*4</t>
  </si>
  <si>
    <t>10+10+11+11</t>
  </si>
  <si>
    <t>3*12</t>
  </si>
  <si>
    <t>72</t>
  </si>
  <si>
    <t>59051480</t>
  </si>
  <si>
    <t>profil rohový Al s tkaninou kontaktního zateplení</t>
  </si>
  <si>
    <t>1077932730</t>
  </si>
  <si>
    <t>348*1,15 'Přepočtené koeficientem množství</t>
  </si>
  <si>
    <t>73</t>
  </si>
  <si>
    <t>622143004</t>
  </si>
  <si>
    <t>Montáž omítkových profilů  plastových nebo pozinkovaných, upevněných vtlačením do podkladní vrstvy nebo přibitím začišťovacích samolepících pro vytvoření dilatujícího spoje s okenním rámem</t>
  </si>
  <si>
    <t>-2088517477</t>
  </si>
  <si>
    <t>(0,65+0,65+0,7+2,1+2,1)*8</t>
  </si>
  <si>
    <t>(0,6+1,3+1,3)*8</t>
  </si>
  <si>
    <t>(1,3+1,5+1,5)*8</t>
  </si>
  <si>
    <t>(2+1,5+1,5)*8</t>
  </si>
  <si>
    <t>(1,35+1,5+1,5)*4</t>
  </si>
  <si>
    <t>74</t>
  </si>
  <si>
    <t>59051476</t>
  </si>
  <si>
    <t>profil okenní začišťovací se sklovláknitou armovací tkaninou 9mm/2,4m</t>
  </si>
  <si>
    <t>-1148468115</t>
  </si>
  <si>
    <t>394,6*1,15 'Přepočtené koeficientem množství</t>
  </si>
  <si>
    <t>75</t>
  </si>
  <si>
    <t>622252001</t>
  </si>
  <si>
    <t>Montáž profilů kontaktního zateplení zakládacích soklových připevněných hmoždinkami</t>
  </si>
  <si>
    <t>1048784062</t>
  </si>
  <si>
    <t>76</t>
  </si>
  <si>
    <t>59051651</t>
  </si>
  <si>
    <t>AL zakládací profil pod ETICS tl 0,7mm pro izolant tl 140mm</t>
  </si>
  <si>
    <t>-474735582</t>
  </si>
  <si>
    <t>84</t>
  </si>
  <si>
    <t>77</t>
  </si>
  <si>
    <t>622252002</t>
  </si>
  <si>
    <t>Montáž profilů kontaktního zateplení ostatních stěnových, dilatačních apod. lepených do tmelu</t>
  </si>
  <si>
    <t>617663428</t>
  </si>
  <si>
    <t>Nadpražní</t>
  </si>
  <si>
    <t>0,6*24</t>
  </si>
  <si>
    <t>1,3*12</t>
  </si>
  <si>
    <t>2*12</t>
  </si>
  <si>
    <t>(0,65+0,65+0,7)*8</t>
  </si>
  <si>
    <t>0,6*8</t>
  </si>
  <si>
    <t>1,35*2</t>
  </si>
  <si>
    <t>33,55+33,55+11,05+11,05</t>
  </si>
  <si>
    <t>Parapetní</t>
  </si>
  <si>
    <t>128,4</t>
  </si>
  <si>
    <t>78</t>
  </si>
  <si>
    <t>59051510</t>
  </si>
  <si>
    <t>profil okenní s nepřiznanou podomítkovou okapnicí PVC 2,0m s tkaninou</t>
  </si>
  <si>
    <t>-1283233840</t>
  </si>
  <si>
    <t>221,9*1,15 'Přepočtené koeficientem množství</t>
  </si>
  <si>
    <t>79</t>
  </si>
  <si>
    <t>59051512</t>
  </si>
  <si>
    <t>profil parapetní napojovací se sklovláknitou armovací tkaninou PVC 2m</t>
  </si>
  <si>
    <t>125220064</t>
  </si>
  <si>
    <t>128,4*1,15 'Přepočtené koeficientem množství</t>
  </si>
  <si>
    <t>80</t>
  </si>
  <si>
    <t>622511101</t>
  </si>
  <si>
    <t>Omítka tenkovrstvá akrylátová vnějších ploch  probarvená, včetně penetrace podkladu mozaiková jemnozrnná stěn</t>
  </si>
  <si>
    <t>-1915088237</t>
  </si>
  <si>
    <t>(32,55+32,55+10,05+10,05)*0,35</t>
  </si>
  <si>
    <t>81</t>
  </si>
  <si>
    <t>622531011</t>
  </si>
  <si>
    <t>Omítka tenkovrstvá silikonová vnějších ploch  probarvená, včetně penetrace podkladu zrnitá, tloušťky 1,5 mm stěn</t>
  </si>
  <si>
    <t>417451491</t>
  </si>
  <si>
    <t>762,4+55,44+70,268+41,98</t>
  </si>
  <si>
    <t>82</t>
  </si>
  <si>
    <t>632451103</t>
  </si>
  <si>
    <t>Potěr cementový samonivelační ze suchých směsí tloušťky přes 5 do 10 mm</t>
  </si>
  <si>
    <t>-1120185724</t>
  </si>
  <si>
    <t>911,458</t>
  </si>
  <si>
    <t>83</t>
  </si>
  <si>
    <t>642945111</t>
  </si>
  <si>
    <t>Osazování ocelových zárubní protipožárních nebo protiplynových dveří  do vynechaného otvoru, s obetonováním, dveří jednokřídlových do 2,5 m2</t>
  </si>
  <si>
    <t>-1241070819</t>
  </si>
  <si>
    <t>006-x1</t>
  </si>
  <si>
    <t>zárubeň ocelová protipožární 800x1970mm š. 100mm</t>
  </si>
  <si>
    <t>1080892028</t>
  </si>
  <si>
    <t>85</t>
  </si>
  <si>
    <t>637211111</t>
  </si>
  <si>
    <t>Okapový chodník z dlaždic  betonových se zalitím spár cementovou maltou do cementové malty MC-10, tl. dlaždic 40 mm</t>
  </si>
  <si>
    <t>1300891026</t>
  </si>
  <si>
    <t>86</t>
  </si>
  <si>
    <t>006-x2</t>
  </si>
  <si>
    <t>D+M+PH Kompletní provedení opravy stříšek nad vchody vč. zateplení apod...- spec. dle PD</t>
  </si>
  <si>
    <t>-1365817052</t>
  </si>
  <si>
    <t>87</t>
  </si>
  <si>
    <t>006-x3</t>
  </si>
  <si>
    <t>D+M+PH Kompletní úprava podlah franzouzských oken</t>
  </si>
  <si>
    <t>1825356301</t>
  </si>
  <si>
    <t>Ostatní konstrukce a práce, bourání</t>
  </si>
  <si>
    <t>88</t>
  </si>
  <si>
    <t>962032432</t>
  </si>
  <si>
    <t>Bourání zdiva nadzákladového z cihel nebo tvárnic  z dutých cihel nebo tvárnic pálených nebo nepálených, na maltu vápennou nebo vápenocementovou, objemu přes 1 m3</t>
  </si>
  <si>
    <t>-1256385449</t>
  </si>
  <si>
    <t>(((0,3+0,15+2,55+0,15+0,9+0,1+0,5)*4)*2)*0,3</t>
  </si>
  <si>
    <t>-((0.8*1.97)*0.3)*4</t>
  </si>
  <si>
    <t>((4,5+0,15+2,55+0,15+0,9+0,6)*2,4)*0,3</t>
  </si>
  <si>
    <t>(9,2*3,75)*0,3</t>
  </si>
  <si>
    <t>-((1,35*1,2)*2)*0,3</t>
  </si>
  <si>
    <t>((4,2+1,65+4,2+0,3+4,2+1,65+4,2+0,3)*3,6)*0,3</t>
  </si>
  <si>
    <t>-((1,35*1,2)*4)*0,3</t>
  </si>
  <si>
    <t>((9,75*2)*1,8)*0,3</t>
  </si>
  <si>
    <t>-((0,75*1,2)*0,3)*2</t>
  </si>
  <si>
    <t>((0,45*0,3)*4)*2,6</t>
  </si>
  <si>
    <t>89</t>
  </si>
  <si>
    <t>962086111</t>
  </si>
  <si>
    <t>Bourání zdiva příček nebo vybourání otvorů  z plynosilikátu, siporexu a ostatních nepálených zdících materiálů o objemové hmotnosti do 500 kg/m3, tl. do 150 mm</t>
  </si>
  <si>
    <t>-1379748278</t>
  </si>
  <si>
    <t>(3,5*1,5)*4</t>
  </si>
  <si>
    <t>(1,2*2,5)*2</t>
  </si>
  <si>
    <t>90</t>
  </si>
  <si>
    <t>963051113</t>
  </si>
  <si>
    <t>Bourání železobetonových stropů  deskových, tl. přes 80 mm</t>
  </si>
  <si>
    <t>1700832208</t>
  </si>
  <si>
    <t>Bourání balkonů</t>
  </si>
  <si>
    <t>((3*1)*8)*0,2</t>
  </si>
  <si>
    <t>91</t>
  </si>
  <si>
    <t>965042141</t>
  </si>
  <si>
    <t>Bourání mazanin betonových nebo z litého asfaltu tl. do 100 mm, plochy přes 4 m2</t>
  </si>
  <si>
    <t>349451009</t>
  </si>
  <si>
    <t>219,98*0,045</t>
  </si>
  <si>
    <t>Okapový chodník</t>
  </si>
  <si>
    <t>(26*0,53)*0,1</t>
  </si>
  <si>
    <t>92</t>
  </si>
  <si>
    <t>965043341</t>
  </si>
  <si>
    <t>Bourání mazanin betonových s potěrem nebo teracem tl. do 100 mm, plochy přes 4 m2</t>
  </si>
  <si>
    <t>-355230792</t>
  </si>
  <si>
    <t>(10,44+10,44+4,5+4,5+8,7+8,7+6,3+6,3+18,7+18,7+11,5+11,5+1,9+1,9+4,5+4,5+8,7+8,7+6,3+6,3+14,5+14,5+13+13+1,9)*0,01</t>
  </si>
  <si>
    <t>(10,44+10,44+4,5+4,5+8,7+8,7+6,3+6,3+18,7+18,7+11,5+11,5+1,9+1,9+4,5+4,5+8,7+8,7+6,3+6,3+14,5+14,5+13+13+1,9)*0,02</t>
  </si>
  <si>
    <t>93</t>
  </si>
  <si>
    <t>965046111</t>
  </si>
  <si>
    <t>Broušení stávajících betonových podlah úběr do 3 mm</t>
  </si>
  <si>
    <t>-1459112266</t>
  </si>
  <si>
    <t>19,32+208,072</t>
  </si>
  <si>
    <t>38,64+415,984</t>
  </si>
  <si>
    <t>19,32+210,122</t>
  </si>
  <si>
    <t>94</t>
  </si>
  <si>
    <t>965046119</t>
  </si>
  <si>
    <t>Broušení stávajících betonových podlah Příplatek k ceně za každý další 1 mm úběru</t>
  </si>
  <si>
    <t>1583298868</t>
  </si>
  <si>
    <t>911,458*2</t>
  </si>
  <si>
    <t>95</t>
  </si>
  <si>
    <t>965081213</t>
  </si>
  <si>
    <t>Bourání podlah z dlaždic bez podkladního lože nebo mazaniny, s jakoukoliv výplní spár keramických nebo xylolitových tl. do 10 mm, plochy přes 1 m2</t>
  </si>
  <si>
    <t>1140019134</t>
  </si>
  <si>
    <t>(1,55*0,9)*4</t>
  </si>
  <si>
    <t>(0,6*0,1)*8</t>
  </si>
  <si>
    <t>(3,75*1,15)*4</t>
  </si>
  <si>
    <t>(1,6*3,05)*4</t>
  </si>
  <si>
    <t>(1*0,2)*4</t>
  </si>
  <si>
    <t>(0,8*0,1)*4</t>
  </si>
  <si>
    <t>(0,6*0,1)*16</t>
  </si>
  <si>
    <t>(3,75*1,15)*8</t>
  </si>
  <si>
    <t>(1,6*3,05)*8</t>
  </si>
  <si>
    <t>(1*0,2)*8</t>
  </si>
  <si>
    <t>(0,8*0,1)*8</t>
  </si>
  <si>
    <t>10,44+10,44+4,5+4,5+6,3+6,3+4,5+4,5+6,3+6,3</t>
  </si>
  <si>
    <t>(3,75*1,3)*4</t>
  </si>
  <si>
    <t>Balkony</t>
  </si>
  <si>
    <t>(3*1)*8</t>
  </si>
  <si>
    <t>96</t>
  </si>
  <si>
    <t>965081611</t>
  </si>
  <si>
    <t>Odsekání soklíků  včetně otlučení podkladní omítky až na zdivo rovných</t>
  </si>
  <si>
    <t>-716759817</t>
  </si>
  <si>
    <t>(3,92+3,92+4,2+4,2-0,6-0,6-0,8-0,8-0,8)*4</t>
  </si>
  <si>
    <t>(3,92+3,92+4,2+4,2-0,6-0,6-0,8-0,8-0,8)*8</t>
  </si>
  <si>
    <t>(2,4+2,4+2+2+0,5+0,5-0,8-0,8-1+3,725+3,725+3,725+3,725+1,3+1,3+1,3+1,3-0,8-0,8-0,8-0,8-0,8-0,8-0,8-0,8-0,6-0,6)*2</t>
  </si>
  <si>
    <t>(3,95+3,95+4,35+4,35-0,6-0,6-0,8-0,8-0,8)*4</t>
  </si>
  <si>
    <t>97</t>
  </si>
  <si>
    <t>968062456</t>
  </si>
  <si>
    <t>Vybourání dřevěných rámů oken s křídly, dveřních zárubní, vrat, stěn, ostění nebo obkladů  dveřních zárubní, plochy přes 2 m2</t>
  </si>
  <si>
    <t>1776365882</t>
  </si>
  <si>
    <t>(1,6*2,4)*2</t>
  </si>
  <si>
    <t>98</t>
  </si>
  <si>
    <t>968072455</t>
  </si>
  <si>
    <t>Vybourání kovových rámů oken s křídly, dveřních zárubní, vrat, stěn, ostění nebo obkladů  dveřních zárubní, plochy do 2 m2</t>
  </si>
  <si>
    <t>430765121</t>
  </si>
  <si>
    <t>(0,8*1,97)*6</t>
  </si>
  <si>
    <t>(0,8*1,97)*18</t>
  </si>
  <si>
    <t>(0,6*1,97)*8</t>
  </si>
  <si>
    <t>(0,8*1,97)*40</t>
  </si>
  <si>
    <t>(0,6*1,97)*16</t>
  </si>
  <si>
    <t>(0,6*1,97)*4</t>
  </si>
  <si>
    <t>(0,8*1,97)*16</t>
  </si>
  <si>
    <t>99</t>
  </si>
  <si>
    <t>968082015</t>
  </si>
  <si>
    <t>Vybourání plastových rámů oken s křídly, dveřních zárubní, vrat  rámu oken s křídly, plochy do 1 m2</t>
  </si>
  <si>
    <t>1239124750</t>
  </si>
  <si>
    <t>(1,3*0,6)*18</t>
  </si>
  <si>
    <t>(0,75*1,2)*2</t>
  </si>
  <si>
    <t>100</t>
  </si>
  <si>
    <t>968082016</t>
  </si>
  <si>
    <t>Vybourání plastových rámů oken s křídly, dveřních zárubní, vrat  rámu oken s křídly, plochy přes 1 do 2 m2</t>
  </si>
  <si>
    <t>2041524500</t>
  </si>
  <si>
    <t>(1,35*1,1)*8</t>
  </si>
  <si>
    <t>(1,35*1,2)*6</t>
  </si>
  <si>
    <t>(1,2*1,2)*2</t>
  </si>
  <si>
    <t>101</t>
  </si>
  <si>
    <t>968082017</t>
  </si>
  <si>
    <t>Vybourání plastových rámů oken s křídly, dveřních zárubní, vrat  rámu oken s křídly, plochy přes 2 do 4 m2</t>
  </si>
  <si>
    <t>-38671812</t>
  </si>
  <si>
    <t>(2*1,3)*8</t>
  </si>
  <si>
    <t>(2*1,5)*8</t>
  </si>
  <si>
    <t>(1,35*1,5)*16</t>
  </si>
  <si>
    <t>(1,35*1,6)*4</t>
  </si>
  <si>
    <t>102</t>
  </si>
  <si>
    <t>968082021</t>
  </si>
  <si>
    <t>Vybourání plastových rámů oken s křídly, dveřních zárubní, vrat  dveřních zárubní, plochy do 2 m2</t>
  </si>
  <si>
    <t>1139415662</t>
  </si>
  <si>
    <t>(0,8*2,15)*8</t>
  </si>
  <si>
    <t>103</t>
  </si>
  <si>
    <t>974031664</t>
  </si>
  <si>
    <t>Vysekání rýh ve zdivu cihelném na maltu vápennou nebo vápenocementovou  pro vtahování nosníků do zdí, před vybouráním otvoru do hl. 150 mm, při v. nosníku do 150 mm</t>
  </si>
  <si>
    <t>-2045228069</t>
  </si>
  <si>
    <t>1,2*2</t>
  </si>
  <si>
    <t>1,2*4</t>
  </si>
  <si>
    <t>104</t>
  </si>
  <si>
    <t>974031666</t>
  </si>
  <si>
    <t>Vysekání rýh ve zdivu cihelném na maltu vápennou nebo vápenocementovou  pro vtahování nosníků do zdí, před vybouráním otvoru do hl. 150 mm, při v. nosníku do 250 mm</t>
  </si>
  <si>
    <t>-1621157753</t>
  </si>
  <si>
    <t>(1,4*3)*2</t>
  </si>
  <si>
    <t>(1,4*3)*4</t>
  </si>
  <si>
    <t>105</t>
  </si>
  <si>
    <t>978015331</t>
  </si>
  <si>
    <t>Otlučení vápenných nebo vápenocementových omítek vnějších ploch s vyškrabáním spar a s očištěním zdiva stupně členitosti 1 a 2, v rozsahu přes 10 do 20 %</t>
  </si>
  <si>
    <t>-1585635761</t>
  </si>
  <si>
    <t>106</t>
  </si>
  <si>
    <t>978059541</t>
  </si>
  <si>
    <t>Odsekání obkladů  stěn včetně otlučení podkladní omítky až na zdivo z obkládaček vnitřních, z jakýchkoliv materiálů, plochy přes 1 m2</t>
  </si>
  <si>
    <t>380664055</t>
  </si>
  <si>
    <t>((1,7+1,7+1,95+1,95+1,55+1,55+0,9+0,9)*4)*2</t>
  </si>
  <si>
    <t>-(0,6*0,95)*4</t>
  </si>
  <si>
    <t>((1,7+1,7+1,95+1,95+1,55+1,55+0,9+0,9)*8)*2</t>
  </si>
  <si>
    <t>-(0,6*0,95)*8</t>
  </si>
  <si>
    <t>(2,475*1,5)*4</t>
  </si>
  <si>
    <t>(2,475*2)*4</t>
  </si>
  <si>
    <t>(2,55*8)*1,75</t>
  </si>
  <si>
    <t>-(0,6*1,97)*4</t>
  </si>
  <si>
    <t>107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</si>
  <si>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</si>
  <si>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</si>
  <si>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-393890633</t>
  </si>
  <si>
    <t>108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</si>
  <si>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</si>
  <si>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</si>
  <si>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-944706810</t>
  </si>
  <si>
    <t>109</t>
  </si>
  <si>
    <t>009-x1</t>
  </si>
  <si>
    <t>D+M+PH Oprava venkovních schodů - vyrovnání, sanace apod...</t>
  </si>
  <si>
    <t>1845249937</t>
  </si>
  <si>
    <t>110</t>
  </si>
  <si>
    <t>009-x2</t>
  </si>
  <si>
    <t>D+M+PH Kompletní provedení odvětrání sociálních zázemí - spec. dle PD</t>
  </si>
  <si>
    <t>-943892693</t>
  </si>
  <si>
    <t>111</t>
  </si>
  <si>
    <t>009-x3</t>
  </si>
  <si>
    <t>Demontáž, likvidace a D+M dvířek elektro na fasádě vel. cca. 410x610mm</t>
  </si>
  <si>
    <t>2133341870</t>
  </si>
  <si>
    <t>112</t>
  </si>
  <si>
    <t>009-x4</t>
  </si>
  <si>
    <t>Demontáž, likvidace a D+M dvířek HUP na fasádě vel. cca. 470x470mm</t>
  </si>
  <si>
    <t>1527341734</t>
  </si>
  <si>
    <t>113</t>
  </si>
  <si>
    <t>009-x5</t>
  </si>
  <si>
    <t>D+M+PH Odsazení pilířků CETIN od fasády</t>
  </si>
  <si>
    <t>915548142</t>
  </si>
  <si>
    <t>114</t>
  </si>
  <si>
    <t>009-x6</t>
  </si>
  <si>
    <t xml:space="preserve">Demontáž kovových čistících zón před vchody vel. 1000x500mm, uschování a zpětná montáž </t>
  </si>
  <si>
    <t>-6088533</t>
  </si>
  <si>
    <t>115</t>
  </si>
  <si>
    <t>916331112</t>
  </si>
  <si>
    <t>Osazení zahradního obrubníku betonového s ložem tl. od 50 do 100 mm z betonu prostého tř. C 12/15 s boční opěrou z betonu prostého tř. C 12/15</t>
  </si>
  <si>
    <t>-849910093</t>
  </si>
  <si>
    <t>32,25+9,75+0,5+0,5+0,5+6,75+0,5+12,9+0,5+0,5+6,75+0,5</t>
  </si>
  <si>
    <t>116</t>
  </si>
  <si>
    <t>59217001</t>
  </si>
  <si>
    <t>obrubník betonový zahradní 1000x50x250mm</t>
  </si>
  <si>
    <t>-1208701083</t>
  </si>
  <si>
    <t>71,9*1,1 'Přepočtené koeficientem množství</t>
  </si>
  <si>
    <t>117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</si>
  <si>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</si>
  <si>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</si>
  <si>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-655604747</t>
  </si>
  <si>
    <t>118</t>
  </si>
  <si>
    <t>59227035</t>
  </si>
  <si>
    <t>žlab odvodňovací betonový 510x 650x157mm</t>
  </si>
  <si>
    <t>-1604534839</t>
  </si>
  <si>
    <t>10*1,1 'Přepočtené koeficientem množství</t>
  </si>
  <si>
    <t>119</t>
  </si>
  <si>
    <t>009-x7</t>
  </si>
  <si>
    <t>D+M+PH Budka pro rorýse obecného do Etics nehořlavá, tříkomorová</t>
  </si>
  <si>
    <t>1320080534</t>
  </si>
  <si>
    <t>120</t>
  </si>
  <si>
    <t>953943211</t>
  </si>
  <si>
    <t>Osazování drobných kovových předmětů  kotvených do stěny hasicího přístroje</t>
  </si>
  <si>
    <t>-1719877421</t>
  </si>
  <si>
    <t>121</t>
  </si>
  <si>
    <t>44932114/R</t>
  </si>
  <si>
    <t>přístroj hasicí ruční práškový P6 s hasicí schopností 21A vč. držáku na zeď a revize</t>
  </si>
  <si>
    <t>-1655293103</t>
  </si>
  <si>
    <t>122</t>
  </si>
  <si>
    <t>941211112</t>
  </si>
  <si>
    <t>Montáž lešení řadového rámového lehkého pracovního s podlahami  s provozním zatížením tř. 3 do 200 kg/m2 šířky tř. SW06 přes 0,6 do 0,9 m, výšky přes 10 do 25 m</t>
  </si>
  <si>
    <t>-470168416</t>
  </si>
  <si>
    <t>(33*2)*14</t>
  </si>
  <si>
    <t>(10*2)*14</t>
  </si>
  <si>
    <t>123</t>
  </si>
  <si>
    <t>941211211</t>
  </si>
  <si>
    <t>Montáž lešení řadového rámového lehkého pracovního s podlahami  s provozním zatížením tř. 3 do 200 kg/m2 Příplatek za první a každý další den použití lešení k ceně -1111 nebo -1112</t>
  </si>
  <si>
    <t>582856141</t>
  </si>
  <si>
    <t>1204*180</t>
  </si>
  <si>
    <t>124</t>
  </si>
  <si>
    <t>941211812</t>
  </si>
  <si>
    <t>Demontáž lešení řadového rámového lehkého pracovního  s provozním zatížením tř. 3 do 200 kg/m2 šířky tř. SW06 přes 0,6 do 0,9 m, výšky přes 10 do 25 m</t>
  </si>
  <si>
    <t>2024047336</t>
  </si>
  <si>
    <t>https://podminky.urs.cz/item/CS_URS_2021_02/941211812</t>
  </si>
  <si>
    <t>125</t>
  </si>
  <si>
    <t>944511111</t>
  </si>
  <si>
    <t>Montáž ochranné sítě  zavěšené na konstrukci lešení z textilie z umělých vláken</t>
  </si>
  <si>
    <t>746393602</t>
  </si>
  <si>
    <t>126</t>
  </si>
  <si>
    <t>944511211</t>
  </si>
  <si>
    <t>Montáž ochranné sítě  Příplatek za první a každý další den použití sítě k ceně -1111</t>
  </si>
  <si>
    <t>1264690171</t>
  </si>
  <si>
    <t>127</t>
  </si>
  <si>
    <t>944511811</t>
  </si>
  <si>
    <t>Demontáž ochranné sítě  zavěšené na konstrukci lešení z textilie z umělých vláken</t>
  </si>
  <si>
    <t>-44675342</t>
  </si>
  <si>
    <t>128</t>
  </si>
  <si>
    <t>949101111</t>
  </si>
  <si>
    <t>Lešení pomocné pracovní pro objekty pozemních staveb  pro zatížení do 150 kg/m2, o výšce lešeňové podlahy do 1,9 m</t>
  </si>
  <si>
    <t>-1105637227</t>
  </si>
  <si>
    <t>(4,5*2,325)*8</t>
  </si>
  <si>
    <t>129</t>
  </si>
  <si>
    <t>952901111</t>
  </si>
  <si>
    <t>Vyčištění budov nebo objektů před předáním do užívání  budov bytové nebo občanské výstavby, světlé výšky podlaží do 4 m</t>
  </si>
  <si>
    <t>754299489</t>
  </si>
  <si>
    <t>997</t>
  </si>
  <si>
    <t>Přesun sutě</t>
  </si>
  <si>
    <t>130</t>
  </si>
  <si>
    <t>997013154</t>
  </si>
  <si>
    <t>Vnitrostaveništní doprava suti a vybouraných hmot  vodorovně do 50 m svisle s omezením mechanizace pro budovy a haly výšky přes 12 do 15 m</t>
  </si>
  <si>
    <t>-324101975</t>
  </si>
  <si>
    <t>131</t>
  </si>
  <si>
    <t>997002611</t>
  </si>
  <si>
    <t>Nakládání suti a vybouraných hmot na dopravní prostředek  pro vodorovné přemístění</t>
  </si>
  <si>
    <t>-1717478803</t>
  </si>
  <si>
    <t>132</t>
  </si>
  <si>
    <t>997013501</t>
  </si>
  <si>
    <t>Odvoz suti a vybouraných hmot na skládku nebo meziskládku  se složením, na vzdálenost do 1 km</t>
  </si>
  <si>
    <t>-422369920</t>
  </si>
  <si>
    <t>133</t>
  </si>
  <si>
    <t>997013509</t>
  </si>
  <si>
    <t>Odvoz suti a vybouraných hmot na skládku nebo meziskládku  se složením, na vzdálenost Příplatek k ceně za každý další i započatý 1 km přes 1 km</t>
  </si>
  <si>
    <t>968721178</t>
  </si>
  <si>
    <t>287,379*6</t>
  </si>
  <si>
    <t>134</t>
  </si>
  <si>
    <t>997013801</t>
  </si>
  <si>
    <t>Poplatek za uložení stavebního odpadu na skládce (skládkovné) z prostého betonu zatříděného do Katalogu odpadů pod kódem 170 101</t>
  </si>
  <si>
    <t>-1935923280</t>
  </si>
  <si>
    <t>135</t>
  </si>
  <si>
    <t>997013802</t>
  </si>
  <si>
    <t>Poplatek za uložení stavebního odpadu na skládce (skládkovné) z armovaného betonu zatříděného do Katalogu odpadů pod kódem 170 101</t>
  </si>
  <si>
    <t>1440129130</t>
  </si>
  <si>
    <t>136</t>
  </si>
  <si>
    <t>997013803</t>
  </si>
  <si>
    <t>Poplatek za uložení stavebního odpadu na skládce (skládkovné) cihelného zatříděného do Katalogu odpadů pod kódem 170 102</t>
  </si>
  <si>
    <t>-914135433</t>
  </si>
  <si>
    <t>137</t>
  </si>
  <si>
    <t>997013807</t>
  </si>
  <si>
    <t>Poplatek za uložení stavebního odpadu na skládce (skládkovné) z tašek a keramických výrobků zatříděného do Katalogu odpadů pod kódem 170 103</t>
  </si>
  <si>
    <t>-1881409715</t>
  </si>
  <si>
    <t>138</t>
  </si>
  <si>
    <t>997013814</t>
  </si>
  <si>
    <t>Poplatek za uložení stavebního odpadu na skládce (skládkovné) z izolačních materiálů zatříděného do Katalogu odpadů pod kódem 170 604</t>
  </si>
  <si>
    <t>1771174303</t>
  </si>
  <si>
    <t>139</t>
  </si>
  <si>
    <t>997013831</t>
  </si>
  <si>
    <t>Poplatek za uložení stavebního odpadu na skládce (skládkovné) směsného stavebního a demoličního zatříděného do Katalogu odpadů pod kódem 170 904</t>
  </si>
  <si>
    <t>-1857329558</t>
  </si>
  <si>
    <t>998</t>
  </si>
  <si>
    <t>Přesun hmot</t>
  </si>
  <si>
    <t>140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</si>
  <si>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</si>
  <si>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</si>
  <si>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2007340093</t>
  </si>
  <si>
    <t>PSV</t>
  </si>
  <si>
    <t>Práce a dodávky PSV</t>
  </si>
  <si>
    <t>711</t>
  </si>
  <si>
    <t>Izolace proti vodě, vlhkosti a plynům</t>
  </si>
  <si>
    <t>141</t>
  </si>
  <si>
    <t>711-x1</t>
  </si>
  <si>
    <t>Demontáž nopové folie a kovové ukončovací lišty vč. likvidace</t>
  </si>
  <si>
    <t>-235810929</t>
  </si>
  <si>
    <t>(6,75+9,75+6,2)*1</t>
  </si>
  <si>
    <t>142</t>
  </si>
  <si>
    <t>711411002</t>
  </si>
  <si>
    <t>Provedení izolace proti povrchové a podpovrchové tlakové vodě natěradly a tmely za studena  na ploše vodorovné V nátěrem lakem asfaltovým</t>
  </si>
  <si>
    <t>-1792391016</t>
  </si>
  <si>
    <t xml:space="preserve">Koupelny a WC </t>
  </si>
  <si>
    <t>143</t>
  </si>
  <si>
    <t>711412002</t>
  </si>
  <si>
    <t>Provedení izolace proti povrchové a podpovrchové tlakové vodě natěradly a tmely za studena  na ploše svislé S nátěrem lakem asfaltovým</t>
  </si>
  <si>
    <t>1410413775</t>
  </si>
  <si>
    <t>Koupelny a WC</t>
  </si>
  <si>
    <t>((1,7+1,7+1,95+1,95-0,6+1,55+1,55+0,9+0,9-0,6)*0,15)*4</t>
  </si>
  <si>
    <t>((1,7+0,8+0,8)*1,45)*2</t>
  </si>
  <si>
    <t>((0,9+0,9)*1,85)*2</t>
  </si>
  <si>
    <t>((1,7+1,7+1,95+1,95-0,6+1,55+1,55+0,9+0,9-0,6)*0,15)*8</t>
  </si>
  <si>
    <t>((1,7+0,8+0,8)*1,45)*4</t>
  </si>
  <si>
    <t>((0,9+0,9)*1,85)*4</t>
  </si>
  <si>
    <t>144</t>
  </si>
  <si>
    <t>11163152</t>
  </si>
  <si>
    <t>lak hydroizolační asfaltový</t>
  </si>
  <si>
    <t>-432845221</t>
  </si>
  <si>
    <t>Poznámka k položce:_x000D_
Spotřeba: 0,3-0,5 kg/m2</t>
  </si>
  <si>
    <t>77,28+91,32</t>
  </si>
  <si>
    <t>168,6*0,00035 'Přepočtené koeficientem množství</t>
  </si>
  <si>
    <t>145</t>
  </si>
  <si>
    <t>711441559</t>
  </si>
  <si>
    <t>Provedení izolace proti povrchové a podpovrchové tlakové vodě pásy přitavením  NAIP na ploše vodorovné V</t>
  </si>
  <si>
    <t>1959255957</t>
  </si>
  <si>
    <t>146</t>
  </si>
  <si>
    <t>711442559</t>
  </si>
  <si>
    <t>Provedení izolace proti povrchové a podpovrchové tlakové vodě pásy přitavením  NAIP na ploše svislé S</t>
  </si>
  <si>
    <t>-1181669646</t>
  </si>
  <si>
    <t>147</t>
  </si>
  <si>
    <t>62832002</t>
  </si>
  <si>
    <t>pás asfaltový natavitelný oxidovaný tl. 4,2mm typu s vložkou ze skleněné rohože, hrubozrnným posypem</t>
  </si>
  <si>
    <t>2000827504</t>
  </si>
  <si>
    <t>168,6*1,2 'Přepočtené koeficientem množství</t>
  </si>
  <si>
    <t>148</t>
  </si>
  <si>
    <t>711161212</t>
  </si>
  <si>
    <t>Izolace proti zemní vlhkosti a beztlakové vodě nopovými fóliemi na ploše svislé S vrstva ochranná, odvětrávací a drenážní výška nopku 8,0 mm, tl. fólie do 0,6 mm</t>
  </si>
  <si>
    <t>1115298355</t>
  </si>
  <si>
    <t>(32,49+9,99+32,49+9,99)*0,7</t>
  </si>
  <si>
    <t>149</t>
  </si>
  <si>
    <t>711161383</t>
  </si>
  <si>
    <t>Izolace proti zemní vlhkosti a beztlakové vodě nopovými fóliemi ostatní ukončení izolace lištou</t>
  </si>
  <si>
    <t>-639545932</t>
  </si>
  <si>
    <t>32,49+9,99+32,49+9,99</t>
  </si>
  <si>
    <t>150</t>
  </si>
  <si>
    <t>998711203</t>
  </si>
  <si>
    <t>Přesun hmot pro izolace proti vodě, vlhkosti a plynům  stanovený procentní sazbou (%) z ceny vodorovná dopravní vzdálenost do 50 m v objektech výšky přes 12 do 60 m</t>
  </si>
  <si>
    <t>%</t>
  </si>
  <si>
    <t>-506764349</t>
  </si>
  <si>
    <t>713</t>
  </si>
  <si>
    <t>Izolace tepelné</t>
  </si>
  <si>
    <t>151</t>
  </si>
  <si>
    <t>713120811</t>
  </si>
  <si>
    <t>Odstranění tepelné izolace podlah z rohoží, pásů, dílců, desek, bloků podlah volně kladených nebo mezi trámy z vláknitých materiálů suchých, tloušťka izolace do 100 mm</t>
  </si>
  <si>
    <t>1258194845</t>
  </si>
  <si>
    <t>219,98</t>
  </si>
  <si>
    <t>152</t>
  </si>
  <si>
    <t>713130811</t>
  </si>
  <si>
    <t>Odstranění tepelné izolace stěn a příček z rohoží, pásů, dílců, desek, bloků volně kladených z vláknitých materiálů, tloušťka izolace do 100 mm</t>
  </si>
  <si>
    <t>303189071</t>
  </si>
  <si>
    <t>((5,05+1,95+4,15+1+1+1)*2,5)*2</t>
  </si>
  <si>
    <t>153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</si>
  <si>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</si>
  <si>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</si>
  <si>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-1894074987</t>
  </si>
  <si>
    <t>154</t>
  </si>
  <si>
    <t>713131151</t>
  </si>
  <si>
    <t>Montáž tepelné izolace stěn rohožemi, pásy, deskami, dílci, bloky (izolační materiál ve specifikaci) vložením jednovrstvě</t>
  </si>
  <si>
    <t>1797434970</t>
  </si>
  <si>
    <t>Zvuková izolace předstěn v bytech</t>
  </si>
  <si>
    <t>(4,2*2,5)*2</t>
  </si>
  <si>
    <t>(4,2*2,42)*2</t>
  </si>
  <si>
    <t>Věnec XPS tl. 90mm</t>
  </si>
  <si>
    <t>(32,25+32,25+9,75+9,75)*0,25</t>
  </si>
  <si>
    <t>155</t>
  </si>
  <si>
    <t>28376443/R</t>
  </si>
  <si>
    <t>deska z polystyrénu XPS, hrana rovná a strukturovaný povrch 300kPa tl 90mm</t>
  </si>
  <si>
    <t>1097627319</t>
  </si>
  <si>
    <t>21*1,1 'Přepočtené koeficientem množství</t>
  </si>
  <si>
    <t>156</t>
  </si>
  <si>
    <t>ISV.5901644614361</t>
  </si>
  <si>
    <t>Deska akustická 140mm, λD = 0,039 (W·m-1·K-1),1200 x 625 x 140 mm, materiál vhodný do akustických příček, jako výplně stropů, dutin a zavěšených podhledů.</t>
  </si>
  <si>
    <t>-4182630</t>
  </si>
  <si>
    <t>Poznámka k položce:_x000D_
Skelná izolace určená jako akustická izolace příček a podhledů.</t>
  </si>
  <si>
    <t>62,328*1,1 'Přepočtené koeficientem množství</t>
  </si>
  <si>
    <t>157</t>
  </si>
  <si>
    <t>713151111</t>
  </si>
  <si>
    <t>Montáž tepelné izolace střech šikmých rohožemi, pásy, deskami (izolační materiál ve specifikaci) kladenými volně mezi krokve</t>
  </si>
  <si>
    <t>-1108311276</t>
  </si>
  <si>
    <t>32,55*10,05</t>
  </si>
  <si>
    <t>158</t>
  </si>
  <si>
    <t>63152151</t>
  </si>
  <si>
    <t>pás tepelně izolační univerzální tl 220mm - spec. dle PD</t>
  </si>
  <si>
    <t>82560897</t>
  </si>
  <si>
    <t>327,128*1,05 'Přepočtené koeficientem množství</t>
  </si>
  <si>
    <t>159</t>
  </si>
  <si>
    <t>713-x1</t>
  </si>
  <si>
    <t>D+M Difuzní folie</t>
  </si>
  <si>
    <t>-894729757</t>
  </si>
  <si>
    <t>160</t>
  </si>
  <si>
    <t>998713203</t>
  </si>
  <si>
    <t>Přesun hmot pro izolace tepelné stanovený procentní sazbou (%) z ceny vodorovná dopravní vzdálenost do 50 m v objektech výšky přes 12 do 24 m</t>
  </si>
  <si>
    <t>-1982385854</t>
  </si>
  <si>
    <t>725</t>
  </si>
  <si>
    <t>Zdravotechnika - zařizovací předměty</t>
  </si>
  <si>
    <t>161</t>
  </si>
  <si>
    <t>725610810</t>
  </si>
  <si>
    <t>Demontáž plynových sporáků  normálních nebo kombinovaných</t>
  </si>
  <si>
    <t>1287757364</t>
  </si>
  <si>
    <t>4*2</t>
  </si>
  <si>
    <t>762</t>
  </si>
  <si>
    <t>Konstrukce tesařské</t>
  </si>
  <si>
    <t>162</t>
  </si>
  <si>
    <t>762341811</t>
  </si>
  <si>
    <t>Demontáž bednění a laťování  bednění střech rovných, obloukových, sklonu do 60° se všemi nadstřešními konstrukcemi z prken hrubých, hoblovaných tl. do 32 mm</t>
  </si>
  <si>
    <t>1583506725</t>
  </si>
  <si>
    <t>163</t>
  </si>
  <si>
    <t>762342812</t>
  </si>
  <si>
    <t>Demontáž bednění a laťování  laťování střech sklonu do 60° se všemi nadstřešními konstrukcemi, z latí průřezové plochy do 25 cm2 při osové vzdálenosti přes 0,22 do 0,50 m</t>
  </si>
  <si>
    <t>-1760729382</t>
  </si>
  <si>
    <t>164</t>
  </si>
  <si>
    <t>763-x1</t>
  </si>
  <si>
    <t>Demontáž stávajícího krovu vč. likvidace - cca. 32m3</t>
  </si>
  <si>
    <t>301231785</t>
  </si>
  <si>
    <t>165</t>
  </si>
  <si>
    <t>763-x2</t>
  </si>
  <si>
    <t>Výroba, dodávka a montáž vazníkové konstrukce krovu a mansard vč. zavětrování, ukotvení apod... - spec. dle PD střešní konstrukce</t>
  </si>
  <si>
    <t>-1192810458</t>
  </si>
  <si>
    <t>166</t>
  </si>
  <si>
    <t>762083122</t>
  </si>
  <si>
    <t>Práce společné pro tesařské konstrukce  impregnace řeziva máčením proti dřevokaznému hmyzu, houbám a plísním, třída ohrožení 3 a 4 (dřevo v exteriéru)</t>
  </si>
  <si>
    <t>-858143412</t>
  </si>
  <si>
    <t xml:space="preserve">Poznámka k souboru cen:_x000D_
1. Soubor cen 762 08-3 Impregnace řeziva neobsahuje položky pro ocenění imregnace řeziva nátěrem; tyto se oceňují příslušnými cenami souboru cen 783 2. -31.1 Napouštěcí nátěr tesařských konstrukcí, katalogu 800-783 Nátěry. 2. Soubor cen 762 08-5 Montáž ocelových spojovacích prostředků neobsahuje položky pro ocenění chemických kotev; tyto lze ocenit příslušnými cenami souboru cen 953 96 Kotvy chemické, katalogu 801-1 Budovy a haly - konstrukce zděné a monolitické. 3. V cenách 762 08-5 nejsou započteny náklady na dodávku spojovacích prostředků; tato dodávka se oceňuje ve specifikaci. 4. U položek 762 08-6 se určení cen řídí hmotností jednotlivě montovaného dílu konstrukce, dodávka veškerého materiálu se oceňuje ve specifikaci. </t>
  </si>
  <si>
    <t>12,701+2,121+1,735</t>
  </si>
  <si>
    <t>167</t>
  </si>
  <si>
    <t>762332131</t>
  </si>
  <si>
    <t>Montáž vázaných konstrukcí krovů  střech pultových, sedlových, valbových, stanových čtvercového nebo obdélníkového půdorysu, z řeziva hraněného průřezové plochy do 120 cm2</t>
  </si>
  <si>
    <t>-1758341218</t>
  </si>
  <si>
    <t xml:space="preserve">Poznámka k souboru cen:_x000D_
1. V cenách nejsou započteny náklady na montáž kotevních želez s připojením k dřevěné konstrukci; tyto se ocení příslušnými položkami souboru cen 762 08-5 tohoto katalogu. 2. V cenách 762 33-5 nejsou započteny náklady na podpory (např. vazníky). </t>
  </si>
  <si>
    <t>Pozednice 180x60mm</t>
  </si>
  <si>
    <t xml:space="preserve">Pole A krokvičky 60x60mm </t>
  </si>
  <si>
    <t>(1*5)*8</t>
  </si>
  <si>
    <t>(1*7)*8</t>
  </si>
  <si>
    <t>Pole B lať 60x170mm</t>
  </si>
  <si>
    <t>2,45*2</t>
  </si>
  <si>
    <t>Pole B lať 120x60mm</t>
  </si>
  <si>
    <t>Pole B lať 40x100mm</t>
  </si>
  <si>
    <t>168</t>
  </si>
  <si>
    <t>60512125</t>
  </si>
  <si>
    <t>hranol stavební řezivo průřezu do 120cm2 do dl 6m</t>
  </si>
  <si>
    <t>1909095643</t>
  </si>
  <si>
    <t>129*(0,18*0,06)</t>
  </si>
  <si>
    <t>((1*5)*8)*(0,06*0,06)</t>
  </si>
  <si>
    <t>((1*7)*8)*(0,06*0,06)</t>
  </si>
  <si>
    <t>(2,45*2)*(0,06*0,17)</t>
  </si>
  <si>
    <t>(2,45*2)*(0,12*0,06)</t>
  </si>
  <si>
    <t>(2,45*2)*(0,04*0,1)</t>
  </si>
  <si>
    <t>1,844*1,15 'Přepočtené koeficientem množství</t>
  </si>
  <si>
    <t>169</t>
  </si>
  <si>
    <t>762332132</t>
  </si>
  <si>
    <t>Montáž vázaných konstrukcí krovů  střech pultových, sedlových, valbových, stanových čtvercového nebo obdélníkového půdorysu, z řeziva hraněného průřezové plochy přes 120 do 224 cm2</t>
  </si>
  <si>
    <t>-2005643254</t>
  </si>
  <si>
    <t>Pole A trámek 100x180mm</t>
  </si>
  <si>
    <t>(2,45*8)+(3,1*8)</t>
  </si>
  <si>
    <t>Pole A fošna 80x200mm</t>
  </si>
  <si>
    <t>170</t>
  </si>
  <si>
    <t>60512130</t>
  </si>
  <si>
    <t>hranol stavební řezivo průřezu do 224cm2 do dl 6m</t>
  </si>
  <si>
    <t>158736203</t>
  </si>
  <si>
    <t>((2,45*8)+(3,1*8))*(0,1*0,18)</t>
  </si>
  <si>
    <t>((2,45*8)+(3,1*8))*(0,08*0,2)</t>
  </si>
  <si>
    <t>1,509*1,15 'Přepočtené koeficientem množství</t>
  </si>
  <si>
    <t>171</t>
  </si>
  <si>
    <t>762341210</t>
  </si>
  <si>
    <t>Bednění a laťování montáž bednění střech rovných a šikmých sklonu do 60° s vyřezáním otvorů z prken hrubých na sraz tl. do 32 mm</t>
  </si>
  <si>
    <t>-1356525762</t>
  </si>
  <si>
    <t xml:space="preserve">Poznámka k souboru cen:_x000D_
1. V cenách -1011 až -1149 bednění střech z desek dřevoštěpkových a cementotřískových jsou započteny i náklady na dodávku spojovacích prostředků, na tyto položky se nevztahuje ocenění dodávky spojovacích prostředků položka 762 39-5000. </t>
  </si>
  <si>
    <t>172</t>
  </si>
  <si>
    <t>60515111</t>
  </si>
  <si>
    <t>řezivo jehličnaté boční prkno 20-30mm</t>
  </si>
  <si>
    <t>-442097076</t>
  </si>
  <si>
    <t>502*0,022</t>
  </si>
  <si>
    <t>11,044*1,15 'Přepočtené koeficientem množství</t>
  </si>
  <si>
    <t>173</t>
  </si>
  <si>
    <t>762341044</t>
  </si>
  <si>
    <t>Bednění a laťování bednění střech rovných sklonu do 60° s vyřezáním otvorů z dřevoštěpkových desek OSB šroubovaných na rošt na pero a drážku, tloušťky desky 18 mm</t>
  </si>
  <si>
    <t>-535614154</t>
  </si>
  <si>
    <t>174</t>
  </si>
  <si>
    <t>762341046/R</t>
  </si>
  <si>
    <t>Bednění a laťování bednění střech rovných sklonu do 60° s vyřezáním otvorů z dřevoštěpkových desek OSB šroubovaných na rošt na pero a drážku, tloušťky desky 20 mm</t>
  </si>
  <si>
    <t>-1736012489</t>
  </si>
  <si>
    <t>175</t>
  </si>
  <si>
    <t>762341047</t>
  </si>
  <si>
    <t>Bednění a laťování bednění střech rovných sklonu do 60° s vyřezáním otvorů z dřevoštěpkových desek OSB šroubovaných na rošt na pero a drážku, tloušťky desky 25 mm</t>
  </si>
  <si>
    <t>-378007629</t>
  </si>
  <si>
    <t>40*(0,625*2,5)</t>
  </si>
  <si>
    <t>176</t>
  </si>
  <si>
    <t>762342441</t>
  </si>
  <si>
    <t>Bednění a laťování montáž lišt trojúhelníkových nebo kontralatí</t>
  </si>
  <si>
    <t>1917108365</t>
  </si>
  <si>
    <t>(5,491*2)*29</t>
  </si>
  <si>
    <t>(4,735+4,736)*2</t>
  </si>
  <si>
    <t>(3,943*2)*3</t>
  </si>
  <si>
    <t>(3,145*2)*4</t>
  </si>
  <si>
    <t>7,543*4</t>
  </si>
  <si>
    <t>5,465*4</t>
  </si>
  <si>
    <t>4,581*4</t>
  </si>
  <si>
    <t>3,264*4</t>
  </si>
  <si>
    <t>2,823*4</t>
  </si>
  <si>
    <t>1,867*4</t>
  </si>
  <si>
    <t>1,229*4</t>
  </si>
  <si>
    <t>0,696*4</t>
  </si>
  <si>
    <t>177</t>
  </si>
  <si>
    <t>60514114</t>
  </si>
  <si>
    <t>řezivo jehličnaté lať impregnovaná dl 4 m</t>
  </si>
  <si>
    <t>-1855050786</t>
  </si>
  <si>
    <t>496,11*(0,04*0,06)</t>
  </si>
  <si>
    <t>1,191*1,15 'Přepočtené koeficientem množství</t>
  </si>
  <si>
    <t>178</t>
  </si>
  <si>
    <t>762342314</t>
  </si>
  <si>
    <t>Bednění a laťování montáž laťování střech složitých sklonu do 60° při osové vzdálenosti latí přes 150 do 360 mm</t>
  </si>
  <si>
    <t>-1408023350</t>
  </si>
  <si>
    <t>179</t>
  </si>
  <si>
    <t>-946215545</t>
  </si>
  <si>
    <t>(502*5)*(0,04*0,06)</t>
  </si>
  <si>
    <t>6,024*1,15 'Přepočtené koeficientem množství</t>
  </si>
  <si>
    <t>180</t>
  </si>
  <si>
    <t>762395000</t>
  </si>
  <si>
    <t>Spojovací prostředky krovů, bednění a laťování, nadstřešních konstrukcí  svory, prkna, hřebíky, pásová ocel, vruty</t>
  </si>
  <si>
    <t>1900427797</t>
  </si>
  <si>
    <t xml:space="preserve">Poznámka k souboru cen:_x000D_
1. Cena je určena pro montážní ceny souborů cen: a) 762 33- Montáž vázaných konstrukcí krovů, b) 762 34- Bednění a laťování, ceny -1210 až -2441, c) 762 35- Montáž nadstřešních konstrukcí, d) 762 36- Montáž spádových klínů. 2. Ochrana konstrukce se oceňuje samostatně, např. položkami 762 08-3 Impregnace řeziva tohoto katalogu nebo příslušnými položkami katalogu 800-783 Nátěry. </t>
  </si>
  <si>
    <t>11,044+1,191+6,024+1,844+1,509</t>
  </si>
  <si>
    <t>181</t>
  </si>
  <si>
    <t>763-x4</t>
  </si>
  <si>
    <t>D+M Separační pás mezi zdivo a pozednici z asfaltového pásu A 500H</t>
  </si>
  <si>
    <t>-1876247951</t>
  </si>
  <si>
    <t>182</t>
  </si>
  <si>
    <t>998762203</t>
  </si>
  <si>
    <t>Přesun hmot pro konstrukce tesařské  stanovený procentní sazbou (%) z ceny vodorovná dopravní vzdálenost do 50 m v objektech výšky přes 12 do 24 m</t>
  </si>
  <si>
    <t>-526285573</t>
  </si>
  <si>
    <t>763</t>
  </si>
  <si>
    <t>Konstrukce suché výstavby</t>
  </si>
  <si>
    <t>183</t>
  </si>
  <si>
    <t>763111811</t>
  </si>
  <si>
    <t>Demontáž příček ze sádrokartonových desek  s nosnou konstrukcí z ocelových profilů jednoduchých, opláštění jednoduché</t>
  </si>
  <si>
    <t>129980326</t>
  </si>
  <si>
    <t>((2,3+2,3+1+1)*1,3)*2</t>
  </si>
  <si>
    <t>((1,5+3,225+0,6+3,225+0,6)*2,5)*2</t>
  </si>
  <si>
    <t>-(0,6*1,97)*2</t>
  </si>
  <si>
    <t>184</t>
  </si>
  <si>
    <t>763111812</t>
  </si>
  <si>
    <t>Demontáž příček ze sádrokartonových desek  s nosnou konstrukcí z ocelových profilů jednoduchých, opláštění dvojité</t>
  </si>
  <si>
    <t>-1257617227</t>
  </si>
  <si>
    <t>(2,775*1,5)*4</t>
  </si>
  <si>
    <t>((3,725+0,1+2,475)*2,5)*4</t>
  </si>
  <si>
    <t>(3,5*1,9)*4</t>
  </si>
  <si>
    <t>(4,5*2,5)*2</t>
  </si>
  <si>
    <t>185</t>
  </si>
  <si>
    <t>763161821</t>
  </si>
  <si>
    <t>Demontáž podkroví ze sádrokartonových desek  s nosnou konstrukcí dvouvrstvou z ocelových profilů, opláštění jednoduché</t>
  </si>
  <si>
    <t>1302289826</t>
  </si>
  <si>
    <t>186</t>
  </si>
  <si>
    <t>763121411</t>
  </si>
  <si>
    <t>Stěna předsazená ze sádrokartonových desek s nosnou konstrukcí z ocelových profilů CW, UW jednoduše opláštěná deskou standardní A tl. 12,5 mm, bez TI, EI 15 stěna tl. 62,5 mm, profil 50</t>
  </si>
  <si>
    <t>-1169785760</t>
  </si>
  <si>
    <t>187</t>
  </si>
  <si>
    <t>763131433</t>
  </si>
  <si>
    <t>Podhled ze sádrokartonových desek  dvouvrstvá zavěšená spodní konstrukce z ocelových profilů CD, UD jednoduše opláštěná deskou protipožární DF, tl. 15 mm, TI tl. 60 mm 50 kg/m3</t>
  </si>
  <si>
    <t>-917795830</t>
  </si>
  <si>
    <t>(4,1*4,2)*2</t>
  </si>
  <si>
    <t>(3,44*4,2)*2</t>
  </si>
  <si>
    <t>(4,35*2,45)*4</t>
  </si>
  <si>
    <t>(3,05*1,6)*4</t>
  </si>
  <si>
    <t>(4,5*2,325)*2</t>
  </si>
  <si>
    <t>188</t>
  </si>
  <si>
    <t>763131482/R</t>
  </si>
  <si>
    <t>SDK podhled deska 1xDFH2 15 TI 60 mm 50 kg/m3 dvouvrstvá spodní kce profil CD+UD</t>
  </si>
  <si>
    <t>-1165889696</t>
  </si>
  <si>
    <t>(1,95*1,7)*4</t>
  </si>
  <si>
    <t>189</t>
  </si>
  <si>
    <t>763131751</t>
  </si>
  <si>
    <t>Podhled ze sádrokartonových desek  ostatní práce a konstrukce na podhledech ze sádrokartonových desek montáž parotěsné zábrany</t>
  </si>
  <si>
    <t>2101279779</t>
  </si>
  <si>
    <t>228.407+18.84</t>
  </si>
  <si>
    <t>190</t>
  </si>
  <si>
    <t>28329276</t>
  </si>
  <si>
    <t>fólie PE vyztužená pro parotěsnou vrstvu (reakce na oheň - třída E) 140g/m2</t>
  </si>
  <si>
    <t>-993162932</t>
  </si>
  <si>
    <t>247,247*1,15 'Přepočtené koeficientem množství</t>
  </si>
  <si>
    <t>191</t>
  </si>
  <si>
    <t>998763403</t>
  </si>
  <si>
    <t>Přesun hmot pro konstrukce montované z desek  stanovený procentní sazbou (%) z ceny vodorovná dopravní vzdálenost do 50 m v objektech výšky přes 12 do 24 m</t>
  </si>
  <si>
    <t>796552110</t>
  </si>
  <si>
    <t>764</t>
  </si>
  <si>
    <t>Konstrukce klempířské</t>
  </si>
  <si>
    <t>192</t>
  </si>
  <si>
    <t>764-x1</t>
  </si>
  <si>
    <t>Demontáž všech klempířských prvků vč. likvidace - okapy, svody, lemování, podkladní plechy, parapety apod...</t>
  </si>
  <si>
    <t>-1286103159</t>
  </si>
  <si>
    <t>193</t>
  </si>
  <si>
    <t>764011613</t>
  </si>
  <si>
    <t>Podkladní plech z pozinkovaného plechu s povrchovou úpravou rš 250 mm - prvek K1</t>
  </si>
  <si>
    <t>343330431</t>
  </si>
  <si>
    <t xml:space="preserve">Poznámka k souboru cen:_x000D_
1. Rozvinutá šířka podkladního plechu se určuje z rš střešního prvku. </t>
  </si>
  <si>
    <t>194</t>
  </si>
  <si>
    <t>764212667/R</t>
  </si>
  <si>
    <t>Oplechování střešních prvků z pozinkovaného plechu s povrchovou úpravou okapu okapovým plechem střechy rovné rš 660 mm - prvek K2</t>
  </si>
  <si>
    <t>-119413811</t>
  </si>
  <si>
    <t xml:space="preserve">Poznámka k souboru cen:_x000D_
1. V cenách 764 21-1605 až - 3642 nejsou započteny náklady na podkladní plech, tento se oceňuje cenami souboru cen 764 01-16.. Podkladní plech z pozinkovaného plechu s upraveným povrchem v rozvinuté šířce dle rš střešního prvku. </t>
  </si>
  <si>
    <t>195</t>
  </si>
  <si>
    <t>764513407</t>
  </si>
  <si>
    <t>Žlaby nadokapní (nástřešní ) oblého tvaru včetně háků, čel a hrdel z Pz plechu s povrchovou úpravou rš 700 mm - prvek K3+K4</t>
  </si>
  <si>
    <t>-775993748</t>
  </si>
  <si>
    <t xml:space="preserve">Poznámka k souboru cen:_x000D_
1. V cenách nejsou započteny náklady na oplechování okapního plechu, tyto se oceňují položkami souboru cen 764 21-.4. Oplechování střešních prvků z pozinkovaného plechu. </t>
  </si>
  <si>
    <t>196</t>
  </si>
  <si>
    <t>764-x3</t>
  </si>
  <si>
    <t>D+M Oplechování čela vazníků z Pz plechu s povrchovou úpravou - prvek K5</t>
  </si>
  <si>
    <t>1573430896</t>
  </si>
  <si>
    <t>197</t>
  </si>
  <si>
    <t>764111651/R</t>
  </si>
  <si>
    <t>Krytina ze svitků nebo z taškových tabulí z pozinkovaného plechu s povrchovou úpravou s úpravou u okapů, prostupů a výčnělků střechy rovné z taškových tabulí - prvek K6</t>
  </si>
  <si>
    <t>-617622642</t>
  </si>
  <si>
    <t>198</t>
  </si>
  <si>
    <t>764212635/R</t>
  </si>
  <si>
    <t>Oplechování štítu závětrnou lištou z Pz s povrchovou úpravou - prvek K7</t>
  </si>
  <si>
    <t>1042325079</t>
  </si>
  <si>
    <t>2,635*36</t>
  </si>
  <si>
    <t>199</t>
  </si>
  <si>
    <t>764311606</t>
  </si>
  <si>
    <t>Lemování rovných zdí střech s krytinou prejzovou nebo vlnitou z Pz s povrchovou úpravou rš 500 mm - prvek K8+K10</t>
  </si>
  <si>
    <t>-587317092</t>
  </si>
  <si>
    <t>1,1*32</t>
  </si>
  <si>
    <t>0,77*4</t>
  </si>
  <si>
    <t>2,45*8</t>
  </si>
  <si>
    <t>3,1*8</t>
  </si>
  <si>
    <t>200</t>
  </si>
  <si>
    <t>764-x4</t>
  </si>
  <si>
    <t>D+M Vyústění nástřešního žlabu - prvek K9</t>
  </si>
  <si>
    <t>-1765169760</t>
  </si>
  <si>
    <t>201</t>
  </si>
  <si>
    <t>764518622</t>
  </si>
  <si>
    <t>Svod z pozinkovaného plechu s upraveným povrchem včetně objímek, kolen a odskoků kruhový, průměru 100 mm - prvek K9</t>
  </si>
  <si>
    <t>-999933508</t>
  </si>
  <si>
    <t>15*8</t>
  </si>
  <si>
    <t>202</t>
  </si>
  <si>
    <t>764-x5</t>
  </si>
  <si>
    <t>D+M Krycí lišta z Pz s povrchovou úpravou pro lemování zdiva - prvek K10</t>
  </si>
  <si>
    <t>415245713</t>
  </si>
  <si>
    <t>203</t>
  </si>
  <si>
    <t>764-x2</t>
  </si>
  <si>
    <t>D+M Oplechování komínu z Pz plechu s povrchovou úpravou - prvek K12</t>
  </si>
  <si>
    <t>-731325394</t>
  </si>
  <si>
    <t>204</t>
  </si>
  <si>
    <t>764203152</t>
  </si>
  <si>
    <t>Montáž oplechování střešních prvků střešního výlezu střechy s krytinou skládanou nebo plechovou</t>
  </si>
  <si>
    <t>631569923</t>
  </si>
  <si>
    <t>205</t>
  </si>
  <si>
    <t>55350421/R</t>
  </si>
  <si>
    <t>vikýř univerzální pro profilované krytiny Pz s polyesterovou úpravou 600x600mm s lemováním - prvek K11</t>
  </si>
  <si>
    <t>-896752638</t>
  </si>
  <si>
    <t>206</t>
  </si>
  <si>
    <t>764511602</t>
  </si>
  <si>
    <t>Žlab podokapní z pozinkovaného plechu s povrchovou úpravou včetně háků a čel půlkruhový rš 330 mm</t>
  </si>
  <si>
    <t>1139187617</t>
  </si>
  <si>
    <t>207</t>
  </si>
  <si>
    <t>764511622</t>
  </si>
  <si>
    <t>Žlab podokapní z pozinkovaného plechu s povrchovou úpravou včetně háků a čel roh nebo kout, žlabu půlkruhového rš 330 mm</t>
  </si>
  <si>
    <t>1735220012</t>
  </si>
  <si>
    <t>208</t>
  </si>
  <si>
    <t>764511642</t>
  </si>
  <si>
    <t>Žlab podokapní z pozinkovaného plechu s povrchovou úpravou včetně háků a čel kotlík oválný (trychtýřový), rš žlabu/průměr svodu 330/100 mm</t>
  </si>
  <si>
    <t>1360540591</t>
  </si>
  <si>
    <t>209</t>
  </si>
  <si>
    <t>764216605</t>
  </si>
  <si>
    <t>Oplechování parapetů z pozinkovaného plechu s povrchovou úpravou rovných mechanicky kotvené, bez rohů rš 400 mm</t>
  </si>
  <si>
    <t>1594432519</t>
  </si>
  <si>
    <t>1,35*18</t>
  </si>
  <si>
    <t>1,3*4</t>
  </si>
  <si>
    <t>210</t>
  </si>
  <si>
    <t>764211605</t>
  </si>
  <si>
    <t>Oplechování střešních prvků z pozinkovaného plechu s povrchovou úpravou hřebene větraného z hřebenáčů oblých, včetně větracího pásu rš 400 mm</t>
  </si>
  <si>
    <t>485125951</t>
  </si>
  <si>
    <t>22,501</t>
  </si>
  <si>
    <t>211</t>
  </si>
  <si>
    <t>764211656</t>
  </si>
  <si>
    <t>Oplechování střešních prvků z pozinkovaného plechu s povrchovou úpravou nároží větraného, včetně větracího pásu rš 500 mm</t>
  </si>
  <si>
    <t>-1062376515</t>
  </si>
  <si>
    <t>8,34*4</t>
  </si>
  <si>
    <t>212</t>
  </si>
  <si>
    <t>764-x6</t>
  </si>
  <si>
    <t>D+M Prostup odvětrání kanalizace</t>
  </si>
  <si>
    <t>-1958601043</t>
  </si>
  <si>
    <t>213</t>
  </si>
  <si>
    <t>764-x7</t>
  </si>
  <si>
    <t>D+M Střešní lávka ocelová</t>
  </si>
  <si>
    <t>101533455</t>
  </si>
  <si>
    <t>2*7</t>
  </si>
  <si>
    <t>214</t>
  </si>
  <si>
    <t>998764203</t>
  </si>
  <si>
    <t>Přesun hmot pro konstrukce klempířské stanovený procentní sazbou (%) z ceny vodorovná dopravní vzdálenost do 50 m v objektech výšky přes 12 do 24 m</t>
  </si>
  <si>
    <t>893810891</t>
  </si>
  <si>
    <t>765</t>
  </si>
  <si>
    <t>Krytina skládaná</t>
  </si>
  <si>
    <t>215</t>
  </si>
  <si>
    <t>765151801</t>
  </si>
  <si>
    <t>Demontáž krytiny bitumenové ze šindelů  sklonu do 30° do suti</t>
  </si>
  <si>
    <t>-1306964117</t>
  </si>
  <si>
    <t>216</t>
  </si>
  <si>
    <t>765151805</t>
  </si>
  <si>
    <t>Demontáž krytiny bitumenové ze šindelů  sklonu do 30° hřebene nebo nároží do suti</t>
  </si>
  <si>
    <t>-1836072651</t>
  </si>
  <si>
    <t>217</t>
  </si>
  <si>
    <t>765151811</t>
  </si>
  <si>
    <t>Demontáž krytiny bitumenové ze šindelů  Příplatek k cenám za sklon přes 30° demontáže krytiny</t>
  </si>
  <si>
    <t>-1934185806</t>
  </si>
  <si>
    <t>218</t>
  </si>
  <si>
    <t>765191021/R</t>
  </si>
  <si>
    <t>Montáž pojistné hydroizolační nebo parotěsné fólie kladené ve sklonu přes 20° s lepenými přesahy na krokve</t>
  </si>
  <si>
    <t>2139899295</t>
  </si>
  <si>
    <t xml:space="preserve">Poznámka k souboru cen:_x000D_
1. V cenách nejsou započteny náklady na dodávku fólie, tyto se oceňují ve specifikaci. Ztratné lze dohodnout ve směrné výši 5 až 15%. 2. V ceně -1071 nejsou započteny náklady na dodávku okapnice, tyto se oceňují položkami ceníku 800-764 Konstrukce klempířské. </t>
  </si>
  <si>
    <t>219</t>
  </si>
  <si>
    <t>28329029</t>
  </si>
  <si>
    <t>fólie kontaktní difuzně propustná pro doplňkovou hydroizolační vrstvu, monolitická třívrstvá PES/PP 150-160g/m2</t>
  </si>
  <si>
    <t>-1240138399</t>
  </si>
  <si>
    <t>502*1,15 'Přepočtené koeficientem množství</t>
  </si>
  <si>
    <t>220</t>
  </si>
  <si>
    <t>765-x6</t>
  </si>
  <si>
    <t>D+M Větrací mřížka okapové hrany</t>
  </si>
  <si>
    <t>1309900450</t>
  </si>
  <si>
    <t>766</t>
  </si>
  <si>
    <t>Konstrukce truhlářské</t>
  </si>
  <si>
    <t>221</t>
  </si>
  <si>
    <t>766812840/R</t>
  </si>
  <si>
    <t>Demontáž kuchyňských linek  dřevěných nebo kovových včetně skříněk uchycených na stěně, délky přes 2100 mm</t>
  </si>
  <si>
    <t>-770864798</t>
  </si>
  <si>
    <t>222</t>
  </si>
  <si>
    <t>766691914</t>
  </si>
  <si>
    <t>Ostatní práce  vyvěšení nebo zavěšení křídel s případným uložením a opětovným zavěšením po provedení stavebních změn dřevěných dveřních, plochy do 2 m2</t>
  </si>
  <si>
    <t>-815787717</t>
  </si>
  <si>
    <t>15*4</t>
  </si>
  <si>
    <t>223</t>
  </si>
  <si>
    <t>766691924</t>
  </si>
  <si>
    <t>Ostatní práce  vyvěšení nebo zavěšení křídel s případným uložením a opětovným zavěšením po provedení stavebních změn plastových dveřních s křídly otevíravými, plochy do 2 m2</t>
  </si>
  <si>
    <t>1320918363</t>
  </si>
  <si>
    <t>224</t>
  </si>
  <si>
    <t>766111820</t>
  </si>
  <si>
    <t>Demontáž dřevěných stěn  plných</t>
  </si>
  <si>
    <t>1107968687</t>
  </si>
  <si>
    <t>Sklepní kóje</t>
  </si>
  <si>
    <t>(2,95*2,4)*6</t>
  </si>
  <si>
    <t>(2,76+2,76+1,997+1,997+1,823+1,823+2,76+2,76+4,05+4,05+4,05+4,05)*2,4</t>
  </si>
  <si>
    <t>-(0,8*1,97)*12</t>
  </si>
  <si>
    <t>225</t>
  </si>
  <si>
    <t>766441811</t>
  </si>
  <si>
    <t>Demontáž parapetních desek dřevěných nebo plastových šířky do 300 mm délky do 1m</t>
  </si>
  <si>
    <t>655917635</t>
  </si>
  <si>
    <t>226</t>
  </si>
  <si>
    <t>766441821</t>
  </si>
  <si>
    <t>Demontáž parapetních desek dřevěných nebo plastových šířky do 300 mm délky přes 1m</t>
  </si>
  <si>
    <t>797257884</t>
  </si>
  <si>
    <t>227</t>
  </si>
  <si>
    <t>766441822</t>
  </si>
  <si>
    <t>Demontáž parapetních desek dřevěných nebo plastových šířky přes 300 mm délky přes 1m</t>
  </si>
  <si>
    <t>66676294</t>
  </si>
  <si>
    <t>228</t>
  </si>
  <si>
    <t>766674811</t>
  </si>
  <si>
    <t>Demontáž střešních oken  na krytině hladké a drážkové, sklonu přes 30 do 45°</t>
  </si>
  <si>
    <t>-2048152566</t>
  </si>
  <si>
    <t>229</t>
  </si>
  <si>
    <t>766231113</t>
  </si>
  <si>
    <t>Montáž sklápěcich schodů  na půdu s vyřezáním otvoru a kompletizací</t>
  </si>
  <si>
    <t>-1090027048</t>
  </si>
  <si>
    <t>230</t>
  </si>
  <si>
    <t>55347583</t>
  </si>
  <si>
    <t>schody skládací protipožární,mech. z Al profilů, El 30 TI, pro výšku max. 280cm, 11 schodnic 120x70cm</t>
  </si>
  <si>
    <t>213776730</t>
  </si>
  <si>
    <t>231</t>
  </si>
  <si>
    <t>766-x13</t>
  </si>
  <si>
    <t>D+M Podkladní rošt pod obložení z palubek</t>
  </si>
  <si>
    <t>-1675295972</t>
  </si>
  <si>
    <t>232</t>
  </si>
  <si>
    <t>766421214</t>
  </si>
  <si>
    <t>Montáž obložení podhledů  jednoduchých palubkami na pero a drážku z měkkého dřeva, šířky přes 100 mm</t>
  </si>
  <si>
    <t>407903920</t>
  </si>
  <si>
    <t>Podhled vazníků</t>
  </si>
  <si>
    <t>(32,61+32,61+10,11+10,11)*(0,18+0,355)</t>
  </si>
  <si>
    <t>Boky mansard (u oken)</t>
  </si>
  <si>
    <t>(2,355*0,08)*4</t>
  </si>
  <si>
    <t>(2,59*0,27)*4</t>
  </si>
  <si>
    <t>(1,96*0,08)*16</t>
  </si>
  <si>
    <t>(2,59*0,22)*16</t>
  </si>
  <si>
    <t>(2,53*0,08)*16</t>
  </si>
  <si>
    <t>(2,59*0,33)*16</t>
  </si>
  <si>
    <t>233</t>
  </si>
  <si>
    <t>61191173</t>
  </si>
  <si>
    <t>palubky obkladové smrk profil klasický 19x121mm jakost A/B</t>
  </si>
  <si>
    <t>2099269009</t>
  </si>
  <si>
    <t>77,8*1,15 'Přepočtené koeficientem množství</t>
  </si>
  <si>
    <t>234</t>
  </si>
  <si>
    <t>766622216</t>
  </si>
  <si>
    <t>Montáž oken plastových plochy do 1 m2 včetně montáže rámu otevíravých do zdiva</t>
  </si>
  <si>
    <t>-1853129953</t>
  </si>
  <si>
    <t>16+2+16</t>
  </si>
  <si>
    <t>235</t>
  </si>
  <si>
    <t>766622131</t>
  </si>
  <si>
    <t>Montáž oken plastových včetně montáže rámu plochy přes 1 m2 otevíravých do zdiva, výšky do 1,5 m</t>
  </si>
  <si>
    <t>2136947947</t>
  </si>
  <si>
    <t>(1,35*1,1)*12</t>
  </si>
  <si>
    <t>(1,3*1,1)*12</t>
  </si>
  <si>
    <t>(1,35*1,3)*4</t>
  </si>
  <si>
    <t>(1,3*1,5)*4</t>
  </si>
  <si>
    <t>(1,35*1,5)*2</t>
  </si>
  <si>
    <t>236</t>
  </si>
  <si>
    <t>766622132</t>
  </si>
  <si>
    <t>Montáž oken plastových včetně montáže rámu plochy přes 1 m2 otevíravých do zdiva, výšky přes 1,5 do 2,5 m</t>
  </si>
  <si>
    <t>1487483975</t>
  </si>
  <si>
    <t>237</t>
  </si>
  <si>
    <t>766641131</t>
  </si>
  <si>
    <t>Montáž balkónových dveří dřevěných nebo plastových  včetně rámu zdvojených do zdiva jednokřídlových bez nadsvětlíku</t>
  </si>
  <si>
    <t>1055747745</t>
  </si>
  <si>
    <t>238</t>
  </si>
  <si>
    <t>766629214</t>
  </si>
  <si>
    <t>Montáž oken dřevěných Příplatek k cenám za tepelnou izolaci mezi ostěním a rámem okna při rovném ostění, připojovací spára tl. do 15 mm, páska</t>
  </si>
  <si>
    <t>-407114791</t>
  </si>
  <si>
    <t>Parotěsná + paropropustná</t>
  </si>
  <si>
    <t>(1,35+1,35+0,6+0,6)*32</t>
  </si>
  <si>
    <t>(1,3+1,3+0,6+0,6)*4</t>
  </si>
  <si>
    <t>(1,35+1,35+1,1+1,1)*24</t>
  </si>
  <si>
    <t>(1,3+1,3+1,1+1,1)*24</t>
  </si>
  <si>
    <t>(2+2+2,1+2,1)*16</t>
  </si>
  <si>
    <t>(1,35+1,35+1,3+1,3)*8</t>
  </si>
  <si>
    <t>(1,3+1,3+1,5+1,5)*8</t>
  </si>
  <si>
    <t>(2+2+1,5+1,5)*16</t>
  </si>
  <si>
    <t>(1,35+1,35+1,6+1,6)*8</t>
  </si>
  <si>
    <t>(1,35+1,35+1,5+1,5)*4</t>
  </si>
  <si>
    <t>239</t>
  </si>
  <si>
    <t>766-x1</t>
  </si>
  <si>
    <t>okno plastové vel. 1350x600mm - ozn. 01 - spec. dle PD</t>
  </si>
  <si>
    <t>-1382719086</t>
  </si>
  <si>
    <t>240</t>
  </si>
  <si>
    <t>766-x2</t>
  </si>
  <si>
    <t>okno plastové vel. 1300x600mm - ozn. 02 - spec. dle PD</t>
  </si>
  <si>
    <t>-848787758</t>
  </si>
  <si>
    <t>241</t>
  </si>
  <si>
    <t>766-x3</t>
  </si>
  <si>
    <t>okno plastové vel. 600x1100mm + 600x1100mm - ozn. 03 - spec. dle PD</t>
  </si>
  <si>
    <t>233006713</t>
  </si>
  <si>
    <t>242</t>
  </si>
  <si>
    <t>766-x4</t>
  </si>
  <si>
    <t>okno plastové vel. 1300x1100mm - ozn. 04 . spec. dle PD</t>
  </si>
  <si>
    <t>-1158803832</t>
  </si>
  <si>
    <t>243</t>
  </si>
  <si>
    <t>766-x5</t>
  </si>
  <si>
    <t>okno plastové vel. 2000x1300mm - ozn. 05 - spec. dle PD</t>
  </si>
  <si>
    <t>1275279228</t>
  </si>
  <si>
    <t>244</t>
  </si>
  <si>
    <t>766-x6</t>
  </si>
  <si>
    <t>okna plastová vel. 2x 650x1300mm s balkonovými dveřmi vel. 700x2100mm . ozn. 06 - spec. dle PD</t>
  </si>
  <si>
    <t>-1224368611</t>
  </si>
  <si>
    <t>245</t>
  </si>
  <si>
    <t>766-x7</t>
  </si>
  <si>
    <t>okno plastové vel. 6000x1300mm + 600x1300mm - ozn. 07 - spec. dle PD</t>
  </si>
  <si>
    <t>1325101096</t>
  </si>
  <si>
    <t>246</t>
  </si>
  <si>
    <t>766-x8</t>
  </si>
  <si>
    <t>okno plastové vel. 1300x1500mm - ozn. 08 - spec. dle PD</t>
  </si>
  <si>
    <t>1417342115</t>
  </si>
  <si>
    <t>247</t>
  </si>
  <si>
    <t>766-x9</t>
  </si>
  <si>
    <t>okno plastové vel. 2000x1500mm - ozn. 09 - spec. dle PD</t>
  </si>
  <si>
    <t>-686334978</t>
  </si>
  <si>
    <t>248</t>
  </si>
  <si>
    <t>766-x10</t>
  </si>
  <si>
    <t>okno plastové vel. 1350x1600mm - ozn. 10 - spec. dle PD</t>
  </si>
  <si>
    <t>-383450725</t>
  </si>
  <si>
    <t>249</t>
  </si>
  <si>
    <t>766-x11</t>
  </si>
  <si>
    <t>okno plastové vel. 1350x1500mm - ozn. 11 - spec. dle PD</t>
  </si>
  <si>
    <t>-1099465859</t>
  </si>
  <si>
    <t>250</t>
  </si>
  <si>
    <t>766694111</t>
  </si>
  <si>
    <t>Montáž ostatních truhlářských konstrukcí parapetních desek dřevěných nebo plastových šířky do 300 mm, délky do 1000 mm</t>
  </si>
  <si>
    <t>-2119928124</t>
  </si>
  <si>
    <t>251</t>
  </si>
  <si>
    <t>766694112</t>
  </si>
  <si>
    <t>Montáž ostatních truhlářských konstrukcí parapetních desek dřevěných nebo plastových šířky do 300 mm, délky přes 1000 do 1600 mm</t>
  </si>
  <si>
    <t>-1338035487</t>
  </si>
  <si>
    <t>252</t>
  </si>
  <si>
    <t>766694113</t>
  </si>
  <si>
    <t>Montáž ostatních truhlářských konstrukcí parapetních desek dřevěných nebo plastových šířky do 300 mm, délky přes 1600 do 2600 mm</t>
  </si>
  <si>
    <t>-522114357</t>
  </si>
  <si>
    <t>253</t>
  </si>
  <si>
    <t>766694122</t>
  </si>
  <si>
    <t>Montáž ostatních truhlářských konstrukcí parapetních desek dřevěných nebo plastových šířky přes 300 mm, délky přes 1000 do 1600 mm</t>
  </si>
  <si>
    <t>-1959462511</t>
  </si>
  <si>
    <t>254</t>
  </si>
  <si>
    <t>61144405</t>
  </si>
  <si>
    <t>parapet plastový vnitřní komůrkový 500x20x1000mm</t>
  </si>
  <si>
    <t>272733903</t>
  </si>
  <si>
    <t>1,3*2</t>
  </si>
  <si>
    <t>0,575*2</t>
  </si>
  <si>
    <t>255</t>
  </si>
  <si>
    <t>61144404/R</t>
  </si>
  <si>
    <t>parapet plastový vnitřní komůrkový 420x20x1000mm</t>
  </si>
  <si>
    <t>-2117452483</t>
  </si>
  <si>
    <t>1,3</t>
  </si>
  <si>
    <t>256</t>
  </si>
  <si>
    <t>61144402/R</t>
  </si>
  <si>
    <t>parapet plastový vnitřní komůrkový 280x20x1000mm</t>
  </si>
  <si>
    <t>-1890343166</t>
  </si>
  <si>
    <t>257</t>
  </si>
  <si>
    <t>61144400/R</t>
  </si>
  <si>
    <t>parapet plastový vnitřní komůrkový 195x20x1000mm</t>
  </si>
  <si>
    <t>2025867447</t>
  </si>
  <si>
    <t>0,6*26</t>
  </si>
  <si>
    <t>258</t>
  </si>
  <si>
    <t>61144019</t>
  </si>
  <si>
    <t>koncovka k parapetu plastovému vnitřnímu 1 pár</t>
  </si>
  <si>
    <t>sada</t>
  </si>
  <si>
    <t>1687001479</t>
  </si>
  <si>
    <t>259</t>
  </si>
  <si>
    <t>60794101</t>
  </si>
  <si>
    <t>deska parapetní dřevotřísková vnitřní 200x1000mm</t>
  </si>
  <si>
    <t>1700658758</t>
  </si>
  <si>
    <t>(0,65+0,65+2+2+0,65+0,65+0,65+0,65+2+2+0,65+0,65+1,35+0,675+0,675+0,675+0,675+1,35+1,35+0,675+0,675+1,35+0,675+0,675)*2</t>
  </si>
  <si>
    <t>-0,15*8</t>
  </si>
  <si>
    <t>2+2+2+2+2+2+2+2+1,35+1,35+0,625+0,625+0,625+0,625+0,625+0,625+0,625+0,625+1,35+1,35</t>
  </si>
  <si>
    <t>260</t>
  </si>
  <si>
    <t>60794100/R</t>
  </si>
  <si>
    <t>deska parapetní dřevotřísková vnitřní 120x1000mm</t>
  </si>
  <si>
    <t>1158488183</t>
  </si>
  <si>
    <t>261</t>
  </si>
  <si>
    <t>60794121</t>
  </si>
  <si>
    <t>koncovka PVC k parapetním dřevotřískovým deskám 600mm</t>
  </si>
  <si>
    <t>-1996988592</t>
  </si>
  <si>
    <t>262</t>
  </si>
  <si>
    <t>766660021</t>
  </si>
  <si>
    <t>Montáž dveřních křídel dřevěných nebo plastových otevíravých do ocelové zárubně protipožárních jednokřídlových, šířky do 800 mm</t>
  </si>
  <si>
    <t>853193932</t>
  </si>
  <si>
    <t>263</t>
  </si>
  <si>
    <t>61165310</t>
  </si>
  <si>
    <t>dveře vnitřní protipožární hladké dýhované 1křídlé 800x1970mm - ozn. 1 - spec. dle PD</t>
  </si>
  <si>
    <t>1609653253</t>
  </si>
  <si>
    <t>264</t>
  </si>
  <si>
    <t>61165310/R</t>
  </si>
  <si>
    <t>dveře vnitřní protipožární hladké dýhované 1křídlé 800x1970mm - ozn. 2 - spec. dle PD</t>
  </si>
  <si>
    <t>-1515375018</t>
  </si>
  <si>
    <t>265</t>
  </si>
  <si>
    <t>766660171</t>
  </si>
  <si>
    <t>Montáž dveřních křídel dřevěných nebo plastových otevíravých do obložkové zárubně povrchově upravených jednokřídlových, šířky do 800 mm</t>
  </si>
  <si>
    <t>-979585954</t>
  </si>
  <si>
    <t>266</t>
  </si>
  <si>
    <t>61161713</t>
  </si>
  <si>
    <t>dveře vnitřní hladké dýhované plné 1křídlé 600x1970mm - výber dle investora ozn. 3 - spec. dle PD</t>
  </si>
  <si>
    <t>-1157063360</t>
  </si>
  <si>
    <t>267</t>
  </si>
  <si>
    <t>61161721</t>
  </si>
  <si>
    <t>dveře vnitřní hladké dýhované plné 1křídlé 800x1970mm - výběr dle investora - ozn. 4 - spec. dle PD</t>
  </si>
  <si>
    <t>1556468437</t>
  </si>
  <si>
    <t>268</t>
  </si>
  <si>
    <t>766660717</t>
  </si>
  <si>
    <t>Montáž dveřních doplňků samozavírače na zárubeň ocelovou</t>
  </si>
  <si>
    <t>1642544757</t>
  </si>
  <si>
    <t>269</t>
  </si>
  <si>
    <t>54917250</t>
  </si>
  <si>
    <t>samozavírač dveří hydraulický</t>
  </si>
  <si>
    <t>-1692569412</t>
  </si>
  <si>
    <t>270</t>
  </si>
  <si>
    <t>766660729</t>
  </si>
  <si>
    <t>Montáž dveřních doplňků dveřního kování interiérového štítku s klikou</t>
  </si>
  <si>
    <t>1456426374</t>
  </si>
  <si>
    <t>271</t>
  </si>
  <si>
    <t>54914121</t>
  </si>
  <si>
    <t>kování bezpečnostní, klika-klika - pro dveře ozn. 1 ve sklepních prostorech</t>
  </si>
  <si>
    <t>1259487126</t>
  </si>
  <si>
    <t>272</t>
  </si>
  <si>
    <t>54914122</t>
  </si>
  <si>
    <t>kování bezpečnostní, koule-klika - pro dveře ozn. 2</t>
  </si>
  <si>
    <t>1181159030</t>
  </si>
  <si>
    <t>273</t>
  </si>
  <si>
    <t>54914610</t>
  </si>
  <si>
    <t>kování dveřní klika/klika - výběr dle investora</t>
  </si>
  <si>
    <t>-567412551</t>
  </si>
  <si>
    <t>274</t>
  </si>
  <si>
    <t>766660731</t>
  </si>
  <si>
    <t>Montáž dveřních doplňků dveřního kování bezpečnostního zámku</t>
  </si>
  <si>
    <t>-1282151397</t>
  </si>
  <si>
    <t>275</t>
  </si>
  <si>
    <t>1189226</t>
  </si>
  <si>
    <t>ZAMEK VLOZKOVY vč. 3ks klíčů</t>
  </si>
  <si>
    <t>-1015869644</t>
  </si>
  <si>
    <t>276</t>
  </si>
  <si>
    <t>766682111</t>
  </si>
  <si>
    <t>Montáž zárubní dřevěných, plastových nebo z lamina  obložkových, pro dveře jednokřídlové, tloušťky stěny do 170 mm</t>
  </si>
  <si>
    <t>-1748881417</t>
  </si>
  <si>
    <t>277</t>
  </si>
  <si>
    <t>61182258</t>
  </si>
  <si>
    <t>zárubeň obložková pro dveře 1křídlé 600,700,800,900x1970mm tl 60-170mm dub,buk</t>
  </si>
  <si>
    <t>280063711</t>
  </si>
  <si>
    <t>278</t>
  </si>
  <si>
    <t>766695212</t>
  </si>
  <si>
    <t>Montáž ostatních truhlářských konstrukcí prahů dveří jednokřídlových, šířky do 100 mm</t>
  </si>
  <si>
    <t>-1715898467</t>
  </si>
  <si>
    <t>Vchodové dveře do bytů</t>
  </si>
  <si>
    <t>279</t>
  </si>
  <si>
    <t>61187156</t>
  </si>
  <si>
    <t>práh dveřní dřevěný dubový tl 20mm dl 820mm š 100mm</t>
  </si>
  <si>
    <t>101644856</t>
  </si>
  <si>
    <t>280</t>
  </si>
  <si>
    <t>766-x12</t>
  </si>
  <si>
    <t>D+M Atypické dřevěné dveřní křídlo s rámem - uzávěr instalační šachty - 600x1500mm EW 15 CP3 - ozn. 5 - spec. dle PD</t>
  </si>
  <si>
    <t>-2005742973</t>
  </si>
  <si>
    <t>281</t>
  </si>
  <si>
    <t>766-x14</t>
  </si>
  <si>
    <t>868134463</t>
  </si>
  <si>
    <t>282</t>
  </si>
  <si>
    <t>766-x15</t>
  </si>
  <si>
    <t>Dodávka a montáž sporáku se sklokeramickou deskou - energetická náročnost třídy A++</t>
  </si>
  <si>
    <t>-446301114</t>
  </si>
  <si>
    <t>283</t>
  </si>
  <si>
    <t>766-x16</t>
  </si>
  <si>
    <t>Dodávka a montáž digestoře s filtrem a vnitřní cirkulací - energetická náročnost třídy A++</t>
  </si>
  <si>
    <t>-1440709230</t>
  </si>
  <si>
    <t>284</t>
  </si>
  <si>
    <t>998766203</t>
  </si>
  <si>
    <t>Přesun hmot pro konstrukce truhlářské stanovený procentní sazbou (%) z ceny vodorovná dopravní vzdálenost do 50 m v objektech výšky přes 12 do 24 m</t>
  </si>
  <si>
    <t>-1089728799</t>
  </si>
  <si>
    <t>767</t>
  </si>
  <si>
    <t>Konstrukce zámečnické</t>
  </si>
  <si>
    <t>285</t>
  </si>
  <si>
    <t>767161813</t>
  </si>
  <si>
    <t>Demontáž zábradlí rovného nerozebíratelný spoj hmotnosti 1 m zábradlí do 20 kg</t>
  </si>
  <si>
    <t>-556829995</t>
  </si>
  <si>
    <t>5*8</t>
  </si>
  <si>
    <t>286</t>
  </si>
  <si>
    <t>767810811</t>
  </si>
  <si>
    <t>Demontáž větracích mřížek ocelových čtyřhranných neho kruhových</t>
  </si>
  <si>
    <t>1524664856</t>
  </si>
  <si>
    <t>287</t>
  </si>
  <si>
    <t>767-x4</t>
  </si>
  <si>
    <t>Demontáž všech zámečnických prvků vč. likvidace - držáky antén, komínové lávky apod...</t>
  </si>
  <si>
    <t>-1761034106</t>
  </si>
  <si>
    <t>288</t>
  </si>
  <si>
    <t>767-x1</t>
  </si>
  <si>
    <t>Výroba, dodávka a montáž Předěl sklepních kójí z ocelového pletiva vč. dveří - spec. dle PD</t>
  </si>
  <si>
    <t>483597179</t>
  </si>
  <si>
    <t>(2,95+2,95+2,95+2,76+4,05+4,05+4,05+4,05+2,76)*2,4</t>
  </si>
  <si>
    <t>289</t>
  </si>
  <si>
    <t>767-x2</t>
  </si>
  <si>
    <t>Výroba, dodávka a montáž Dveře vchodové Al 1600x2400mm,  8ks schránek + panikové kování + kování klika/koule + vložka se 40 ks klíči, vč. parotěsného utěsnění - ozn. 6 - spec. dle PD</t>
  </si>
  <si>
    <t>-297347036</t>
  </si>
  <si>
    <t>290</t>
  </si>
  <si>
    <t>767-x3</t>
  </si>
  <si>
    <t>Výroba, dodávka a montáž Ocelový žebřík na půdu vč. povrchové úpravy - spec. dle PD</t>
  </si>
  <si>
    <t>1625136739</t>
  </si>
  <si>
    <t>291</t>
  </si>
  <si>
    <t>767-x5</t>
  </si>
  <si>
    <t>Výroba, dodávka a montáž Balkonové zábradlí - spec. dle PD</t>
  </si>
  <si>
    <t>-763501835</t>
  </si>
  <si>
    <t>292</t>
  </si>
  <si>
    <t>998767203</t>
  </si>
  <si>
    <t>Přesun hmot pro zámečnické konstrukce  stanovený procentní sazbou (%) z ceny vodorovná dopravní vzdálenost do 50 m v objektech výšky přes 12 do 24 m</t>
  </si>
  <si>
    <t>-1279644242</t>
  </si>
  <si>
    <t>771</t>
  </si>
  <si>
    <t>Podlahy z dlaždic</t>
  </si>
  <si>
    <t>293</t>
  </si>
  <si>
    <t>771121011</t>
  </si>
  <si>
    <t>Příprava podkladu před provedením dlažby nátěr penetrační na podlahu</t>
  </si>
  <si>
    <t>589387938</t>
  </si>
  <si>
    <t>294</t>
  </si>
  <si>
    <t>771574112</t>
  </si>
  <si>
    <t>Montáž podlah z dlaždic keramických lepených flexibilním lepidlem maloformátových hladkých přes 9 do 12 ks/m2</t>
  </si>
  <si>
    <t>-1093225179</t>
  </si>
  <si>
    <t>295</t>
  </si>
  <si>
    <t>59761003</t>
  </si>
  <si>
    <t>dlažba keramická, protiskluznost R10 - výběr dle investora</t>
  </si>
  <si>
    <t>-225982258</t>
  </si>
  <si>
    <t>77,28*1,1 'Přepočtené koeficientem množství</t>
  </si>
  <si>
    <t>296</t>
  </si>
  <si>
    <t>771591115</t>
  </si>
  <si>
    <t>Podlahy - dokončovací práce spárování silikonem</t>
  </si>
  <si>
    <t>-719685959</t>
  </si>
  <si>
    <t>(1,7+1,7+1,95+1,95+1,55+1,55+0,9+0,9-0,6-0,6)*4</t>
  </si>
  <si>
    <t>(1,7+1,7+1,95+1,95+1,55+1,55+0,9+0,9-0,6-0,6)*8</t>
  </si>
  <si>
    <t>297</t>
  </si>
  <si>
    <t>998771203</t>
  </si>
  <si>
    <t>Přesun hmot pro podlahy z dlaždic stanovený procentní sazbou (%) z ceny vodorovná dopravní vzdálenost do 50 m v objektech výšky přes 12 do 24 m</t>
  </si>
  <si>
    <t>823048937</t>
  </si>
  <si>
    <t>775</t>
  </si>
  <si>
    <t>Podlahy skládané</t>
  </si>
  <si>
    <t>298</t>
  </si>
  <si>
    <t>775511800</t>
  </si>
  <si>
    <t>Demontáž podlah vlysových  s lištami lepených</t>
  </si>
  <si>
    <t>-908774386</t>
  </si>
  <si>
    <t>(0,8*0,1)*12</t>
  </si>
  <si>
    <t>(1*0,35)*8</t>
  </si>
  <si>
    <t>(1,15*1,8)*8</t>
  </si>
  <si>
    <t>(1,6*4,2)*8</t>
  </si>
  <si>
    <t>(0,8*0,1)*20</t>
  </si>
  <si>
    <t>(1*0,35)*16</t>
  </si>
  <si>
    <t>(3,49*4,2)*8</t>
  </si>
  <si>
    <t>776</t>
  </si>
  <si>
    <t>Podlahy povlakové</t>
  </si>
  <si>
    <t>299</t>
  </si>
  <si>
    <t>776201811</t>
  </si>
  <si>
    <t>Demontáž povlakových podlahovin lepených ručně bez podložky</t>
  </si>
  <si>
    <t>387007366</t>
  </si>
  <si>
    <t>(2,45*4,2)*4</t>
  </si>
  <si>
    <t>(2,45*4,2)*8</t>
  </si>
  <si>
    <t>8,7+8,7+18,7+18,7+11,5+11,5+1,9+1,9+8,7+8,7+14,5+14,5+13+13+1,9+1,9</t>
  </si>
  <si>
    <t>300</t>
  </si>
  <si>
    <t>776410811</t>
  </si>
  <si>
    <t>Demontáž soklíků nebo lišt pryžových nebo plastových</t>
  </si>
  <si>
    <t>-998479864</t>
  </si>
  <si>
    <t>(2,45+2,45+4,2+4,2-0,8)*4</t>
  </si>
  <si>
    <t>(2,45+2,45+4,2+4,2-0,8)*8</t>
  </si>
  <si>
    <t>(2,9+2,9+3,225+3,225+2,225+2,225+1+1-0,6-0,8)*4</t>
  </si>
  <si>
    <t>301</t>
  </si>
  <si>
    <t>776121111</t>
  </si>
  <si>
    <t>Příprava podkladu penetrace vodou ředitelná na savý podklad (válečkováním) ředěná v poměru 1:3 podlah</t>
  </si>
  <si>
    <t>933094065</t>
  </si>
  <si>
    <t>(3,49*4,2)*2</t>
  </si>
  <si>
    <t>(0,8*0,15)*2</t>
  </si>
  <si>
    <t>(1*0,35)*10</t>
  </si>
  <si>
    <t>(1,8*1,15)*4</t>
  </si>
  <si>
    <t>(1*0,1)*32</t>
  </si>
  <si>
    <t>(1*0,35)*20</t>
  </si>
  <si>
    <t>(0,8*0,1)*10</t>
  </si>
  <si>
    <t>302</t>
  </si>
  <si>
    <t>776221111</t>
  </si>
  <si>
    <t>Montáž podlahovin z PVC lepením standardním lepidlem z pásů standardních</t>
  </si>
  <si>
    <t>-504134009</t>
  </si>
  <si>
    <t>303</t>
  </si>
  <si>
    <t>28411017</t>
  </si>
  <si>
    <t>PVC heterogenní zátěžové, nášlapná vrstva 0,70mm, zátěž 34/43, otlak do 0,02mm, stálost do 0,10%, R10, hořlavost Bfl S1 - výběr dle investora</t>
  </si>
  <si>
    <t>-713610127</t>
  </si>
  <si>
    <t>834,178*1,15 'Přepočtené koeficientem množství</t>
  </si>
  <si>
    <t>304</t>
  </si>
  <si>
    <t>776411111</t>
  </si>
  <si>
    <t>Montáž soklíků lepením obvodových, výšky do 80 mm</t>
  </si>
  <si>
    <t>-614812210</t>
  </si>
  <si>
    <t>(4,1+4,1+3,34+3,34+3,49+3,49+4,1+4,1+4,2+4,2+4,2+4,2+4,2+4,2+4,2+4,2-0,8-0,8-0,8-0,8-0,8-0,8+0,35+0,35+0,35+0,35+0,35+0,35+0,35+0,35+0,35+0,35)*2</t>
  </si>
  <si>
    <t>(2,45+2,45+4,2+4,2+4,2+4,2-0,8+1,6+1,6+0,2+1,7+1,7-0,8-0,8-0,8-0,8-0,8+0,2+0,2-0,6-0,6)*4</t>
  </si>
  <si>
    <t>(3,4+3,4+4,2+4,2+4,2+4,2+2,45+2,45+2,45+2,45+4,2+4,2+3,4+3,4+4,2+4,2-0,8-0,8-0,8-0,8-0,8-0,8-8-0,8-0,6-0,6-0,6-0,6-0,8-0,8+0,2+0,2+0,2+0,2)*4</t>
  </si>
  <si>
    <t>(4,1+4,1+3,49+3,49+3,34+3,34+4,1+4,1+4,2+4,2+4,2+4,2+4,2+4,2+4,2+4,2-0,8-0,8-0,8-0,8-0,8-0,8+0,35+0,35+0,35+0,35+0,35+0,35+0,35+0,35+0,35+0,35)*4</t>
  </si>
  <si>
    <t>(4,2+4,2+4,2+4,2+4,2+4,2+4,2+4,2+4,1+4,1+4,1+4,1+3,34+3,34+3,44+3,44-0,8-0,8-0,8-0,8-0,8-0,8+0,2+0,2+0,2+0,2+0,2+0,2+0,2+0,2+4,35+4,35+2,45+2,45)*2</t>
  </si>
  <si>
    <t>(-0,8-0,8+3,75+3,75+3,25+3,25+1,1+1,1-0,8-0,8-0,8-0,8-0,6-0,6+4,35+4,35+2,45+2,45-0,8-0,8+3,75+3,75+4,35+4,35-0,8-0,8-0,8-0,8-0,6-0,6)*2</t>
  </si>
  <si>
    <t>305</t>
  </si>
  <si>
    <t>28411003</t>
  </si>
  <si>
    <t>lišta soklová PVC 30x30mm</t>
  </si>
  <si>
    <t>-1790182274</t>
  </si>
  <si>
    <t>842,48*1,1 'Přepočtené koeficientem množství</t>
  </si>
  <si>
    <t>306</t>
  </si>
  <si>
    <t>776421311</t>
  </si>
  <si>
    <t>Montáž lišt přechodových samolepících</t>
  </si>
  <si>
    <t>1103428006</t>
  </si>
  <si>
    <t>0,8*14</t>
  </si>
  <si>
    <t>0,8*28</t>
  </si>
  <si>
    <t>0,6*16</t>
  </si>
  <si>
    <t>307</t>
  </si>
  <si>
    <t>55343110</t>
  </si>
  <si>
    <t>profil přechodový Al narážecí 30mm stříbro</t>
  </si>
  <si>
    <t>2086177888</t>
  </si>
  <si>
    <t>308</t>
  </si>
  <si>
    <t>998776203</t>
  </si>
  <si>
    <t>Přesun hmot pro podlahy povlakové  stanovený procentní sazbou (%) z ceny vodorovná dopravní vzdálenost do 50 m v objektech výšky přes 12 do 24 m</t>
  </si>
  <si>
    <t>-554226369</t>
  </si>
  <si>
    <t>781</t>
  </si>
  <si>
    <t>Dokončovací práce - obklady</t>
  </si>
  <si>
    <t>309</t>
  </si>
  <si>
    <t>781121011</t>
  </si>
  <si>
    <t>Příprava podkladu před provedením obkladu nátěr penetrační na stěnu</t>
  </si>
  <si>
    <t>-2123825697</t>
  </si>
  <si>
    <t>((1,7+1,7+1,95+1,95+1,55+1,55+0,9+0,9)*2)*4</t>
  </si>
  <si>
    <t>-(0,6*1)*4</t>
  </si>
  <si>
    <t>((3,175+0,6)*0,6)*4</t>
  </si>
  <si>
    <t>2,72</t>
  </si>
  <si>
    <t>((1,7+1,7+1,95+1,95+1,55+1,55+0,9+0,9)*2)*8</t>
  </si>
  <si>
    <t>-(0,6*1)*8</t>
  </si>
  <si>
    <t>((3,175+0,6)*0,6)*8</t>
  </si>
  <si>
    <t>2,72*2</t>
  </si>
  <si>
    <t>-(0,6*0,9)*4</t>
  </si>
  <si>
    <t>310</t>
  </si>
  <si>
    <t>781474115</t>
  </si>
  <si>
    <t>Montáž obkladů vnitřních stěn z dlaždic keramických lepených flexibilním lepidlem maloformátových hladkých přes 22 do 25 ks/m2</t>
  </si>
  <si>
    <t>-297468604</t>
  </si>
  <si>
    <t>311</t>
  </si>
  <si>
    <t>59761039</t>
  </si>
  <si>
    <t>obklad keramický - výběr dle investora</t>
  </si>
  <si>
    <t>1233320582</t>
  </si>
  <si>
    <t>381,216*1,1 'Přepočtené koeficientem množství</t>
  </si>
  <si>
    <t>312</t>
  </si>
  <si>
    <t>781494511</t>
  </si>
  <si>
    <t>Obklad - dokončující práce profily ukončovací lepené flexibilním lepidlem ukončovací</t>
  </si>
  <si>
    <t>977683030</t>
  </si>
  <si>
    <t>(1,7+1,7+1,95+1,95+1,55+1,55+0,9+0,9+0,95+0,95+0,6+1+1-0,6+0,6+0,6+0,6+0,6)*4</t>
  </si>
  <si>
    <t>(1,7+1,7+1,95+1,95+1,55+1,55+0,9+0,9+0,95+0,95+0,6+1+1-0,6+0,6+0,6+0,6+0,6)*8</t>
  </si>
  <si>
    <t>313</t>
  </si>
  <si>
    <t>781495115</t>
  </si>
  <si>
    <t>Obklad - dokončující práce ostatní práce spárování silikonem</t>
  </si>
  <si>
    <t>-1116680008</t>
  </si>
  <si>
    <t>(8*2)*4</t>
  </si>
  <si>
    <t>0,8*4</t>
  </si>
  <si>
    <t>(8*2)*8</t>
  </si>
  <si>
    <t>0,8*8</t>
  </si>
  <si>
    <t>314</t>
  </si>
  <si>
    <t>998781203</t>
  </si>
  <si>
    <t>Přesun hmot pro obklady keramické  stanovený procentní sazbou (%) z ceny vodorovná dopravní vzdálenost do 50 m v objektech výšky přes 12 do 24 m</t>
  </si>
  <si>
    <t>-1433036524</t>
  </si>
  <si>
    <t>783</t>
  </si>
  <si>
    <t>Dokončovací práce - nátěry</t>
  </si>
  <si>
    <t>315</t>
  </si>
  <si>
    <t>783306801</t>
  </si>
  <si>
    <t>Odstranění nátěrů ze zámečnických konstrukcí obroušením</t>
  </si>
  <si>
    <t>-341967471</t>
  </si>
  <si>
    <t>1.PP Zárubně</t>
  </si>
  <si>
    <t>((0,8+2+2)*0,2)*16</t>
  </si>
  <si>
    <t>316</t>
  </si>
  <si>
    <t>783118211</t>
  </si>
  <si>
    <t>Lakovací nátěr truhlářských konstrukcí dvojnásobný s mezibroušením syntetický</t>
  </si>
  <si>
    <t>623431179</t>
  </si>
  <si>
    <t>Palubky</t>
  </si>
  <si>
    <t>77,8</t>
  </si>
  <si>
    <t>317</t>
  </si>
  <si>
    <t>783314201</t>
  </si>
  <si>
    <t>Základní antikorozní nátěr zámečnických konstrukcí jednonásobný syntetický standardní</t>
  </si>
  <si>
    <t>740484878</t>
  </si>
  <si>
    <t>IPN 120</t>
  </si>
  <si>
    <t>(1,4*8)*(0,12+0,12+0,058+0,058+0,058+0,058)</t>
  </si>
  <si>
    <t>(1,2*2)*(0,08+0,08+0,042+0,042+0,042+0,042)</t>
  </si>
  <si>
    <t>(1,2*4)*(0,08+0,08+0,042+0,042+0,042+0,042)</t>
  </si>
  <si>
    <t>(1,4*4)*(0,16+0,16+0,074+0,074+0,074+0,074)</t>
  </si>
  <si>
    <t>(1,4*8)*(0,16+0,16+0,074+0,074+0,074+0,074)</t>
  </si>
  <si>
    <t>318</t>
  </si>
  <si>
    <t>783315101</t>
  </si>
  <si>
    <t>Mezinátěr zámečnických konstrukcí jednonásobný syntetický standardní</t>
  </si>
  <si>
    <t>-1670359248</t>
  </si>
  <si>
    <t>((0,8+2+2)*0,2)*22</t>
  </si>
  <si>
    <t>1.NP Zárubně</t>
  </si>
  <si>
    <t>((0,8+2+2)*0,2)*4</t>
  </si>
  <si>
    <t>2. a 3.NP Zárubně</t>
  </si>
  <si>
    <t>((0,8+2+2)*0,2)*8</t>
  </si>
  <si>
    <t>319</t>
  </si>
  <si>
    <t>783317101</t>
  </si>
  <si>
    <t>Krycí nátěr (email) zámečnických konstrukcí jednonásobný syntetický standardní</t>
  </si>
  <si>
    <t>-824866529</t>
  </si>
  <si>
    <t>784</t>
  </si>
  <si>
    <t>Dokončovací práce - malby a tapety</t>
  </si>
  <si>
    <t>320</t>
  </si>
  <si>
    <t>784121001</t>
  </si>
  <si>
    <t>Oškrabání malby v místnostech výšky do 3,80 m</t>
  </si>
  <si>
    <t>-2064980111</t>
  </si>
  <si>
    <t>1.PP - 80%</t>
  </si>
  <si>
    <t>(8*3,75)*0,8</t>
  </si>
  <si>
    <t>(3,1*2,25)*0,8</t>
  </si>
  <si>
    <t>(3,1*1,25)*0,8</t>
  </si>
  <si>
    <t>(13,475*4,05)*0,8</t>
  </si>
  <si>
    <t>(1,95*4,05)*0,8</t>
  </si>
  <si>
    <t>(6,3*1,15)*0,8</t>
  </si>
  <si>
    <t>(0,35*1,7)*0,8</t>
  </si>
  <si>
    <t>(2,45*2,95)*0,8</t>
  </si>
  <si>
    <t>(3,4*2,95)*0,8</t>
  </si>
  <si>
    <t>(1,7*0,35)*0,8</t>
  </si>
  <si>
    <t>(12,9*1,15)*0,8</t>
  </si>
  <si>
    <t>(2,325*1,3)*0,8</t>
  </si>
  <si>
    <t>(1,7*0,45)*0,8</t>
  </si>
  <si>
    <t>(2,45*4,2)*0,8</t>
  </si>
  <si>
    <t>(3,75*1,15)*0,8</t>
  </si>
  <si>
    <t>((1*0,6)*2)*0,8</t>
  </si>
  <si>
    <t>((8+8+3,75+3,75+3,1+3,1+2,25+2,25+3,375+3,375+4,05+4,05+15,525+15,525+4,05+4,05+6,3+6,3+1,15+1,15+2,8+2,8+2,95+2,95+3,4+3,4+2,95+2,95)*2,4)*0,8</t>
  </si>
  <si>
    <t>((3,4+3,4+2,95+2,95+2,8+2,8+2,95+2,95+2,8+2,8+2,95+2,95+3,4+3,4+2,95+2,95+2,325+2,325+1,3+2,325+1,3+1,238+1,238+1,3+2,325+1,3)*2,4)*0,8</t>
  </si>
  <si>
    <t>((12,9+12,9+1,15+1,15+3,75+3,75+1,15+1,15+4,2+4,2+6,3+6,3+1,25+1,25)*2,4)*0,8</t>
  </si>
  <si>
    <t>-((0,8*1,97)*42)*0,8</t>
  </si>
  <si>
    <t>-((1,3*0,6)*16)*0,8</t>
  </si>
  <si>
    <t>(((1,3+0,6+0,6)*16)*0,175)*0,8</t>
  </si>
  <si>
    <t>-((1*2)*4)*0,8</t>
  </si>
  <si>
    <t>(((1+2+2)*0,6)*2)*0,8</t>
  </si>
  <si>
    <t>478,537+221,412</t>
  </si>
  <si>
    <t>442,824+1088,364</t>
  </si>
  <si>
    <t>321</t>
  </si>
  <si>
    <t>784121007</t>
  </si>
  <si>
    <t>Oškrabání malby na schodišti o výšce podlaží do 3,80 m</t>
  </si>
  <si>
    <t>-1569505104</t>
  </si>
  <si>
    <t>((3,05+3,05+1,09+3,05+3,05+1,09+2,95+2,95+2,95+2,95+1,14+1,14+1,14+1,14)*2,85)*0,8</t>
  </si>
  <si>
    <t>((2,325*3,05)*4)*0,8</t>
  </si>
  <si>
    <t>106,951</t>
  </si>
  <si>
    <t>219,882</t>
  </si>
  <si>
    <t>322</t>
  </si>
  <si>
    <t>784181121</t>
  </si>
  <si>
    <t>Penetrace podkladu jednonásobná hloubková v místnostech výšky do 3,80 m</t>
  </si>
  <si>
    <t>-862023983</t>
  </si>
  <si>
    <t>8*3,75</t>
  </si>
  <si>
    <t>3,1*2,25</t>
  </si>
  <si>
    <t>3,1*1,25</t>
  </si>
  <si>
    <t>13,475*4,05</t>
  </si>
  <si>
    <t>1,95*4,05</t>
  </si>
  <si>
    <t>6,3*1,15</t>
  </si>
  <si>
    <t>0,35*1,7</t>
  </si>
  <si>
    <t>2,45*2,95</t>
  </si>
  <si>
    <t>3,4*2,95</t>
  </si>
  <si>
    <t>1,7*0,35</t>
  </si>
  <si>
    <t>12,9*1,15</t>
  </si>
  <si>
    <t>2,325*1,3</t>
  </si>
  <si>
    <t>1,7*0,45</t>
  </si>
  <si>
    <t>2,45*4,2</t>
  </si>
  <si>
    <t>3,75*1,15</t>
  </si>
  <si>
    <t>(1*0,6)*2</t>
  </si>
  <si>
    <t>(8+8+3,75+3,75+3,1+3,1+2,25+2,25+3,375+3,375+4,05+4,05+15,525+15,525+4,05+4,05+6,3+6,3+1,15+1,15+2,8+2,8+2,95+2,95+3,4+3,4+2,95+2,95)*2,4</t>
  </si>
  <si>
    <t>(3,4+3,4+2,95+2,95+2,8+2,8+2,95+2,95+2,8+2,8+2,95+2,95+3,4+3,4+2,95+2,95+2,325+2,325+1,3+2,325+1,3+1,238+1,238+1,3+2,325+1,3)*2,4</t>
  </si>
  <si>
    <t>(12,9+12,9+1,15+1,15+3,75+3,75+1,15+1,15+4,2+4,2+6,3+6,3+1,25+1,25)*2,4</t>
  </si>
  <si>
    <t>-(0,8*1,97)*42</t>
  </si>
  <si>
    <t>-(1,3*0,6)*16</t>
  </si>
  <si>
    <t>((1,3+0,6+0,6)*16)*0,175</t>
  </si>
  <si>
    <t>-(1*2)*4</t>
  </si>
  <si>
    <t>((1+2+2)*0,6)*2</t>
  </si>
  <si>
    <t>247,247+530,4</t>
  </si>
  <si>
    <t>323</t>
  </si>
  <si>
    <t>784181127</t>
  </si>
  <si>
    <t>Penetrace podkladu jednonásobná hloubková na schodišti o výšce podlaží do 3,80 m</t>
  </si>
  <si>
    <t>1432131061</t>
  </si>
  <si>
    <t>(3,05+3,05+1,09+3,05+3,05+1,09+2,95+2,95+2,95+2,95+1,14+1,14+1,14+1,14)*2,85</t>
  </si>
  <si>
    <t>(2,325*3,05)*4</t>
  </si>
  <si>
    <t>324</t>
  </si>
  <si>
    <t>784211101</t>
  </si>
  <si>
    <t>Malby z malířských směsí otěruvzdorných za mokra dvojnásobné, bílé za mokra otěruvzdorné výborně v místnostech výšky do 3,80 m</t>
  </si>
  <si>
    <t>414187087</t>
  </si>
  <si>
    <t>325</t>
  </si>
  <si>
    <t>784211107</t>
  </si>
  <si>
    <t>Malby z malířských směsí otěruvzdorných za mokra dvojnásobné, bílé za mokra otěruvzdorné výborně na schodišti o výšce podlaží do 3,80 m</t>
  </si>
  <si>
    <t>-1087329301</t>
  </si>
  <si>
    <t>02 - ZTI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</si>
  <si>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</si>
  <si>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</si>
  <si>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</si>
  <si>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735 - Ústřední vytápění - otopná tělesa</t>
  </si>
  <si>
    <t>-1770546609</t>
  </si>
  <si>
    <t>826014844</t>
  </si>
  <si>
    <t>1204370100</t>
  </si>
  <si>
    <t>62101786</t>
  </si>
  <si>
    <t>3,491*6</t>
  </si>
  <si>
    <t>-1665942895</t>
  </si>
  <si>
    <t>721</t>
  </si>
  <si>
    <t>Zdravotechnika - vnitřní kanalizace</t>
  </si>
  <si>
    <t>721-x4</t>
  </si>
  <si>
    <t>Kompletní demontáž vnitřní kanalizace vč. likvidace</t>
  </si>
  <si>
    <t>-973566654</t>
  </si>
  <si>
    <t>721-x7</t>
  </si>
  <si>
    <t>Pročištění ponechané části kanalizace</t>
  </si>
  <si>
    <t>522336004</t>
  </si>
  <si>
    <t>721175021</t>
  </si>
  <si>
    <t>Potrubí z plastových trub polypropylenové tlumící zvuk svodné (ležaté) DN 100 - spec. a rozpis tvarovek dle PD</t>
  </si>
  <si>
    <t>2074645663</t>
  </si>
  <si>
    <t>721173402</t>
  </si>
  <si>
    <t>Potrubí z plastových trub PVC SN4 svodné (ležaté) DN 125 - spec. a rozpis tvarovek dle PD</t>
  </si>
  <si>
    <t>1037619898</t>
  </si>
  <si>
    <t>721174042</t>
  </si>
  <si>
    <t>Potrubí z plastových trub polypropylenové připojovací DN 40</t>
  </si>
  <si>
    <t>1815576109</t>
  </si>
  <si>
    <t>721174043</t>
  </si>
  <si>
    <t>Potrubí z plastových trub polypropylenové připojovací DN 50</t>
  </si>
  <si>
    <t>1441223062</t>
  </si>
  <si>
    <t>721174044</t>
  </si>
  <si>
    <t>Potrubí z plastových trub polypropylenové připojovací DN 75</t>
  </si>
  <si>
    <t>1267794888</t>
  </si>
  <si>
    <t>721174045</t>
  </si>
  <si>
    <t>Potrubí z plastových trub polypropylenové připojovací DN 110</t>
  </si>
  <si>
    <t>-379702354</t>
  </si>
  <si>
    <t>721226512</t>
  </si>
  <si>
    <t>Zápachové uzávěrky podomítkové (Pe) s krycí deskou pro pračku a myčku DN 50</t>
  </si>
  <si>
    <t>-2110008635</t>
  </si>
  <si>
    <t>Pro sušičku</t>
  </si>
  <si>
    <t>Pro pračku</t>
  </si>
  <si>
    <t>721273153</t>
  </si>
  <si>
    <t>Ventilační hlavice z polypropylenu (PP) DN 110</t>
  </si>
  <si>
    <t>-835051661</t>
  </si>
  <si>
    <t>721-x5</t>
  </si>
  <si>
    <t>Ostatní nespecifikované materiály a práce - např. objímky, sádrování apod...</t>
  </si>
  <si>
    <t>590671529</t>
  </si>
  <si>
    <t>721-x6</t>
  </si>
  <si>
    <t>Stavební přípomoc - vysekání rýh a prostupů, likvidace odpadu, hrubé zednické začištění vč. drážek v podlahách 1.PP a zpětného dobetonování (předpoklad 4ks 2,9x0,25x0,5m)</t>
  </si>
  <si>
    <t>-370785364</t>
  </si>
  <si>
    <t>998721203</t>
  </si>
  <si>
    <t>Přesun hmot pro vnitřní kanalizace  stanovený procentní sazbou (%) z ceny vodorovná dopravní vzdálenost do 50 m v objektech výšky přes 12 do 24 m</t>
  </si>
  <si>
    <t>201070305</t>
  </si>
  <si>
    <t>722</t>
  </si>
  <si>
    <t>Zdravotechnika - vnitřní vodovod</t>
  </si>
  <si>
    <t>722-x3</t>
  </si>
  <si>
    <t>Kompletní demontáž vnitřního vodovodu vč. likvidace</t>
  </si>
  <si>
    <t>939737715</t>
  </si>
  <si>
    <t>722130231</t>
  </si>
  <si>
    <t>Potrubí z ocelových trubek pozinkovaných  závitových svařovaných běžných DN 15</t>
  </si>
  <si>
    <t>-2024836580</t>
  </si>
  <si>
    <t>722130232</t>
  </si>
  <si>
    <t>Potrubí z ocelových trubek pozinkovaných  závitových svařovaných běžných DN 20</t>
  </si>
  <si>
    <t>274371117</t>
  </si>
  <si>
    <t>722174022</t>
  </si>
  <si>
    <t>Potrubí z plastových trubek z polypropylenu (PPR) svařovaných polyfuzně PN 20 (SDR 6) D 20 x 3,4</t>
  </si>
  <si>
    <t>-54465570</t>
  </si>
  <si>
    <t>722174023</t>
  </si>
  <si>
    <t>Potrubí z plastových trubek z polypropylenu (PPR) svařovaných polyfuzně PN 20 (SDR 6) D 25 x 4,2</t>
  </si>
  <si>
    <t>1230881836</t>
  </si>
  <si>
    <t>722174024</t>
  </si>
  <si>
    <t>Potrubí z plastových trubek z polypropylenu (PPR) svařovaných polyfuzně PN 20 (SDR 6) D 32 x 5,4</t>
  </si>
  <si>
    <t>69935564</t>
  </si>
  <si>
    <t>722174025</t>
  </si>
  <si>
    <t>Potrubí z plastových trubek z polypropylenu (PPR) svařovaných polyfuzně PN 20 (SDR 6) D 40 x 6,7</t>
  </si>
  <si>
    <t>-941259815</t>
  </si>
  <si>
    <t>722181242</t>
  </si>
  <si>
    <t>Ochrana potrubí  termoizolačními trubicemi z pěnového polyetylenu PE přilepenými v příčných a podélných spojích, tloušťky izolace přes 13 do 20 mm, vnitřního průměru izolace DN přes 22 do 45 mm</t>
  </si>
  <si>
    <t>-153142656</t>
  </si>
  <si>
    <t>722181251</t>
  </si>
  <si>
    <t>Ochrana potrubí  termoizolačními trubicemi z pěnového polyetylenu PE přilepenými v příčných a podélných spojích, tloušťky izolace přes 20 do 25 mm, vnitřního průměru izolace DN do 22 mm</t>
  </si>
  <si>
    <t>2068770242</t>
  </si>
  <si>
    <t>722181252</t>
  </si>
  <si>
    <t>Ochrana potrubí  termoizolačními trubicemi z pěnového polyetylenu PE přilepenými v příčných a podélných spojích, tloušťky izolace přes 20 do 25 mm, vnitřního průměru izolace DN přes 22 do 45 mm</t>
  </si>
  <si>
    <t>379172572</t>
  </si>
  <si>
    <t>722-x6</t>
  </si>
  <si>
    <t>Ochrana vodovodního potrubí přilepenými termoizolačními trubicemi tl. 32mm DN do 40mm</t>
  </si>
  <si>
    <t>452026506</t>
  </si>
  <si>
    <t>722224153</t>
  </si>
  <si>
    <t>Armatury s jedním závitem ventily kulové zahradní uzávěry PN 15 do 120° C G 3/4</t>
  </si>
  <si>
    <t>-842892396</t>
  </si>
  <si>
    <t>722232061</t>
  </si>
  <si>
    <t>Kohout kulový přímý G 1/2 PN 42 do 185°C vnitřní závit s vypouštěním - CV</t>
  </si>
  <si>
    <t>305535052</t>
  </si>
  <si>
    <t>722232062</t>
  </si>
  <si>
    <t>Kohout kulový přímý G 3/4 PN 42 do 185°C vnitřní závit s vypouštěním - PV</t>
  </si>
  <si>
    <t>-1088289044</t>
  </si>
  <si>
    <t>722232063</t>
  </si>
  <si>
    <t>Kohout kulový přímý G 1 PN 42 do 185°C vnitřní závit s vypouštěním - TV, SV</t>
  </si>
  <si>
    <t>1979743159</t>
  </si>
  <si>
    <t>722240121</t>
  </si>
  <si>
    <t>Kohout kulový plastový PPR DN 16 - PV</t>
  </si>
  <si>
    <t>-797473291</t>
  </si>
  <si>
    <t>722240122</t>
  </si>
  <si>
    <t>Kohout kulový plastový PPR DN 20 - PV</t>
  </si>
  <si>
    <t>-1008355814</t>
  </si>
  <si>
    <t>722240123</t>
  </si>
  <si>
    <t>Kohout kulový plastový PPR DN 25</t>
  </si>
  <si>
    <t>-1780972</t>
  </si>
  <si>
    <t>Kohout uzavírací - TV</t>
  </si>
  <si>
    <t>Bytový vodoměr</t>
  </si>
  <si>
    <t>722240124</t>
  </si>
  <si>
    <t>Kohout kulový plastový PPR DN 32</t>
  </si>
  <si>
    <t>804068694</t>
  </si>
  <si>
    <t>Kohout uzavírací - SV</t>
  </si>
  <si>
    <t>Bytový vodoměr - SV</t>
  </si>
  <si>
    <t>722250142</t>
  </si>
  <si>
    <t>Požární příslušenství a armatury  hydrantový systém s tvarově stálou hadicí prosklený D 20 x 20 m</t>
  </si>
  <si>
    <t>-664301113</t>
  </si>
  <si>
    <t>722-x1</t>
  </si>
  <si>
    <t>D+M Zátka</t>
  </si>
  <si>
    <t>698509690</t>
  </si>
  <si>
    <t>722-x2</t>
  </si>
  <si>
    <t>D+M Vodoměr D 25 s dálkovým odečtem, vč. zaplombování</t>
  </si>
  <si>
    <t>1447217912</t>
  </si>
  <si>
    <t>722-x4</t>
  </si>
  <si>
    <t>406234221</t>
  </si>
  <si>
    <t>722-x5</t>
  </si>
  <si>
    <t>Stavební přípomoc - vysekání rýh a prostupů, likvidace odpadu, hrubé zednické začištění</t>
  </si>
  <si>
    <t>1827116371</t>
  </si>
  <si>
    <t>998722203</t>
  </si>
  <si>
    <t>Přesun hmot pro vnitřní vodovod  stanovený procentní sazbou (%) z ceny vodorovná dopravní vzdálenost do 50 m v objektech výšky přes 12 do 24 m</t>
  </si>
  <si>
    <t>1831225810</t>
  </si>
  <si>
    <t>723</t>
  </si>
  <si>
    <t>Zdravotechnika - vnitřní plynovod</t>
  </si>
  <si>
    <t>723150801</t>
  </si>
  <si>
    <t>Demontáž potrubí svařovaného z ocelových trubek hladkých  do Ø 32</t>
  </si>
  <si>
    <t>-1900283358</t>
  </si>
  <si>
    <t>723150802</t>
  </si>
  <si>
    <t>Demontáž potrubí svařovaného z ocelových trubek hladkých  přes 32 do Ø 44,5</t>
  </si>
  <si>
    <t>-902356823</t>
  </si>
  <si>
    <t>725110814</t>
  </si>
  <si>
    <t>Demontáž klozetů  odsávacích nebo kombinačních</t>
  </si>
  <si>
    <t>-450346755</t>
  </si>
  <si>
    <t>725210821</t>
  </si>
  <si>
    <t>Demontáž umyvadel  bez výtokových armatur umyvadel</t>
  </si>
  <si>
    <t>-1948489248</t>
  </si>
  <si>
    <t>725220842</t>
  </si>
  <si>
    <t>Demontáž van  ocelových volně stojících</t>
  </si>
  <si>
    <t>-1128635509</t>
  </si>
  <si>
    <t>725310823</t>
  </si>
  <si>
    <t>Demontáž dřezů jednodílných  bez výtokových armatur vestavěných v kuchyňských sestavách</t>
  </si>
  <si>
    <t>-1220411709</t>
  </si>
  <si>
    <t>725820801</t>
  </si>
  <si>
    <t>Demontáž baterií  nástěnných do G 3/4</t>
  </si>
  <si>
    <t>-421002805</t>
  </si>
  <si>
    <t>725820802</t>
  </si>
  <si>
    <t>Demontáž baterií  stojánkových do 1 otvoru</t>
  </si>
  <si>
    <t>-1463763312</t>
  </si>
  <si>
    <t>725860811</t>
  </si>
  <si>
    <t>Demontáž zápachových uzávěrek pro zařizovací předměty  jednoduchých</t>
  </si>
  <si>
    <t>2113883849</t>
  </si>
  <si>
    <t>725650800</t>
  </si>
  <si>
    <t>Demontáž plynových otopných těles  skříňových</t>
  </si>
  <si>
    <t>1736077843</t>
  </si>
  <si>
    <t>725112171</t>
  </si>
  <si>
    <t>Zařízení záchodů kombi klozety s hlubokým splachováním odpad vodorovný, kompletní dodávka vč. flexibilního připojení, dodávka a montáž WC sedátka</t>
  </si>
  <si>
    <t>16867932</t>
  </si>
  <si>
    <t>725211603</t>
  </si>
  <si>
    <t>Umyvadla keramická bílá bez výtokových armatur připevněná na stěnu šrouby bez sloupu nebo krytu na sifon 600 mm</t>
  </si>
  <si>
    <t>-1475852611</t>
  </si>
  <si>
    <t>725822613</t>
  </si>
  <si>
    <t>Baterie umyvadlové stojánkové pákové s výpustí</t>
  </si>
  <si>
    <t>1350964733</t>
  </si>
  <si>
    <t>725861102</t>
  </si>
  <si>
    <t>Zápachové uzávěrky zařizovacích předmětů pro umyvadla DN 40</t>
  </si>
  <si>
    <t>-1350829440</t>
  </si>
  <si>
    <t>725222116</t>
  </si>
  <si>
    <t>Vany bez výtokových armatur akrylátové se zápachovou uzávěrkou klasické 1700x700 mm</t>
  </si>
  <si>
    <t>2061739173</t>
  </si>
  <si>
    <t>725831312</t>
  </si>
  <si>
    <t>Baterie vanové nástěnné pákové s příslušenstvím a pevným držákem</t>
  </si>
  <si>
    <t>57665993</t>
  </si>
  <si>
    <t>725241111</t>
  </si>
  <si>
    <t>Sprchové vaničky akrylátové čtvercové 800x800 mm</t>
  </si>
  <si>
    <t>-2128064486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</si>
  <si>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</si>
  <si>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</si>
  <si>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-1405126821</t>
  </si>
  <si>
    <t>725841312</t>
  </si>
  <si>
    <t>Baterie sprchové nástěnné pákové</t>
  </si>
  <si>
    <t>1880485016</t>
  </si>
  <si>
    <t>725865311</t>
  </si>
  <si>
    <t>Zápachové uzávěrky zařizovacích předmětů pro vany sprchových koutů s kulovým kloubem na odtoku DN 40/50</t>
  </si>
  <si>
    <t>-857447821</t>
  </si>
  <si>
    <t>725311121</t>
  </si>
  <si>
    <t>Dřezy bez výtokových armatur jednoduché se zápachovou uzávěrkou nerezové s odkapávací plochou 560x480 mm a miskou</t>
  </si>
  <si>
    <t>2057090325</t>
  </si>
  <si>
    <t>725821325</t>
  </si>
  <si>
    <t>Baterie dřezové stojánkové pákové s otáčivým ústím a délkou ramínka 220 mm</t>
  </si>
  <si>
    <t>1849633875</t>
  </si>
  <si>
    <t>725862103</t>
  </si>
  <si>
    <t>Zápachové uzávěrky zařizovacích předmětů pro dřezy DN 40/50</t>
  </si>
  <si>
    <t>1400905581</t>
  </si>
  <si>
    <t>725813111</t>
  </si>
  <si>
    <t>Ventily rohové bez připojovací trubičky nebo flexi hadičky G 1/2</t>
  </si>
  <si>
    <t>1764261643</t>
  </si>
  <si>
    <t>725813112</t>
  </si>
  <si>
    <t>Ventily rohové bez připojovací trubičky nebo flexi hadičky pračkové G 3/4</t>
  </si>
  <si>
    <t>-748331549</t>
  </si>
  <si>
    <t>Pro myčku</t>
  </si>
  <si>
    <t>998725203</t>
  </si>
  <si>
    <t>Přesun hmot pro zařizovací předměty  stanovený procentní sazbou (%) z ceny vodorovná dopravní vzdálenost do 50 m v objektech výšky přes 12 do 24 m</t>
  </si>
  <si>
    <t>-394453719</t>
  </si>
  <si>
    <t>735</t>
  </si>
  <si>
    <t>Ústřední vytápění - otopná tělesa</t>
  </si>
  <si>
    <t>735-x1</t>
  </si>
  <si>
    <t>Demontáž deskových otopných těles vč. likvidace</t>
  </si>
  <si>
    <t>-1808181424</t>
  </si>
  <si>
    <t>04 - Ústřední vytápění</t>
  </si>
  <si>
    <t xml:space="preserve">    733 - Ústřední vytápění - rozvodné potrubí</t>
  </si>
  <si>
    <t xml:space="preserve">    734 - Ústřední vytápění - armatury</t>
  </si>
  <si>
    <t>713463211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</si>
  <si>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</si>
  <si>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468660936</t>
  </si>
  <si>
    <t>63154002</t>
  </si>
  <si>
    <t>pouzdro izolační potrubní z minerální vlny s Al fólií max. 250/100°C 15/20mm</t>
  </si>
  <si>
    <t>-1251407033</t>
  </si>
  <si>
    <t>63154003</t>
  </si>
  <si>
    <t>pouzdro izolační potrubní z minerální vlny s Al fólií max. 250/100°C 18/20mm</t>
  </si>
  <si>
    <t>1430424365</t>
  </si>
  <si>
    <t>63154004</t>
  </si>
  <si>
    <t>pouzdro izolační potrubní z minerální vlny s Al fólií max. 250/100°C 22/20mm</t>
  </si>
  <si>
    <t>1526625303</t>
  </si>
  <si>
    <t>63154571</t>
  </si>
  <si>
    <t>pouzdro izolační potrubní z minerální vlny s Al fólií max. 250/100°C 28/40mm</t>
  </si>
  <si>
    <t>1883633871</t>
  </si>
  <si>
    <t>63154602</t>
  </si>
  <si>
    <t>pouzdro izolační potrubní z minerální vlny s Al fólií max. 250/100°C 35/50mm</t>
  </si>
  <si>
    <t>-43229008</t>
  </si>
  <si>
    <t>63154018</t>
  </si>
  <si>
    <t>pouzdro izolační potrubní z minerální vlny s Al fólií max. 250/100°C 54/40mm</t>
  </si>
  <si>
    <t>181078019</t>
  </si>
  <si>
    <t>713463312</t>
  </si>
  <si>
    <t>Montáž izolace tepelné potrubí a ohybů tvarovkami nebo deskami  potrubními pouzdry s povrchovou úpravou hliníkovou fólií se samolepícím přesahem (izolační materiál ve specifikaci) přelepenými samolepící hliníkovou páskou potrubí jednovrstvá D přes 50 do 100 mm</t>
  </si>
  <si>
    <t>779273299</t>
  </si>
  <si>
    <t>63154905/R</t>
  </si>
  <si>
    <t>pouzdro izolační potrubní ohebné s jednostrannou Al fólií max. 400/100 °C 42/60 mm</t>
  </si>
  <si>
    <t>-2014130015</t>
  </si>
  <si>
    <t>733</t>
  </si>
  <si>
    <t>Ústřední vytápění - rozvodné potrubí</t>
  </si>
  <si>
    <t>733223202</t>
  </si>
  <si>
    <t>Potrubí z trubek měděných tvrdých spojovaných tvrdým pájením Ø 15/1</t>
  </si>
  <si>
    <t>419077752</t>
  </si>
  <si>
    <t>733223203</t>
  </si>
  <si>
    <t>Potrubí z trubek měděných tvrdých spojovaných tvrdým pájením Ø 18/1</t>
  </si>
  <si>
    <t>-346035293</t>
  </si>
  <si>
    <t>733223204</t>
  </si>
  <si>
    <t>Potrubí z trubek měděných tvrdých spojovaných tvrdým pájením Ø 22/1</t>
  </si>
  <si>
    <t>85997904</t>
  </si>
  <si>
    <t>733223205</t>
  </si>
  <si>
    <t>Potrubí z trubek měděných tvrdých spojovaných tvrdým pájením Ø 28/1,5</t>
  </si>
  <si>
    <t>-640501726</t>
  </si>
  <si>
    <t>733223206</t>
  </si>
  <si>
    <t>Potrubí z trubek měděných tvrdých spojovaných tvrdým pájením Ø 35/1,5</t>
  </si>
  <si>
    <t>1926510766</t>
  </si>
  <si>
    <t>733223207</t>
  </si>
  <si>
    <t>Potrubí z trubek měděných tvrdých spojovaných tvrdým pájením Ø 42/1,5</t>
  </si>
  <si>
    <t>-1705284447</t>
  </si>
  <si>
    <t>733223208</t>
  </si>
  <si>
    <t>Potrubí z trubek měděných tvrdých spojovaných tvrdým pájením Ø 54/2</t>
  </si>
  <si>
    <t>-1380380089</t>
  </si>
  <si>
    <t>733224208</t>
  </si>
  <si>
    <t>Potrubí z trubek měděných Příplatek k cenám za potrubí vedené v kotelnách a strojovnách Ø 54/2</t>
  </si>
  <si>
    <t>980047518</t>
  </si>
  <si>
    <t>733224222</t>
  </si>
  <si>
    <t>Potrubí z trubek měděných Příplatek k cenám za zhotovení přípojky z trubek měděných Ø 15/1</t>
  </si>
  <si>
    <t>-1162511207</t>
  </si>
  <si>
    <t>733224223</t>
  </si>
  <si>
    <t>Potrubí z trubek měděných Příplatek k cenám za zhotovení přípojky z trubek měděných Ø 18/1</t>
  </si>
  <si>
    <t>1414038806</t>
  </si>
  <si>
    <t>733224224</t>
  </si>
  <si>
    <t>Potrubí z trubek měděných Příplatek k cenám za zhotovení přípojky z trubek měděných Ø 22/1</t>
  </si>
  <si>
    <t>-440021391</t>
  </si>
  <si>
    <t>733224225</t>
  </si>
  <si>
    <t>Potrubí z trubek měděných Příplatek k cenám za zhotovení přípojky z trubek měděných Ø 28/1,5</t>
  </si>
  <si>
    <t>2071745649</t>
  </si>
  <si>
    <t>733224226</t>
  </si>
  <si>
    <t>Potrubí z trubek měděných Příplatek k cenám za zhotovení přípojky z trubek měděných Ø 35/1,5</t>
  </si>
  <si>
    <t>-521603949</t>
  </si>
  <si>
    <t>733224227</t>
  </si>
  <si>
    <t>Potrubí z trubek měděných Příplatek k cenám za zhotovení přípojky z trubek měděných Ø 42/1,5</t>
  </si>
  <si>
    <t>-1368277478</t>
  </si>
  <si>
    <t>733224228</t>
  </si>
  <si>
    <t>Potrubí z trubek měděných Příplatek k cenám za zhotovení přípojky z trubek měděných Ø 54/2</t>
  </si>
  <si>
    <t>1720592435</t>
  </si>
  <si>
    <t>733291101</t>
  </si>
  <si>
    <t>Zkoušky těsnosti potrubí z trubek měděných  Ø do 35/1,5</t>
  </si>
  <si>
    <t>676493604</t>
  </si>
  <si>
    <t>733291102</t>
  </si>
  <si>
    <t>Zkoušky těsnosti potrubí z trubek měděných  Ø přes 35/1,5 do 64/2,0</t>
  </si>
  <si>
    <t>1262822083</t>
  </si>
  <si>
    <t>733xx</t>
  </si>
  <si>
    <t>Montáže uchycení, zavěšení potrubí (včetně pevných bodů a kluzných uchycení, včetně průrazů pevný vod 18ks suvné vedení 76 ks</t>
  </si>
  <si>
    <t>-1846120819</t>
  </si>
  <si>
    <t>998733102</t>
  </si>
  <si>
    <t>Přesun hmot pro rozvody potrubí  stanovený z hmotnosti přesunovaného materiálu vodorovná dopravní vzdálenost do 50 m v objektech výšky přes 6 do 12 m</t>
  </si>
  <si>
    <t>-2143502985</t>
  </si>
  <si>
    <t>998733181</t>
  </si>
  <si>
    <t>Přesun hmot pro rozvody potrubí  stanovený z hmotnosti přesunovaného materiálu Příplatek k cenám za přesun prováděný bez použití mechanizace pro jakoukoliv výšku objektu</t>
  </si>
  <si>
    <t>-199825317</t>
  </si>
  <si>
    <t>734</t>
  </si>
  <si>
    <t>Ústřední vytápění - armatury</t>
  </si>
  <si>
    <t>734209113</t>
  </si>
  <si>
    <t>Montáž závitových armatur  se 2 závity G 1/2 (DN 15)</t>
  </si>
  <si>
    <t>356278504</t>
  </si>
  <si>
    <t>55129216</t>
  </si>
  <si>
    <t>armatura připojovací radiátorová VK pro 1/2 trubkovou soustavu rohová s vypouštěním  1/2"x3/4E</t>
  </si>
  <si>
    <t>1005654778</t>
  </si>
  <si>
    <t>55128306</t>
  </si>
  <si>
    <t>šroubení regulační radiátorové přímé chrom 1/2" gumové těsnění</t>
  </si>
  <si>
    <t>-1385536135</t>
  </si>
  <si>
    <t>GCM.R470HX001</t>
  </si>
  <si>
    <t>Termostatická hlava kapalinová pro rad. tělesa s integrovaným ventilem, R470H, M30x1,5</t>
  </si>
  <si>
    <t>-1062447142</t>
  </si>
  <si>
    <t>55121226</t>
  </si>
  <si>
    <t>ventil termostatický přímý s ruční hlavou 1/2"</t>
  </si>
  <si>
    <t>563710147</t>
  </si>
  <si>
    <t>55124389</t>
  </si>
  <si>
    <t>kohout vypouštěcí kulový s hadicovou vývodkou a zátkou PN 10 T 110°C 1/2"</t>
  </si>
  <si>
    <t>-1345720114</t>
  </si>
  <si>
    <t>727034</t>
  </si>
  <si>
    <t>STAD (R) - Heimeier Vyvažovací ventil závitový s plynulou předregulací s funkcí uzavírání max. pracovní teplota: 120 °C Funkce: Vyvažování Nastavení s aretací, Uzavírání Měřeni průtoku, tlaků a teploty</t>
  </si>
  <si>
    <t>-94218901</t>
  </si>
  <si>
    <t>721100</t>
  </si>
  <si>
    <t>STAP 10-60 - Heimeier Regulátor tlakové diference závitový s plynule nastavitelnou hodnotou Δp max. pracovní teplota: 120 °C Funkce: Regulace tlakové diference plynule nastavitelnou hodnotou Δp Měřici vsuvka, Uzavírání</t>
  </si>
  <si>
    <t>1030319540</t>
  </si>
  <si>
    <t>734209114</t>
  </si>
  <si>
    <t>Montáž závitových armatur  se 2 závity G 3/4 (DN 20)</t>
  </si>
  <si>
    <t>-532844517</t>
  </si>
  <si>
    <t>727034x</t>
  </si>
  <si>
    <t>657090771</t>
  </si>
  <si>
    <t>42240733</t>
  </si>
  <si>
    <t>-2092706401</t>
  </si>
  <si>
    <t>998734102</t>
  </si>
  <si>
    <t>Přesun hmot pro armatury  stanovený z hmotnosti přesunovaného materiálu vodorovná dopravní vzdálenost do 50 m v objektech výšky přes 6 do 12 m</t>
  </si>
  <si>
    <t>-1760130821</t>
  </si>
  <si>
    <t>735159110</t>
  </si>
  <si>
    <t>Montáž otopných těles panelových jednořadých, stavební délky do 1500 mm</t>
  </si>
  <si>
    <t>641555860</t>
  </si>
  <si>
    <t>48453019</t>
  </si>
  <si>
    <t>těleso otopné panelové 1 deskové VK bez přídavné přestupní plochy v 600mm dl 700mm 423W</t>
  </si>
  <si>
    <t>592220773</t>
  </si>
  <si>
    <t>735159210</t>
  </si>
  <si>
    <t>Montáž otopných těles panelových dvouřadých, stavební délky do 1140 mm</t>
  </si>
  <si>
    <t>1164361371</t>
  </si>
  <si>
    <t>48457028</t>
  </si>
  <si>
    <t>těleso otopné panelové 1 deskové VK 1 přídavná přestupní plocha v 600mm dl 400mm 401W</t>
  </si>
  <si>
    <t>-2013151783</t>
  </si>
  <si>
    <t>48457367</t>
  </si>
  <si>
    <t>těleso otopné panelové 2 deskové VK 1 přídavná přestupní plocha v 600mm dl 500mm 644W</t>
  </si>
  <si>
    <t>-1660784308</t>
  </si>
  <si>
    <t>48457368</t>
  </si>
  <si>
    <t>těleso otopné panelové 2 deskové VK 1 přídavná přestupní plocha v 600mm dl 600mm 773W</t>
  </si>
  <si>
    <t>1755509285</t>
  </si>
  <si>
    <t>48457031</t>
  </si>
  <si>
    <t>těleso otopné panelové 1 deskové VK 1 přídavná přestupní plocha v 600mm dl 700mm 701W</t>
  </si>
  <si>
    <t>-2000912647</t>
  </si>
  <si>
    <t>48457032</t>
  </si>
  <si>
    <t>těleso otopné panelové 1 deskové VK 1 přídavná přestupní plocha v 600mm dl 800mm 802W</t>
  </si>
  <si>
    <t>-2085398328</t>
  </si>
  <si>
    <t>48457033</t>
  </si>
  <si>
    <t>těleso otopné panelové 1 deskové VK 1 přídavná přestupní plocha v 600mm dl 900mm 902W</t>
  </si>
  <si>
    <t>177009203</t>
  </si>
  <si>
    <t>48457029</t>
  </si>
  <si>
    <t>těleso otopné panelové 1 deskové VK 1 přídavná přestupní plocha v 600mm dl 500mm 501W</t>
  </si>
  <si>
    <t>-1791797160</t>
  </si>
  <si>
    <t>48457030</t>
  </si>
  <si>
    <t>těleso otopné panelové 1 deskové VK 1 přídavná přestupní plocha v 600mm dl 600mm 601W</t>
  </si>
  <si>
    <t>-1108525265</t>
  </si>
  <si>
    <t>735164511</t>
  </si>
  <si>
    <t>Otopná tělesa trubková montáž těles na stěnu výšky tělesa do 1500 mm</t>
  </si>
  <si>
    <t>829216726</t>
  </si>
  <si>
    <t>54153012</t>
  </si>
  <si>
    <t>těleso trubkové přímotopné 900x600mm 200W</t>
  </si>
  <si>
    <t>1253440977</t>
  </si>
  <si>
    <t>998735102</t>
  </si>
  <si>
    <t>Přesun hmot pro otopná tělesa  stanovený z hmotnosti přesunovaného materiálu vodorovná dopravní vzdálenost do 50 m v objektech výšky přes 6 do 12 m</t>
  </si>
  <si>
    <t>-27098827</t>
  </si>
  <si>
    <t>043194000</t>
  </si>
  <si>
    <t>Ostatní zkoušky</t>
  </si>
  <si>
    <t>kpl</t>
  </si>
  <si>
    <t>1222810939</t>
  </si>
  <si>
    <t>CELKEM VČETNĚ DPH</t>
  </si>
  <si>
    <t xml:space="preserve">DPH </t>
  </si>
  <si>
    <t>součet</t>
  </si>
  <si>
    <t>B) Zemní práce</t>
  </si>
  <si>
    <t>Tab 1 + tab 6 + tab 7</t>
  </si>
  <si>
    <t>A) Materiál - montáž</t>
  </si>
  <si>
    <t>typ</t>
  </si>
  <si>
    <t>popis</t>
  </si>
  <si>
    <t>Tab-10</t>
  </si>
  <si>
    <t>REKAPITULACE</t>
  </si>
  <si>
    <t>vytýčení inž sítí na základě předaných podkladů</t>
  </si>
  <si>
    <t>dokumentace skut provedení</t>
  </si>
  <si>
    <t>geodetická činnost - zaměření skut prov</t>
  </si>
  <si>
    <t>geodetická činnost - vytýčení</t>
  </si>
  <si>
    <t>výchozí revize</t>
  </si>
  <si>
    <t>cena</t>
  </si>
  <si>
    <t>Tab-9</t>
  </si>
  <si>
    <t>C) další činnosti</t>
  </si>
  <si>
    <r>
      <rPr>
        <sz val="8"/>
        <rFont val="Arial Narrow"/>
        <family val="2"/>
        <charset val="238"/>
      </rPr>
      <t>m</t>
    </r>
    <r>
      <rPr>
        <vertAlign val="superscript"/>
        <sz val="8"/>
        <rFont val="Arial Narrow"/>
        <family val="2"/>
        <charset val="238"/>
      </rPr>
      <t>2</t>
    </r>
  </si>
  <si>
    <t>zatravnění</t>
  </si>
  <si>
    <t>0,3x0,6 m</t>
  </si>
  <si>
    <t>zához rýhy</t>
  </si>
  <si>
    <t>1,0x0,4 m</t>
  </si>
  <si>
    <t>výkop rýhy – terén</t>
  </si>
  <si>
    <t>cena/jedn.</t>
  </si>
  <si>
    <t xml:space="preserve">     množství</t>
  </si>
  <si>
    <t>Tab-8</t>
  </si>
  <si>
    <t>ks</t>
  </si>
  <si>
    <t>2 m</t>
  </si>
  <si>
    <t xml:space="preserve">pomocný jímač </t>
  </si>
  <si>
    <t>1 m</t>
  </si>
  <si>
    <t>OU 2m</t>
  </si>
  <si>
    <t xml:space="preserve">ochranný úhelník </t>
  </si>
  <si>
    <t>SZ</t>
  </si>
  <si>
    <t>svorka zkušební</t>
  </si>
  <si>
    <t>SO</t>
  </si>
  <si>
    <t>svorka okapová</t>
  </si>
  <si>
    <t>SS</t>
  </si>
  <si>
    <t>svorka spojovací</t>
  </si>
  <si>
    <t>FeZn 4x30</t>
  </si>
  <si>
    <t>vodič</t>
  </si>
  <si>
    <t>FeZn 10</t>
  </si>
  <si>
    <t>FeZn 8</t>
  </si>
  <si>
    <t>vodič včetně podpěr</t>
  </si>
  <si>
    <t>Tab-7</t>
  </si>
  <si>
    <t>Hromosvod</t>
  </si>
  <si>
    <t>2 x 0,8</t>
  </si>
  <si>
    <t>kabel</t>
  </si>
  <si>
    <t>4 x 0,8</t>
  </si>
  <si>
    <t>např 4FP 21123</t>
  </si>
  <si>
    <t>domácí telefon</t>
  </si>
  <si>
    <t>např 4FN 87715-20</t>
  </si>
  <si>
    <t>elektrický zámek</t>
  </si>
  <si>
    <t>např 4FP 67249</t>
  </si>
  <si>
    <t>síťový zdroj</t>
  </si>
  <si>
    <t>8 tlačítek</t>
  </si>
  <si>
    <t>tlačítkové tablo s komunikačním blokem</t>
  </si>
  <si>
    <t>Tab-6</t>
  </si>
  <si>
    <t>vrátný</t>
  </si>
  <si>
    <t>N</t>
  </si>
  <si>
    <t>svorkovnice</t>
  </si>
  <si>
    <t>PE</t>
  </si>
  <si>
    <t>propojovací lišta</t>
  </si>
  <si>
    <t>10A-30mA</t>
  </si>
  <si>
    <t>proudový chránič dvoupólový s nadproudovou ochranou</t>
  </si>
  <si>
    <t>6A</t>
  </si>
  <si>
    <t>jistič jednopólový</t>
  </si>
  <si>
    <t>25A</t>
  </si>
  <si>
    <t>vypínač jednopólový</t>
  </si>
  <si>
    <t>např. KLV-12UP (fa EATON)</t>
  </si>
  <si>
    <t>skříň</t>
  </si>
  <si>
    <t>Tab-5</t>
  </si>
  <si>
    <t>Rozváděč RS2</t>
  </si>
  <si>
    <t>např. DEHN shield TNC</t>
  </si>
  <si>
    <t>kombinovaný svodič přepětí</t>
  </si>
  <si>
    <t>230V, 16A</t>
  </si>
  <si>
    <t>impulsní relé</t>
  </si>
  <si>
    <t>25A, 30mA</t>
  </si>
  <si>
    <t>proudový chránič čtyřpólový</t>
  </si>
  <si>
    <t>16A</t>
  </si>
  <si>
    <t>jistič třípólový</t>
  </si>
  <si>
    <t>16A-30mA</t>
  </si>
  <si>
    <t>20A</t>
  </si>
  <si>
    <t>vypínač třípólový</t>
  </si>
  <si>
    <t>např. KLV-36UP (fa EATON)</t>
  </si>
  <si>
    <t>Tab-4</t>
  </si>
  <si>
    <t>Rozváděč RS1</t>
  </si>
  <si>
    <t>Tab-3</t>
  </si>
  <si>
    <t>Rozváděč RB-b</t>
  </si>
  <si>
    <t>tab-2</t>
  </si>
  <si>
    <t>Rozváděč RB-a</t>
  </si>
  <si>
    <t>viz tab. 5</t>
  </si>
  <si>
    <t>viz tab. 4</t>
  </si>
  <si>
    <t>3x 3f elměr</t>
  </si>
  <si>
    <t>Rozváděč RE</t>
  </si>
  <si>
    <t>2x 3f elměr</t>
  </si>
  <si>
    <t>viz tab. 3</t>
  </si>
  <si>
    <t>viz tab. 2</t>
  </si>
  <si>
    <t>KO125</t>
  </si>
  <si>
    <t xml:space="preserve">krabice odbočná </t>
  </si>
  <si>
    <t>KO125E</t>
  </si>
  <si>
    <t>krabice pospojení se svorkovnicí</t>
  </si>
  <si>
    <t>svítidlo stropní – sklep</t>
  </si>
  <si>
    <t>IPX4</t>
  </si>
  <si>
    <t>svítidlo nástěnné s infraspínačem venkovní</t>
  </si>
  <si>
    <t>svítidlo stropní s infraspínačem</t>
  </si>
  <si>
    <t>ventilátor se zpožděným vypnutím</t>
  </si>
  <si>
    <t>svítidlo koupelnové</t>
  </si>
  <si>
    <t xml:space="preserve">svítidlo do linky </t>
  </si>
  <si>
    <t>3 x 1,5</t>
  </si>
  <si>
    <t>svítidlová svorka</t>
  </si>
  <si>
    <t>4 x 1,5</t>
  </si>
  <si>
    <t>svítidlo stropní - nástěnné</t>
  </si>
  <si>
    <t>napojení</t>
  </si>
  <si>
    <t>sporáková přípojka</t>
  </si>
  <si>
    <t>LV40/40</t>
  </si>
  <si>
    <t xml:space="preserve">lišta elektroinstalační </t>
  </si>
  <si>
    <t>LV20/20</t>
  </si>
  <si>
    <t>32 mm</t>
  </si>
  <si>
    <t>trubka elektroinstalační</t>
  </si>
  <si>
    <t>25 mm</t>
  </si>
  <si>
    <t>230V/16A</t>
  </si>
  <si>
    <t>zásuvka zdvojená nástěnná</t>
  </si>
  <si>
    <t>řaz. č.6</t>
  </si>
  <si>
    <t>střídavý spínač nástěnný</t>
  </si>
  <si>
    <t>řaz. č.5</t>
  </si>
  <si>
    <t xml:space="preserve">sériový spínač nástěnný </t>
  </si>
  <si>
    <t>řaz. č.1</t>
  </si>
  <si>
    <t>jednopólový spínač nástěnný</t>
  </si>
  <si>
    <t>čtyřnásobný</t>
  </si>
  <si>
    <t xml:space="preserve">rámeček </t>
  </si>
  <si>
    <t>trojnásobný</t>
  </si>
  <si>
    <t>dvojnásobný</t>
  </si>
  <si>
    <t>jednonásobný</t>
  </si>
  <si>
    <t>zásuvka data</t>
  </si>
  <si>
    <t>zásuvka anténní</t>
  </si>
  <si>
    <t xml:space="preserve">zásuvka zdvojená </t>
  </si>
  <si>
    <t xml:space="preserve">zásuvka  </t>
  </si>
  <si>
    <t>řaz. č.6+6</t>
  </si>
  <si>
    <t>střídavý spínač sériový + kolébka</t>
  </si>
  <si>
    <t>střídavý spínač + kolébka</t>
  </si>
  <si>
    <t>sériový spínač + kolébka</t>
  </si>
  <si>
    <t>řaz. č.0/1</t>
  </si>
  <si>
    <t>spínací tlačítko – zvonek + kolébka</t>
  </si>
  <si>
    <t>spínací tlačítko + kolébka</t>
  </si>
  <si>
    <t>jednopólový spínač + kolébka</t>
  </si>
  <si>
    <t>svorkovnice pospojení do krabice KO68</t>
  </si>
  <si>
    <t>KP68</t>
  </si>
  <si>
    <t>krabice elektroinstalační</t>
  </si>
  <si>
    <t>víčko pro krabici</t>
  </si>
  <si>
    <t>WAGO</t>
  </si>
  <si>
    <t>svorky</t>
  </si>
  <si>
    <t>CY25</t>
  </si>
  <si>
    <t>CY4</t>
  </si>
  <si>
    <t>CYKY4Bx35</t>
  </si>
  <si>
    <t>CYKY4Bx6</t>
  </si>
  <si>
    <t>CYKY3Cx6</t>
  </si>
  <si>
    <t>CYKY5Cx2,5</t>
  </si>
  <si>
    <t>CYKY3Cx2,5</t>
  </si>
  <si>
    <t>CYKY4Cx1,5</t>
  </si>
  <si>
    <t>CYKY3Cx1,5</t>
  </si>
  <si>
    <t>CYKY2Ax1,5</t>
  </si>
  <si>
    <t>tab-1</t>
  </si>
  <si>
    <t>(2+2+1,3+1,3)*32</t>
  </si>
  <si>
    <t>2+2+2+2+2+2+2+2+2+2+2+2+1,35+0,625+0,625+0,625+0,625+1,35+1,35+0,625+0,625+0,625+0,625+1,35-(0,15*4)</t>
  </si>
  <si>
    <t>Výroba, dodávka a montáž kuchyňské linky - spec. a výběr dle investora</t>
  </si>
  <si>
    <t>x</t>
  </si>
  <si>
    <t>009/x</t>
  </si>
  <si>
    <t>D+M+PH Autonomní detekce a hlásič kouře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</si>
</sst>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&quot;Kč &quot;;\(#,##0.00&quot;Kč)&quot;"/>
    <numFmt numFmtId="169" formatCode="\ #,##0.00&quot; Kč &quot;;\-#,##0.00&quot; Kč &quot;;\-#&quot; Kč &quot;;@\ 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Courier New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169" fontId="42" fillId="0" borderId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42" fillId="0" borderId="0" xfId="2"/>
    <xf numFmtId="0" fontId="43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3" fillId="0" borderId="23" xfId="2" applyFont="1" applyBorder="1" applyAlignment="1">
      <alignment vertical="center"/>
    </xf>
    <xf numFmtId="0" fontId="43" fillId="0" borderId="24" xfId="2" applyFont="1" applyBorder="1" applyAlignment="1">
      <alignment vertical="center"/>
    </xf>
    <xf numFmtId="0" fontId="43" fillId="0" borderId="25" xfId="2" applyFont="1" applyBorder="1" applyAlignment="1">
      <alignment vertical="center"/>
    </xf>
    <xf numFmtId="0" fontId="43" fillId="0" borderId="26" xfId="2" applyFont="1" applyBorder="1" applyAlignment="1">
      <alignment vertical="center"/>
    </xf>
    <xf numFmtId="168" fontId="45" fillId="0" borderId="23" xfId="2" applyNumberFormat="1" applyFont="1" applyBorder="1" applyAlignment="1">
      <alignment horizontal="center" vertical="center"/>
    </xf>
    <xf numFmtId="0" fontId="44" fillId="0" borderId="23" xfId="2" applyFont="1" applyBorder="1" applyAlignment="1">
      <alignment horizontal="center" vertical="center"/>
    </xf>
    <xf numFmtId="0" fontId="45" fillId="0" borderId="27" xfId="2" applyFont="1" applyBorder="1" applyAlignment="1">
      <alignment horizontal="center" vertical="center"/>
    </xf>
    <xf numFmtId="0" fontId="45" fillId="0" borderId="28" xfId="2" applyFont="1" applyBorder="1" applyAlignment="1">
      <alignment horizontal="center" vertical="center"/>
    </xf>
    <xf numFmtId="0" fontId="45" fillId="0" borderId="29" xfId="2" applyFont="1" applyBorder="1" applyAlignment="1">
      <alignment horizontal="center" vertical="center"/>
    </xf>
    <xf numFmtId="0" fontId="45" fillId="0" borderId="30" xfId="2" applyFont="1" applyBorder="1" applyAlignment="1">
      <alignment vertical="center"/>
    </xf>
    <xf numFmtId="0" fontId="44" fillId="0" borderId="27" xfId="2" applyFont="1" applyBorder="1" applyAlignment="1">
      <alignment horizontal="center" vertical="center"/>
    </xf>
    <xf numFmtId="168" fontId="46" fillId="0" borderId="23" xfId="3" applyNumberFormat="1" applyFont="1" applyBorder="1" applyAlignment="1">
      <alignment vertical="center"/>
    </xf>
    <xf numFmtId="0" fontId="44" fillId="0" borderId="24" xfId="2" applyFont="1" applyBorder="1" applyAlignment="1">
      <alignment vertical="center"/>
    </xf>
    <xf numFmtId="0" fontId="44" fillId="0" borderId="25" xfId="2" applyFont="1" applyBorder="1" applyAlignment="1">
      <alignment vertical="center"/>
    </xf>
    <xf numFmtId="0" fontId="44" fillId="0" borderId="26" xfId="2" applyFont="1" applyBorder="1" applyAlignment="1">
      <alignment vertical="center"/>
    </xf>
    <xf numFmtId="0" fontId="47" fillId="0" borderId="23" xfId="2" applyFont="1" applyBorder="1" applyAlignment="1">
      <alignment horizontal="left" vertical="center"/>
    </xf>
    <xf numFmtId="168" fontId="44" fillId="0" borderId="23" xfId="2" applyNumberFormat="1" applyFont="1" applyBorder="1" applyAlignment="1">
      <alignment vertical="center"/>
    </xf>
    <xf numFmtId="168" fontId="44" fillId="0" borderId="24" xfId="2" applyNumberFormat="1" applyFont="1" applyBorder="1" applyAlignment="1">
      <alignment vertical="center"/>
    </xf>
    <xf numFmtId="0" fontId="44" fillId="0" borderId="25" xfId="2" applyFont="1" applyBorder="1" applyAlignment="1">
      <alignment horizontal="left" vertical="center"/>
    </xf>
    <xf numFmtId="1" fontId="44" fillId="0" borderId="26" xfId="2" applyNumberFormat="1" applyFont="1" applyBorder="1" applyAlignment="1">
      <alignment vertical="center"/>
    </xf>
    <xf numFmtId="0" fontId="46" fillId="0" borderId="31" xfId="2" applyFont="1" applyBorder="1" applyAlignment="1">
      <alignment horizontal="center" vertical="center"/>
    </xf>
    <xf numFmtId="168" fontId="46" fillId="0" borderId="0" xfId="3" applyNumberFormat="1" applyFont="1" applyAlignment="1">
      <alignment vertical="center"/>
    </xf>
    <xf numFmtId="0" fontId="44" fillId="0" borderId="0" xfId="2" applyFont="1" applyAlignment="1">
      <alignment vertical="center"/>
    </xf>
    <xf numFmtId="0" fontId="47" fillId="0" borderId="0" xfId="2" applyFont="1" applyAlignment="1">
      <alignment horizontal="left" vertical="center"/>
    </xf>
    <xf numFmtId="168" fontId="45" fillId="0" borderId="0" xfId="2" applyNumberFormat="1" applyFont="1" applyAlignment="1">
      <alignment horizontal="center" vertical="center"/>
    </xf>
    <xf numFmtId="0" fontId="43" fillId="0" borderId="32" xfId="2" applyFont="1" applyBorder="1" applyAlignment="1">
      <alignment vertical="center"/>
    </xf>
    <xf numFmtId="0" fontId="43" fillId="0" borderId="33" xfId="2" applyFont="1" applyBorder="1" applyAlignment="1">
      <alignment vertical="center"/>
    </xf>
    <xf numFmtId="0" fontId="43" fillId="0" borderId="34" xfId="2" applyFont="1" applyBorder="1" applyAlignment="1">
      <alignment vertical="center"/>
    </xf>
    <xf numFmtId="0" fontId="43" fillId="0" borderId="35" xfId="2" applyFont="1" applyBorder="1" applyAlignment="1">
      <alignment vertical="center"/>
    </xf>
    <xf numFmtId="168" fontId="45" fillId="0" borderId="32" xfId="2" applyNumberFormat="1" applyFont="1" applyBorder="1" applyAlignment="1">
      <alignment horizontal="center" vertical="center"/>
    </xf>
    <xf numFmtId="0" fontId="44" fillId="0" borderId="32" xfId="2" applyFont="1" applyBorder="1" applyAlignment="1">
      <alignment horizontal="center" vertical="center"/>
    </xf>
    <xf numFmtId="168" fontId="44" fillId="0" borderId="0" xfId="2" applyNumberFormat="1" applyFont="1" applyAlignment="1">
      <alignment horizontal="center" vertical="center"/>
    </xf>
    <xf numFmtId="0" fontId="44" fillId="0" borderId="23" xfId="2" applyFont="1" applyBorder="1" applyAlignment="1">
      <alignment vertical="center"/>
    </xf>
    <xf numFmtId="0" fontId="44" fillId="0" borderId="24" xfId="2" applyFont="1" applyBorder="1" applyAlignment="1">
      <alignment horizontal="left" vertical="center"/>
    </xf>
    <xf numFmtId="0" fontId="46" fillId="0" borderId="0" xfId="2" applyFont="1" applyAlignment="1">
      <alignment horizontal="right" vertical="center"/>
    </xf>
    <xf numFmtId="168" fontId="46" fillId="5" borderId="32" xfId="2" applyNumberFormat="1" applyFont="1" applyFill="1" applyBorder="1" applyAlignment="1">
      <alignment vertical="center"/>
    </xf>
    <xf numFmtId="168" fontId="44" fillId="5" borderId="23" xfId="2" applyNumberFormat="1" applyFont="1" applyFill="1" applyBorder="1" applyAlignment="1">
      <alignment vertical="center"/>
    </xf>
    <xf numFmtId="168" fontId="46" fillId="6" borderId="32" xfId="2" applyNumberFormat="1" applyFont="1" applyFill="1" applyBorder="1" applyAlignment="1">
      <alignment vertical="center"/>
    </xf>
    <xf numFmtId="168" fontId="44" fillId="6" borderId="23" xfId="2" applyNumberFormat="1" applyFont="1" applyFill="1" applyBorder="1" applyAlignment="1">
      <alignment vertical="center"/>
    </xf>
    <xf numFmtId="168" fontId="46" fillId="7" borderId="32" xfId="2" applyNumberFormat="1" applyFont="1" applyFill="1" applyBorder="1" applyAlignment="1">
      <alignment vertical="center"/>
    </xf>
    <xf numFmtId="168" fontId="44" fillId="7" borderId="23" xfId="2" applyNumberFormat="1" applyFont="1" applyFill="1" applyBorder="1" applyAlignment="1">
      <alignment vertical="center"/>
    </xf>
    <xf numFmtId="168" fontId="46" fillId="8" borderId="32" xfId="2" applyNumberFormat="1" applyFont="1" applyFill="1" applyBorder="1" applyAlignment="1">
      <alignment vertical="center"/>
    </xf>
    <xf numFmtId="168" fontId="44" fillId="8" borderId="23" xfId="2" applyNumberFormat="1" applyFont="1" applyFill="1" applyBorder="1" applyAlignment="1">
      <alignment vertical="center"/>
    </xf>
    <xf numFmtId="168" fontId="44" fillId="9" borderId="23" xfId="2" applyNumberFormat="1" applyFont="1" applyFill="1" applyBorder="1" applyAlignment="1">
      <alignment vertical="center"/>
    </xf>
    <xf numFmtId="168" fontId="46" fillId="9" borderId="32" xfId="2" applyNumberFormat="1" applyFont="1" applyFill="1" applyBorder="1" applyAlignment="1">
      <alignment vertical="center"/>
    </xf>
    <xf numFmtId="168" fontId="46" fillId="10" borderId="32" xfId="2" applyNumberFormat="1" applyFont="1" applyFill="1" applyBorder="1" applyAlignment="1">
      <alignment vertical="center"/>
    </xf>
    <xf numFmtId="168" fontId="44" fillId="10" borderId="23" xfId="2" applyNumberFormat="1" applyFont="1" applyFill="1" applyBorder="1" applyAlignment="1">
      <alignment vertical="center"/>
    </xf>
    <xf numFmtId="168" fontId="46" fillId="11" borderId="32" xfId="2" applyNumberFormat="1" applyFont="1" applyFill="1" applyBorder="1" applyAlignment="1">
      <alignment vertical="center"/>
    </xf>
    <xf numFmtId="168" fontId="44" fillId="11" borderId="23" xfId="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6" fillId="0" borderId="23" xfId="2" applyFont="1" applyBorder="1" applyAlignment="1">
      <alignment horizontal="center" vertical="center"/>
    </xf>
  </cellXfs>
  <cellStyles count="4">
    <cellStyle name="Hypertextový odkaz" xfId="1" builtinId="8"/>
    <cellStyle name="Měna 2" xfId="3"/>
    <cellStyle name="Normální" xfId="0" builtinId="0" customBuiltin="1"/>
    <cellStyle name="Normální 2" xfId="2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317168052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1_02/311236211" TargetMode="External"/><Relationship Id="rId7" Type="http://schemas.openxmlformats.org/officeDocument/2006/relationships/hyperlink" Target="https://podminky.urs.cz/item/CS_URS_2021_02/317168054" TargetMode="External"/><Relationship Id="rId12" Type="http://schemas.openxmlformats.org/officeDocument/2006/relationships/hyperlink" Target="https://podminky.urs.cz/item/CS_URS_2021_02/941211812" TargetMode="External"/><Relationship Id="rId2" Type="http://schemas.openxmlformats.org/officeDocument/2006/relationships/hyperlink" Target="https://podminky.urs.cz/item/CS_URS_2021_02/311236231" TargetMode="External"/><Relationship Id="rId1" Type="http://schemas.openxmlformats.org/officeDocument/2006/relationships/hyperlink" Target="https://podminky.urs.cz/item/CS_URS_2021_02/311238803" TargetMode="External"/><Relationship Id="rId6" Type="http://schemas.openxmlformats.org/officeDocument/2006/relationships/hyperlink" Target="https://podminky.urs.cz/item/CS_URS_2021_02/317168057" TargetMode="External"/><Relationship Id="rId11" Type="http://schemas.openxmlformats.org/officeDocument/2006/relationships/hyperlink" Target="https://podminky.urs.cz/item/CS_URS_2021_02/417238233" TargetMode="External"/><Relationship Id="rId5" Type="http://schemas.openxmlformats.org/officeDocument/2006/relationships/hyperlink" Target="https://podminky.urs.cz/item/CS_URS_2021_02/342244101" TargetMode="External"/><Relationship Id="rId10" Type="http://schemas.openxmlformats.org/officeDocument/2006/relationships/hyperlink" Target="https://podminky.urs.cz/item/CS_URS_2021_02/317168012" TargetMode="External"/><Relationship Id="rId4" Type="http://schemas.openxmlformats.org/officeDocument/2006/relationships/hyperlink" Target="https://podminky.urs.cz/item/CS_URS_2021_02/342244121" TargetMode="External"/><Relationship Id="rId9" Type="http://schemas.openxmlformats.org/officeDocument/2006/relationships/hyperlink" Target="https://podminky.urs.cz/item/CS_URS_2021_02/3171680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J96" sqref="J96:AF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3"/>
      <c r="AQ5" s="23"/>
      <c r="AR5" s="21"/>
      <c r="BE5" s="35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3"/>
      <c r="AQ6" s="23"/>
      <c r="AR6" s="21"/>
      <c r="BE6" s="35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5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5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5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5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52"/>
      <c r="BS13" s="18" t="s">
        <v>6</v>
      </c>
    </row>
    <row r="14" spans="1:74" ht="12.75">
      <c r="B14" s="22"/>
      <c r="C14" s="23"/>
      <c r="D14" s="23"/>
      <c r="E14" s="357" t="s">
        <v>29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5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5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52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2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5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5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2"/>
    </row>
    <row r="23" spans="1:71" s="1" customFormat="1" ht="16.5" customHeight="1">
      <c r="B23" s="22"/>
      <c r="C23" s="23"/>
      <c r="D23" s="23"/>
      <c r="E23" s="359" t="s">
        <v>1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3"/>
      <c r="AP23" s="23"/>
      <c r="AQ23" s="23"/>
      <c r="AR23" s="21"/>
      <c r="BE23" s="35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2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3">
        <f>ROUND(AG94,2)</f>
        <v>0</v>
      </c>
      <c r="AL26" s="344"/>
      <c r="AM26" s="344"/>
      <c r="AN26" s="344"/>
      <c r="AO26" s="344"/>
      <c r="AP26" s="37"/>
      <c r="AQ26" s="37"/>
      <c r="AR26" s="40"/>
      <c r="BE26" s="35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5" t="s">
        <v>37</v>
      </c>
      <c r="M28" s="345"/>
      <c r="N28" s="345"/>
      <c r="O28" s="345"/>
      <c r="P28" s="345"/>
      <c r="Q28" s="37"/>
      <c r="R28" s="37"/>
      <c r="S28" s="37"/>
      <c r="T28" s="37"/>
      <c r="U28" s="37"/>
      <c r="V28" s="37"/>
      <c r="W28" s="345" t="s">
        <v>38</v>
      </c>
      <c r="X28" s="345"/>
      <c r="Y28" s="345"/>
      <c r="Z28" s="345"/>
      <c r="AA28" s="345"/>
      <c r="AB28" s="345"/>
      <c r="AC28" s="345"/>
      <c r="AD28" s="345"/>
      <c r="AE28" s="345"/>
      <c r="AF28" s="37"/>
      <c r="AG28" s="37"/>
      <c r="AH28" s="37"/>
      <c r="AI28" s="37"/>
      <c r="AJ28" s="37"/>
      <c r="AK28" s="345" t="s">
        <v>39</v>
      </c>
      <c r="AL28" s="345"/>
      <c r="AM28" s="345"/>
      <c r="AN28" s="345"/>
      <c r="AO28" s="345"/>
      <c r="AP28" s="37"/>
      <c r="AQ28" s="37"/>
      <c r="AR28" s="40"/>
      <c r="BE28" s="352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v>0</v>
      </c>
      <c r="AL29" s="338"/>
      <c r="AM29" s="338"/>
      <c r="AN29" s="338"/>
      <c r="AO29" s="338"/>
      <c r="AP29" s="42"/>
      <c r="AQ29" s="42"/>
      <c r="AR29" s="43"/>
      <c r="BE29" s="353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SUM(AK26)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SUM(W30*L30)</f>
        <v>0</v>
      </c>
      <c r="AL30" s="338"/>
      <c r="AM30" s="338"/>
      <c r="AN30" s="338"/>
      <c r="AO30" s="338"/>
      <c r="AP30" s="42"/>
      <c r="AQ30" s="42"/>
      <c r="AR30" s="43"/>
      <c r="BE30" s="353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 t="e">
        <f>ROUND(BB94, 2)</f>
        <v>#REF!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E31" s="353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 t="e">
        <f>ROUND(BC94, 2)</f>
        <v>#REF!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E32" s="353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 t="e">
        <f>ROUND(BD94, 2)</f>
        <v>#REF!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  <c r="BE33" s="35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2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50" t="s">
        <v>48</v>
      </c>
      <c r="Y35" s="348"/>
      <c r="Z35" s="348"/>
      <c r="AA35" s="348"/>
      <c r="AB35" s="348"/>
      <c r="AC35" s="46"/>
      <c r="AD35" s="46"/>
      <c r="AE35" s="46"/>
      <c r="AF35" s="46"/>
      <c r="AG35" s="46"/>
      <c r="AH35" s="46"/>
      <c r="AI35" s="46"/>
      <c r="AJ35" s="46"/>
      <c r="AK35" s="347">
        <f>SUM(AK26:AK33)</f>
        <v>0</v>
      </c>
      <c r="AL35" s="348"/>
      <c r="AM35" s="348"/>
      <c r="AN35" s="348"/>
      <c r="AO35" s="34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40" t="str">
        <f>K6</f>
        <v>Stavební úpravy bytového domu Sokolov, Chelčického 1310-1311</v>
      </c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1"/>
      <c r="AK85" s="341"/>
      <c r="AL85" s="341"/>
      <c r="AM85" s="341"/>
      <c r="AN85" s="341"/>
      <c r="AO85" s="34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Sokolov, Petra Chelčického 1310-1311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42" t="str">
        <f>IF(AN8= "","",AN8)</f>
        <v>6. 9. 2021</v>
      </c>
      <c r="AN87" s="34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25" t="str">
        <f>IF(E17="","",E17)</f>
        <v>Ing. Jan Schrader</v>
      </c>
      <c r="AN89" s="326"/>
      <c r="AO89" s="326"/>
      <c r="AP89" s="326"/>
      <c r="AQ89" s="37"/>
      <c r="AR89" s="40"/>
      <c r="AS89" s="319" t="s">
        <v>56</v>
      </c>
      <c r="AT89" s="32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25" t="str">
        <f>IF(E20="","",E20)</f>
        <v xml:space="preserve"> </v>
      </c>
      <c r="AN90" s="326"/>
      <c r="AO90" s="326"/>
      <c r="AP90" s="326"/>
      <c r="AQ90" s="37"/>
      <c r="AR90" s="40"/>
      <c r="AS90" s="321"/>
      <c r="AT90" s="32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3"/>
      <c r="AT91" s="32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7" t="s">
        <v>57</v>
      </c>
      <c r="D92" s="328"/>
      <c r="E92" s="328"/>
      <c r="F92" s="328"/>
      <c r="G92" s="328"/>
      <c r="H92" s="74"/>
      <c r="I92" s="330" t="s">
        <v>58</v>
      </c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9" t="s">
        <v>59</v>
      </c>
      <c r="AH92" s="328"/>
      <c r="AI92" s="328"/>
      <c r="AJ92" s="328"/>
      <c r="AK92" s="328"/>
      <c r="AL92" s="328"/>
      <c r="AM92" s="328"/>
      <c r="AN92" s="330" t="s">
        <v>60</v>
      </c>
      <c r="AO92" s="328"/>
      <c r="AP92" s="331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35">
        <f>ROUND(SUM(AG95:AG99),2)</f>
        <v>0</v>
      </c>
      <c r="AH94" s="335"/>
      <c r="AI94" s="335"/>
      <c r="AJ94" s="335"/>
      <c r="AK94" s="335"/>
      <c r="AL94" s="335"/>
      <c r="AM94" s="335"/>
      <c r="AN94" s="336">
        <f>SUM(AN95:AP99)</f>
        <v>0</v>
      </c>
      <c r="AO94" s="336"/>
      <c r="AP94" s="336"/>
      <c r="AQ94" s="86" t="s">
        <v>1</v>
      </c>
      <c r="AR94" s="87"/>
      <c r="AS94" s="88">
        <f>ROUND(SUM(AS95:AS99),2)</f>
        <v>0</v>
      </c>
      <c r="AT94" s="89" t="e">
        <f t="shared" ref="AT94:AT99" si="0">ROUND(SUM(AV94:AW94),2)</f>
        <v>#REF!</v>
      </c>
      <c r="AU94" s="90" t="e">
        <f>ROUND(SUM(AU95:AU99),5)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ROUND(SUM(AZ95:AZ99),2)</f>
        <v>#REF!</v>
      </c>
      <c r="BA94" s="89" t="e">
        <f>ROUND(SUM(BA95:BA99),2)</f>
        <v>#REF!</v>
      </c>
      <c r="BB94" s="89" t="e">
        <f>ROUND(SUM(BB95:BB99),2)</f>
        <v>#REF!</v>
      </c>
      <c r="BC94" s="89" t="e">
        <f>ROUND(SUM(BC95:BC99),2)</f>
        <v>#REF!</v>
      </c>
      <c r="BD94" s="91" t="e">
        <f>ROUND(SUM(BD95:BD99),2)</f>
        <v>#REF!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332" t="s">
        <v>14</v>
      </c>
      <c r="E95" s="332"/>
      <c r="F95" s="332"/>
      <c r="G95" s="332"/>
      <c r="H95" s="332"/>
      <c r="I95" s="97"/>
      <c r="J95" s="332" t="s">
        <v>81</v>
      </c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3">
        <f>'00 - VRN'!J30</f>
        <v>0</v>
      </c>
      <c r="AH95" s="334"/>
      <c r="AI95" s="334"/>
      <c r="AJ95" s="334"/>
      <c r="AK95" s="334"/>
      <c r="AL95" s="334"/>
      <c r="AM95" s="334"/>
      <c r="AN95" s="333">
        <f t="shared" ref="AN95:AN99" si="1">SUM(AG95,AT95)</f>
        <v>0</v>
      </c>
      <c r="AO95" s="334"/>
      <c r="AP95" s="334"/>
      <c r="AQ95" s="98" t="s">
        <v>82</v>
      </c>
      <c r="AR95" s="99"/>
      <c r="AS95" s="100">
        <v>0</v>
      </c>
      <c r="AT95" s="101">
        <f t="shared" si="0"/>
        <v>0</v>
      </c>
      <c r="AU95" s="102">
        <f>'00 - VRN'!P122</f>
        <v>0</v>
      </c>
      <c r="AV95" s="101">
        <f>'00 - VRN'!J33</f>
        <v>0</v>
      </c>
      <c r="AW95" s="101">
        <f>'00 - VRN'!J34</f>
        <v>0</v>
      </c>
      <c r="AX95" s="101">
        <f>'00 - VRN'!J35</f>
        <v>0</v>
      </c>
      <c r="AY95" s="101">
        <f>'00 - VRN'!J36</f>
        <v>0</v>
      </c>
      <c r="AZ95" s="101">
        <f>'00 - VRN'!F33</f>
        <v>0</v>
      </c>
      <c r="BA95" s="101">
        <f>'00 - VRN'!F34</f>
        <v>0</v>
      </c>
      <c r="BB95" s="101">
        <f>'00 - VRN'!F35</f>
        <v>0</v>
      </c>
      <c r="BC95" s="101">
        <f>'00 - VRN'!F36</f>
        <v>0</v>
      </c>
      <c r="BD95" s="103">
        <f>'00 - VRN'!F37</f>
        <v>0</v>
      </c>
      <c r="BT95" s="104" t="s">
        <v>83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80</v>
      </c>
      <c r="B96" s="95"/>
      <c r="C96" s="96"/>
      <c r="D96" s="332" t="s">
        <v>85</v>
      </c>
      <c r="E96" s="332"/>
      <c r="F96" s="332"/>
      <c r="G96" s="332"/>
      <c r="H96" s="332"/>
      <c r="I96" s="97"/>
      <c r="J96" s="332" t="s">
        <v>86</v>
      </c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3">
        <f>'01 - Stavební část'!J30</f>
        <v>0</v>
      </c>
      <c r="AH96" s="334"/>
      <c r="AI96" s="334"/>
      <c r="AJ96" s="334"/>
      <c r="AK96" s="334"/>
      <c r="AL96" s="334"/>
      <c r="AM96" s="334"/>
      <c r="AN96" s="333">
        <f t="shared" si="1"/>
        <v>0</v>
      </c>
      <c r="AO96" s="334"/>
      <c r="AP96" s="334"/>
      <c r="AQ96" s="98" t="s">
        <v>82</v>
      </c>
      <c r="AR96" s="99"/>
      <c r="AS96" s="100">
        <v>0</v>
      </c>
      <c r="AT96" s="101">
        <f t="shared" si="0"/>
        <v>0</v>
      </c>
      <c r="AU96" s="102">
        <f>'01 - Stavební část'!P141</f>
        <v>0</v>
      </c>
      <c r="AV96" s="101">
        <f>'01 - Stavební část'!J33</f>
        <v>0</v>
      </c>
      <c r="AW96" s="101">
        <f>'01 - Stavební část'!J34</f>
        <v>0</v>
      </c>
      <c r="AX96" s="101">
        <f>'01 - Stavební část'!J35</f>
        <v>0</v>
      </c>
      <c r="AY96" s="101">
        <f>'01 - Stavební část'!J36</f>
        <v>0</v>
      </c>
      <c r="AZ96" s="101">
        <f>'01 - Stavební část'!F33</f>
        <v>0</v>
      </c>
      <c r="BA96" s="101">
        <f>'01 - Stavební část'!F34</f>
        <v>0</v>
      </c>
      <c r="BB96" s="101">
        <f>'01 - Stavební část'!F35</f>
        <v>0</v>
      </c>
      <c r="BC96" s="101">
        <f>'01 - Stavební část'!F36</f>
        <v>0</v>
      </c>
      <c r="BD96" s="103">
        <f>'01 - Stavební část'!F37</f>
        <v>0</v>
      </c>
      <c r="BT96" s="104" t="s">
        <v>83</v>
      </c>
      <c r="BV96" s="104" t="s">
        <v>78</v>
      </c>
      <c r="BW96" s="104" t="s">
        <v>87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80</v>
      </c>
      <c r="B97" s="95"/>
      <c r="C97" s="96"/>
      <c r="D97" s="332" t="s">
        <v>88</v>
      </c>
      <c r="E97" s="332"/>
      <c r="F97" s="332"/>
      <c r="G97" s="332"/>
      <c r="H97" s="332"/>
      <c r="I97" s="97"/>
      <c r="J97" s="332" t="s">
        <v>89</v>
      </c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3">
        <f>'02 - ZTI'!J30</f>
        <v>0</v>
      </c>
      <c r="AH97" s="334"/>
      <c r="AI97" s="334"/>
      <c r="AJ97" s="334"/>
      <c r="AK97" s="334"/>
      <c r="AL97" s="334"/>
      <c r="AM97" s="334"/>
      <c r="AN97" s="333">
        <f t="shared" si="1"/>
        <v>0</v>
      </c>
      <c r="AO97" s="334"/>
      <c r="AP97" s="334"/>
      <c r="AQ97" s="98" t="s">
        <v>82</v>
      </c>
      <c r="AR97" s="99"/>
      <c r="AS97" s="100">
        <v>0</v>
      </c>
      <c r="AT97" s="101">
        <f t="shared" si="0"/>
        <v>0</v>
      </c>
      <c r="AU97" s="102">
        <f>'02 - ZTI'!P124</f>
        <v>0</v>
      </c>
      <c r="AV97" s="101">
        <f>'02 - ZTI'!J33</f>
        <v>0</v>
      </c>
      <c r="AW97" s="101">
        <f>'02 - ZTI'!J34</f>
        <v>0</v>
      </c>
      <c r="AX97" s="101">
        <f>'02 - ZTI'!J35</f>
        <v>0</v>
      </c>
      <c r="AY97" s="101">
        <f>'02 - ZTI'!J36</f>
        <v>0</v>
      </c>
      <c r="AZ97" s="101">
        <f>'02 - ZTI'!F33</f>
        <v>0</v>
      </c>
      <c r="BA97" s="101">
        <f>'02 - ZTI'!F34</f>
        <v>0</v>
      </c>
      <c r="BB97" s="101">
        <f>'02 - ZTI'!F35</f>
        <v>0</v>
      </c>
      <c r="BC97" s="101">
        <f>'02 - ZTI'!F36</f>
        <v>0</v>
      </c>
      <c r="BD97" s="103">
        <f>'02 - ZTI'!F37</f>
        <v>0</v>
      </c>
      <c r="BT97" s="104" t="s">
        <v>83</v>
      </c>
      <c r="BV97" s="104" t="s">
        <v>78</v>
      </c>
      <c r="BW97" s="104" t="s">
        <v>90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80</v>
      </c>
      <c r="B98" s="95"/>
      <c r="C98" s="96"/>
      <c r="D98" s="332" t="s">
        <v>91</v>
      </c>
      <c r="E98" s="332"/>
      <c r="F98" s="332"/>
      <c r="G98" s="332"/>
      <c r="H98" s="332"/>
      <c r="I98" s="97"/>
      <c r="J98" s="332" t="s">
        <v>92</v>
      </c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3">
        <f>SUM('03 - Elektroinstalace'!G166)</f>
        <v>0</v>
      </c>
      <c r="AH98" s="334"/>
      <c r="AI98" s="334"/>
      <c r="AJ98" s="334"/>
      <c r="AK98" s="334"/>
      <c r="AL98" s="334"/>
      <c r="AM98" s="334"/>
      <c r="AN98" s="333">
        <f>SUM(AG98*1.15)</f>
        <v>0</v>
      </c>
      <c r="AO98" s="334"/>
      <c r="AP98" s="334"/>
      <c r="AQ98" s="98" t="s">
        <v>82</v>
      </c>
      <c r="AR98" s="99"/>
      <c r="AS98" s="100">
        <v>0</v>
      </c>
      <c r="AT98" s="101" t="e">
        <f t="shared" si="0"/>
        <v>#REF!</v>
      </c>
      <c r="AU98" s="102" t="e">
        <f>#REF!</f>
        <v>#REF!</v>
      </c>
      <c r="AV98" s="101" t="e">
        <f>#REF!</f>
        <v>#REF!</v>
      </c>
      <c r="AW98" s="101" t="e">
        <f>#REF!</f>
        <v>#REF!</v>
      </c>
      <c r="AX98" s="101" t="e">
        <f>#REF!</f>
        <v>#REF!</v>
      </c>
      <c r="AY98" s="101" t="e">
        <f>#REF!</f>
        <v>#REF!</v>
      </c>
      <c r="AZ98" s="101" t="e">
        <f>#REF!</f>
        <v>#REF!</v>
      </c>
      <c r="BA98" s="101" t="e">
        <f>#REF!</f>
        <v>#REF!</v>
      </c>
      <c r="BB98" s="101" t="e">
        <f>#REF!</f>
        <v>#REF!</v>
      </c>
      <c r="BC98" s="101" t="e">
        <f>#REF!</f>
        <v>#REF!</v>
      </c>
      <c r="BD98" s="103" t="e">
        <f>#REF!</f>
        <v>#REF!</v>
      </c>
      <c r="BT98" s="104" t="s">
        <v>83</v>
      </c>
      <c r="BV98" s="104" t="s">
        <v>78</v>
      </c>
      <c r="BW98" s="104" t="s">
        <v>93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80</v>
      </c>
      <c r="B99" s="95"/>
      <c r="C99" s="96"/>
      <c r="D99" s="332" t="s">
        <v>94</v>
      </c>
      <c r="E99" s="332"/>
      <c r="F99" s="332"/>
      <c r="G99" s="332"/>
      <c r="H99" s="332"/>
      <c r="I99" s="97"/>
      <c r="J99" s="332" t="s">
        <v>95</v>
      </c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>
        <f>'04 - Ústřední vytápění'!J30</f>
        <v>0</v>
      </c>
      <c r="AH99" s="334"/>
      <c r="AI99" s="334"/>
      <c r="AJ99" s="334"/>
      <c r="AK99" s="334"/>
      <c r="AL99" s="334"/>
      <c r="AM99" s="334"/>
      <c r="AN99" s="333">
        <f t="shared" si="1"/>
        <v>0</v>
      </c>
      <c r="AO99" s="334"/>
      <c r="AP99" s="334"/>
      <c r="AQ99" s="98" t="s">
        <v>82</v>
      </c>
      <c r="AR99" s="99"/>
      <c r="AS99" s="105">
        <v>0</v>
      </c>
      <c r="AT99" s="106">
        <f t="shared" si="0"/>
        <v>0</v>
      </c>
      <c r="AU99" s="107">
        <f>'04 - Ústřední vytápění'!P123</f>
        <v>0</v>
      </c>
      <c r="AV99" s="106">
        <f>'04 - Ústřední vytápění'!J33</f>
        <v>0</v>
      </c>
      <c r="AW99" s="106">
        <f>'04 - Ústřední vytápění'!J34</f>
        <v>0</v>
      </c>
      <c r="AX99" s="106">
        <f>'04 - Ústřední vytápění'!J35</f>
        <v>0</v>
      </c>
      <c r="AY99" s="106">
        <f>'04 - Ústřední vytápění'!J36</f>
        <v>0</v>
      </c>
      <c r="AZ99" s="106">
        <f>'04 - Ústřední vytápění'!F33</f>
        <v>0</v>
      </c>
      <c r="BA99" s="106">
        <f>'04 - Ústřední vytápění'!F34</f>
        <v>0</v>
      </c>
      <c r="BB99" s="106">
        <f>'04 - Ústřední vytápění'!F35</f>
        <v>0</v>
      </c>
      <c r="BC99" s="106">
        <f>'04 - Ústřední vytápění'!F36</f>
        <v>0</v>
      </c>
      <c r="BD99" s="108">
        <f>'04 - Ústřední vytápění'!F37</f>
        <v>0</v>
      </c>
      <c r="BT99" s="104" t="s">
        <v>83</v>
      </c>
      <c r="BV99" s="104" t="s">
        <v>78</v>
      </c>
      <c r="BW99" s="104" t="s">
        <v>96</v>
      </c>
      <c r="BX99" s="104" t="s">
        <v>5</v>
      </c>
      <c r="CL99" s="104" t="s">
        <v>1</v>
      </c>
      <c r="CM99" s="104" t="s">
        <v>83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zjyEG5YmgiyF1GKGOIPoni91DwGuE8GUFY4OJF6u8zMvAXCs1osf80E5f+xGNZXJLC8pDMx+oX8kF4wj2ogUWQ==" saltValue="nHzeSagM4W0wSGVdB5kz4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0 - VRN'!C2" display="/"/>
    <hyperlink ref="A96" location="'01 - Stavební část'!C2" display="/"/>
    <hyperlink ref="A97" location="'02 - ZTI'!C2" display="/"/>
    <hyperlink ref="A98" location="'03 - Elektroinstalace'!C2" display="/"/>
    <hyperlink ref="A99" location="'04 - Ústřední vytápě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3" t="str">
        <f>'Rekapitulace stavby'!K6</f>
        <v>Stavební úpravy bytového domu Sokolov, Chelčického 1310-1311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13" t="s">
        <v>98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99</v>
      </c>
      <c r="F9" s="366"/>
      <c r="G9" s="366"/>
      <c r="H9" s="36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6. 9. 2021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69" t="s">
        <v>1</v>
      </c>
      <c r="F27" s="369"/>
      <c r="G27" s="369"/>
      <c r="H27" s="36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ROUND((SUM(BE122:BE138)),  2)</f>
        <v>0</v>
      </c>
      <c r="G33" s="35"/>
      <c r="H33" s="35"/>
      <c r="I33" s="125">
        <v>0.21</v>
      </c>
      <c r="J33" s="124">
        <f>ROUND(((SUM(BE122:BE138))*I33),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ROUND((SUM(BF122:BF138)),  2)</f>
        <v>0</v>
      </c>
      <c r="G34" s="35"/>
      <c r="H34" s="35"/>
      <c r="I34" s="125">
        <v>0.15</v>
      </c>
      <c r="J34" s="124">
        <f>ROUND(((SUM(BF122:BF138))*I34),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ROUND((SUM(BH122:BH138)),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Stavební úpravy bytového domu Sokolov, Chelčického 1310-1311</v>
      </c>
      <c r="F85" s="362"/>
      <c r="G85" s="362"/>
      <c r="H85" s="36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40" t="str">
        <f>E9</f>
        <v>00 - VRN</v>
      </c>
      <c r="F87" s="360"/>
      <c r="G87" s="360"/>
      <c r="H87" s="36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6. 9. 2021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105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106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107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108</v>
      </c>
      <c r="E100" s="157"/>
      <c r="F100" s="157"/>
      <c r="G100" s="157"/>
      <c r="H100" s="157"/>
      <c r="I100" s="157"/>
      <c r="J100" s="158">
        <f>J128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109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110</v>
      </c>
      <c r="E102" s="157"/>
      <c r="F102" s="157"/>
      <c r="G102" s="157"/>
      <c r="H102" s="157"/>
      <c r="I102" s="157"/>
      <c r="J102" s="158">
        <f>J137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61" t="str">
        <f>E7</f>
        <v>Stavební úpravy bytového domu Sokolov, Chelčického 1310-1311</v>
      </c>
      <c r="F112" s="362"/>
      <c r="G112" s="362"/>
      <c r="H112" s="36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0" t="str">
        <f>E9</f>
        <v>00 - VRN</v>
      </c>
      <c r="F114" s="360"/>
      <c r="G114" s="360"/>
      <c r="H114" s="360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Sokolov, Petra Chelčického 1310-1311</v>
      </c>
      <c r="G116" s="37"/>
      <c r="H116" s="37"/>
      <c r="I116" s="30" t="s">
        <v>22</v>
      </c>
      <c r="J116" s="67" t="str">
        <f>IF(J12="","",J12)</f>
        <v>6. 9. 2021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Město Sokolov</v>
      </c>
      <c r="G118" s="37"/>
      <c r="H118" s="37"/>
      <c r="I118" s="30" t="s">
        <v>30</v>
      </c>
      <c r="J118" s="33" t="str">
        <f>E21</f>
        <v>Ing. Jan Schrader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112</v>
      </c>
      <c r="D121" s="163" t="s">
        <v>61</v>
      </c>
      <c r="E121" s="163" t="s">
        <v>57</v>
      </c>
      <c r="F121" s="163" t="s">
        <v>58</v>
      </c>
      <c r="G121" s="163" t="s">
        <v>113</v>
      </c>
      <c r="H121" s="163" t="s">
        <v>114</v>
      </c>
      <c r="I121" s="163" t="s">
        <v>115</v>
      </c>
      <c r="J121" s="163" t="s">
        <v>102</v>
      </c>
      <c r="K121" s="164" t="s">
        <v>116</v>
      </c>
      <c r="L121" s="165"/>
      <c r="M121" s="76" t="s">
        <v>1</v>
      </c>
      <c r="N121" s="77" t="s">
        <v>40</v>
      </c>
      <c r="O121" s="77" t="s">
        <v>117</v>
      </c>
      <c r="P121" s="77" t="s">
        <v>118</v>
      </c>
      <c r="Q121" s="77" t="s">
        <v>119</v>
      </c>
      <c r="R121" s="77" t="s">
        <v>120</v>
      </c>
      <c r="S121" s="77" t="s">
        <v>121</v>
      </c>
      <c r="T121" s="78" t="s">
        <v>122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123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0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104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81</v>
      </c>
      <c r="F123" s="174" t="s">
        <v>124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P124+P126+P128+P133+P137</f>
        <v>0</v>
      </c>
      <c r="Q123" s="179"/>
      <c r="R123" s="180">
        <f>R124+R126+R128+R133+R137</f>
        <v>0</v>
      </c>
      <c r="S123" s="179"/>
      <c r="T123" s="181">
        <f>T124+T126+T128+T133+T137</f>
        <v>0</v>
      </c>
      <c r="AR123" s="182" t="s">
        <v>125</v>
      </c>
      <c r="AT123" s="183" t="s">
        <v>75</v>
      </c>
      <c r="AU123" s="183" t="s">
        <v>76</v>
      </c>
      <c r="AY123" s="182" t="s">
        <v>126</v>
      </c>
      <c r="BK123" s="184">
        <f>BK124+BK126+BK128+BK133+BK137</f>
        <v>0</v>
      </c>
    </row>
    <row r="124" spans="1:65" s="12" customFormat="1" ht="22.9" customHeight="1">
      <c r="B124" s="171"/>
      <c r="C124" s="172"/>
      <c r="D124" s="173" t="s">
        <v>75</v>
      </c>
      <c r="E124" s="185" t="s">
        <v>127</v>
      </c>
      <c r="F124" s="185" t="s">
        <v>128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P125</f>
        <v>0</v>
      </c>
      <c r="Q124" s="179"/>
      <c r="R124" s="180">
        <f>R125</f>
        <v>0</v>
      </c>
      <c r="S124" s="179"/>
      <c r="T124" s="181">
        <f>T125</f>
        <v>0</v>
      </c>
      <c r="AR124" s="182" t="s">
        <v>125</v>
      </c>
      <c r="AT124" s="183" t="s">
        <v>75</v>
      </c>
      <c r="AU124" s="183" t="s">
        <v>83</v>
      </c>
      <c r="AY124" s="182" t="s">
        <v>126</v>
      </c>
      <c r="BK124" s="184">
        <f>BK125</f>
        <v>0</v>
      </c>
    </row>
    <row r="125" spans="1:65" s="2" customFormat="1" ht="16.5" customHeight="1">
      <c r="A125" s="35"/>
      <c r="B125" s="36"/>
      <c r="C125" s="187" t="s">
        <v>83</v>
      </c>
      <c r="D125" s="187" t="s">
        <v>129</v>
      </c>
      <c r="E125" s="188" t="s">
        <v>130</v>
      </c>
      <c r="F125" s="189" t="s">
        <v>131</v>
      </c>
      <c r="G125" s="190" t="s">
        <v>132</v>
      </c>
      <c r="H125" s="191">
        <v>1</v>
      </c>
      <c r="I125" s="192"/>
      <c r="J125" s="193">
        <f>ROUND(I125*H125,2)</f>
        <v>0</v>
      </c>
      <c r="K125" s="189" t="s">
        <v>133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134</v>
      </c>
      <c r="AT125" s="198" t="s">
        <v>129</v>
      </c>
      <c r="AU125" s="198" t="s">
        <v>135</v>
      </c>
      <c r="AY125" s="18" t="s">
        <v>126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135</v>
      </c>
      <c r="BK125" s="199">
        <f>ROUND(I125*H125,2)</f>
        <v>0</v>
      </c>
      <c r="BL125" s="18" t="s">
        <v>134</v>
      </c>
      <c r="BM125" s="198" t="s">
        <v>136</v>
      </c>
    </row>
    <row r="126" spans="1:65" s="12" customFormat="1" ht="22.9" customHeight="1">
      <c r="B126" s="171"/>
      <c r="C126" s="172"/>
      <c r="D126" s="173" t="s">
        <v>75</v>
      </c>
      <c r="E126" s="185" t="s">
        <v>137</v>
      </c>
      <c r="F126" s="185" t="s">
        <v>138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0</v>
      </c>
      <c r="S126" s="179"/>
      <c r="T126" s="181">
        <f>T127</f>
        <v>0</v>
      </c>
      <c r="AR126" s="182" t="s">
        <v>125</v>
      </c>
      <c r="AT126" s="183" t="s">
        <v>75</v>
      </c>
      <c r="AU126" s="183" t="s">
        <v>83</v>
      </c>
      <c r="AY126" s="182" t="s">
        <v>126</v>
      </c>
      <c r="BK126" s="184">
        <f>BK127</f>
        <v>0</v>
      </c>
    </row>
    <row r="127" spans="1:65" s="2" customFormat="1" ht="16.5" customHeight="1">
      <c r="A127" s="35"/>
      <c r="B127" s="36"/>
      <c r="C127" s="187" t="s">
        <v>135</v>
      </c>
      <c r="D127" s="187" t="s">
        <v>129</v>
      </c>
      <c r="E127" s="188" t="s">
        <v>139</v>
      </c>
      <c r="F127" s="189" t="s">
        <v>140</v>
      </c>
      <c r="G127" s="190" t="s">
        <v>132</v>
      </c>
      <c r="H127" s="191">
        <v>1</v>
      </c>
      <c r="I127" s="192"/>
      <c r="J127" s="193">
        <f>ROUND(I127*H127,2)</f>
        <v>0</v>
      </c>
      <c r="K127" s="189" t="s">
        <v>1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134</v>
      </c>
      <c r="AT127" s="198" t="s">
        <v>129</v>
      </c>
      <c r="AU127" s="198" t="s">
        <v>135</v>
      </c>
      <c r="AY127" s="18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135</v>
      </c>
      <c r="BK127" s="199">
        <f>ROUND(I127*H127,2)</f>
        <v>0</v>
      </c>
      <c r="BL127" s="18" t="s">
        <v>134</v>
      </c>
      <c r="BM127" s="198" t="s">
        <v>141</v>
      </c>
    </row>
    <row r="128" spans="1:65" s="12" customFormat="1" ht="22.9" customHeight="1">
      <c r="B128" s="171"/>
      <c r="C128" s="172"/>
      <c r="D128" s="173" t="s">
        <v>75</v>
      </c>
      <c r="E128" s="185" t="s">
        <v>142</v>
      </c>
      <c r="F128" s="185" t="s">
        <v>143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SUM(P129:P132)</f>
        <v>0</v>
      </c>
      <c r="Q128" s="179"/>
      <c r="R128" s="180">
        <f>SUM(R129:R132)</f>
        <v>0</v>
      </c>
      <c r="S128" s="179"/>
      <c r="T128" s="181">
        <f>SUM(T129:T132)</f>
        <v>0</v>
      </c>
      <c r="AR128" s="182" t="s">
        <v>125</v>
      </c>
      <c r="AT128" s="183" t="s">
        <v>75</v>
      </c>
      <c r="AU128" s="183" t="s">
        <v>83</v>
      </c>
      <c r="AY128" s="182" t="s">
        <v>126</v>
      </c>
      <c r="BK128" s="184">
        <f>SUM(BK129:BK132)</f>
        <v>0</v>
      </c>
    </row>
    <row r="129" spans="1:65" s="2" customFormat="1" ht="24.2" customHeight="1">
      <c r="A129" s="35"/>
      <c r="B129" s="36"/>
      <c r="C129" s="187" t="s">
        <v>144</v>
      </c>
      <c r="D129" s="187" t="s">
        <v>129</v>
      </c>
      <c r="E129" s="188" t="s">
        <v>145</v>
      </c>
      <c r="F129" s="189" t="s">
        <v>146</v>
      </c>
      <c r="G129" s="190" t="s">
        <v>132</v>
      </c>
      <c r="H129" s="191">
        <v>1</v>
      </c>
      <c r="I129" s="192"/>
      <c r="J129" s="193">
        <f>ROUND(I129*H129,2)</f>
        <v>0</v>
      </c>
      <c r="K129" s="189" t="s">
        <v>133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134</v>
      </c>
      <c r="AT129" s="198" t="s">
        <v>129</v>
      </c>
      <c r="AU129" s="198" t="s">
        <v>135</v>
      </c>
      <c r="AY129" s="18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135</v>
      </c>
      <c r="BK129" s="199">
        <f>ROUND(I129*H129,2)</f>
        <v>0</v>
      </c>
      <c r="BL129" s="18" t="s">
        <v>134</v>
      </c>
      <c r="BM129" s="198" t="s">
        <v>147</v>
      </c>
    </row>
    <row r="130" spans="1:65" s="2" customFormat="1" ht="16.5" customHeight="1">
      <c r="A130" s="35"/>
      <c r="B130" s="36"/>
      <c r="C130" s="187" t="s">
        <v>148</v>
      </c>
      <c r="D130" s="187" t="s">
        <v>129</v>
      </c>
      <c r="E130" s="188" t="s">
        <v>149</v>
      </c>
      <c r="F130" s="189" t="s">
        <v>150</v>
      </c>
      <c r="G130" s="190" t="s">
        <v>132</v>
      </c>
      <c r="H130" s="191">
        <v>1</v>
      </c>
      <c r="I130" s="192"/>
      <c r="J130" s="193">
        <f>ROUND(I130*H130,2)</f>
        <v>0</v>
      </c>
      <c r="K130" s="189" t="s">
        <v>133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134</v>
      </c>
      <c r="AT130" s="198" t="s">
        <v>129</v>
      </c>
      <c r="AU130" s="198" t="s">
        <v>135</v>
      </c>
      <c r="AY130" s="18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135</v>
      </c>
      <c r="BK130" s="199">
        <f>ROUND(I130*H130,2)</f>
        <v>0</v>
      </c>
      <c r="BL130" s="18" t="s">
        <v>134</v>
      </c>
      <c r="BM130" s="198" t="s">
        <v>151</v>
      </c>
    </row>
    <row r="131" spans="1:65" s="2" customFormat="1" ht="16.5" customHeight="1">
      <c r="A131" s="35"/>
      <c r="B131" s="36"/>
      <c r="C131" s="187" t="s">
        <v>125</v>
      </c>
      <c r="D131" s="187" t="s">
        <v>129</v>
      </c>
      <c r="E131" s="188" t="s">
        <v>152</v>
      </c>
      <c r="F131" s="189" t="s">
        <v>153</v>
      </c>
      <c r="G131" s="190" t="s">
        <v>132</v>
      </c>
      <c r="H131" s="191">
        <v>1</v>
      </c>
      <c r="I131" s="192"/>
      <c r="J131" s="193">
        <f>ROUND(I131*H131,2)</f>
        <v>0</v>
      </c>
      <c r="K131" s="189" t="s">
        <v>133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134</v>
      </c>
      <c r="AT131" s="198" t="s">
        <v>129</v>
      </c>
      <c r="AU131" s="198" t="s">
        <v>135</v>
      </c>
      <c r="AY131" s="18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135</v>
      </c>
      <c r="BK131" s="199">
        <f>ROUND(I131*H131,2)</f>
        <v>0</v>
      </c>
      <c r="BL131" s="18" t="s">
        <v>134</v>
      </c>
      <c r="BM131" s="198" t="s">
        <v>154</v>
      </c>
    </row>
    <row r="132" spans="1:65" s="2" customFormat="1" ht="21.75" customHeight="1">
      <c r="A132" s="35"/>
      <c r="B132" s="36"/>
      <c r="C132" s="187" t="s">
        <v>155</v>
      </c>
      <c r="D132" s="187" t="s">
        <v>129</v>
      </c>
      <c r="E132" s="188" t="s">
        <v>156</v>
      </c>
      <c r="F132" s="189" t="s">
        <v>157</v>
      </c>
      <c r="G132" s="190" t="s">
        <v>132</v>
      </c>
      <c r="H132" s="191">
        <v>1</v>
      </c>
      <c r="I132" s="192"/>
      <c r="J132" s="193">
        <f>ROUND(I132*H132,2)</f>
        <v>0</v>
      </c>
      <c r="K132" s="189" t="s">
        <v>133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134</v>
      </c>
      <c r="AT132" s="198" t="s">
        <v>129</v>
      </c>
      <c r="AU132" s="198" t="s">
        <v>135</v>
      </c>
      <c r="AY132" s="18" t="s">
        <v>126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135</v>
      </c>
      <c r="BK132" s="199">
        <f>ROUND(I132*H132,2)</f>
        <v>0</v>
      </c>
      <c r="BL132" s="18" t="s">
        <v>134</v>
      </c>
      <c r="BM132" s="198" t="s">
        <v>158</v>
      </c>
    </row>
    <row r="133" spans="1:65" s="12" customFormat="1" ht="22.9" customHeight="1">
      <c r="B133" s="171"/>
      <c r="C133" s="172"/>
      <c r="D133" s="173" t="s">
        <v>75</v>
      </c>
      <c r="E133" s="185" t="s">
        <v>159</v>
      </c>
      <c r="F133" s="185" t="s">
        <v>160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SUM(P134:P136)</f>
        <v>0</v>
      </c>
      <c r="Q133" s="179"/>
      <c r="R133" s="180">
        <f>SUM(R134:R136)</f>
        <v>0</v>
      </c>
      <c r="S133" s="179"/>
      <c r="T133" s="181">
        <f>SUM(T134:T136)</f>
        <v>0</v>
      </c>
      <c r="AR133" s="182" t="s">
        <v>125</v>
      </c>
      <c r="AT133" s="183" t="s">
        <v>75</v>
      </c>
      <c r="AU133" s="183" t="s">
        <v>83</v>
      </c>
      <c r="AY133" s="182" t="s">
        <v>126</v>
      </c>
      <c r="BK133" s="184">
        <f>SUM(BK134:BK136)</f>
        <v>0</v>
      </c>
    </row>
    <row r="134" spans="1:65" s="2" customFormat="1" ht="16.5" customHeight="1">
      <c r="A134" s="35"/>
      <c r="B134" s="36"/>
      <c r="C134" s="187" t="s">
        <v>161</v>
      </c>
      <c r="D134" s="187" t="s">
        <v>129</v>
      </c>
      <c r="E134" s="188" t="s">
        <v>162</v>
      </c>
      <c r="F134" s="189" t="s">
        <v>160</v>
      </c>
      <c r="G134" s="190" t="s">
        <v>132</v>
      </c>
      <c r="H134" s="191">
        <v>1</v>
      </c>
      <c r="I134" s="192"/>
      <c r="J134" s="193">
        <f>ROUND(I134*H134,2)</f>
        <v>0</v>
      </c>
      <c r="K134" s="189" t="s">
        <v>133</v>
      </c>
      <c r="L134" s="40"/>
      <c r="M134" s="194" t="s">
        <v>1</v>
      </c>
      <c r="N134" s="195" t="s">
        <v>42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134</v>
      </c>
      <c r="AT134" s="198" t="s">
        <v>129</v>
      </c>
      <c r="AU134" s="198" t="s">
        <v>135</v>
      </c>
      <c r="AY134" s="18" t="s">
        <v>126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135</v>
      </c>
      <c r="BK134" s="199">
        <f>ROUND(I134*H134,2)</f>
        <v>0</v>
      </c>
      <c r="BL134" s="18" t="s">
        <v>134</v>
      </c>
      <c r="BM134" s="198" t="s">
        <v>163</v>
      </c>
    </row>
    <row r="135" spans="1:65" s="2" customFormat="1" ht="16.5" customHeight="1">
      <c r="A135" s="35"/>
      <c r="B135" s="36"/>
      <c r="C135" s="187" t="s">
        <v>164</v>
      </c>
      <c r="D135" s="187" t="s">
        <v>129</v>
      </c>
      <c r="E135" s="188" t="s">
        <v>165</v>
      </c>
      <c r="F135" s="189" t="s">
        <v>166</v>
      </c>
      <c r="G135" s="190" t="s">
        <v>132</v>
      </c>
      <c r="H135" s="191">
        <v>1</v>
      </c>
      <c r="I135" s="192"/>
      <c r="J135" s="193">
        <f>ROUND(I135*H135,2)</f>
        <v>0</v>
      </c>
      <c r="K135" s="189" t="s">
        <v>133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134</v>
      </c>
      <c r="AT135" s="198" t="s">
        <v>129</v>
      </c>
      <c r="AU135" s="198" t="s">
        <v>135</v>
      </c>
      <c r="AY135" s="18" t="s">
        <v>126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135</v>
      </c>
      <c r="BK135" s="199">
        <f>ROUND(I135*H135,2)</f>
        <v>0</v>
      </c>
      <c r="BL135" s="18" t="s">
        <v>134</v>
      </c>
      <c r="BM135" s="198" t="s">
        <v>167</v>
      </c>
    </row>
    <row r="136" spans="1:65" s="2" customFormat="1" ht="16.5" customHeight="1">
      <c r="A136" s="35"/>
      <c r="B136" s="36"/>
      <c r="C136" s="187" t="s">
        <v>168</v>
      </c>
      <c r="D136" s="187" t="s">
        <v>129</v>
      </c>
      <c r="E136" s="188" t="s">
        <v>169</v>
      </c>
      <c r="F136" s="189" t="s">
        <v>170</v>
      </c>
      <c r="G136" s="190" t="s">
        <v>132</v>
      </c>
      <c r="H136" s="191">
        <v>1</v>
      </c>
      <c r="I136" s="192"/>
      <c r="J136" s="193">
        <f>ROUND(I136*H136,2)</f>
        <v>0</v>
      </c>
      <c r="K136" s="189" t="s">
        <v>133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134</v>
      </c>
      <c r="AT136" s="198" t="s">
        <v>129</v>
      </c>
      <c r="AU136" s="198" t="s">
        <v>135</v>
      </c>
      <c r="AY136" s="18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135</v>
      </c>
      <c r="BK136" s="199">
        <f>ROUND(I136*H136,2)</f>
        <v>0</v>
      </c>
      <c r="BL136" s="18" t="s">
        <v>134</v>
      </c>
      <c r="BM136" s="198" t="s">
        <v>171</v>
      </c>
    </row>
    <row r="137" spans="1:65" s="12" customFormat="1" ht="22.9" customHeight="1">
      <c r="B137" s="171"/>
      <c r="C137" s="172"/>
      <c r="D137" s="173" t="s">
        <v>75</v>
      </c>
      <c r="E137" s="185" t="s">
        <v>172</v>
      </c>
      <c r="F137" s="185" t="s">
        <v>173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P138</f>
        <v>0</v>
      </c>
      <c r="Q137" s="179"/>
      <c r="R137" s="180">
        <f>R138</f>
        <v>0</v>
      </c>
      <c r="S137" s="179"/>
      <c r="T137" s="181">
        <f>T138</f>
        <v>0</v>
      </c>
      <c r="AR137" s="182" t="s">
        <v>125</v>
      </c>
      <c r="AT137" s="183" t="s">
        <v>75</v>
      </c>
      <c r="AU137" s="183" t="s">
        <v>83</v>
      </c>
      <c r="AY137" s="182" t="s">
        <v>126</v>
      </c>
      <c r="BK137" s="184">
        <f>BK138</f>
        <v>0</v>
      </c>
    </row>
    <row r="138" spans="1:65" s="2" customFormat="1" ht="21.75" customHeight="1">
      <c r="A138" s="35"/>
      <c r="B138" s="36"/>
      <c r="C138" s="187" t="s">
        <v>174</v>
      </c>
      <c r="D138" s="187" t="s">
        <v>129</v>
      </c>
      <c r="E138" s="188" t="s">
        <v>175</v>
      </c>
      <c r="F138" s="189" t="s">
        <v>176</v>
      </c>
      <c r="G138" s="190" t="s">
        <v>132</v>
      </c>
      <c r="H138" s="191">
        <v>1</v>
      </c>
      <c r="I138" s="192"/>
      <c r="J138" s="193">
        <f>ROUND(I138*H138,2)</f>
        <v>0</v>
      </c>
      <c r="K138" s="189" t="s">
        <v>133</v>
      </c>
      <c r="L138" s="40"/>
      <c r="M138" s="200" t="s">
        <v>1</v>
      </c>
      <c r="N138" s="201" t="s">
        <v>42</v>
      </c>
      <c r="O138" s="20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134</v>
      </c>
      <c r="AT138" s="198" t="s">
        <v>129</v>
      </c>
      <c r="AU138" s="198" t="s">
        <v>135</v>
      </c>
      <c r="AY138" s="18" t="s">
        <v>126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135</v>
      </c>
      <c r="BK138" s="199">
        <f>ROUND(I138*H138,2)</f>
        <v>0</v>
      </c>
      <c r="BL138" s="18" t="s">
        <v>134</v>
      </c>
      <c r="BM138" s="198" t="s">
        <v>177</v>
      </c>
    </row>
    <row r="139" spans="1:65" s="2" customFormat="1" ht="6.95" customHeight="1">
      <c r="A139" s="35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nYFmgGrJbkxEoHM16+Q/xu25jYj5BT0qcjWf+l54IQu1Aiv+k6t4zcF3tMx3TzkV4gkbKQ7uwOQT0/2My7cSJA==" saltValue="XLpOvrdwr/4Zxg51MBWJIJ7C2yTleVJoTSvs3583PSwXQ4mJHRj4QuGGZXAqXSgs8ArNaTAJ9WdcTNMhVmuFgg==" spinCount="100000" sheet="1" objects="1" scenarios="1" formatColumns="0" formatRows="0" autoFilter="0"/>
  <autoFilter ref="C121:K13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0"/>
  <sheetViews>
    <sheetView showGridLines="0" workbookViewId="0">
      <selection activeCell="W852" sqref="W8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3" t="str">
        <f>'Rekapitulace stavby'!K6</f>
        <v>Stavební úpravy bytového domu Sokolov, Chelčického 1310-1311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13" t="s">
        <v>98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178</v>
      </c>
      <c r="F9" s="366"/>
      <c r="G9" s="366"/>
      <c r="H9" s="36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6. 9. 2021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69" t="s">
        <v>1</v>
      </c>
      <c r="F27" s="369"/>
      <c r="G27" s="369"/>
      <c r="H27" s="36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SUM(J96)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ROUND((SUM(BE141:BE1709)),  2)</f>
        <v>0</v>
      </c>
      <c r="G33" s="35"/>
      <c r="H33" s="35"/>
      <c r="I33" s="125">
        <v>0.21</v>
      </c>
      <c r="J33" s="124">
        <f>ROUND(((SUM(BE141:BE1709))*I33),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SUM(J30)</f>
        <v>0</v>
      </c>
      <c r="G34" s="35"/>
      <c r="H34" s="35"/>
      <c r="I34" s="125">
        <v>0.15</v>
      </c>
      <c r="J34" s="124">
        <f>SUM(F34*I34)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ROUND((SUM(BG141:BG1709)),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ROUND((SUM(BH141:BH1709)),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ROUND((SUM(BI141:BI1709)),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Stavební úpravy bytového domu Sokolov, Chelčického 1310-1311</v>
      </c>
      <c r="F85" s="362"/>
      <c r="G85" s="362"/>
      <c r="H85" s="36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40" t="str">
        <f>E9</f>
        <v>01 - Stavební část</v>
      </c>
      <c r="F87" s="360"/>
      <c r="G87" s="360"/>
      <c r="H87" s="36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6. 9. 2021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SUM(J97+J106)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2:12" s="9" customFormat="1" ht="24.95" customHeight="1">
      <c r="B97" s="148"/>
      <c r="C97" s="149"/>
      <c r="D97" s="150" t="s">
        <v>179</v>
      </c>
      <c r="E97" s="151"/>
      <c r="F97" s="151"/>
      <c r="G97" s="151"/>
      <c r="H97" s="151"/>
      <c r="I97" s="151"/>
      <c r="J97" s="152">
        <f>SUM(J98:J105)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180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181</v>
      </c>
      <c r="E99" s="157"/>
      <c r="F99" s="157"/>
      <c r="G99" s="157"/>
      <c r="H99" s="157"/>
      <c r="I99" s="157"/>
      <c r="J99" s="158">
        <f>J166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182</v>
      </c>
      <c r="E100" s="157"/>
      <c r="F100" s="157"/>
      <c r="G100" s="157"/>
      <c r="H100" s="157"/>
      <c r="I100" s="157"/>
      <c r="J100" s="158">
        <f>J273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183</v>
      </c>
      <c r="E101" s="157"/>
      <c r="F101" s="157"/>
      <c r="G101" s="157"/>
      <c r="H101" s="157"/>
      <c r="I101" s="157"/>
      <c r="J101" s="158">
        <f>J293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184</v>
      </c>
      <c r="E102" s="157"/>
      <c r="F102" s="157"/>
      <c r="G102" s="157"/>
      <c r="H102" s="157"/>
      <c r="I102" s="157"/>
      <c r="J102" s="158">
        <f>J305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185</v>
      </c>
      <c r="E103" s="157"/>
      <c r="F103" s="157"/>
      <c r="G103" s="157"/>
      <c r="H103" s="157"/>
      <c r="I103" s="157"/>
      <c r="J103" s="158">
        <f>J672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186</v>
      </c>
      <c r="E104" s="157"/>
      <c r="F104" s="157"/>
      <c r="G104" s="157"/>
      <c r="H104" s="157"/>
      <c r="I104" s="157"/>
      <c r="J104" s="158">
        <f>J863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187</v>
      </c>
      <c r="E105" s="157"/>
      <c r="F105" s="157"/>
      <c r="G105" s="157"/>
      <c r="H105" s="157"/>
      <c r="I105" s="157"/>
      <c r="J105" s="158">
        <f>J875</f>
        <v>0</v>
      </c>
      <c r="K105" s="155"/>
      <c r="L105" s="159"/>
    </row>
    <row r="106" spans="2:12" s="9" customFormat="1" ht="24.95" customHeight="1">
      <c r="B106" s="148"/>
      <c r="C106" s="149"/>
      <c r="D106" s="150" t="s">
        <v>188</v>
      </c>
      <c r="E106" s="151"/>
      <c r="F106" s="151"/>
      <c r="G106" s="151"/>
      <c r="H106" s="151"/>
      <c r="I106" s="151"/>
      <c r="J106" s="152">
        <f>J877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189</v>
      </c>
      <c r="E107" s="157"/>
      <c r="F107" s="157"/>
      <c r="G107" s="157"/>
      <c r="H107" s="157"/>
      <c r="I107" s="157"/>
      <c r="J107" s="158">
        <f>J878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190</v>
      </c>
      <c r="E108" s="157"/>
      <c r="F108" s="157"/>
      <c r="G108" s="157"/>
      <c r="H108" s="157"/>
      <c r="I108" s="157"/>
      <c r="J108" s="158">
        <f>J925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191</v>
      </c>
      <c r="E109" s="157"/>
      <c r="F109" s="157"/>
      <c r="G109" s="157"/>
      <c r="H109" s="157"/>
      <c r="I109" s="157"/>
      <c r="J109" s="158">
        <f>J954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192</v>
      </c>
      <c r="E110" s="157"/>
      <c r="F110" s="157"/>
      <c r="G110" s="157"/>
      <c r="H110" s="157"/>
      <c r="I110" s="157"/>
      <c r="J110" s="158">
        <f>J961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193</v>
      </c>
      <c r="E111" s="157"/>
      <c r="F111" s="157"/>
      <c r="G111" s="157"/>
      <c r="H111" s="157"/>
      <c r="I111" s="157"/>
      <c r="J111" s="158">
        <f>J1053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194</v>
      </c>
      <c r="E112" s="157"/>
      <c r="F112" s="157"/>
      <c r="G112" s="157"/>
      <c r="H112" s="157"/>
      <c r="I112" s="157"/>
      <c r="J112" s="158">
        <f>J1095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195</v>
      </c>
      <c r="E113" s="157"/>
      <c r="F113" s="157"/>
      <c r="G113" s="157"/>
      <c r="H113" s="157"/>
      <c r="I113" s="157"/>
      <c r="J113" s="158">
        <f>J1150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196</v>
      </c>
      <c r="E114" s="157"/>
      <c r="F114" s="157"/>
      <c r="G114" s="157"/>
      <c r="H114" s="157"/>
      <c r="I114" s="157"/>
      <c r="J114" s="158">
        <f>J1159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197</v>
      </c>
      <c r="E115" s="157"/>
      <c r="F115" s="157"/>
      <c r="G115" s="157"/>
      <c r="H115" s="157"/>
      <c r="I115" s="157"/>
      <c r="J115" s="158">
        <f>J1378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198</v>
      </c>
      <c r="E116" s="157"/>
      <c r="F116" s="157"/>
      <c r="G116" s="157"/>
      <c r="H116" s="157"/>
      <c r="I116" s="157"/>
      <c r="J116" s="158">
        <f>J1390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199</v>
      </c>
      <c r="E117" s="157"/>
      <c r="F117" s="157"/>
      <c r="G117" s="157"/>
      <c r="H117" s="157"/>
      <c r="I117" s="157"/>
      <c r="J117" s="158">
        <f>J1420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200</v>
      </c>
      <c r="E118" s="157"/>
      <c r="F118" s="157"/>
      <c r="G118" s="157"/>
      <c r="H118" s="157"/>
      <c r="I118" s="157"/>
      <c r="J118" s="158">
        <f>J1441</f>
        <v>0</v>
      </c>
      <c r="K118" s="155"/>
      <c r="L118" s="159"/>
    </row>
    <row r="119" spans="1:31" s="10" customFormat="1" ht="19.899999999999999" customHeight="1">
      <c r="B119" s="154"/>
      <c r="C119" s="155"/>
      <c r="D119" s="156" t="s">
        <v>201</v>
      </c>
      <c r="E119" s="157"/>
      <c r="F119" s="157"/>
      <c r="G119" s="157"/>
      <c r="H119" s="157"/>
      <c r="I119" s="157"/>
      <c r="J119" s="158">
        <f>J1529</f>
        <v>0</v>
      </c>
      <c r="K119" s="155"/>
      <c r="L119" s="159"/>
    </row>
    <row r="120" spans="1:31" s="10" customFormat="1" ht="19.899999999999999" customHeight="1">
      <c r="B120" s="154"/>
      <c r="C120" s="155"/>
      <c r="D120" s="156" t="s">
        <v>202</v>
      </c>
      <c r="E120" s="157"/>
      <c r="F120" s="157"/>
      <c r="G120" s="157"/>
      <c r="H120" s="157"/>
      <c r="I120" s="157"/>
      <c r="J120" s="158">
        <f>J1576</f>
        <v>0</v>
      </c>
      <c r="K120" s="155"/>
      <c r="L120" s="159"/>
    </row>
    <row r="121" spans="1:31" s="10" customFormat="1" ht="19.899999999999999" customHeight="1">
      <c r="B121" s="154"/>
      <c r="C121" s="155"/>
      <c r="D121" s="156" t="s">
        <v>203</v>
      </c>
      <c r="E121" s="157"/>
      <c r="F121" s="157"/>
      <c r="G121" s="157"/>
      <c r="H121" s="157"/>
      <c r="I121" s="157"/>
      <c r="J121" s="158">
        <f>J1609</f>
        <v>0</v>
      </c>
      <c r="K121" s="155"/>
      <c r="L121" s="159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111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61" t="str">
        <f>E7</f>
        <v>Stavební úpravy bytového domu Sokolov, Chelčického 1310-1311</v>
      </c>
      <c r="F131" s="362"/>
      <c r="G131" s="362"/>
      <c r="H131" s="362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98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40" t="str">
        <f>E9</f>
        <v>01 - Stavební část</v>
      </c>
      <c r="F133" s="360"/>
      <c r="G133" s="360"/>
      <c r="H133" s="360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F12</f>
        <v>Sokolov, Petra Chelčického 1310-1311</v>
      </c>
      <c r="G135" s="37"/>
      <c r="H135" s="37"/>
      <c r="I135" s="30" t="s">
        <v>22</v>
      </c>
      <c r="J135" s="67" t="str">
        <f>IF(J12="","",J12)</f>
        <v>6. 9. 2021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24</v>
      </c>
      <c r="D137" s="37"/>
      <c r="E137" s="37"/>
      <c r="F137" s="28" t="str">
        <f>E15</f>
        <v>Město Sokolov</v>
      </c>
      <c r="G137" s="37"/>
      <c r="H137" s="37"/>
      <c r="I137" s="30" t="s">
        <v>30</v>
      </c>
      <c r="J137" s="33" t="str">
        <f>E21</f>
        <v>Ing. Jan Schrader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IF(E18="","",E18)</f>
        <v>Vyplň údaj</v>
      </c>
      <c r="G138" s="37"/>
      <c r="H138" s="37"/>
      <c r="I138" s="30" t="s">
        <v>33</v>
      </c>
      <c r="J138" s="33" t="str">
        <f>E24</f>
        <v xml:space="preserve"> 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0"/>
      <c r="B140" s="161"/>
      <c r="C140" s="162" t="s">
        <v>112</v>
      </c>
      <c r="D140" s="163" t="s">
        <v>61</v>
      </c>
      <c r="E140" s="163" t="s">
        <v>57</v>
      </c>
      <c r="F140" s="163" t="s">
        <v>58</v>
      </c>
      <c r="G140" s="163" t="s">
        <v>113</v>
      </c>
      <c r="H140" s="163" t="s">
        <v>114</v>
      </c>
      <c r="I140" s="163" t="s">
        <v>115</v>
      </c>
      <c r="J140" s="163" t="s">
        <v>102</v>
      </c>
      <c r="K140" s="164" t="s">
        <v>116</v>
      </c>
      <c r="L140" s="165"/>
      <c r="M140" s="76" t="s">
        <v>1</v>
      </c>
      <c r="N140" s="77" t="s">
        <v>40</v>
      </c>
      <c r="O140" s="77" t="s">
        <v>117</v>
      </c>
      <c r="P140" s="77" t="s">
        <v>118</v>
      </c>
      <c r="Q140" s="77" t="s">
        <v>119</v>
      </c>
      <c r="R140" s="77" t="s">
        <v>120</v>
      </c>
      <c r="S140" s="77" t="s">
        <v>121</v>
      </c>
      <c r="T140" s="78" t="s">
        <v>122</v>
      </c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</row>
    <row r="141" spans="1:65" s="2" customFormat="1" ht="22.9" customHeight="1">
      <c r="A141" s="35"/>
      <c r="B141" s="36"/>
      <c r="C141" s="83" t="s">
        <v>123</v>
      </c>
      <c r="D141" s="37"/>
      <c r="E141" s="37"/>
      <c r="F141" s="37"/>
      <c r="G141" s="37"/>
      <c r="H141" s="37"/>
      <c r="I141" s="37"/>
      <c r="J141" s="166">
        <f>BK141</f>
        <v>0</v>
      </c>
      <c r="K141" s="37"/>
      <c r="L141" s="40"/>
      <c r="M141" s="79"/>
      <c r="N141" s="167"/>
      <c r="O141" s="80"/>
      <c r="P141" s="168">
        <f>P142+P877</f>
        <v>0</v>
      </c>
      <c r="Q141" s="80"/>
      <c r="R141" s="168">
        <f>R142+R877</f>
        <v>306.83905163000003</v>
      </c>
      <c r="S141" s="80"/>
      <c r="T141" s="169">
        <f>T142+T877</f>
        <v>287.37894004000003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104</v>
      </c>
      <c r="BK141" s="170">
        <f>BK142+BK877</f>
        <v>0</v>
      </c>
    </row>
    <row r="142" spans="1:65" s="12" customFormat="1" ht="25.9" customHeight="1">
      <c r="B142" s="171"/>
      <c r="C142" s="172"/>
      <c r="D142" s="173" t="s">
        <v>75</v>
      </c>
      <c r="E142" s="174" t="s">
        <v>204</v>
      </c>
      <c r="F142" s="174" t="s">
        <v>205</v>
      </c>
      <c r="G142" s="172"/>
      <c r="H142" s="172"/>
      <c r="I142" s="175"/>
      <c r="J142" s="176">
        <f>BK142</f>
        <v>0</v>
      </c>
      <c r="K142" s="172"/>
      <c r="L142" s="177"/>
      <c r="M142" s="178"/>
      <c r="N142" s="179"/>
      <c r="O142" s="179"/>
      <c r="P142" s="180">
        <f>P143+P166+P273+P293+P305+P672+P863+P875</f>
        <v>0</v>
      </c>
      <c r="Q142" s="179"/>
      <c r="R142" s="180">
        <f>R143+R166+R273+R293+R305+R672+R863+R875</f>
        <v>250.65247679000004</v>
      </c>
      <c r="S142" s="179"/>
      <c r="T142" s="181">
        <f>T143+T166+T273+T293+T305+T672+T863+T875</f>
        <v>203.71633300000002</v>
      </c>
      <c r="AR142" s="182" t="s">
        <v>83</v>
      </c>
      <c r="AT142" s="183" t="s">
        <v>75</v>
      </c>
      <c r="AU142" s="183" t="s">
        <v>76</v>
      </c>
      <c r="AY142" s="182" t="s">
        <v>126</v>
      </c>
      <c r="BK142" s="184">
        <f>BK143+BK166+BK273+BK293+BK305+BK672+BK863+BK875</f>
        <v>0</v>
      </c>
    </row>
    <row r="143" spans="1:65" s="12" customFormat="1" ht="22.9" customHeight="1">
      <c r="B143" s="171"/>
      <c r="C143" s="172"/>
      <c r="D143" s="173" t="s">
        <v>75</v>
      </c>
      <c r="E143" s="185" t="s">
        <v>83</v>
      </c>
      <c r="F143" s="185" t="s">
        <v>206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SUM(P144:P165)</f>
        <v>0</v>
      </c>
      <c r="Q143" s="179"/>
      <c r="R143" s="180">
        <f>SUM(R144:R165)</f>
        <v>0</v>
      </c>
      <c r="S143" s="179"/>
      <c r="T143" s="181">
        <f>SUM(T144:T165)</f>
        <v>12.7982</v>
      </c>
      <c r="AR143" s="182" t="s">
        <v>83</v>
      </c>
      <c r="AT143" s="183" t="s">
        <v>75</v>
      </c>
      <c r="AU143" s="183" t="s">
        <v>83</v>
      </c>
      <c r="AY143" s="182" t="s">
        <v>126</v>
      </c>
      <c r="BK143" s="184">
        <f>SUM(BK144:BK165)</f>
        <v>0</v>
      </c>
    </row>
    <row r="144" spans="1:65" s="2" customFormat="1" ht="37.9" customHeight="1">
      <c r="A144" s="35"/>
      <c r="B144" s="36"/>
      <c r="C144" s="187" t="s">
        <v>83</v>
      </c>
      <c r="D144" s="187" t="s">
        <v>129</v>
      </c>
      <c r="E144" s="188" t="s">
        <v>207</v>
      </c>
      <c r="F144" s="189" t="s">
        <v>208</v>
      </c>
      <c r="G144" s="190" t="s">
        <v>209</v>
      </c>
      <c r="H144" s="191">
        <v>7.75</v>
      </c>
      <c r="I144" s="192"/>
      <c r="J144" s="193">
        <f>ROUND(I144*H144,2)</f>
        <v>0</v>
      </c>
      <c r="K144" s="189" t="s">
        <v>133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0.255</v>
      </c>
      <c r="T144" s="197">
        <f>S144*H144</f>
        <v>1.9762500000000001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148</v>
      </c>
      <c r="AT144" s="198" t="s">
        <v>129</v>
      </c>
      <c r="AU144" s="198" t="s">
        <v>135</v>
      </c>
      <c r="AY144" s="18" t="s">
        <v>126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135</v>
      </c>
      <c r="BK144" s="199">
        <f>ROUND(I144*H144,2)</f>
        <v>0</v>
      </c>
      <c r="BL144" s="18" t="s">
        <v>148</v>
      </c>
      <c r="BM144" s="198" t="s">
        <v>210</v>
      </c>
    </row>
    <row r="145" spans="1:65" s="13" customFormat="1">
      <c r="B145" s="205"/>
      <c r="C145" s="206"/>
      <c r="D145" s="207" t="s">
        <v>211</v>
      </c>
      <c r="E145" s="208" t="s">
        <v>1</v>
      </c>
      <c r="F145" s="209" t="s">
        <v>212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211</v>
      </c>
      <c r="AU145" s="215" t="s">
        <v>135</v>
      </c>
      <c r="AV145" s="13" t="s">
        <v>83</v>
      </c>
      <c r="AW145" s="13" t="s">
        <v>32</v>
      </c>
      <c r="AX145" s="13" t="s">
        <v>76</v>
      </c>
      <c r="AY145" s="215" t="s">
        <v>126</v>
      </c>
    </row>
    <row r="146" spans="1:65" s="14" customFormat="1">
      <c r="B146" s="216"/>
      <c r="C146" s="217"/>
      <c r="D146" s="207" t="s">
        <v>211</v>
      </c>
      <c r="E146" s="218" t="s">
        <v>1</v>
      </c>
      <c r="F146" s="219" t="s">
        <v>213</v>
      </c>
      <c r="G146" s="217"/>
      <c r="H146" s="220">
        <v>7.75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211</v>
      </c>
      <c r="AU146" s="226" t="s">
        <v>135</v>
      </c>
      <c r="AV146" s="14" t="s">
        <v>135</v>
      </c>
      <c r="AW146" s="14" t="s">
        <v>32</v>
      </c>
      <c r="AX146" s="14" t="s">
        <v>83</v>
      </c>
      <c r="AY146" s="226" t="s">
        <v>126</v>
      </c>
    </row>
    <row r="147" spans="1:65" s="2" customFormat="1" ht="37.9" customHeight="1">
      <c r="A147" s="35"/>
      <c r="B147" s="36"/>
      <c r="C147" s="187" t="s">
        <v>135</v>
      </c>
      <c r="D147" s="187" t="s">
        <v>129</v>
      </c>
      <c r="E147" s="188" t="s">
        <v>214</v>
      </c>
      <c r="F147" s="189" t="s">
        <v>215</v>
      </c>
      <c r="G147" s="190" t="s">
        <v>209</v>
      </c>
      <c r="H147" s="191">
        <v>12.3</v>
      </c>
      <c r="I147" s="192"/>
      <c r="J147" s="193">
        <f>ROUND(I147*H147,2)</f>
        <v>0</v>
      </c>
      <c r="K147" s="189" t="s">
        <v>133</v>
      </c>
      <c r="L147" s="40"/>
      <c r="M147" s="194" t="s">
        <v>1</v>
      </c>
      <c r="N147" s="195" t="s">
        <v>42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0.26</v>
      </c>
      <c r="T147" s="197">
        <f>S147*H147</f>
        <v>3.1980000000000004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148</v>
      </c>
      <c r="AT147" s="198" t="s">
        <v>129</v>
      </c>
      <c r="AU147" s="198" t="s">
        <v>135</v>
      </c>
      <c r="AY147" s="18" t="s">
        <v>126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135</v>
      </c>
      <c r="BK147" s="199">
        <f>ROUND(I147*H147,2)</f>
        <v>0</v>
      </c>
      <c r="BL147" s="18" t="s">
        <v>148</v>
      </c>
      <c r="BM147" s="198" t="s">
        <v>216</v>
      </c>
    </row>
    <row r="148" spans="1:65" s="14" customFormat="1">
      <c r="B148" s="216"/>
      <c r="C148" s="217"/>
      <c r="D148" s="207" t="s">
        <v>211</v>
      </c>
      <c r="E148" s="218" t="s">
        <v>1</v>
      </c>
      <c r="F148" s="219" t="s">
        <v>217</v>
      </c>
      <c r="G148" s="217"/>
      <c r="H148" s="220">
        <v>6.45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211</v>
      </c>
      <c r="AU148" s="226" t="s">
        <v>135</v>
      </c>
      <c r="AV148" s="14" t="s">
        <v>135</v>
      </c>
      <c r="AW148" s="14" t="s">
        <v>32</v>
      </c>
      <c r="AX148" s="14" t="s">
        <v>76</v>
      </c>
      <c r="AY148" s="226" t="s">
        <v>126</v>
      </c>
    </row>
    <row r="149" spans="1:65" s="14" customFormat="1">
      <c r="B149" s="216"/>
      <c r="C149" s="217"/>
      <c r="D149" s="207" t="s">
        <v>211</v>
      </c>
      <c r="E149" s="218" t="s">
        <v>1</v>
      </c>
      <c r="F149" s="219" t="s">
        <v>218</v>
      </c>
      <c r="G149" s="217"/>
      <c r="H149" s="220">
        <v>5.85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211</v>
      </c>
      <c r="AU149" s="226" t="s">
        <v>135</v>
      </c>
      <c r="AV149" s="14" t="s">
        <v>135</v>
      </c>
      <c r="AW149" s="14" t="s">
        <v>32</v>
      </c>
      <c r="AX149" s="14" t="s">
        <v>76</v>
      </c>
      <c r="AY149" s="226" t="s">
        <v>126</v>
      </c>
    </row>
    <row r="150" spans="1:65" s="15" customFormat="1">
      <c r="B150" s="227"/>
      <c r="C150" s="228"/>
      <c r="D150" s="207" t="s">
        <v>211</v>
      </c>
      <c r="E150" s="229" t="s">
        <v>1</v>
      </c>
      <c r="F150" s="230" t="s">
        <v>219</v>
      </c>
      <c r="G150" s="228"/>
      <c r="H150" s="231">
        <v>12.3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211</v>
      </c>
      <c r="AU150" s="237" t="s">
        <v>135</v>
      </c>
      <c r="AV150" s="15" t="s">
        <v>148</v>
      </c>
      <c r="AW150" s="15" t="s">
        <v>32</v>
      </c>
      <c r="AX150" s="15" t="s">
        <v>83</v>
      </c>
      <c r="AY150" s="237" t="s">
        <v>126</v>
      </c>
    </row>
    <row r="151" spans="1:65" s="2" customFormat="1" ht="24.2" customHeight="1">
      <c r="A151" s="35"/>
      <c r="B151" s="36"/>
      <c r="C151" s="187" t="s">
        <v>144</v>
      </c>
      <c r="D151" s="187" t="s">
        <v>129</v>
      </c>
      <c r="E151" s="188" t="s">
        <v>220</v>
      </c>
      <c r="F151" s="189" t="s">
        <v>221</v>
      </c>
      <c r="G151" s="190" t="s">
        <v>222</v>
      </c>
      <c r="H151" s="191">
        <v>37.19</v>
      </c>
      <c r="I151" s="192"/>
      <c r="J151" s="193">
        <f>ROUND(I151*H151,2)</f>
        <v>0</v>
      </c>
      <c r="K151" s="189" t="s">
        <v>133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0.20499999999999999</v>
      </c>
      <c r="T151" s="197">
        <f>S151*H151</f>
        <v>7.6239499999999989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148</v>
      </c>
      <c r="AT151" s="198" t="s">
        <v>129</v>
      </c>
      <c r="AU151" s="198" t="s">
        <v>135</v>
      </c>
      <c r="AY151" s="18" t="s">
        <v>126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135</v>
      </c>
      <c r="BK151" s="199">
        <f>ROUND(I151*H151,2)</f>
        <v>0</v>
      </c>
      <c r="BL151" s="18" t="s">
        <v>148</v>
      </c>
      <c r="BM151" s="198" t="s">
        <v>223</v>
      </c>
    </row>
    <row r="152" spans="1:65" s="14" customFormat="1">
      <c r="B152" s="216"/>
      <c r="C152" s="217"/>
      <c r="D152" s="207" t="s">
        <v>211</v>
      </c>
      <c r="E152" s="218" t="s">
        <v>1</v>
      </c>
      <c r="F152" s="219" t="s">
        <v>224</v>
      </c>
      <c r="G152" s="217"/>
      <c r="H152" s="220">
        <v>37.19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211</v>
      </c>
      <c r="AU152" s="226" t="s">
        <v>135</v>
      </c>
      <c r="AV152" s="14" t="s">
        <v>135</v>
      </c>
      <c r="AW152" s="14" t="s">
        <v>32</v>
      </c>
      <c r="AX152" s="14" t="s">
        <v>83</v>
      </c>
      <c r="AY152" s="226" t="s">
        <v>126</v>
      </c>
    </row>
    <row r="153" spans="1:65" s="2" customFormat="1" ht="24.2" customHeight="1">
      <c r="A153" s="35"/>
      <c r="B153" s="36"/>
      <c r="C153" s="187" t="s">
        <v>148</v>
      </c>
      <c r="D153" s="187" t="s">
        <v>129</v>
      </c>
      <c r="E153" s="188" t="s">
        <v>225</v>
      </c>
      <c r="F153" s="189" t="s">
        <v>226</v>
      </c>
      <c r="G153" s="190" t="s">
        <v>227</v>
      </c>
      <c r="H153" s="191">
        <v>35.783999999999999</v>
      </c>
      <c r="I153" s="192"/>
      <c r="J153" s="193">
        <f>ROUND(I153*H153,2)</f>
        <v>0</v>
      </c>
      <c r="K153" s="189" t="s">
        <v>133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148</v>
      </c>
      <c r="AT153" s="198" t="s">
        <v>129</v>
      </c>
      <c r="AU153" s="198" t="s">
        <v>135</v>
      </c>
      <c r="AY153" s="18" t="s">
        <v>126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135</v>
      </c>
      <c r="BK153" s="199">
        <f>ROUND(I153*H153,2)</f>
        <v>0</v>
      </c>
      <c r="BL153" s="18" t="s">
        <v>148</v>
      </c>
      <c r="BM153" s="198" t="s">
        <v>228</v>
      </c>
    </row>
    <row r="154" spans="1:65" s="13" customFormat="1">
      <c r="B154" s="205"/>
      <c r="C154" s="206"/>
      <c r="D154" s="207" t="s">
        <v>211</v>
      </c>
      <c r="E154" s="208" t="s">
        <v>1</v>
      </c>
      <c r="F154" s="209" t="s">
        <v>229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211</v>
      </c>
      <c r="AU154" s="215" t="s">
        <v>135</v>
      </c>
      <c r="AV154" s="13" t="s">
        <v>83</v>
      </c>
      <c r="AW154" s="13" t="s">
        <v>32</v>
      </c>
      <c r="AX154" s="13" t="s">
        <v>76</v>
      </c>
      <c r="AY154" s="215" t="s">
        <v>126</v>
      </c>
    </row>
    <row r="155" spans="1:65" s="14" customFormat="1">
      <c r="B155" s="216"/>
      <c r="C155" s="217"/>
      <c r="D155" s="207" t="s">
        <v>211</v>
      </c>
      <c r="E155" s="218" t="s">
        <v>1</v>
      </c>
      <c r="F155" s="219" t="s">
        <v>230</v>
      </c>
      <c r="G155" s="217"/>
      <c r="H155" s="220">
        <v>35.783999999999999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211</v>
      </c>
      <c r="AU155" s="226" t="s">
        <v>135</v>
      </c>
      <c r="AV155" s="14" t="s">
        <v>135</v>
      </c>
      <c r="AW155" s="14" t="s">
        <v>32</v>
      </c>
      <c r="AX155" s="14" t="s">
        <v>83</v>
      </c>
      <c r="AY155" s="226" t="s">
        <v>126</v>
      </c>
    </row>
    <row r="156" spans="1:65" s="2" customFormat="1" ht="24.2" customHeight="1">
      <c r="A156" s="35"/>
      <c r="B156" s="36"/>
      <c r="C156" s="187" t="s">
        <v>125</v>
      </c>
      <c r="D156" s="187" t="s">
        <v>129</v>
      </c>
      <c r="E156" s="188" t="s">
        <v>231</v>
      </c>
      <c r="F156" s="189" t="s">
        <v>232</v>
      </c>
      <c r="G156" s="190" t="s">
        <v>227</v>
      </c>
      <c r="H156" s="191">
        <v>25.56</v>
      </c>
      <c r="I156" s="192"/>
      <c r="J156" s="193">
        <f>ROUND(I156*H156,2)</f>
        <v>0</v>
      </c>
      <c r="K156" s="189" t="s">
        <v>133</v>
      </c>
      <c r="L156" s="40"/>
      <c r="M156" s="194" t="s">
        <v>1</v>
      </c>
      <c r="N156" s="195" t="s">
        <v>42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148</v>
      </c>
      <c r="AT156" s="198" t="s">
        <v>129</v>
      </c>
      <c r="AU156" s="198" t="s">
        <v>135</v>
      </c>
      <c r="AY156" s="18" t="s">
        <v>126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135</v>
      </c>
      <c r="BK156" s="199">
        <f>ROUND(I156*H156,2)</f>
        <v>0</v>
      </c>
      <c r="BL156" s="18" t="s">
        <v>148</v>
      </c>
      <c r="BM156" s="198" t="s">
        <v>233</v>
      </c>
    </row>
    <row r="157" spans="1:65" s="13" customFormat="1">
      <c r="B157" s="205"/>
      <c r="C157" s="206"/>
      <c r="D157" s="207" t="s">
        <v>211</v>
      </c>
      <c r="E157" s="208" t="s">
        <v>1</v>
      </c>
      <c r="F157" s="209" t="s">
        <v>234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211</v>
      </c>
      <c r="AU157" s="215" t="s">
        <v>135</v>
      </c>
      <c r="AV157" s="13" t="s">
        <v>83</v>
      </c>
      <c r="AW157" s="13" t="s">
        <v>32</v>
      </c>
      <c r="AX157" s="13" t="s">
        <v>76</v>
      </c>
      <c r="AY157" s="215" t="s">
        <v>126</v>
      </c>
    </row>
    <row r="158" spans="1:65" s="14" customFormat="1">
      <c r="B158" s="216"/>
      <c r="C158" s="217"/>
      <c r="D158" s="207" t="s">
        <v>211</v>
      </c>
      <c r="E158" s="218" t="s">
        <v>1</v>
      </c>
      <c r="F158" s="219" t="s">
        <v>235</v>
      </c>
      <c r="G158" s="217"/>
      <c r="H158" s="220">
        <v>25.56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211</v>
      </c>
      <c r="AU158" s="226" t="s">
        <v>135</v>
      </c>
      <c r="AV158" s="14" t="s">
        <v>135</v>
      </c>
      <c r="AW158" s="14" t="s">
        <v>32</v>
      </c>
      <c r="AX158" s="14" t="s">
        <v>83</v>
      </c>
      <c r="AY158" s="226" t="s">
        <v>126</v>
      </c>
    </row>
    <row r="159" spans="1:65" s="2" customFormat="1" ht="24.2" customHeight="1">
      <c r="A159" s="35"/>
      <c r="B159" s="36"/>
      <c r="C159" s="187" t="s">
        <v>155</v>
      </c>
      <c r="D159" s="187" t="s">
        <v>129</v>
      </c>
      <c r="E159" s="188" t="s">
        <v>236</v>
      </c>
      <c r="F159" s="189" t="s">
        <v>237</v>
      </c>
      <c r="G159" s="190" t="s">
        <v>227</v>
      </c>
      <c r="H159" s="191">
        <v>10.224</v>
      </c>
      <c r="I159" s="192"/>
      <c r="J159" s="193">
        <f>ROUND(I159*H159,2)</f>
        <v>0</v>
      </c>
      <c r="K159" s="189" t="s">
        <v>133</v>
      </c>
      <c r="L159" s="40"/>
      <c r="M159" s="194" t="s">
        <v>1</v>
      </c>
      <c r="N159" s="195" t="s">
        <v>42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148</v>
      </c>
      <c r="AT159" s="198" t="s">
        <v>129</v>
      </c>
      <c r="AU159" s="198" t="s">
        <v>135</v>
      </c>
      <c r="AY159" s="18" t="s">
        <v>126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135</v>
      </c>
      <c r="BK159" s="199">
        <f>ROUND(I159*H159,2)</f>
        <v>0</v>
      </c>
      <c r="BL159" s="18" t="s">
        <v>148</v>
      </c>
      <c r="BM159" s="198" t="s">
        <v>238</v>
      </c>
    </row>
    <row r="160" spans="1:65" s="14" customFormat="1">
      <c r="B160" s="216"/>
      <c r="C160" s="217"/>
      <c r="D160" s="207" t="s">
        <v>211</v>
      </c>
      <c r="E160" s="218" t="s">
        <v>1</v>
      </c>
      <c r="F160" s="219" t="s">
        <v>239</v>
      </c>
      <c r="G160" s="217"/>
      <c r="H160" s="220">
        <v>10.224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211</v>
      </c>
      <c r="AU160" s="226" t="s">
        <v>135</v>
      </c>
      <c r="AV160" s="14" t="s">
        <v>135</v>
      </c>
      <c r="AW160" s="14" t="s">
        <v>32</v>
      </c>
      <c r="AX160" s="14" t="s">
        <v>83</v>
      </c>
      <c r="AY160" s="226" t="s">
        <v>126</v>
      </c>
    </row>
    <row r="161" spans="1:65" s="2" customFormat="1" ht="33" customHeight="1">
      <c r="A161" s="35"/>
      <c r="B161" s="36"/>
      <c r="C161" s="187" t="s">
        <v>161</v>
      </c>
      <c r="D161" s="187" t="s">
        <v>129</v>
      </c>
      <c r="E161" s="188" t="s">
        <v>240</v>
      </c>
      <c r="F161" s="189" t="s">
        <v>241</v>
      </c>
      <c r="G161" s="190" t="s">
        <v>227</v>
      </c>
      <c r="H161" s="191">
        <v>10.224</v>
      </c>
      <c r="I161" s="192"/>
      <c r="J161" s="193">
        <f>ROUND(I161*H161,2)</f>
        <v>0</v>
      </c>
      <c r="K161" s="189" t="s">
        <v>133</v>
      </c>
      <c r="L161" s="40"/>
      <c r="M161" s="194" t="s">
        <v>1</v>
      </c>
      <c r="N161" s="195" t="s">
        <v>42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148</v>
      </c>
      <c r="AT161" s="198" t="s">
        <v>129</v>
      </c>
      <c r="AU161" s="198" t="s">
        <v>135</v>
      </c>
      <c r="AY161" s="18" t="s">
        <v>126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135</v>
      </c>
      <c r="BK161" s="199">
        <f>ROUND(I161*H161,2)</f>
        <v>0</v>
      </c>
      <c r="BL161" s="18" t="s">
        <v>148</v>
      </c>
      <c r="BM161" s="198" t="s">
        <v>242</v>
      </c>
    </row>
    <row r="162" spans="1:65" s="2" customFormat="1" ht="16.5" customHeight="1">
      <c r="A162" s="35"/>
      <c r="B162" s="36"/>
      <c r="C162" s="187" t="s">
        <v>164</v>
      </c>
      <c r="D162" s="187" t="s">
        <v>129</v>
      </c>
      <c r="E162" s="188" t="s">
        <v>243</v>
      </c>
      <c r="F162" s="189" t="s">
        <v>244</v>
      </c>
      <c r="G162" s="190" t="s">
        <v>227</v>
      </c>
      <c r="H162" s="191">
        <v>10.224</v>
      </c>
      <c r="I162" s="192"/>
      <c r="J162" s="193">
        <f>ROUND(I162*H162,2)</f>
        <v>0</v>
      </c>
      <c r="K162" s="189" t="s">
        <v>133</v>
      </c>
      <c r="L162" s="40"/>
      <c r="M162" s="194" t="s">
        <v>1</v>
      </c>
      <c r="N162" s="195" t="s">
        <v>42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148</v>
      </c>
      <c r="AT162" s="198" t="s">
        <v>129</v>
      </c>
      <c r="AU162" s="198" t="s">
        <v>135</v>
      </c>
      <c r="AY162" s="18" t="s">
        <v>126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135</v>
      </c>
      <c r="BK162" s="199">
        <f>ROUND(I162*H162,2)</f>
        <v>0</v>
      </c>
      <c r="BL162" s="18" t="s">
        <v>148</v>
      </c>
      <c r="BM162" s="198" t="s">
        <v>245</v>
      </c>
    </row>
    <row r="163" spans="1:65" s="2" customFormat="1" ht="24.2" customHeight="1">
      <c r="A163" s="35"/>
      <c r="B163" s="36"/>
      <c r="C163" s="187" t="s">
        <v>168</v>
      </c>
      <c r="D163" s="187" t="s">
        <v>129</v>
      </c>
      <c r="E163" s="188" t="s">
        <v>246</v>
      </c>
      <c r="F163" s="189" t="s">
        <v>247</v>
      </c>
      <c r="G163" s="190" t="s">
        <v>248</v>
      </c>
      <c r="H163" s="191">
        <v>18.402999999999999</v>
      </c>
      <c r="I163" s="192"/>
      <c r="J163" s="193">
        <f>ROUND(I163*H163,2)</f>
        <v>0</v>
      </c>
      <c r="K163" s="189" t="s">
        <v>133</v>
      </c>
      <c r="L163" s="40"/>
      <c r="M163" s="194" t="s">
        <v>1</v>
      </c>
      <c r="N163" s="195" t="s">
        <v>42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148</v>
      </c>
      <c r="AT163" s="198" t="s">
        <v>129</v>
      </c>
      <c r="AU163" s="198" t="s">
        <v>135</v>
      </c>
      <c r="AY163" s="18" t="s">
        <v>126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135</v>
      </c>
      <c r="BK163" s="199">
        <f>ROUND(I163*H163,2)</f>
        <v>0</v>
      </c>
      <c r="BL163" s="18" t="s">
        <v>148</v>
      </c>
      <c r="BM163" s="198" t="s">
        <v>249</v>
      </c>
    </row>
    <row r="164" spans="1:65" s="14" customFormat="1">
      <c r="B164" s="216"/>
      <c r="C164" s="217"/>
      <c r="D164" s="207" t="s">
        <v>211</v>
      </c>
      <c r="E164" s="218" t="s">
        <v>1</v>
      </c>
      <c r="F164" s="219" t="s">
        <v>250</v>
      </c>
      <c r="G164" s="217"/>
      <c r="H164" s="220">
        <v>18.402999999999999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211</v>
      </c>
      <c r="AU164" s="226" t="s">
        <v>135</v>
      </c>
      <c r="AV164" s="14" t="s">
        <v>135</v>
      </c>
      <c r="AW164" s="14" t="s">
        <v>32</v>
      </c>
      <c r="AX164" s="14" t="s">
        <v>83</v>
      </c>
      <c r="AY164" s="226" t="s">
        <v>126</v>
      </c>
    </row>
    <row r="165" spans="1:65" s="2" customFormat="1" ht="16.5" customHeight="1">
      <c r="A165" s="35"/>
      <c r="B165" s="36"/>
      <c r="C165" s="187" t="s">
        <v>174</v>
      </c>
      <c r="D165" s="187" t="s">
        <v>129</v>
      </c>
      <c r="E165" s="188" t="s">
        <v>251</v>
      </c>
      <c r="F165" s="189" t="s">
        <v>252</v>
      </c>
      <c r="G165" s="190" t="s">
        <v>132</v>
      </c>
      <c r="H165" s="191">
        <v>1</v>
      </c>
      <c r="I165" s="192"/>
      <c r="J165" s="193">
        <f>ROUND(I165*H165,2)</f>
        <v>0</v>
      </c>
      <c r="K165" s="189" t="s">
        <v>1</v>
      </c>
      <c r="L165" s="40"/>
      <c r="M165" s="194" t="s">
        <v>1</v>
      </c>
      <c r="N165" s="195" t="s">
        <v>42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148</v>
      </c>
      <c r="AT165" s="198" t="s">
        <v>129</v>
      </c>
      <c r="AU165" s="198" t="s">
        <v>135</v>
      </c>
      <c r="AY165" s="18" t="s">
        <v>126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135</v>
      </c>
      <c r="BK165" s="199">
        <f>ROUND(I165*H165,2)</f>
        <v>0</v>
      </c>
      <c r="BL165" s="18" t="s">
        <v>148</v>
      </c>
      <c r="BM165" s="198" t="s">
        <v>253</v>
      </c>
    </row>
    <row r="166" spans="1:65" s="12" customFormat="1" ht="22.9" customHeight="1">
      <c r="B166" s="171"/>
      <c r="C166" s="172"/>
      <c r="D166" s="173" t="s">
        <v>75</v>
      </c>
      <c r="E166" s="185" t="s">
        <v>144</v>
      </c>
      <c r="F166" s="185" t="s">
        <v>254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SUM(P167:P272)</f>
        <v>0</v>
      </c>
      <c r="Q166" s="179"/>
      <c r="R166" s="180">
        <f>SUM(R167:R272)</f>
        <v>116.26894392999999</v>
      </c>
      <c r="S166" s="179"/>
      <c r="T166" s="181">
        <f>SUM(T167:T272)</f>
        <v>0</v>
      </c>
      <c r="AR166" s="182" t="s">
        <v>83</v>
      </c>
      <c r="AT166" s="183" t="s">
        <v>75</v>
      </c>
      <c r="AU166" s="183" t="s">
        <v>83</v>
      </c>
      <c r="AY166" s="182" t="s">
        <v>126</v>
      </c>
      <c r="BK166" s="184">
        <f>SUM(BK167:BK272)</f>
        <v>0</v>
      </c>
    </row>
    <row r="167" spans="1:65" s="2" customFormat="1" ht="37.9" customHeight="1">
      <c r="A167" s="35"/>
      <c r="B167" s="36"/>
      <c r="C167" s="187" t="s">
        <v>255</v>
      </c>
      <c r="D167" s="187" t="s">
        <v>129</v>
      </c>
      <c r="E167" s="188" t="s">
        <v>256</v>
      </c>
      <c r="F167" s="189" t="s">
        <v>257</v>
      </c>
      <c r="G167" s="190" t="s">
        <v>209</v>
      </c>
      <c r="H167" s="191">
        <v>140.625</v>
      </c>
      <c r="I167" s="192"/>
      <c r="J167" s="193">
        <f>ROUND(I167*H167,2)</f>
        <v>0</v>
      </c>
      <c r="K167" s="189" t="s">
        <v>258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0.29357</v>
      </c>
      <c r="R167" s="196">
        <f>Q167*H167</f>
        <v>41.283281250000002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148</v>
      </c>
      <c r="AT167" s="198" t="s">
        <v>129</v>
      </c>
      <c r="AU167" s="198" t="s">
        <v>135</v>
      </c>
      <c r="AY167" s="18" t="s">
        <v>126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135</v>
      </c>
      <c r="BK167" s="199">
        <f>ROUND(I167*H167,2)</f>
        <v>0</v>
      </c>
      <c r="BL167" s="18" t="s">
        <v>148</v>
      </c>
      <c r="BM167" s="198" t="s">
        <v>259</v>
      </c>
    </row>
    <row r="168" spans="1:65" s="2" customFormat="1">
      <c r="A168" s="35"/>
      <c r="B168" s="36"/>
      <c r="C168" s="37"/>
      <c r="D168" s="238" t="s">
        <v>260</v>
      </c>
      <c r="E168" s="37"/>
      <c r="F168" s="239" t="s">
        <v>261</v>
      </c>
      <c r="G168" s="37"/>
      <c r="H168" s="37"/>
      <c r="I168" s="240"/>
      <c r="J168" s="37"/>
      <c r="K168" s="37"/>
      <c r="L168" s="40"/>
      <c r="M168" s="241"/>
      <c r="N168" s="242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260</v>
      </c>
      <c r="AU168" s="18" t="s">
        <v>135</v>
      </c>
    </row>
    <row r="169" spans="1:65" s="14" customFormat="1">
      <c r="B169" s="216"/>
      <c r="C169" s="217"/>
      <c r="D169" s="207" t="s">
        <v>211</v>
      </c>
      <c r="E169" s="218" t="s">
        <v>1</v>
      </c>
      <c r="F169" s="219" t="s">
        <v>262</v>
      </c>
      <c r="G169" s="217"/>
      <c r="H169" s="220">
        <v>179.745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211</v>
      </c>
      <c r="AU169" s="226" t="s">
        <v>135</v>
      </c>
      <c r="AV169" s="14" t="s">
        <v>135</v>
      </c>
      <c r="AW169" s="14" t="s">
        <v>32</v>
      </c>
      <c r="AX169" s="14" t="s">
        <v>76</v>
      </c>
      <c r="AY169" s="226" t="s">
        <v>126</v>
      </c>
    </row>
    <row r="170" spans="1:65" s="14" customFormat="1">
      <c r="B170" s="216"/>
      <c r="C170" s="217"/>
      <c r="D170" s="207" t="s">
        <v>211</v>
      </c>
      <c r="E170" s="218" t="s">
        <v>1</v>
      </c>
      <c r="F170" s="219" t="s">
        <v>263</v>
      </c>
      <c r="G170" s="217"/>
      <c r="H170" s="220">
        <v>-8.1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211</v>
      </c>
      <c r="AU170" s="226" t="s">
        <v>135</v>
      </c>
      <c r="AV170" s="14" t="s">
        <v>135</v>
      </c>
      <c r="AW170" s="14" t="s">
        <v>32</v>
      </c>
      <c r="AX170" s="14" t="s">
        <v>76</v>
      </c>
      <c r="AY170" s="226" t="s">
        <v>126</v>
      </c>
    </row>
    <row r="171" spans="1:65" s="14" customFormat="1">
      <c r="B171" s="216"/>
      <c r="C171" s="217"/>
      <c r="D171" s="207" t="s">
        <v>211</v>
      </c>
      <c r="E171" s="218" t="s">
        <v>1</v>
      </c>
      <c r="F171" s="219" t="s">
        <v>264</v>
      </c>
      <c r="G171" s="217"/>
      <c r="H171" s="220">
        <v>-7.02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135</v>
      </c>
      <c r="AV171" s="14" t="s">
        <v>135</v>
      </c>
      <c r="AW171" s="14" t="s">
        <v>32</v>
      </c>
      <c r="AX171" s="14" t="s">
        <v>76</v>
      </c>
      <c r="AY171" s="226" t="s">
        <v>126</v>
      </c>
    </row>
    <row r="172" spans="1:65" s="14" customFormat="1">
      <c r="B172" s="216"/>
      <c r="C172" s="217"/>
      <c r="D172" s="207" t="s">
        <v>211</v>
      </c>
      <c r="E172" s="218" t="s">
        <v>1</v>
      </c>
      <c r="F172" s="219" t="s">
        <v>265</v>
      </c>
      <c r="G172" s="217"/>
      <c r="H172" s="220">
        <v>-24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211</v>
      </c>
      <c r="AU172" s="226" t="s">
        <v>135</v>
      </c>
      <c r="AV172" s="14" t="s">
        <v>135</v>
      </c>
      <c r="AW172" s="14" t="s">
        <v>32</v>
      </c>
      <c r="AX172" s="14" t="s">
        <v>76</v>
      </c>
      <c r="AY172" s="226" t="s">
        <v>126</v>
      </c>
    </row>
    <row r="173" spans="1:65" s="15" customFormat="1">
      <c r="B173" s="227"/>
      <c r="C173" s="228"/>
      <c r="D173" s="207" t="s">
        <v>211</v>
      </c>
      <c r="E173" s="229" t="s">
        <v>1</v>
      </c>
      <c r="F173" s="230" t="s">
        <v>219</v>
      </c>
      <c r="G173" s="228"/>
      <c r="H173" s="231">
        <v>140.625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211</v>
      </c>
      <c r="AU173" s="237" t="s">
        <v>135</v>
      </c>
      <c r="AV173" s="15" t="s">
        <v>148</v>
      </c>
      <c r="AW173" s="15" t="s">
        <v>32</v>
      </c>
      <c r="AX173" s="15" t="s">
        <v>83</v>
      </c>
      <c r="AY173" s="237" t="s">
        <v>126</v>
      </c>
    </row>
    <row r="174" spans="1:65" s="2" customFormat="1" ht="33" customHeight="1">
      <c r="A174" s="35"/>
      <c r="B174" s="36"/>
      <c r="C174" s="187" t="s">
        <v>266</v>
      </c>
      <c r="D174" s="187" t="s">
        <v>129</v>
      </c>
      <c r="E174" s="188" t="s">
        <v>267</v>
      </c>
      <c r="F174" s="189" t="s">
        <v>268</v>
      </c>
      <c r="G174" s="190" t="s">
        <v>209</v>
      </c>
      <c r="H174" s="191">
        <v>129.345</v>
      </c>
      <c r="I174" s="192"/>
      <c r="J174" s="193">
        <f>ROUND(I174*H174,2)</f>
        <v>0</v>
      </c>
      <c r="K174" s="189" t="s">
        <v>258</v>
      </c>
      <c r="L174" s="40"/>
      <c r="M174" s="194" t="s">
        <v>1</v>
      </c>
      <c r="N174" s="195" t="s">
        <v>42</v>
      </c>
      <c r="O174" s="72"/>
      <c r="P174" s="196">
        <f>O174*H174</f>
        <v>0</v>
      </c>
      <c r="Q174" s="196">
        <v>0.33190999999999998</v>
      </c>
      <c r="R174" s="196">
        <f>Q174*H174</f>
        <v>42.93089895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148</v>
      </c>
      <c r="AT174" s="198" t="s">
        <v>129</v>
      </c>
      <c r="AU174" s="198" t="s">
        <v>135</v>
      </c>
      <c r="AY174" s="18" t="s">
        <v>126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135</v>
      </c>
      <c r="BK174" s="199">
        <f>ROUND(I174*H174,2)</f>
        <v>0</v>
      </c>
      <c r="BL174" s="18" t="s">
        <v>148</v>
      </c>
      <c r="BM174" s="198" t="s">
        <v>269</v>
      </c>
    </row>
    <row r="175" spans="1:65" s="2" customFormat="1">
      <c r="A175" s="35"/>
      <c r="B175" s="36"/>
      <c r="C175" s="37"/>
      <c r="D175" s="238" t="s">
        <v>260</v>
      </c>
      <c r="E175" s="37"/>
      <c r="F175" s="239" t="s">
        <v>270</v>
      </c>
      <c r="G175" s="37"/>
      <c r="H175" s="37"/>
      <c r="I175" s="240"/>
      <c r="J175" s="37"/>
      <c r="K175" s="37"/>
      <c r="L175" s="40"/>
      <c r="M175" s="241"/>
      <c r="N175" s="242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260</v>
      </c>
      <c r="AU175" s="18" t="s">
        <v>135</v>
      </c>
    </row>
    <row r="176" spans="1:65" s="14" customFormat="1">
      <c r="B176" s="216"/>
      <c r="C176" s="217"/>
      <c r="D176" s="207" t="s">
        <v>211</v>
      </c>
      <c r="E176" s="218" t="s">
        <v>1</v>
      </c>
      <c r="F176" s="219" t="s">
        <v>271</v>
      </c>
      <c r="G176" s="217"/>
      <c r="H176" s="220">
        <v>60.48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211</v>
      </c>
      <c r="AU176" s="226" t="s">
        <v>135</v>
      </c>
      <c r="AV176" s="14" t="s">
        <v>135</v>
      </c>
      <c r="AW176" s="14" t="s">
        <v>32</v>
      </c>
      <c r="AX176" s="14" t="s">
        <v>76</v>
      </c>
      <c r="AY176" s="226" t="s">
        <v>126</v>
      </c>
    </row>
    <row r="177" spans="1:65" s="14" customFormat="1">
      <c r="B177" s="216"/>
      <c r="C177" s="217"/>
      <c r="D177" s="207" t="s">
        <v>211</v>
      </c>
      <c r="E177" s="218" t="s">
        <v>1</v>
      </c>
      <c r="F177" s="219" t="s">
        <v>272</v>
      </c>
      <c r="G177" s="217"/>
      <c r="H177" s="220">
        <v>-16.399999999999999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211</v>
      </c>
      <c r="AU177" s="226" t="s">
        <v>135</v>
      </c>
      <c r="AV177" s="14" t="s">
        <v>135</v>
      </c>
      <c r="AW177" s="14" t="s">
        <v>32</v>
      </c>
      <c r="AX177" s="14" t="s">
        <v>76</v>
      </c>
      <c r="AY177" s="226" t="s">
        <v>126</v>
      </c>
    </row>
    <row r="178" spans="1:65" s="14" customFormat="1">
      <c r="B178" s="216"/>
      <c r="C178" s="217"/>
      <c r="D178" s="207" t="s">
        <v>211</v>
      </c>
      <c r="E178" s="218" t="s">
        <v>1</v>
      </c>
      <c r="F178" s="219" t="s">
        <v>273</v>
      </c>
      <c r="G178" s="217"/>
      <c r="H178" s="220">
        <v>17.594999999999999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211</v>
      </c>
      <c r="AU178" s="226" t="s">
        <v>135</v>
      </c>
      <c r="AV178" s="14" t="s">
        <v>135</v>
      </c>
      <c r="AW178" s="14" t="s">
        <v>32</v>
      </c>
      <c r="AX178" s="14" t="s">
        <v>76</v>
      </c>
      <c r="AY178" s="226" t="s">
        <v>126</v>
      </c>
    </row>
    <row r="179" spans="1:65" s="14" customFormat="1">
      <c r="B179" s="216"/>
      <c r="C179" s="217"/>
      <c r="D179" s="207" t="s">
        <v>211</v>
      </c>
      <c r="E179" s="218" t="s">
        <v>1</v>
      </c>
      <c r="F179" s="219" t="s">
        <v>274</v>
      </c>
      <c r="G179" s="217"/>
      <c r="H179" s="220">
        <v>58.68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211</v>
      </c>
      <c r="AU179" s="226" t="s">
        <v>135</v>
      </c>
      <c r="AV179" s="14" t="s">
        <v>135</v>
      </c>
      <c r="AW179" s="14" t="s">
        <v>32</v>
      </c>
      <c r="AX179" s="14" t="s">
        <v>76</v>
      </c>
      <c r="AY179" s="226" t="s">
        <v>126</v>
      </c>
    </row>
    <row r="180" spans="1:65" s="14" customFormat="1">
      <c r="B180" s="216"/>
      <c r="C180" s="217"/>
      <c r="D180" s="207" t="s">
        <v>211</v>
      </c>
      <c r="E180" s="218" t="s">
        <v>1</v>
      </c>
      <c r="F180" s="219" t="s">
        <v>275</v>
      </c>
      <c r="G180" s="217"/>
      <c r="H180" s="220">
        <v>-4.05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135</v>
      </c>
      <c r="AV180" s="14" t="s">
        <v>135</v>
      </c>
      <c r="AW180" s="14" t="s">
        <v>32</v>
      </c>
      <c r="AX180" s="14" t="s">
        <v>76</v>
      </c>
      <c r="AY180" s="226" t="s">
        <v>126</v>
      </c>
    </row>
    <row r="181" spans="1:65" s="14" customFormat="1">
      <c r="B181" s="216"/>
      <c r="C181" s="217"/>
      <c r="D181" s="207" t="s">
        <v>211</v>
      </c>
      <c r="E181" s="218" t="s">
        <v>1</v>
      </c>
      <c r="F181" s="219" t="s">
        <v>276</v>
      </c>
      <c r="G181" s="217"/>
      <c r="H181" s="220">
        <v>-8.1999999999999993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211</v>
      </c>
      <c r="AU181" s="226" t="s">
        <v>135</v>
      </c>
      <c r="AV181" s="14" t="s">
        <v>135</v>
      </c>
      <c r="AW181" s="14" t="s">
        <v>32</v>
      </c>
      <c r="AX181" s="14" t="s">
        <v>76</v>
      </c>
      <c r="AY181" s="226" t="s">
        <v>126</v>
      </c>
    </row>
    <row r="182" spans="1:65" s="14" customFormat="1">
      <c r="B182" s="216"/>
      <c r="C182" s="217"/>
      <c r="D182" s="207" t="s">
        <v>211</v>
      </c>
      <c r="E182" s="218" t="s">
        <v>1</v>
      </c>
      <c r="F182" s="219" t="s">
        <v>277</v>
      </c>
      <c r="G182" s="217"/>
      <c r="H182" s="220">
        <v>21.24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211</v>
      </c>
      <c r="AU182" s="226" t="s">
        <v>135</v>
      </c>
      <c r="AV182" s="14" t="s">
        <v>135</v>
      </c>
      <c r="AW182" s="14" t="s">
        <v>32</v>
      </c>
      <c r="AX182" s="14" t="s">
        <v>76</v>
      </c>
      <c r="AY182" s="226" t="s">
        <v>126</v>
      </c>
    </row>
    <row r="183" spans="1:65" s="15" customFormat="1">
      <c r="B183" s="227"/>
      <c r="C183" s="228"/>
      <c r="D183" s="207" t="s">
        <v>211</v>
      </c>
      <c r="E183" s="229" t="s">
        <v>1</v>
      </c>
      <c r="F183" s="230" t="s">
        <v>219</v>
      </c>
      <c r="G183" s="228"/>
      <c r="H183" s="231">
        <v>129.345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211</v>
      </c>
      <c r="AU183" s="237" t="s">
        <v>135</v>
      </c>
      <c r="AV183" s="15" t="s">
        <v>148</v>
      </c>
      <c r="AW183" s="15" t="s">
        <v>32</v>
      </c>
      <c r="AX183" s="15" t="s">
        <v>83</v>
      </c>
      <c r="AY183" s="237" t="s">
        <v>126</v>
      </c>
    </row>
    <row r="184" spans="1:65" s="2" customFormat="1" ht="33" customHeight="1">
      <c r="A184" s="35"/>
      <c r="B184" s="36"/>
      <c r="C184" s="187" t="s">
        <v>278</v>
      </c>
      <c r="D184" s="187" t="s">
        <v>129</v>
      </c>
      <c r="E184" s="188" t="s">
        <v>279</v>
      </c>
      <c r="F184" s="189" t="s">
        <v>280</v>
      </c>
      <c r="G184" s="190" t="s">
        <v>209</v>
      </c>
      <c r="H184" s="191">
        <v>20.16</v>
      </c>
      <c r="I184" s="192"/>
      <c r="J184" s="193">
        <f>ROUND(I184*H184,2)</f>
        <v>0</v>
      </c>
      <c r="K184" s="189" t="s">
        <v>258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0.27192</v>
      </c>
      <c r="R184" s="196">
        <f>Q184*H184</f>
        <v>5.4819072000000002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148</v>
      </c>
      <c r="AT184" s="198" t="s">
        <v>129</v>
      </c>
      <c r="AU184" s="198" t="s">
        <v>135</v>
      </c>
      <c r="AY184" s="18" t="s">
        <v>126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135</v>
      </c>
      <c r="BK184" s="199">
        <f>ROUND(I184*H184,2)</f>
        <v>0</v>
      </c>
      <c r="BL184" s="18" t="s">
        <v>148</v>
      </c>
      <c r="BM184" s="198" t="s">
        <v>281</v>
      </c>
    </row>
    <row r="185" spans="1:65" s="2" customFormat="1">
      <c r="A185" s="35"/>
      <c r="B185" s="36"/>
      <c r="C185" s="37"/>
      <c r="D185" s="238" t="s">
        <v>260</v>
      </c>
      <c r="E185" s="37"/>
      <c r="F185" s="239" t="s">
        <v>282</v>
      </c>
      <c r="G185" s="37"/>
      <c r="H185" s="37"/>
      <c r="I185" s="240"/>
      <c r="J185" s="37"/>
      <c r="K185" s="37"/>
      <c r="L185" s="40"/>
      <c r="M185" s="241"/>
      <c r="N185" s="242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260</v>
      </c>
      <c r="AU185" s="18" t="s">
        <v>135</v>
      </c>
    </row>
    <row r="186" spans="1:65" s="14" customFormat="1">
      <c r="B186" s="216"/>
      <c r="C186" s="217"/>
      <c r="D186" s="207" t="s">
        <v>211</v>
      </c>
      <c r="E186" s="218" t="s">
        <v>1</v>
      </c>
      <c r="F186" s="219" t="s">
        <v>283</v>
      </c>
      <c r="G186" s="217"/>
      <c r="H186" s="220">
        <v>20.16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211</v>
      </c>
      <c r="AU186" s="226" t="s">
        <v>135</v>
      </c>
      <c r="AV186" s="14" t="s">
        <v>135</v>
      </c>
      <c r="AW186" s="14" t="s">
        <v>32</v>
      </c>
      <c r="AX186" s="14" t="s">
        <v>83</v>
      </c>
      <c r="AY186" s="226" t="s">
        <v>126</v>
      </c>
    </row>
    <row r="187" spans="1:65" s="2" customFormat="1" ht="24.2" customHeight="1">
      <c r="A187" s="35"/>
      <c r="B187" s="36"/>
      <c r="C187" s="187" t="s">
        <v>284</v>
      </c>
      <c r="D187" s="187" t="s">
        <v>129</v>
      </c>
      <c r="E187" s="188" t="s">
        <v>285</v>
      </c>
      <c r="F187" s="189" t="s">
        <v>286</v>
      </c>
      <c r="G187" s="190" t="s">
        <v>209</v>
      </c>
      <c r="H187" s="191">
        <v>40.213000000000001</v>
      </c>
      <c r="I187" s="192"/>
      <c r="J187" s="193">
        <f>ROUND(I187*H187,2)</f>
        <v>0</v>
      </c>
      <c r="K187" s="189" t="s">
        <v>258</v>
      </c>
      <c r="L187" s="40"/>
      <c r="M187" s="194" t="s">
        <v>1</v>
      </c>
      <c r="N187" s="195" t="s">
        <v>42</v>
      </c>
      <c r="O187" s="72"/>
      <c r="P187" s="196">
        <f>O187*H187</f>
        <v>0</v>
      </c>
      <c r="Q187" s="196">
        <v>0.14030000000000001</v>
      </c>
      <c r="R187" s="196">
        <f>Q187*H187</f>
        <v>5.6418839000000007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148</v>
      </c>
      <c r="AT187" s="198" t="s">
        <v>129</v>
      </c>
      <c r="AU187" s="198" t="s">
        <v>135</v>
      </c>
      <c r="AY187" s="18" t="s">
        <v>126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135</v>
      </c>
      <c r="BK187" s="199">
        <f>ROUND(I187*H187,2)</f>
        <v>0</v>
      </c>
      <c r="BL187" s="18" t="s">
        <v>148</v>
      </c>
      <c r="BM187" s="198" t="s">
        <v>287</v>
      </c>
    </row>
    <row r="188" spans="1:65" s="2" customFormat="1">
      <c r="A188" s="35"/>
      <c r="B188" s="36"/>
      <c r="C188" s="37"/>
      <c r="D188" s="238" t="s">
        <v>260</v>
      </c>
      <c r="E188" s="37"/>
      <c r="F188" s="239" t="s">
        <v>288</v>
      </c>
      <c r="G188" s="37"/>
      <c r="H188" s="37"/>
      <c r="I188" s="240"/>
      <c r="J188" s="37"/>
      <c r="K188" s="37"/>
      <c r="L188" s="40"/>
      <c r="M188" s="241"/>
      <c r="N188" s="242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260</v>
      </c>
      <c r="AU188" s="18" t="s">
        <v>135</v>
      </c>
    </row>
    <row r="189" spans="1:65" s="14" customFormat="1">
      <c r="B189" s="216"/>
      <c r="C189" s="217"/>
      <c r="D189" s="207" t="s">
        <v>211</v>
      </c>
      <c r="E189" s="218" t="s">
        <v>1</v>
      </c>
      <c r="F189" s="219" t="s">
        <v>289</v>
      </c>
      <c r="G189" s="217"/>
      <c r="H189" s="220">
        <v>43.68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211</v>
      </c>
      <c r="AU189" s="226" t="s">
        <v>135</v>
      </c>
      <c r="AV189" s="14" t="s">
        <v>135</v>
      </c>
      <c r="AW189" s="14" t="s">
        <v>32</v>
      </c>
      <c r="AX189" s="14" t="s">
        <v>76</v>
      </c>
      <c r="AY189" s="226" t="s">
        <v>126</v>
      </c>
    </row>
    <row r="190" spans="1:65" s="14" customFormat="1">
      <c r="B190" s="216"/>
      <c r="C190" s="217"/>
      <c r="D190" s="207" t="s">
        <v>211</v>
      </c>
      <c r="E190" s="218" t="s">
        <v>1</v>
      </c>
      <c r="F190" s="219" t="s">
        <v>290</v>
      </c>
      <c r="G190" s="217"/>
      <c r="H190" s="220">
        <v>-3.4670000000000001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211</v>
      </c>
      <c r="AU190" s="226" t="s">
        <v>135</v>
      </c>
      <c r="AV190" s="14" t="s">
        <v>135</v>
      </c>
      <c r="AW190" s="14" t="s">
        <v>32</v>
      </c>
      <c r="AX190" s="14" t="s">
        <v>76</v>
      </c>
      <c r="AY190" s="226" t="s">
        <v>126</v>
      </c>
    </row>
    <row r="191" spans="1:65" s="15" customFormat="1">
      <c r="B191" s="227"/>
      <c r="C191" s="228"/>
      <c r="D191" s="207" t="s">
        <v>211</v>
      </c>
      <c r="E191" s="229" t="s">
        <v>1</v>
      </c>
      <c r="F191" s="230" t="s">
        <v>219</v>
      </c>
      <c r="G191" s="228"/>
      <c r="H191" s="231">
        <v>40.213000000000001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211</v>
      </c>
      <c r="AU191" s="237" t="s">
        <v>135</v>
      </c>
      <c r="AV191" s="15" t="s">
        <v>148</v>
      </c>
      <c r="AW191" s="15" t="s">
        <v>32</v>
      </c>
      <c r="AX191" s="15" t="s">
        <v>83</v>
      </c>
      <c r="AY191" s="237" t="s">
        <v>126</v>
      </c>
    </row>
    <row r="192" spans="1:65" s="2" customFormat="1" ht="24.2" customHeight="1">
      <c r="A192" s="35"/>
      <c r="B192" s="36"/>
      <c r="C192" s="187" t="s">
        <v>8</v>
      </c>
      <c r="D192" s="187" t="s">
        <v>129</v>
      </c>
      <c r="E192" s="188" t="s">
        <v>291</v>
      </c>
      <c r="F192" s="189" t="s">
        <v>292</v>
      </c>
      <c r="G192" s="190" t="s">
        <v>209</v>
      </c>
      <c r="H192" s="191">
        <v>104.361</v>
      </c>
      <c r="I192" s="192"/>
      <c r="J192" s="193">
        <f>ROUND(I192*H192,2)</f>
        <v>0</v>
      </c>
      <c r="K192" s="189" t="s">
        <v>258</v>
      </c>
      <c r="L192" s="40"/>
      <c r="M192" s="194" t="s">
        <v>1</v>
      </c>
      <c r="N192" s="195" t="s">
        <v>42</v>
      </c>
      <c r="O192" s="72"/>
      <c r="P192" s="196">
        <f>O192*H192</f>
        <v>0</v>
      </c>
      <c r="Q192" s="196">
        <v>7.9369999999999996E-2</v>
      </c>
      <c r="R192" s="196">
        <f>Q192*H192</f>
        <v>8.2831325699999994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148</v>
      </c>
      <c r="AT192" s="198" t="s">
        <v>129</v>
      </c>
      <c r="AU192" s="198" t="s">
        <v>135</v>
      </c>
      <c r="AY192" s="18" t="s">
        <v>126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135</v>
      </c>
      <c r="BK192" s="199">
        <f>ROUND(I192*H192,2)</f>
        <v>0</v>
      </c>
      <c r="BL192" s="18" t="s">
        <v>148</v>
      </c>
      <c r="BM192" s="198" t="s">
        <v>293</v>
      </c>
    </row>
    <row r="193" spans="1:65" s="2" customFormat="1">
      <c r="A193" s="35"/>
      <c r="B193" s="36"/>
      <c r="C193" s="37"/>
      <c r="D193" s="238" t="s">
        <v>260</v>
      </c>
      <c r="E193" s="37"/>
      <c r="F193" s="239" t="s">
        <v>294</v>
      </c>
      <c r="G193" s="37"/>
      <c r="H193" s="37"/>
      <c r="I193" s="240"/>
      <c r="J193" s="37"/>
      <c r="K193" s="37"/>
      <c r="L193" s="40"/>
      <c r="M193" s="241"/>
      <c r="N193" s="242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260</v>
      </c>
      <c r="AU193" s="18" t="s">
        <v>135</v>
      </c>
    </row>
    <row r="194" spans="1:65" s="14" customFormat="1">
      <c r="B194" s="216"/>
      <c r="C194" s="217"/>
      <c r="D194" s="207" t="s">
        <v>211</v>
      </c>
      <c r="E194" s="218" t="s">
        <v>1</v>
      </c>
      <c r="F194" s="219" t="s">
        <v>295</v>
      </c>
      <c r="G194" s="217"/>
      <c r="H194" s="220">
        <v>122.46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211</v>
      </c>
      <c r="AU194" s="226" t="s">
        <v>135</v>
      </c>
      <c r="AV194" s="14" t="s">
        <v>135</v>
      </c>
      <c r="AW194" s="14" t="s">
        <v>32</v>
      </c>
      <c r="AX194" s="14" t="s">
        <v>76</v>
      </c>
      <c r="AY194" s="226" t="s">
        <v>126</v>
      </c>
    </row>
    <row r="195" spans="1:65" s="14" customFormat="1">
      <c r="B195" s="216"/>
      <c r="C195" s="217"/>
      <c r="D195" s="207" t="s">
        <v>211</v>
      </c>
      <c r="E195" s="218" t="s">
        <v>1</v>
      </c>
      <c r="F195" s="219" t="s">
        <v>296</v>
      </c>
      <c r="G195" s="217"/>
      <c r="H195" s="220">
        <v>-10.989000000000001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211</v>
      </c>
      <c r="AU195" s="226" t="s">
        <v>135</v>
      </c>
      <c r="AV195" s="14" t="s">
        <v>135</v>
      </c>
      <c r="AW195" s="14" t="s">
        <v>32</v>
      </c>
      <c r="AX195" s="14" t="s">
        <v>76</v>
      </c>
      <c r="AY195" s="226" t="s">
        <v>126</v>
      </c>
    </row>
    <row r="196" spans="1:65" s="14" customFormat="1">
      <c r="B196" s="216"/>
      <c r="C196" s="217"/>
      <c r="D196" s="207" t="s">
        <v>211</v>
      </c>
      <c r="E196" s="218" t="s">
        <v>1</v>
      </c>
      <c r="F196" s="219" t="s">
        <v>297</v>
      </c>
      <c r="G196" s="217"/>
      <c r="H196" s="220">
        <v>-7.11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211</v>
      </c>
      <c r="AU196" s="226" t="s">
        <v>135</v>
      </c>
      <c r="AV196" s="14" t="s">
        <v>135</v>
      </c>
      <c r="AW196" s="14" t="s">
        <v>32</v>
      </c>
      <c r="AX196" s="14" t="s">
        <v>76</v>
      </c>
      <c r="AY196" s="226" t="s">
        <v>126</v>
      </c>
    </row>
    <row r="197" spans="1:65" s="15" customFormat="1">
      <c r="B197" s="227"/>
      <c r="C197" s="228"/>
      <c r="D197" s="207" t="s">
        <v>211</v>
      </c>
      <c r="E197" s="229" t="s">
        <v>1</v>
      </c>
      <c r="F197" s="230" t="s">
        <v>219</v>
      </c>
      <c r="G197" s="228"/>
      <c r="H197" s="231">
        <v>104.36099999999999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211</v>
      </c>
      <c r="AU197" s="237" t="s">
        <v>135</v>
      </c>
      <c r="AV197" s="15" t="s">
        <v>148</v>
      </c>
      <c r="AW197" s="15" t="s">
        <v>32</v>
      </c>
      <c r="AX197" s="15" t="s">
        <v>83</v>
      </c>
      <c r="AY197" s="237" t="s">
        <v>126</v>
      </c>
    </row>
    <row r="198" spans="1:65" s="2" customFormat="1" ht="21.75" customHeight="1">
      <c r="A198" s="35"/>
      <c r="B198" s="36"/>
      <c r="C198" s="187" t="s">
        <v>298</v>
      </c>
      <c r="D198" s="187" t="s">
        <v>129</v>
      </c>
      <c r="E198" s="188" t="s">
        <v>299</v>
      </c>
      <c r="F198" s="189" t="s">
        <v>300</v>
      </c>
      <c r="G198" s="190" t="s">
        <v>301</v>
      </c>
      <c r="H198" s="191">
        <v>16</v>
      </c>
      <c r="I198" s="192"/>
      <c r="J198" s="193">
        <f>ROUND(I198*H198,2)</f>
        <v>0</v>
      </c>
      <c r="K198" s="189" t="s">
        <v>258</v>
      </c>
      <c r="L198" s="40"/>
      <c r="M198" s="194" t="s">
        <v>1</v>
      </c>
      <c r="N198" s="195" t="s">
        <v>42</v>
      </c>
      <c r="O198" s="72"/>
      <c r="P198" s="196">
        <f>O198*H198</f>
        <v>0</v>
      </c>
      <c r="Q198" s="196">
        <v>9.1050000000000006E-2</v>
      </c>
      <c r="R198" s="196">
        <f>Q198*H198</f>
        <v>1.4568000000000001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148</v>
      </c>
      <c r="AT198" s="198" t="s">
        <v>129</v>
      </c>
      <c r="AU198" s="198" t="s">
        <v>135</v>
      </c>
      <c r="AY198" s="18" t="s">
        <v>126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135</v>
      </c>
      <c r="BK198" s="199">
        <f>ROUND(I198*H198,2)</f>
        <v>0</v>
      </c>
      <c r="BL198" s="18" t="s">
        <v>148</v>
      </c>
      <c r="BM198" s="198" t="s">
        <v>302</v>
      </c>
    </row>
    <row r="199" spans="1:65" s="2" customFormat="1">
      <c r="A199" s="35"/>
      <c r="B199" s="36"/>
      <c r="C199" s="37"/>
      <c r="D199" s="238" t="s">
        <v>260</v>
      </c>
      <c r="E199" s="37"/>
      <c r="F199" s="239" t="s">
        <v>303</v>
      </c>
      <c r="G199" s="37"/>
      <c r="H199" s="37"/>
      <c r="I199" s="240"/>
      <c r="J199" s="37"/>
      <c r="K199" s="37"/>
      <c r="L199" s="40"/>
      <c r="M199" s="241"/>
      <c r="N199" s="242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260</v>
      </c>
      <c r="AU199" s="18" t="s">
        <v>135</v>
      </c>
    </row>
    <row r="200" spans="1:65" s="2" customFormat="1" ht="21.75" customHeight="1">
      <c r="A200" s="35"/>
      <c r="B200" s="36"/>
      <c r="C200" s="187" t="s">
        <v>304</v>
      </c>
      <c r="D200" s="187" t="s">
        <v>129</v>
      </c>
      <c r="E200" s="188" t="s">
        <v>305</v>
      </c>
      <c r="F200" s="189" t="s">
        <v>306</v>
      </c>
      <c r="G200" s="190" t="s">
        <v>301</v>
      </c>
      <c r="H200" s="191">
        <v>22</v>
      </c>
      <c r="I200" s="192"/>
      <c r="J200" s="193">
        <f>ROUND(I200*H200,2)</f>
        <v>0</v>
      </c>
      <c r="K200" s="189" t="s">
        <v>258</v>
      </c>
      <c r="L200" s="40"/>
      <c r="M200" s="194" t="s">
        <v>1</v>
      </c>
      <c r="N200" s="195" t="s">
        <v>42</v>
      </c>
      <c r="O200" s="72"/>
      <c r="P200" s="196">
        <f>O200*H200</f>
        <v>0</v>
      </c>
      <c r="Q200" s="196">
        <v>6.3549999999999995E-2</v>
      </c>
      <c r="R200" s="196">
        <f>Q200*H200</f>
        <v>1.3980999999999999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148</v>
      </c>
      <c r="AT200" s="198" t="s">
        <v>129</v>
      </c>
      <c r="AU200" s="198" t="s">
        <v>135</v>
      </c>
      <c r="AY200" s="18" t="s">
        <v>126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135</v>
      </c>
      <c r="BK200" s="199">
        <f>ROUND(I200*H200,2)</f>
        <v>0</v>
      </c>
      <c r="BL200" s="18" t="s">
        <v>148</v>
      </c>
      <c r="BM200" s="198" t="s">
        <v>307</v>
      </c>
    </row>
    <row r="201" spans="1:65" s="2" customFormat="1">
      <c r="A201" s="35"/>
      <c r="B201" s="36"/>
      <c r="C201" s="37"/>
      <c r="D201" s="238" t="s">
        <v>260</v>
      </c>
      <c r="E201" s="37"/>
      <c r="F201" s="239" t="s">
        <v>308</v>
      </c>
      <c r="G201" s="37"/>
      <c r="H201" s="37"/>
      <c r="I201" s="240"/>
      <c r="J201" s="37"/>
      <c r="K201" s="37"/>
      <c r="L201" s="40"/>
      <c r="M201" s="241"/>
      <c r="N201" s="242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260</v>
      </c>
      <c r="AU201" s="18" t="s">
        <v>135</v>
      </c>
    </row>
    <row r="202" spans="1:65" s="2" customFormat="1" ht="21.75" customHeight="1">
      <c r="A202" s="35"/>
      <c r="B202" s="36"/>
      <c r="C202" s="187" t="s">
        <v>309</v>
      </c>
      <c r="D202" s="187" t="s">
        <v>129</v>
      </c>
      <c r="E202" s="188" t="s">
        <v>310</v>
      </c>
      <c r="F202" s="189" t="s">
        <v>311</v>
      </c>
      <c r="G202" s="190" t="s">
        <v>301</v>
      </c>
      <c r="H202" s="191">
        <v>36</v>
      </c>
      <c r="I202" s="192"/>
      <c r="J202" s="193">
        <f>ROUND(I202*H202,2)</f>
        <v>0</v>
      </c>
      <c r="K202" s="189" t="s">
        <v>258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4.555E-2</v>
      </c>
      <c r="R202" s="196">
        <f>Q202*H202</f>
        <v>1.6397999999999999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148</v>
      </c>
      <c r="AT202" s="198" t="s">
        <v>129</v>
      </c>
      <c r="AU202" s="198" t="s">
        <v>135</v>
      </c>
      <c r="AY202" s="18" t="s">
        <v>126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135</v>
      </c>
      <c r="BK202" s="199">
        <f>ROUND(I202*H202,2)</f>
        <v>0</v>
      </c>
      <c r="BL202" s="18" t="s">
        <v>148</v>
      </c>
      <c r="BM202" s="198" t="s">
        <v>312</v>
      </c>
    </row>
    <row r="203" spans="1:65" s="2" customFormat="1">
      <c r="A203" s="35"/>
      <c r="B203" s="36"/>
      <c r="C203" s="37"/>
      <c r="D203" s="238" t="s">
        <v>260</v>
      </c>
      <c r="E203" s="37"/>
      <c r="F203" s="239" t="s">
        <v>313</v>
      </c>
      <c r="G203" s="37"/>
      <c r="H203" s="37"/>
      <c r="I203" s="240"/>
      <c r="J203" s="37"/>
      <c r="K203" s="37"/>
      <c r="L203" s="40"/>
      <c r="M203" s="241"/>
      <c r="N203" s="242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260</v>
      </c>
      <c r="AU203" s="18" t="s">
        <v>135</v>
      </c>
    </row>
    <row r="204" spans="1:65" s="2" customFormat="1" ht="21.75" customHeight="1">
      <c r="A204" s="35"/>
      <c r="B204" s="36"/>
      <c r="C204" s="187" t="s">
        <v>314</v>
      </c>
      <c r="D204" s="187" t="s">
        <v>129</v>
      </c>
      <c r="E204" s="188" t="s">
        <v>315</v>
      </c>
      <c r="F204" s="189" t="s">
        <v>316</v>
      </c>
      <c r="G204" s="190" t="s">
        <v>301</v>
      </c>
      <c r="H204" s="191">
        <v>2</v>
      </c>
      <c r="I204" s="192"/>
      <c r="J204" s="193">
        <f>ROUND(I204*H204,2)</f>
        <v>0</v>
      </c>
      <c r="K204" s="189" t="s">
        <v>258</v>
      </c>
      <c r="L204" s="40"/>
      <c r="M204" s="194" t="s">
        <v>1</v>
      </c>
      <c r="N204" s="195" t="s">
        <v>42</v>
      </c>
      <c r="O204" s="72"/>
      <c r="P204" s="196">
        <f>O204*H204</f>
        <v>0</v>
      </c>
      <c r="Q204" s="196">
        <v>2.6929999999999999E-2</v>
      </c>
      <c r="R204" s="196">
        <f>Q204*H204</f>
        <v>5.3859999999999998E-2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148</v>
      </c>
      <c r="AT204" s="198" t="s">
        <v>129</v>
      </c>
      <c r="AU204" s="198" t="s">
        <v>135</v>
      </c>
      <c r="AY204" s="18" t="s">
        <v>126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135</v>
      </c>
      <c r="BK204" s="199">
        <f>ROUND(I204*H204,2)</f>
        <v>0</v>
      </c>
      <c r="BL204" s="18" t="s">
        <v>148</v>
      </c>
      <c r="BM204" s="198" t="s">
        <v>317</v>
      </c>
    </row>
    <row r="205" spans="1:65" s="2" customFormat="1">
      <c r="A205" s="35"/>
      <c r="B205" s="36"/>
      <c r="C205" s="37"/>
      <c r="D205" s="238" t="s">
        <v>260</v>
      </c>
      <c r="E205" s="37"/>
      <c r="F205" s="239" t="s">
        <v>318</v>
      </c>
      <c r="G205" s="37"/>
      <c r="H205" s="37"/>
      <c r="I205" s="240"/>
      <c r="J205" s="37"/>
      <c r="K205" s="37"/>
      <c r="L205" s="40"/>
      <c r="M205" s="241"/>
      <c r="N205" s="242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260</v>
      </c>
      <c r="AU205" s="18" t="s">
        <v>135</v>
      </c>
    </row>
    <row r="206" spans="1:65" s="2" customFormat="1" ht="21.75" customHeight="1">
      <c r="A206" s="35"/>
      <c r="B206" s="36"/>
      <c r="C206" s="187" t="s">
        <v>319</v>
      </c>
      <c r="D206" s="187" t="s">
        <v>129</v>
      </c>
      <c r="E206" s="188" t="s">
        <v>320</v>
      </c>
      <c r="F206" s="189" t="s">
        <v>321</v>
      </c>
      <c r="G206" s="190" t="s">
        <v>301</v>
      </c>
      <c r="H206" s="191">
        <v>16</v>
      </c>
      <c r="I206" s="192"/>
      <c r="J206" s="193">
        <f>ROUND(I206*H206,2)</f>
        <v>0</v>
      </c>
      <c r="K206" s="189" t="s">
        <v>258</v>
      </c>
      <c r="L206" s="40"/>
      <c r="M206" s="194" t="s">
        <v>1</v>
      </c>
      <c r="N206" s="195" t="s">
        <v>42</v>
      </c>
      <c r="O206" s="72"/>
      <c r="P206" s="196">
        <f>O206*H206</f>
        <v>0</v>
      </c>
      <c r="Q206" s="196">
        <v>2.2780000000000002E-2</v>
      </c>
      <c r="R206" s="196">
        <f>Q206*H206</f>
        <v>0.36448000000000003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148</v>
      </c>
      <c r="AT206" s="198" t="s">
        <v>129</v>
      </c>
      <c r="AU206" s="198" t="s">
        <v>135</v>
      </c>
      <c r="AY206" s="18" t="s">
        <v>126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135</v>
      </c>
      <c r="BK206" s="199">
        <f>ROUND(I206*H206,2)</f>
        <v>0</v>
      </c>
      <c r="BL206" s="18" t="s">
        <v>148</v>
      </c>
      <c r="BM206" s="198" t="s">
        <v>322</v>
      </c>
    </row>
    <row r="207" spans="1:65" s="2" customFormat="1">
      <c r="A207" s="35"/>
      <c r="B207" s="36"/>
      <c r="C207" s="37"/>
      <c r="D207" s="238" t="s">
        <v>260</v>
      </c>
      <c r="E207" s="37"/>
      <c r="F207" s="239" t="s">
        <v>323</v>
      </c>
      <c r="G207" s="37"/>
      <c r="H207" s="37"/>
      <c r="I207" s="240"/>
      <c r="J207" s="37"/>
      <c r="K207" s="37"/>
      <c r="L207" s="40"/>
      <c r="M207" s="241"/>
      <c r="N207" s="242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260</v>
      </c>
      <c r="AU207" s="18" t="s">
        <v>135</v>
      </c>
    </row>
    <row r="208" spans="1:65" s="2" customFormat="1" ht="24.2" customHeight="1">
      <c r="A208" s="35"/>
      <c r="B208" s="36"/>
      <c r="C208" s="187" t="s">
        <v>7</v>
      </c>
      <c r="D208" s="187" t="s">
        <v>129</v>
      </c>
      <c r="E208" s="188" t="s">
        <v>324</v>
      </c>
      <c r="F208" s="189" t="s">
        <v>325</v>
      </c>
      <c r="G208" s="190" t="s">
        <v>222</v>
      </c>
      <c r="H208" s="191">
        <v>2.5</v>
      </c>
      <c r="I208" s="192"/>
      <c r="J208" s="193">
        <f>ROUND(I208*H208,2)</f>
        <v>0</v>
      </c>
      <c r="K208" s="189" t="s">
        <v>133</v>
      </c>
      <c r="L208" s="40"/>
      <c r="M208" s="194" t="s">
        <v>1</v>
      </c>
      <c r="N208" s="195" t="s">
        <v>42</v>
      </c>
      <c r="O208" s="72"/>
      <c r="P208" s="196">
        <f>O208*H208</f>
        <v>0</v>
      </c>
      <c r="Q208" s="196">
        <v>3.773E-2</v>
      </c>
      <c r="R208" s="196">
        <f>Q208*H208</f>
        <v>9.4324999999999992E-2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148</v>
      </c>
      <c r="AT208" s="198" t="s">
        <v>129</v>
      </c>
      <c r="AU208" s="198" t="s">
        <v>135</v>
      </c>
      <c r="AY208" s="18" t="s">
        <v>126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135</v>
      </c>
      <c r="BK208" s="199">
        <f>ROUND(I208*H208,2)</f>
        <v>0</v>
      </c>
      <c r="BL208" s="18" t="s">
        <v>148</v>
      </c>
      <c r="BM208" s="198" t="s">
        <v>326</v>
      </c>
    </row>
    <row r="209" spans="1:65" s="14" customFormat="1">
      <c r="B209" s="216"/>
      <c r="C209" s="217"/>
      <c r="D209" s="207" t="s">
        <v>211</v>
      </c>
      <c r="E209" s="218" t="s">
        <v>1</v>
      </c>
      <c r="F209" s="219" t="s">
        <v>327</v>
      </c>
      <c r="G209" s="217"/>
      <c r="H209" s="220">
        <v>2.5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211</v>
      </c>
      <c r="AU209" s="226" t="s">
        <v>135</v>
      </c>
      <c r="AV209" s="14" t="s">
        <v>135</v>
      </c>
      <c r="AW209" s="14" t="s">
        <v>32</v>
      </c>
      <c r="AX209" s="14" t="s">
        <v>83</v>
      </c>
      <c r="AY209" s="226" t="s">
        <v>126</v>
      </c>
    </row>
    <row r="210" spans="1:65" s="2" customFormat="1" ht="24.2" customHeight="1">
      <c r="A210" s="35"/>
      <c r="B210" s="36"/>
      <c r="C210" s="187" t="s">
        <v>328</v>
      </c>
      <c r="D210" s="187" t="s">
        <v>129</v>
      </c>
      <c r="E210" s="188" t="s">
        <v>329</v>
      </c>
      <c r="F210" s="189" t="s">
        <v>330</v>
      </c>
      <c r="G210" s="190" t="s">
        <v>222</v>
      </c>
      <c r="H210" s="191">
        <v>20</v>
      </c>
      <c r="I210" s="192"/>
      <c r="J210" s="193">
        <f>ROUND(I210*H210,2)</f>
        <v>0</v>
      </c>
      <c r="K210" s="189" t="s">
        <v>133</v>
      </c>
      <c r="L210" s="40"/>
      <c r="M210" s="194" t="s">
        <v>1</v>
      </c>
      <c r="N210" s="195" t="s">
        <v>42</v>
      </c>
      <c r="O210" s="72"/>
      <c r="P210" s="196">
        <f>O210*H210</f>
        <v>0</v>
      </c>
      <c r="Q210" s="196">
        <v>2.7060000000000001E-2</v>
      </c>
      <c r="R210" s="196">
        <f>Q210*H210</f>
        <v>0.54120000000000001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148</v>
      </c>
      <c r="AT210" s="198" t="s">
        <v>129</v>
      </c>
      <c r="AU210" s="198" t="s">
        <v>135</v>
      </c>
      <c r="AY210" s="18" t="s">
        <v>126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135</v>
      </c>
      <c r="BK210" s="199">
        <f>ROUND(I210*H210,2)</f>
        <v>0</v>
      </c>
      <c r="BL210" s="18" t="s">
        <v>148</v>
      </c>
      <c r="BM210" s="198" t="s">
        <v>331</v>
      </c>
    </row>
    <row r="211" spans="1:65" s="14" customFormat="1">
      <c r="B211" s="216"/>
      <c r="C211" s="217"/>
      <c r="D211" s="207" t="s">
        <v>211</v>
      </c>
      <c r="E211" s="218" t="s">
        <v>1</v>
      </c>
      <c r="F211" s="219" t="s">
        <v>332</v>
      </c>
      <c r="G211" s="217"/>
      <c r="H211" s="220">
        <v>20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211</v>
      </c>
      <c r="AU211" s="226" t="s">
        <v>135</v>
      </c>
      <c r="AV211" s="14" t="s">
        <v>135</v>
      </c>
      <c r="AW211" s="14" t="s">
        <v>32</v>
      </c>
      <c r="AX211" s="14" t="s">
        <v>83</v>
      </c>
      <c r="AY211" s="226" t="s">
        <v>126</v>
      </c>
    </row>
    <row r="212" spans="1:65" s="2" customFormat="1" ht="24.2" customHeight="1">
      <c r="A212" s="35"/>
      <c r="B212" s="36"/>
      <c r="C212" s="187" t="s">
        <v>333</v>
      </c>
      <c r="D212" s="187" t="s">
        <v>129</v>
      </c>
      <c r="E212" s="188" t="s">
        <v>334</v>
      </c>
      <c r="F212" s="189" t="s">
        <v>335</v>
      </c>
      <c r="G212" s="190" t="s">
        <v>248</v>
      </c>
      <c r="H212" s="191">
        <v>0.124</v>
      </c>
      <c r="I212" s="192"/>
      <c r="J212" s="193">
        <f>ROUND(I212*H212,2)</f>
        <v>0</v>
      </c>
      <c r="K212" s="189" t="s">
        <v>133</v>
      </c>
      <c r="L212" s="40"/>
      <c r="M212" s="194" t="s">
        <v>1</v>
      </c>
      <c r="N212" s="195" t="s">
        <v>42</v>
      </c>
      <c r="O212" s="72"/>
      <c r="P212" s="196">
        <f>O212*H212</f>
        <v>0</v>
      </c>
      <c r="Q212" s="196">
        <v>1.9539999999999998E-2</v>
      </c>
      <c r="R212" s="196">
        <f>Q212*H212</f>
        <v>2.4229599999999996E-3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148</v>
      </c>
      <c r="AT212" s="198" t="s">
        <v>129</v>
      </c>
      <c r="AU212" s="198" t="s">
        <v>135</v>
      </c>
      <c r="AY212" s="18" t="s">
        <v>126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135</v>
      </c>
      <c r="BK212" s="199">
        <f>ROUND(I212*H212,2)</f>
        <v>0</v>
      </c>
      <c r="BL212" s="18" t="s">
        <v>148</v>
      </c>
      <c r="BM212" s="198" t="s">
        <v>336</v>
      </c>
    </row>
    <row r="213" spans="1:65" s="13" customFormat="1">
      <c r="B213" s="205"/>
      <c r="C213" s="206"/>
      <c r="D213" s="207" t="s">
        <v>211</v>
      </c>
      <c r="E213" s="208" t="s">
        <v>1</v>
      </c>
      <c r="F213" s="209" t="s">
        <v>337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211</v>
      </c>
      <c r="AU213" s="215" t="s">
        <v>135</v>
      </c>
      <c r="AV213" s="13" t="s">
        <v>83</v>
      </c>
      <c r="AW213" s="13" t="s">
        <v>32</v>
      </c>
      <c r="AX213" s="13" t="s">
        <v>76</v>
      </c>
      <c r="AY213" s="215" t="s">
        <v>126</v>
      </c>
    </row>
    <row r="214" spans="1:65" s="14" customFormat="1">
      <c r="B214" s="216"/>
      <c r="C214" s="217"/>
      <c r="D214" s="207" t="s">
        <v>211</v>
      </c>
      <c r="E214" s="218" t="s">
        <v>1</v>
      </c>
      <c r="F214" s="219" t="s">
        <v>338</v>
      </c>
      <c r="G214" s="217"/>
      <c r="H214" s="220">
        <v>0.124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211</v>
      </c>
      <c r="AU214" s="226" t="s">
        <v>135</v>
      </c>
      <c r="AV214" s="14" t="s">
        <v>135</v>
      </c>
      <c r="AW214" s="14" t="s">
        <v>32</v>
      </c>
      <c r="AX214" s="14" t="s">
        <v>83</v>
      </c>
      <c r="AY214" s="226" t="s">
        <v>126</v>
      </c>
    </row>
    <row r="215" spans="1:65" s="2" customFormat="1" ht="16.5" customHeight="1">
      <c r="A215" s="35"/>
      <c r="B215" s="36"/>
      <c r="C215" s="243" t="s">
        <v>339</v>
      </c>
      <c r="D215" s="243" t="s">
        <v>340</v>
      </c>
      <c r="E215" s="244" t="s">
        <v>341</v>
      </c>
      <c r="F215" s="245" t="s">
        <v>342</v>
      </c>
      <c r="G215" s="246" t="s">
        <v>248</v>
      </c>
      <c r="H215" s="247">
        <v>0.14299999999999999</v>
      </c>
      <c r="I215" s="248"/>
      <c r="J215" s="249">
        <f>ROUND(I215*H215,2)</f>
        <v>0</v>
      </c>
      <c r="K215" s="245" t="s">
        <v>133</v>
      </c>
      <c r="L215" s="250"/>
      <c r="M215" s="251" t="s">
        <v>1</v>
      </c>
      <c r="N215" s="252" t="s">
        <v>42</v>
      </c>
      <c r="O215" s="72"/>
      <c r="P215" s="196">
        <f>O215*H215</f>
        <v>0</v>
      </c>
      <c r="Q215" s="196">
        <v>1</v>
      </c>
      <c r="R215" s="196">
        <f>Q215*H215</f>
        <v>0.14299999999999999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164</v>
      </c>
      <c r="AT215" s="198" t="s">
        <v>340</v>
      </c>
      <c r="AU215" s="198" t="s">
        <v>135</v>
      </c>
      <c r="AY215" s="18" t="s">
        <v>126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135</v>
      </c>
      <c r="BK215" s="199">
        <f>ROUND(I215*H215,2)</f>
        <v>0</v>
      </c>
      <c r="BL215" s="18" t="s">
        <v>148</v>
      </c>
      <c r="BM215" s="198" t="s">
        <v>343</v>
      </c>
    </row>
    <row r="216" spans="1:65" s="2" customFormat="1" ht="19.5">
      <c r="A216" s="35"/>
      <c r="B216" s="36"/>
      <c r="C216" s="37"/>
      <c r="D216" s="207" t="s">
        <v>344</v>
      </c>
      <c r="E216" s="37"/>
      <c r="F216" s="253" t="s">
        <v>345</v>
      </c>
      <c r="G216" s="37"/>
      <c r="H216" s="37"/>
      <c r="I216" s="240"/>
      <c r="J216" s="37"/>
      <c r="K216" s="37"/>
      <c r="L216" s="40"/>
      <c r="M216" s="241"/>
      <c r="N216" s="242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344</v>
      </c>
      <c r="AU216" s="18" t="s">
        <v>135</v>
      </c>
    </row>
    <row r="217" spans="1:65" s="14" customFormat="1">
      <c r="B217" s="216"/>
      <c r="C217" s="217"/>
      <c r="D217" s="207" t="s">
        <v>211</v>
      </c>
      <c r="E217" s="217"/>
      <c r="F217" s="219" t="s">
        <v>346</v>
      </c>
      <c r="G217" s="217"/>
      <c r="H217" s="220">
        <v>0.14299999999999999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211</v>
      </c>
      <c r="AU217" s="226" t="s">
        <v>135</v>
      </c>
      <c r="AV217" s="14" t="s">
        <v>135</v>
      </c>
      <c r="AW217" s="14" t="s">
        <v>4</v>
      </c>
      <c r="AX217" s="14" t="s">
        <v>83</v>
      </c>
      <c r="AY217" s="226" t="s">
        <v>126</v>
      </c>
    </row>
    <row r="218" spans="1:65" s="2" customFormat="1" ht="16.5" customHeight="1">
      <c r="A218" s="35"/>
      <c r="B218" s="36"/>
      <c r="C218" s="187" t="s">
        <v>347</v>
      </c>
      <c r="D218" s="187" t="s">
        <v>129</v>
      </c>
      <c r="E218" s="188" t="s">
        <v>348</v>
      </c>
      <c r="F218" s="189" t="s">
        <v>349</v>
      </c>
      <c r="G218" s="190" t="s">
        <v>248</v>
      </c>
      <c r="H218" s="191">
        <v>7.4999999999999997E-2</v>
      </c>
      <c r="I218" s="192"/>
      <c r="J218" s="193">
        <f>ROUND(I218*H218,2)</f>
        <v>0</v>
      </c>
      <c r="K218" s="189" t="s">
        <v>133</v>
      </c>
      <c r="L218" s="40"/>
      <c r="M218" s="194" t="s">
        <v>1</v>
      </c>
      <c r="N218" s="195" t="s">
        <v>42</v>
      </c>
      <c r="O218" s="72"/>
      <c r="P218" s="196">
        <f>O218*H218</f>
        <v>0</v>
      </c>
      <c r="Q218" s="196">
        <v>1.0900000000000001</v>
      </c>
      <c r="R218" s="196">
        <f>Q218*H218</f>
        <v>8.1750000000000003E-2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148</v>
      </c>
      <c r="AT218" s="198" t="s">
        <v>129</v>
      </c>
      <c r="AU218" s="198" t="s">
        <v>135</v>
      </c>
      <c r="AY218" s="18" t="s">
        <v>126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135</v>
      </c>
      <c r="BK218" s="199">
        <f>ROUND(I218*H218,2)</f>
        <v>0</v>
      </c>
      <c r="BL218" s="18" t="s">
        <v>148</v>
      </c>
      <c r="BM218" s="198" t="s">
        <v>350</v>
      </c>
    </row>
    <row r="219" spans="1:65" s="13" customFormat="1">
      <c r="B219" s="205"/>
      <c r="C219" s="206"/>
      <c r="D219" s="207" t="s">
        <v>211</v>
      </c>
      <c r="E219" s="208" t="s">
        <v>1</v>
      </c>
      <c r="F219" s="209" t="s">
        <v>351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211</v>
      </c>
      <c r="AU219" s="215" t="s">
        <v>135</v>
      </c>
      <c r="AV219" s="13" t="s">
        <v>83</v>
      </c>
      <c r="AW219" s="13" t="s">
        <v>32</v>
      </c>
      <c r="AX219" s="13" t="s">
        <v>76</v>
      </c>
      <c r="AY219" s="215" t="s">
        <v>126</v>
      </c>
    </row>
    <row r="220" spans="1:65" s="13" customFormat="1">
      <c r="B220" s="205"/>
      <c r="C220" s="206"/>
      <c r="D220" s="207" t="s">
        <v>211</v>
      </c>
      <c r="E220" s="208" t="s">
        <v>1</v>
      </c>
      <c r="F220" s="209" t="s">
        <v>352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211</v>
      </c>
      <c r="AU220" s="215" t="s">
        <v>135</v>
      </c>
      <c r="AV220" s="13" t="s">
        <v>83</v>
      </c>
      <c r="AW220" s="13" t="s">
        <v>32</v>
      </c>
      <c r="AX220" s="13" t="s">
        <v>76</v>
      </c>
      <c r="AY220" s="215" t="s">
        <v>126</v>
      </c>
    </row>
    <row r="221" spans="1:65" s="14" customFormat="1">
      <c r="B221" s="216"/>
      <c r="C221" s="217"/>
      <c r="D221" s="207" t="s">
        <v>211</v>
      </c>
      <c r="E221" s="218" t="s">
        <v>1</v>
      </c>
      <c r="F221" s="219" t="s">
        <v>353</v>
      </c>
      <c r="G221" s="217"/>
      <c r="H221" s="220">
        <v>1.0999999999999999E-2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211</v>
      </c>
      <c r="AU221" s="226" t="s">
        <v>135</v>
      </c>
      <c r="AV221" s="14" t="s">
        <v>135</v>
      </c>
      <c r="AW221" s="14" t="s">
        <v>32</v>
      </c>
      <c r="AX221" s="14" t="s">
        <v>76</v>
      </c>
      <c r="AY221" s="226" t="s">
        <v>126</v>
      </c>
    </row>
    <row r="222" spans="1:65" s="14" customFormat="1">
      <c r="B222" s="216"/>
      <c r="C222" s="217"/>
      <c r="D222" s="207" t="s">
        <v>211</v>
      </c>
      <c r="E222" s="218" t="s">
        <v>1</v>
      </c>
      <c r="F222" s="219" t="s">
        <v>354</v>
      </c>
      <c r="G222" s="217"/>
      <c r="H222" s="220">
        <v>1.4E-2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211</v>
      </c>
      <c r="AU222" s="226" t="s">
        <v>135</v>
      </c>
      <c r="AV222" s="14" t="s">
        <v>135</v>
      </c>
      <c r="AW222" s="14" t="s">
        <v>32</v>
      </c>
      <c r="AX222" s="14" t="s">
        <v>76</v>
      </c>
      <c r="AY222" s="226" t="s">
        <v>126</v>
      </c>
    </row>
    <row r="223" spans="1:65" s="13" customFormat="1">
      <c r="B223" s="205"/>
      <c r="C223" s="206"/>
      <c r="D223" s="207" t="s">
        <v>211</v>
      </c>
      <c r="E223" s="208" t="s">
        <v>1</v>
      </c>
      <c r="F223" s="209" t="s">
        <v>355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211</v>
      </c>
      <c r="AU223" s="215" t="s">
        <v>135</v>
      </c>
      <c r="AV223" s="13" t="s">
        <v>83</v>
      </c>
      <c r="AW223" s="13" t="s">
        <v>32</v>
      </c>
      <c r="AX223" s="13" t="s">
        <v>76</v>
      </c>
      <c r="AY223" s="215" t="s">
        <v>126</v>
      </c>
    </row>
    <row r="224" spans="1:65" s="14" customFormat="1">
      <c r="B224" s="216"/>
      <c r="C224" s="217"/>
      <c r="D224" s="207" t="s">
        <v>211</v>
      </c>
      <c r="E224" s="218" t="s">
        <v>1</v>
      </c>
      <c r="F224" s="219" t="s">
        <v>356</v>
      </c>
      <c r="G224" s="217"/>
      <c r="H224" s="220">
        <v>2.1000000000000001E-2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211</v>
      </c>
      <c r="AU224" s="226" t="s">
        <v>135</v>
      </c>
      <c r="AV224" s="14" t="s">
        <v>135</v>
      </c>
      <c r="AW224" s="14" t="s">
        <v>32</v>
      </c>
      <c r="AX224" s="14" t="s">
        <v>76</v>
      </c>
      <c r="AY224" s="226" t="s">
        <v>126</v>
      </c>
    </row>
    <row r="225" spans="1:65" s="14" customFormat="1">
      <c r="B225" s="216"/>
      <c r="C225" s="217"/>
      <c r="D225" s="207" t="s">
        <v>211</v>
      </c>
      <c r="E225" s="218" t="s">
        <v>1</v>
      </c>
      <c r="F225" s="219" t="s">
        <v>357</v>
      </c>
      <c r="G225" s="217"/>
      <c r="H225" s="220">
        <v>2.9000000000000001E-2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211</v>
      </c>
      <c r="AU225" s="226" t="s">
        <v>135</v>
      </c>
      <c r="AV225" s="14" t="s">
        <v>135</v>
      </c>
      <c r="AW225" s="14" t="s">
        <v>32</v>
      </c>
      <c r="AX225" s="14" t="s">
        <v>76</v>
      </c>
      <c r="AY225" s="226" t="s">
        <v>126</v>
      </c>
    </row>
    <row r="226" spans="1:65" s="15" customFormat="1">
      <c r="B226" s="227"/>
      <c r="C226" s="228"/>
      <c r="D226" s="207" t="s">
        <v>211</v>
      </c>
      <c r="E226" s="229" t="s">
        <v>1</v>
      </c>
      <c r="F226" s="230" t="s">
        <v>219</v>
      </c>
      <c r="G226" s="228"/>
      <c r="H226" s="231">
        <v>7.4999999999999997E-2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211</v>
      </c>
      <c r="AU226" s="237" t="s">
        <v>135</v>
      </c>
      <c r="AV226" s="15" t="s">
        <v>148</v>
      </c>
      <c r="AW226" s="15" t="s">
        <v>32</v>
      </c>
      <c r="AX226" s="15" t="s">
        <v>83</v>
      </c>
      <c r="AY226" s="237" t="s">
        <v>126</v>
      </c>
    </row>
    <row r="227" spans="1:65" s="2" customFormat="1" ht="16.5" customHeight="1">
      <c r="A227" s="35"/>
      <c r="B227" s="36"/>
      <c r="C227" s="187" t="s">
        <v>358</v>
      </c>
      <c r="D227" s="187" t="s">
        <v>129</v>
      </c>
      <c r="E227" s="188" t="s">
        <v>359</v>
      </c>
      <c r="F227" s="189" t="s">
        <v>360</v>
      </c>
      <c r="G227" s="190" t="s">
        <v>248</v>
      </c>
      <c r="H227" s="191">
        <v>0.3</v>
      </c>
      <c r="I227" s="192"/>
      <c r="J227" s="193">
        <f>ROUND(I227*H227,2)</f>
        <v>0</v>
      </c>
      <c r="K227" s="189" t="s">
        <v>133</v>
      </c>
      <c r="L227" s="40"/>
      <c r="M227" s="194" t="s">
        <v>1</v>
      </c>
      <c r="N227" s="195" t="s">
        <v>42</v>
      </c>
      <c r="O227" s="72"/>
      <c r="P227" s="196">
        <f>O227*H227</f>
        <v>0</v>
      </c>
      <c r="Q227" s="196">
        <v>1.0900000000000001</v>
      </c>
      <c r="R227" s="196">
        <f>Q227*H227</f>
        <v>0.32700000000000001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148</v>
      </c>
      <c r="AT227" s="198" t="s">
        <v>129</v>
      </c>
      <c r="AU227" s="198" t="s">
        <v>135</v>
      </c>
      <c r="AY227" s="18" t="s">
        <v>126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135</v>
      </c>
      <c r="BK227" s="199">
        <f>ROUND(I227*H227,2)</f>
        <v>0</v>
      </c>
      <c r="BL227" s="18" t="s">
        <v>148</v>
      </c>
      <c r="BM227" s="198" t="s">
        <v>361</v>
      </c>
    </row>
    <row r="228" spans="1:65" s="13" customFormat="1">
      <c r="B228" s="205"/>
      <c r="C228" s="206"/>
      <c r="D228" s="207" t="s">
        <v>211</v>
      </c>
      <c r="E228" s="208" t="s">
        <v>1</v>
      </c>
      <c r="F228" s="209" t="s">
        <v>351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211</v>
      </c>
      <c r="AU228" s="215" t="s">
        <v>135</v>
      </c>
      <c r="AV228" s="13" t="s">
        <v>83</v>
      </c>
      <c r="AW228" s="13" t="s">
        <v>32</v>
      </c>
      <c r="AX228" s="13" t="s">
        <v>76</v>
      </c>
      <c r="AY228" s="215" t="s">
        <v>126</v>
      </c>
    </row>
    <row r="229" spans="1:65" s="13" customFormat="1">
      <c r="B229" s="205"/>
      <c r="C229" s="206"/>
      <c r="D229" s="207" t="s">
        <v>211</v>
      </c>
      <c r="E229" s="208" t="s">
        <v>1</v>
      </c>
      <c r="F229" s="209" t="s">
        <v>362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211</v>
      </c>
      <c r="AU229" s="215" t="s">
        <v>135</v>
      </c>
      <c r="AV229" s="13" t="s">
        <v>83</v>
      </c>
      <c r="AW229" s="13" t="s">
        <v>32</v>
      </c>
      <c r="AX229" s="13" t="s">
        <v>76</v>
      </c>
      <c r="AY229" s="215" t="s">
        <v>126</v>
      </c>
    </row>
    <row r="230" spans="1:65" s="14" customFormat="1">
      <c r="B230" s="216"/>
      <c r="C230" s="217"/>
      <c r="D230" s="207" t="s">
        <v>211</v>
      </c>
      <c r="E230" s="218" t="s">
        <v>1</v>
      </c>
      <c r="F230" s="219" t="s">
        <v>363</v>
      </c>
      <c r="G230" s="217"/>
      <c r="H230" s="220">
        <v>0.1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211</v>
      </c>
      <c r="AU230" s="226" t="s">
        <v>135</v>
      </c>
      <c r="AV230" s="14" t="s">
        <v>135</v>
      </c>
      <c r="AW230" s="14" t="s">
        <v>32</v>
      </c>
      <c r="AX230" s="14" t="s">
        <v>76</v>
      </c>
      <c r="AY230" s="226" t="s">
        <v>126</v>
      </c>
    </row>
    <row r="231" spans="1:65" s="13" customFormat="1">
      <c r="B231" s="205"/>
      <c r="C231" s="206"/>
      <c r="D231" s="207" t="s">
        <v>211</v>
      </c>
      <c r="E231" s="208" t="s">
        <v>1</v>
      </c>
      <c r="F231" s="209" t="s">
        <v>355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211</v>
      </c>
      <c r="AU231" s="215" t="s">
        <v>135</v>
      </c>
      <c r="AV231" s="13" t="s">
        <v>83</v>
      </c>
      <c r="AW231" s="13" t="s">
        <v>32</v>
      </c>
      <c r="AX231" s="13" t="s">
        <v>76</v>
      </c>
      <c r="AY231" s="215" t="s">
        <v>126</v>
      </c>
    </row>
    <row r="232" spans="1:65" s="14" customFormat="1">
      <c r="B232" s="216"/>
      <c r="C232" s="217"/>
      <c r="D232" s="207" t="s">
        <v>211</v>
      </c>
      <c r="E232" s="218" t="s">
        <v>1</v>
      </c>
      <c r="F232" s="219" t="s">
        <v>364</v>
      </c>
      <c r="G232" s="217"/>
      <c r="H232" s="220">
        <v>0.2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211</v>
      </c>
      <c r="AU232" s="226" t="s">
        <v>135</v>
      </c>
      <c r="AV232" s="14" t="s">
        <v>135</v>
      </c>
      <c r="AW232" s="14" t="s">
        <v>32</v>
      </c>
      <c r="AX232" s="14" t="s">
        <v>76</v>
      </c>
      <c r="AY232" s="226" t="s">
        <v>126</v>
      </c>
    </row>
    <row r="233" spans="1:65" s="15" customFormat="1">
      <c r="B233" s="227"/>
      <c r="C233" s="228"/>
      <c r="D233" s="207" t="s">
        <v>211</v>
      </c>
      <c r="E233" s="229" t="s">
        <v>1</v>
      </c>
      <c r="F233" s="230" t="s">
        <v>219</v>
      </c>
      <c r="G233" s="228"/>
      <c r="H233" s="231">
        <v>0.30000000000000004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211</v>
      </c>
      <c r="AU233" s="237" t="s">
        <v>135</v>
      </c>
      <c r="AV233" s="15" t="s">
        <v>148</v>
      </c>
      <c r="AW233" s="15" t="s">
        <v>32</v>
      </c>
      <c r="AX233" s="15" t="s">
        <v>83</v>
      </c>
      <c r="AY233" s="237" t="s">
        <v>126</v>
      </c>
    </row>
    <row r="234" spans="1:65" s="2" customFormat="1" ht="16.5" customHeight="1">
      <c r="A234" s="35"/>
      <c r="B234" s="36"/>
      <c r="C234" s="187" t="s">
        <v>365</v>
      </c>
      <c r="D234" s="187" t="s">
        <v>129</v>
      </c>
      <c r="E234" s="188" t="s">
        <v>366</v>
      </c>
      <c r="F234" s="189" t="s">
        <v>367</v>
      </c>
      <c r="G234" s="190" t="s">
        <v>227</v>
      </c>
      <c r="H234" s="191">
        <v>0.58599999999999997</v>
      </c>
      <c r="I234" s="192"/>
      <c r="J234" s="193">
        <f>ROUND(I234*H234,2)</f>
        <v>0</v>
      </c>
      <c r="K234" s="189" t="s">
        <v>133</v>
      </c>
      <c r="L234" s="40"/>
      <c r="M234" s="194" t="s">
        <v>1</v>
      </c>
      <c r="N234" s="195" t="s">
        <v>42</v>
      </c>
      <c r="O234" s="72"/>
      <c r="P234" s="196">
        <f>O234*H234</f>
        <v>0</v>
      </c>
      <c r="Q234" s="196">
        <v>1.94302</v>
      </c>
      <c r="R234" s="196">
        <f>Q234*H234</f>
        <v>1.1386097199999998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148</v>
      </c>
      <c r="AT234" s="198" t="s">
        <v>129</v>
      </c>
      <c r="AU234" s="198" t="s">
        <v>135</v>
      </c>
      <c r="AY234" s="18" t="s">
        <v>126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135</v>
      </c>
      <c r="BK234" s="199">
        <f>ROUND(I234*H234,2)</f>
        <v>0</v>
      </c>
      <c r="BL234" s="18" t="s">
        <v>148</v>
      </c>
      <c r="BM234" s="198" t="s">
        <v>368</v>
      </c>
    </row>
    <row r="235" spans="1:65" s="13" customFormat="1">
      <c r="B235" s="205"/>
      <c r="C235" s="206"/>
      <c r="D235" s="207" t="s">
        <v>211</v>
      </c>
      <c r="E235" s="208" t="s">
        <v>1</v>
      </c>
      <c r="F235" s="209" t="s">
        <v>351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211</v>
      </c>
      <c r="AU235" s="215" t="s">
        <v>135</v>
      </c>
      <c r="AV235" s="13" t="s">
        <v>83</v>
      </c>
      <c r="AW235" s="13" t="s">
        <v>32</v>
      </c>
      <c r="AX235" s="13" t="s">
        <v>76</v>
      </c>
      <c r="AY235" s="215" t="s">
        <v>126</v>
      </c>
    </row>
    <row r="236" spans="1:65" s="14" customFormat="1">
      <c r="B236" s="216"/>
      <c r="C236" s="217"/>
      <c r="D236" s="207" t="s">
        <v>211</v>
      </c>
      <c r="E236" s="218" t="s">
        <v>1</v>
      </c>
      <c r="F236" s="219" t="s">
        <v>369</v>
      </c>
      <c r="G236" s="217"/>
      <c r="H236" s="220">
        <v>0.16800000000000001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211</v>
      </c>
      <c r="AU236" s="226" t="s">
        <v>135</v>
      </c>
      <c r="AV236" s="14" t="s">
        <v>135</v>
      </c>
      <c r="AW236" s="14" t="s">
        <v>32</v>
      </c>
      <c r="AX236" s="14" t="s">
        <v>76</v>
      </c>
      <c r="AY236" s="226" t="s">
        <v>126</v>
      </c>
    </row>
    <row r="237" spans="1:65" s="13" customFormat="1">
      <c r="B237" s="205"/>
      <c r="C237" s="206"/>
      <c r="D237" s="207" t="s">
        <v>211</v>
      </c>
      <c r="E237" s="208" t="s">
        <v>1</v>
      </c>
      <c r="F237" s="209" t="s">
        <v>355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211</v>
      </c>
      <c r="AU237" s="215" t="s">
        <v>135</v>
      </c>
      <c r="AV237" s="13" t="s">
        <v>83</v>
      </c>
      <c r="AW237" s="13" t="s">
        <v>32</v>
      </c>
      <c r="AX237" s="13" t="s">
        <v>76</v>
      </c>
      <c r="AY237" s="215" t="s">
        <v>126</v>
      </c>
    </row>
    <row r="238" spans="1:65" s="14" customFormat="1">
      <c r="B238" s="216"/>
      <c r="C238" s="217"/>
      <c r="D238" s="207" t="s">
        <v>211</v>
      </c>
      <c r="E238" s="218" t="s">
        <v>1</v>
      </c>
      <c r="F238" s="219" t="s">
        <v>370</v>
      </c>
      <c r="G238" s="217"/>
      <c r="H238" s="220">
        <v>0.33700000000000002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211</v>
      </c>
      <c r="AU238" s="226" t="s">
        <v>135</v>
      </c>
      <c r="AV238" s="14" t="s">
        <v>135</v>
      </c>
      <c r="AW238" s="14" t="s">
        <v>32</v>
      </c>
      <c r="AX238" s="14" t="s">
        <v>76</v>
      </c>
      <c r="AY238" s="226" t="s">
        <v>126</v>
      </c>
    </row>
    <row r="239" spans="1:65" s="13" customFormat="1">
      <c r="B239" s="205"/>
      <c r="C239" s="206"/>
      <c r="D239" s="207" t="s">
        <v>211</v>
      </c>
      <c r="E239" s="208" t="s">
        <v>1</v>
      </c>
      <c r="F239" s="209" t="s">
        <v>371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211</v>
      </c>
      <c r="AU239" s="215" t="s">
        <v>135</v>
      </c>
      <c r="AV239" s="13" t="s">
        <v>83</v>
      </c>
      <c r="AW239" s="13" t="s">
        <v>32</v>
      </c>
      <c r="AX239" s="13" t="s">
        <v>76</v>
      </c>
      <c r="AY239" s="215" t="s">
        <v>126</v>
      </c>
    </row>
    <row r="240" spans="1:65" s="14" customFormat="1">
      <c r="B240" s="216"/>
      <c r="C240" s="217"/>
      <c r="D240" s="207" t="s">
        <v>211</v>
      </c>
      <c r="E240" s="218" t="s">
        <v>1</v>
      </c>
      <c r="F240" s="219" t="s">
        <v>372</v>
      </c>
      <c r="G240" s="217"/>
      <c r="H240" s="220">
        <v>8.1000000000000003E-2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211</v>
      </c>
      <c r="AU240" s="226" t="s">
        <v>135</v>
      </c>
      <c r="AV240" s="14" t="s">
        <v>135</v>
      </c>
      <c r="AW240" s="14" t="s">
        <v>32</v>
      </c>
      <c r="AX240" s="14" t="s">
        <v>76</v>
      </c>
      <c r="AY240" s="226" t="s">
        <v>126</v>
      </c>
    </row>
    <row r="241" spans="1:65" s="15" customFormat="1">
      <c r="B241" s="227"/>
      <c r="C241" s="228"/>
      <c r="D241" s="207" t="s">
        <v>211</v>
      </c>
      <c r="E241" s="229" t="s">
        <v>1</v>
      </c>
      <c r="F241" s="230" t="s">
        <v>219</v>
      </c>
      <c r="G241" s="228"/>
      <c r="H241" s="231">
        <v>0.58599999999999997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211</v>
      </c>
      <c r="AU241" s="237" t="s">
        <v>135</v>
      </c>
      <c r="AV241" s="15" t="s">
        <v>148</v>
      </c>
      <c r="AW241" s="15" t="s">
        <v>32</v>
      </c>
      <c r="AX241" s="15" t="s">
        <v>83</v>
      </c>
      <c r="AY241" s="237" t="s">
        <v>126</v>
      </c>
    </row>
    <row r="242" spans="1:65" s="2" customFormat="1" ht="21.75" customHeight="1">
      <c r="A242" s="35"/>
      <c r="B242" s="36"/>
      <c r="C242" s="187" t="s">
        <v>373</v>
      </c>
      <c r="D242" s="187" t="s">
        <v>129</v>
      </c>
      <c r="E242" s="188" t="s">
        <v>374</v>
      </c>
      <c r="F242" s="189" t="s">
        <v>375</v>
      </c>
      <c r="G242" s="190" t="s">
        <v>209</v>
      </c>
      <c r="H242" s="191">
        <v>5.6159999999999997</v>
      </c>
      <c r="I242" s="192"/>
      <c r="J242" s="193">
        <f>ROUND(I242*H242,2)</f>
        <v>0</v>
      </c>
      <c r="K242" s="189" t="s">
        <v>133</v>
      </c>
      <c r="L242" s="40"/>
      <c r="M242" s="194" t="s">
        <v>1</v>
      </c>
      <c r="N242" s="195" t="s">
        <v>42</v>
      </c>
      <c r="O242" s="72"/>
      <c r="P242" s="196">
        <f>O242*H242</f>
        <v>0</v>
      </c>
      <c r="Q242" s="196">
        <v>0.17818000000000001</v>
      </c>
      <c r="R242" s="196">
        <f>Q242*H242</f>
        <v>1.00065888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148</v>
      </c>
      <c r="AT242" s="198" t="s">
        <v>129</v>
      </c>
      <c r="AU242" s="198" t="s">
        <v>135</v>
      </c>
      <c r="AY242" s="18" t="s">
        <v>126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135</v>
      </c>
      <c r="BK242" s="199">
        <f>ROUND(I242*H242,2)</f>
        <v>0</v>
      </c>
      <c r="BL242" s="18" t="s">
        <v>148</v>
      </c>
      <c r="BM242" s="198" t="s">
        <v>376</v>
      </c>
    </row>
    <row r="243" spans="1:65" s="13" customFormat="1">
      <c r="B243" s="205"/>
      <c r="C243" s="206"/>
      <c r="D243" s="207" t="s">
        <v>211</v>
      </c>
      <c r="E243" s="208" t="s">
        <v>1</v>
      </c>
      <c r="F243" s="209" t="s">
        <v>351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211</v>
      </c>
      <c r="AU243" s="215" t="s">
        <v>135</v>
      </c>
      <c r="AV243" s="13" t="s">
        <v>83</v>
      </c>
      <c r="AW243" s="13" t="s">
        <v>32</v>
      </c>
      <c r="AX243" s="13" t="s">
        <v>76</v>
      </c>
      <c r="AY243" s="215" t="s">
        <v>126</v>
      </c>
    </row>
    <row r="244" spans="1:65" s="14" customFormat="1">
      <c r="B244" s="216"/>
      <c r="C244" s="217"/>
      <c r="D244" s="207" t="s">
        <v>211</v>
      </c>
      <c r="E244" s="218" t="s">
        <v>1</v>
      </c>
      <c r="F244" s="219" t="s">
        <v>377</v>
      </c>
      <c r="G244" s="217"/>
      <c r="H244" s="220">
        <v>0.14399999999999999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211</v>
      </c>
      <c r="AU244" s="226" t="s">
        <v>135</v>
      </c>
      <c r="AV244" s="14" t="s">
        <v>135</v>
      </c>
      <c r="AW244" s="14" t="s">
        <v>32</v>
      </c>
      <c r="AX244" s="14" t="s">
        <v>76</v>
      </c>
      <c r="AY244" s="226" t="s">
        <v>126</v>
      </c>
    </row>
    <row r="245" spans="1:65" s="14" customFormat="1">
      <c r="B245" s="216"/>
      <c r="C245" s="217"/>
      <c r="D245" s="207" t="s">
        <v>211</v>
      </c>
      <c r="E245" s="218" t="s">
        <v>1</v>
      </c>
      <c r="F245" s="219" t="s">
        <v>378</v>
      </c>
      <c r="G245" s="217"/>
      <c r="H245" s="220">
        <v>0.38400000000000001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211</v>
      </c>
      <c r="AU245" s="226" t="s">
        <v>135</v>
      </c>
      <c r="AV245" s="14" t="s">
        <v>135</v>
      </c>
      <c r="AW245" s="14" t="s">
        <v>32</v>
      </c>
      <c r="AX245" s="14" t="s">
        <v>76</v>
      </c>
      <c r="AY245" s="226" t="s">
        <v>126</v>
      </c>
    </row>
    <row r="246" spans="1:65" s="14" customFormat="1">
      <c r="B246" s="216"/>
      <c r="C246" s="217"/>
      <c r="D246" s="207" t="s">
        <v>211</v>
      </c>
      <c r="E246" s="218" t="s">
        <v>1</v>
      </c>
      <c r="F246" s="219" t="s">
        <v>379</v>
      </c>
      <c r="G246" s="217"/>
      <c r="H246" s="220">
        <v>0.89600000000000002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211</v>
      </c>
      <c r="AU246" s="226" t="s">
        <v>135</v>
      </c>
      <c r="AV246" s="14" t="s">
        <v>135</v>
      </c>
      <c r="AW246" s="14" t="s">
        <v>32</v>
      </c>
      <c r="AX246" s="14" t="s">
        <v>76</v>
      </c>
      <c r="AY246" s="226" t="s">
        <v>126</v>
      </c>
    </row>
    <row r="247" spans="1:65" s="13" customFormat="1">
      <c r="B247" s="205"/>
      <c r="C247" s="206"/>
      <c r="D247" s="207" t="s">
        <v>211</v>
      </c>
      <c r="E247" s="208" t="s">
        <v>1</v>
      </c>
      <c r="F247" s="209" t="s">
        <v>355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211</v>
      </c>
      <c r="AU247" s="215" t="s">
        <v>135</v>
      </c>
      <c r="AV247" s="13" t="s">
        <v>83</v>
      </c>
      <c r="AW247" s="13" t="s">
        <v>32</v>
      </c>
      <c r="AX247" s="13" t="s">
        <v>76</v>
      </c>
      <c r="AY247" s="215" t="s">
        <v>126</v>
      </c>
    </row>
    <row r="248" spans="1:65" s="14" customFormat="1">
      <c r="B248" s="216"/>
      <c r="C248" s="217"/>
      <c r="D248" s="207" t="s">
        <v>211</v>
      </c>
      <c r="E248" s="218" t="s">
        <v>1</v>
      </c>
      <c r="F248" s="219" t="s">
        <v>380</v>
      </c>
      <c r="G248" s="217"/>
      <c r="H248" s="220">
        <v>0.28799999999999998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211</v>
      </c>
      <c r="AU248" s="226" t="s">
        <v>135</v>
      </c>
      <c r="AV248" s="14" t="s">
        <v>135</v>
      </c>
      <c r="AW248" s="14" t="s">
        <v>32</v>
      </c>
      <c r="AX248" s="14" t="s">
        <v>76</v>
      </c>
      <c r="AY248" s="226" t="s">
        <v>126</v>
      </c>
    </row>
    <row r="249" spans="1:65" s="14" customFormat="1">
      <c r="B249" s="216"/>
      <c r="C249" s="217"/>
      <c r="D249" s="207" t="s">
        <v>211</v>
      </c>
      <c r="E249" s="218" t="s">
        <v>1</v>
      </c>
      <c r="F249" s="219" t="s">
        <v>381</v>
      </c>
      <c r="G249" s="217"/>
      <c r="H249" s="220">
        <v>0.76800000000000002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211</v>
      </c>
      <c r="AU249" s="226" t="s">
        <v>135</v>
      </c>
      <c r="AV249" s="14" t="s">
        <v>135</v>
      </c>
      <c r="AW249" s="14" t="s">
        <v>32</v>
      </c>
      <c r="AX249" s="14" t="s">
        <v>76</v>
      </c>
      <c r="AY249" s="226" t="s">
        <v>126</v>
      </c>
    </row>
    <row r="250" spans="1:65" s="14" customFormat="1">
      <c r="B250" s="216"/>
      <c r="C250" s="217"/>
      <c r="D250" s="207" t="s">
        <v>211</v>
      </c>
      <c r="E250" s="218" t="s">
        <v>1</v>
      </c>
      <c r="F250" s="219" t="s">
        <v>382</v>
      </c>
      <c r="G250" s="217"/>
      <c r="H250" s="220">
        <v>1.792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211</v>
      </c>
      <c r="AU250" s="226" t="s">
        <v>135</v>
      </c>
      <c r="AV250" s="14" t="s">
        <v>135</v>
      </c>
      <c r="AW250" s="14" t="s">
        <v>32</v>
      </c>
      <c r="AX250" s="14" t="s">
        <v>76</v>
      </c>
      <c r="AY250" s="226" t="s">
        <v>126</v>
      </c>
    </row>
    <row r="251" spans="1:65" s="13" customFormat="1">
      <c r="B251" s="205"/>
      <c r="C251" s="206"/>
      <c r="D251" s="207" t="s">
        <v>211</v>
      </c>
      <c r="E251" s="208" t="s">
        <v>1</v>
      </c>
      <c r="F251" s="209" t="s">
        <v>371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211</v>
      </c>
      <c r="AU251" s="215" t="s">
        <v>135</v>
      </c>
      <c r="AV251" s="13" t="s">
        <v>83</v>
      </c>
      <c r="AW251" s="13" t="s">
        <v>32</v>
      </c>
      <c r="AX251" s="13" t="s">
        <v>76</v>
      </c>
      <c r="AY251" s="215" t="s">
        <v>126</v>
      </c>
    </row>
    <row r="252" spans="1:65" s="14" customFormat="1">
      <c r="B252" s="216"/>
      <c r="C252" s="217"/>
      <c r="D252" s="207" t="s">
        <v>211</v>
      </c>
      <c r="E252" s="218" t="s">
        <v>1</v>
      </c>
      <c r="F252" s="219" t="s">
        <v>383</v>
      </c>
      <c r="G252" s="217"/>
      <c r="H252" s="220">
        <v>1.3440000000000001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211</v>
      </c>
      <c r="AU252" s="226" t="s">
        <v>135</v>
      </c>
      <c r="AV252" s="14" t="s">
        <v>135</v>
      </c>
      <c r="AW252" s="14" t="s">
        <v>32</v>
      </c>
      <c r="AX252" s="14" t="s">
        <v>76</v>
      </c>
      <c r="AY252" s="226" t="s">
        <v>126</v>
      </c>
    </row>
    <row r="253" spans="1:65" s="15" customFormat="1">
      <c r="B253" s="227"/>
      <c r="C253" s="228"/>
      <c r="D253" s="207" t="s">
        <v>211</v>
      </c>
      <c r="E253" s="229" t="s">
        <v>1</v>
      </c>
      <c r="F253" s="230" t="s">
        <v>219</v>
      </c>
      <c r="G253" s="228"/>
      <c r="H253" s="231">
        <v>5.6160000000000005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211</v>
      </c>
      <c r="AU253" s="237" t="s">
        <v>135</v>
      </c>
      <c r="AV253" s="15" t="s">
        <v>148</v>
      </c>
      <c r="AW253" s="15" t="s">
        <v>32</v>
      </c>
      <c r="AX253" s="15" t="s">
        <v>83</v>
      </c>
      <c r="AY253" s="237" t="s">
        <v>126</v>
      </c>
    </row>
    <row r="254" spans="1:65" s="2" customFormat="1" ht="24.2" customHeight="1">
      <c r="A254" s="35"/>
      <c r="B254" s="36"/>
      <c r="C254" s="187" t="s">
        <v>384</v>
      </c>
      <c r="D254" s="187" t="s">
        <v>129</v>
      </c>
      <c r="E254" s="188" t="s">
        <v>385</v>
      </c>
      <c r="F254" s="189" t="s">
        <v>386</v>
      </c>
      <c r="G254" s="190" t="s">
        <v>209</v>
      </c>
      <c r="H254" s="191">
        <v>29.61</v>
      </c>
      <c r="I254" s="192"/>
      <c r="J254" s="193">
        <f>ROUND(I254*H254,2)</f>
        <v>0</v>
      </c>
      <c r="K254" s="189" t="s">
        <v>133</v>
      </c>
      <c r="L254" s="40"/>
      <c r="M254" s="194" t="s">
        <v>1</v>
      </c>
      <c r="N254" s="195" t="s">
        <v>42</v>
      </c>
      <c r="O254" s="72"/>
      <c r="P254" s="196">
        <f>O254*H254</f>
        <v>0</v>
      </c>
      <c r="Q254" s="196">
        <v>0.12335</v>
      </c>
      <c r="R254" s="196">
        <f>Q254*H254</f>
        <v>3.6523935000000001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148</v>
      </c>
      <c r="AT254" s="198" t="s">
        <v>129</v>
      </c>
      <c r="AU254" s="198" t="s">
        <v>135</v>
      </c>
      <c r="AY254" s="18" t="s">
        <v>126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135</v>
      </c>
      <c r="BK254" s="199">
        <f>ROUND(I254*H254,2)</f>
        <v>0</v>
      </c>
      <c r="BL254" s="18" t="s">
        <v>148</v>
      </c>
      <c r="BM254" s="198" t="s">
        <v>387</v>
      </c>
    </row>
    <row r="255" spans="1:65" s="13" customFormat="1">
      <c r="B255" s="205"/>
      <c r="C255" s="206"/>
      <c r="D255" s="207" t="s">
        <v>211</v>
      </c>
      <c r="E255" s="208" t="s">
        <v>1</v>
      </c>
      <c r="F255" s="209" t="s">
        <v>388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211</v>
      </c>
      <c r="AU255" s="215" t="s">
        <v>135</v>
      </c>
      <c r="AV255" s="13" t="s">
        <v>83</v>
      </c>
      <c r="AW255" s="13" t="s">
        <v>32</v>
      </c>
      <c r="AX255" s="13" t="s">
        <v>76</v>
      </c>
      <c r="AY255" s="215" t="s">
        <v>126</v>
      </c>
    </row>
    <row r="256" spans="1:65" s="14" customFormat="1">
      <c r="B256" s="216"/>
      <c r="C256" s="217"/>
      <c r="D256" s="207" t="s">
        <v>211</v>
      </c>
      <c r="E256" s="218" t="s">
        <v>1</v>
      </c>
      <c r="F256" s="219" t="s">
        <v>389</v>
      </c>
      <c r="G256" s="217"/>
      <c r="H256" s="220">
        <v>5.67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211</v>
      </c>
      <c r="AU256" s="226" t="s">
        <v>135</v>
      </c>
      <c r="AV256" s="14" t="s">
        <v>135</v>
      </c>
      <c r="AW256" s="14" t="s">
        <v>32</v>
      </c>
      <c r="AX256" s="14" t="s">
        <v>76</v>
      </c>
      <c r="AY256" s="226" t="s">
        <v>126</v>
      </c>
    </row>
    <row r="257" spans="1:65" s="13" customFormat="1">
      <c r="B257" s="205"/>
      <c r="C257" s="206"/>
      <c r="D257" s="207" t="s">
        <v>211</v>
      </c>
      <c r="E257" s="208" t="s">
        <v>1</v>
      </c>
      <c r="F257" s="209" t="s">
        <v>351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211</v>
      </c>
      <c r="AU257" s="215" t="s">
        <v>135</v>
      </c>
      <c r="AV257" s="13" t="s">
        <v>83</v>
      </c>
      <c r="AW257" s="13" t="s">
        <v>32</v>
      </c>
      <c r="AX257" s="13" t="s">
        <v>76</v>
      </c>
      <c r="AY257" s="215" t="s">
        <v>126</v>
      </c>
    </row>
    <row r="258" spans="1:65" s="14" customFormat="1">
      <c r="B258" s="216"/>
      <c r="C258" s="217"/>
      <c r="D258" s="207" t="s">
        <v>211</v>
      </c>
      <c r="E258" s="218" t="s">
        <v>1</v>
      </c>
      <c r="F258" s="219" t="s">
        <v>390</v>
      </c>
      <c r="G258" s="217"/>
      <c r="H258" s="220">
        <v>4.2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211</v>
      </c>
      <c r="AU258" s="226" t="s">
        <v>135</v>
      </c>
      <c r="AV258" s="14" t="s">
        <v>135</v>
      </c>
      <c r="AW258" s="14" t="s">
        <v>32</v>
      </c>
      <c r="AX258" s="14" t="s">
        <v>76</v>
      </c>
      <c r="AY258" s="226" t="s">
        <v>126</v>
      </c>
    </row>
    <row r="259" spans="1:65" s="14" customFormat="1">
      <c r="B259" s="216"/>
      <c r="C259" s="217"/>
      <c r="D259" s="207" t="s">
        <v>211</v>
      </c>
      <c r="E259" s="218" t="s">
        <v>1</v>
      </c>
      <c r="F259" s="219" t="s">
        <v>391</v>
      </c>
      <c r="G259" s="217"/>
      <c r="H259" s="220">
        <v>3.78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211</v>
      </c>
      <c r="AU259" s="226" t="s">
        <v>135</v>
      </c>
      <c r="AV259" s="14" t="s">
        <v>135</v>
      </c>
      <c r="AW259" s="14" t="s">
        <v>32</v>
      </c>
      <c r="AX259" s="14" t="s">
        <v>76</v>
      </c>
      <c r="AY259" s="226" t="s">
        <v>126</v>
      </c>
    </row>
    <row r="260" spans="1:65" s="13" customFormat="1">
      <c r="B260" s="205"/>
      <c r="C260" s="206"/>
      <c r="D260" s="207" t="s">
        <v>211</v>
      </c>
      <c r="E260" s="208" t="s">
        <v>1</v>
      </c>
      <c r="F260" s="209" t="s">
        <v>355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211</v>
      </c>
      <c r="AU260" s="215" t="s">
        <v>135</v>
      </c>
      <c r="AV260" s="13" t="s">
        <v>83</v>
      </c>
      <c r="AW260" s="13" t="s">
        <v>32</v>
      </c>
      <c r="AX260" s="13" t="s">
        <v>76</v>
      </c>
      <c r="AY260" s="215" t="s">
        <v>126</v>
      </c>
    </row>
    <row r="261" spans="1:65" s="14" customFormat="1">
      <c r="B261" s="216"/>
      <c r="C261" s="217"/>
      <c r="D261" s="207" t="s">
        <v>211</v>
      </c>
      <c r="E261" s="218" t="s">
        <v>1</v>
      </c>
      <c r="F261" s="219" t="s">
        <v>392</v>
      </c>
      <c r="G261" s="217"/>
      <c r="H261" s="220">
        <v>8.4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211</v>
      </c>
      <c r="AU261" s="226" t="s">
        <v>135</v>
      </c>
      <c r="AV261" s="14" t="s">
        <v>135</v>
      </c>
      <c r="AW261" s="14" t="s">
        <v>32</v>
      </c>
      <c r="AX261" s="14" t="s">
        <v>76</v>
      </c>
      <c r="AY261" s="226" t="s">
        <v>126</v>
      </c>
    </row>
    <row r="262" spans="1:65" s="14" customFormat="1">
      <c r="B262" s="216"/>
      <c r="C262" s="217"/>
      <c r="D262" s="207" t="s">
        <v>211</v>
      </c>
      <c r="E262" s="218" t="s">
        <v>1</v>
      </c>
      <c r="F262" s="219" t="s">
        <v>393</v>
      </c>
      <c r="G262" s="217"/>
      <c r="H262" s="220">
        <v>7.56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211</v>
      </c>
      <c r="AU262" s="226" t="s">
        <v>135</v>
      </c>
      <c r="AV262" s="14" t="s">
        <v>135</v>
      </c>
      <c r="AW262" s="14" t="s">
        <v>32</v>
      </c>
      <c r="AX262" s="14" t="s">
        <v>76</v>
      </c>
      <c r="AY262" s="226" t="s">
        <v>126</v>
      </c>
    </row>
    <row r="263" spans="1:65" s="15" customFormat="1">
      <c r="B263" s="227"/>
      <c r="C263" s="228"/>
      <c r="D263" s="207" t="s">
        <v>211</v>
      </c>
      <c r="E263" s="229" t="s">
        <v>1</v>
      </c>
      <c r="F263" s="230" t="s">
        <v>219</v>
      </c>
      <c r="G263" s="228"/>
      <c r="H263" s="231">
        <v>29.61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211</v>
      </c>
      <c r="AU263" s="237" t="s">
        <v>135</v>
      </c>
      <c r="AV263" s="15" t="s">
        <v>148</v>
      </c>
      <c r="AW263" s="15" t="s">
        <v>32</v>
      </c>
      <c r="AX263" s="15" t="s">
        <v>83</v>
      </c>
      <c r="AY263" s="237" t="s">
        <v>126</v>
      </c>
    </row>
    <row r="264" spans="1:65" s="2" customFormat="1" ht="24.2" customHeight="1">
      <c r="A264" s="35"/>
      <c r="B264" s="36"/>
      <c r="C264" s="187" t="s">
        <v>394</v>
      </c>
      <c r="D264" s="187" t="s">
        <v>129</v>
      </c>
      <c r="E264" s="188" t="s">
        <v>395</v>
      </c>
      <c r="F264" s="189" t="s">
        <v>396</v>
      </c>
      <c r="G264" s="190" t="s">
        <v>209</v>
      </c>
      <c r="H264" s="191">
        <v>10.88</v>
      </c>
      <c r="I264" s="192"/>
      <c r="J264" s="193">
        <f>ROUND(I264*H264,2)</f>
        <v>0</v>
      </c>
      <c r="K264" s="189" t="s">
        <v>133</v>
      </c>
      <c r="L264" s="40"/>
      <c r="M264" s="194" t="s">
        <v>1</v>
      </c>
      <c r="N264" s="195" t="s">
        <v>42</v>
      </c>
      <c r="O264" s="72"/>
      <c r="P264" s="196">
        <f>O264*H264</f>
        <v>0</v>
      </c>
      <c r="Q264" s="196">
        <v>6.9250000000000006E-2</v>
      </c>
      <c r="R264" s="196">
        <f>Q264*H264</f>
        <v>0.75344000000000011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148</v>
      </c>
      <c r="AT264" s="198" t="s">
        <v>129</v>
      </c>
      <c r="AU264" s="198" t="s">
        <v>135</v>
      </c>
      <c r="AY264" s="18" t="s">
        <v>126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135</v>
      </c>
      <c r="BK264" s="199">
        <f>ROUND(I264*H264,2)</f>
        <v>0</v>
      </c>
      <c r="BL264" s="18" t="s">
        <v>148</v>
      </c>
      <c r="BM264" s="198" t="s">
        <v>397</v>
      </c>
    </row>
    <row r="265" spans="1:65" s="13" customFormat="1">
      <c r="B265" s="205"/>
      <c r="C265" s="206"/>
      <c r="D265" s="207" t="s">
        <v>211</v>
      </c>
      <c r="E265" s="208" t="s">
        <v>1</v>
      </c>
      <c r="F265" s="209" t="s">
        <v>351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211</v>
      </c>
      <c r="AU265" s="215" t="s">
        <v>135</v>
      </c>
      <c r="AV265" s="13" t="s">
        <v>83</v>
      </c>
      <c r="AW265" s="13" t="s">
        <v>32</v>
      </c>
      <c r="AX265" s="13" t="s">
        <v>76</v>
      </c>
      <c r="AY265" s="215" t="s">
        <v>126</v>
      </c>
    </row>
    <row r="266" spans="1:65" s="14" customFormat="1">
      <c r="B266" s="216"/>
      <c r="C266" s="217"/>
      <c r="D266" s="207" t="s">
        <v>211</v>
      </c>
      <c r="E266" s="218" t="s">
        <v>1</v>
      </c>
      <c r="F266" s="219" t="s">
        <v>398</v>
      </c>
      <c r="G266" s="217"/>
      <c r="H266" s="220">
        <v>2.72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211</v>
      </c>
      <c r="AU266" s="226" t="s">
        <v>135</v>
      </c>
      <c r="AV266" s="14" t="s">
        <v>135</v>
      </c>
      <c r="AW266" s="14" t="s">
        <v>32</v>
      </c>
      <c r="AX266" s="14" t="s">
        <v>76</v>
      </c>
      <c r="AY266" s="226" t="s">
        <v>126</v>
      </c>
    </row>
    <row r="267" spans="1:65" s="13" customFormat="1">
      <c r="B267" s="205"/>
      <c r="C267" s="206"/>
      <c r="D267" s="207" t="s">
        <v>211</v>
      </c>
      <c r="E267" s="208" t="s">
        <v>1</v>
      </c>
      <c r="F267" s="209" t="s">
        <v>355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211</v>
      </c>
      <c r="AU267" s="215" t="s">
        <v>135</v>
      </c>
      <c r="AV267" s="13" t="s">
        <v>83</v>
      </c>
      <c r="AW267" s="13" t="s">
        <v>32</v>
      </c>
      <c r="AX267" s="13" t="s">
        <v>76</v>
      </c>
      <c r="AY267" s="215" t="s">
        <v>126</v>
      </c>
    </row>
    <row r="268" spans="1:65" s="14" customFormat="1">
      <c r="B268" s="216"/>
      <c r="C268" s="217"/>
      <c r="D268" s="207" t="s">
        <v>211</v>
      </c>
      <c r="E268" s="218" t="s">
        <v>1</v>
      </c>
      <c r="F268" s="219" t="s">
        <v>399</v>
      </c>
      <c r="G268" s="217"/>
      <c r="H268" s="220">
        <v>5.44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211</v>
      </c>
      <c r="AU268" s="226" t="s">
        <v>135</v>
      </c>
      <c r="AV268" s="14" t="s">
        <v>135</v>
      </c>
      <c r="AW268" s="14" t="s">
        <v>32</v>
      </c>
      <c r="AX268" s="14" t="s">
        <v>76</v>
      </c>
      <c r="AY268" s="226" t="s">
        <v>126</v>
      </c>
    </row>
    <row r="269" spans="1:65" s="13" customFormat="1">
      <c r="B269" s="205"/>
      <c r="C269" s="206"/>
      <c r="D269" s="207" t="s">
        <v>211</v>
      </c>
      <c r="E269" s="208" t="s">
        <v>1</v>
      </c>
      <c r="F269" s="209" t="s">
        <v>371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211</v>
      </c>
      <c r="AU269" s="215" t="s">
        <v>135</v>
      </c>
      <c r="AV269" s="13" t="s">
        <v>83</v>
      </c>
      <c r="AW269" s="13" t="s">
        <v>32</v>
      </c>
      <c r="AX269" s="13" t="s">
        <v>76</v>
      </c>
      <c r="AY269" s="215" t="s">
        <v>126</v>
      </c>
    </row>
    <row r="270" spans="1:65" s="14" customFormat="1">
      <c r="B270" s="216"/>
      <c r="C270" s="217"/>
      <c r="D270" s="207" t="s">
        <v>211</v>
      </c>
      <c r="E270" s="218" t="s">
        <v>1</v>
      </c>
      <c r="F270" s="219" t="s">
        <v>398</v>
      </c>
      <c r="G270" s="217"/>
      <c r="H270" s="220">
        <v>2.72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211</v>
      </c>
      <c r="AU270" s="226" t="s">
        <v>135</v>
      </c>
      <c r="AV270" s="14" t="s">
        <v>135</v>
      </c>
      <c r="AW270" s="14" t="s">
        <v>32</v>
      </c>
      <c r="AX270" s="14" t="s">
        <v>76</v>
      </c>
      <c r="AY270" s="226" t="s">
        <v>126</v>
      </c>
    </row>
    <row r="271" spans="1:65" s="15" customFormat="1">
      <c r="B271" s="227"/>
      <c r="C271" s="228"/>
      <c r="D271" s="207" t="s">
        <v>211</v>
      </c>
      <c r="E271" s="229" t="s">
        <v>1</v>
      </c>
      <c r="F271" s="230" t="s">
        <v>219</v>
      </c>
      <c r="G271" s="228"/>
      <c r="H271" s="231">
        <v>10.88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211</v>
      </c>
      <c r="AU271" s="237" t="s">
        <v>135</v>
      </c>
      <c r="AV271" s="15" t="s">
        <v>148</v>
      </c>
      <c r="AW271" s="15" t="s">
        <v>32</v>
      </c>
      <c r="AX271" s="15" t="s">
        <v>83</v>
      </c>
      <c r="AY271" s="237" t="s">
        <v>126</v>
      </c>
    </row>
    <row r="272" spans="1:65" s="2" customFormat="1" ht="16.5" customHeight="1">
      <c r="A272" s="35"/>
      <c r="B272" s="36"/>
      <c r="C272" s="187" t="s">
        <v>400</v>
      </c>
      <c r="D272" s="187" t="s">
        <v>129</v>
      </c>
      <c r="E272" s="188" t="s">
        <v>401</v>
      </c>
      <c r="F272" s="189" t="s">
        <v>402</v>
      </c>
      <c r="G272" s="190" t="s">
        <v>132</v>
      </c>
      <c r="H272" s="191">
        <v>1</v>
      </c>
      <c r="I272" s="192"/>
      <c r="J272" s="193">
        <f>ROUND(I272*H272,2)</f>
        <v>0</v>
      </c>
      <c r="K272" s="189" t="s">
        <v>1</v>
      </c>
      <c r="L272" s="40"/>
      <c r="M272" s="194" t="s">
        <v>1</v>
      </c>
      <c r="N272" s="195" t="s">
        <v>42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148</v>
      </c>
      <c r="AT272" s="198" t="s">
        <v>129</v>
      </c>
      <c r="AU272" s="198" t="s">
        <v>135</v>
      </c>
      <c r="AY272" s="18" t="s">
        <v>126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135</v>
      </c>
      <c r="BK272" s="199">
        <f>ROUND(I272*H272,2)</f>
        <v>0</v>
      </c>
      <c r="BL272" s="18" t="s">
        <v>148</v>
      </c>
      <c r="BM272" s="198" t="s">
        <v>403</v>
      </c>
    </row>
    <row r="273" spans="1:65" s="12" customFormat="1" ht="22.9" customHeight="1">
      <c r="B273" s="171"/>
      <c r="C273" s="172"/>
      <c r="D273" s="173" t="s">
        <v>75</v>
      </c>
      <c r="E273" s="185" t="s">
        <v>148</v>
      </c>
      <c r="F273" s="185" t="s">
        <v>404</v>
      </c>
      <c r="G273" s="172"/>
      <c r="H273" s="172"/>
      <c r="I273" s="175"/>
      <c r="J273" s="186">
        <f>BK273</f>
        <v>0</v>
      </c>
      <c r="K273" s="172"/>
      <c r="L273" s="177"/>
      <c r="M273" s="178"/>
      <c r="N273" s="179"/>
      <c r="O273" s="179"/>
      <c r="P273" s="180">
        <f>SUM(P274:P292)</f>
        <v>0</v>
      </c>
      <c r="Q273" s="179"/>
      <c r="R273" s="180">
        <f>SUM(R274:R292)</f>
        <v>32.298919799999993</v>
      </c>
      <c r="S273" s="179"/>
      <c r="T273" s="181">
        <f>SUM(T274:T292)</f>
        <v>0</v>
      </c>
      <c r="AR273" s="182" t="s">
        <v>83</v>
      </c>
      <c r="AT273" s="183" t="s">
        <v>75</v>
      </c>
      <c r="AU273" s="183" t="s">
        <v>83</v>
      </c>
      <c r="AY273" s="182" t="s">
        <v>126</v>
      </c>
      <c r="BK273" s="184">
        <f>SUM(BK274:BK292)</f>
        <v>0</v>
      </c>
    </row>
    <row r="274" spans="1:65" s="2" customFormat="1" ht="24.2" customHeight="1">
      <c r="A274" s="35"/>
      <c r="B274" s="36"/>
      <c r="C274" s="187" t="s">
        <v>405</v>
      </c>
      <c r="D274" s="187" t="s">
        <v>129</v>
      </c>
      <c r="E274" s="188" t="s">
        <v>406</v>
      </c>
      <c r="F274" s="189" t="s">
        <v>407</v>
      </c>
      <c r="G274" s="190" t="s">
        <v>222</v>
      </c>
      <c r="H274" s="191">
        <v>84</v>
      </c>
      <c r="I274" s="192"/>
      <c r="J274" s="193">
        <f>ROUND(I274*H274,2)</f>
        <v>0</v>
      </c>
      <c r="K274" s="189" t="s">
        <v>258</v>
      </c>
      <c r="L274" s="40"/>
      <c r="M274" s="194" t="s">
        <v>1</v>
      </c>
      <c r="N274" s="195" t="s">
        <v>42</v>
      </c>
      <c r="O274" s="72"/>
      <c r="P274" s="196">
        <f>O274*H274</f>
        <v>0</v>
      </c>
      <c r="Q274" s="196">
        <v>1.8280000000000001E-2</v>
      </c>
      <c r="R274" s="196">
        <f>Q274*H274</f>
        <v>1.53552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148</v>
      </c>
      <c r="AT274" s="198" t="s">
        <v>129</v>
      </c>
      <c r="AU274" s="198" t="s">
        <v>135</v>
      </c>
      <c r="AY274" s="18" t="s">
        <v>126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135</v>
      </c>
      <c r="BK274" s="199">
        <f>ROUND(I274*H274,2)</f>
        <v>0</v>
      </c>
      <c r="BL274" s="18" t="s">
        <v>148</v>
      </c>
      <c r="BM274" s="198" t="s">
        <v>408</v>
      </c>
    </row>
    <row r="275" spans="1:65" s="2" customFormat="1">
      <c r="A275" s="35"/>
      <c r="B275" s="36"/>
      <c r="C275" s="37"/>
      <c r="D275" s="238" t="s">
        <v>260</v>
      </c>
      <c r="E275" s="37"/>
      <c r="F275" s="239" t="s">
        <v>409</v>
      </c>
      <c r="G275" s="37"/>
      <c r="H275" s="37"/>
      <c r="I275" s="240"/>
      <c r="J275" s="37"/>
      <c r="K275" s="37"/>
      <c r="L275" s="40"/>
      <c r="M275" s="241"/>
      <c r="N275" s="242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260</v>
      </c>
      <c r="AU275" s="18" t="s">
        <v>135</v>
      </c>
    </row>
    <row r="276" spans="1:65" s="14" customFormat="1">
      <c r="B276" s="216"/>
      <c r="C276" s="217"/>
      <c r="D276" s="207" t="s">
        <v>211</v>
      </c>
      <c r="E276" s="218" t="s">
        <v>1</v>
      </c>
      <c r="F276" s="219" t="s">
        <v>410</v>
      </c>
      <c r="G276" s="217"/>
      <c r="H276" s="220">
        <v>84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211</v>
      </c>
      <c r="AU276" s="226" t="s">
        <v>135</v>
      </c>
      <c r="AV276" s="14" t="s">
        <v>135</v>
      </c>
      <c r="AW276" s="14" t="s">
        <v>32</v>
      </c>
      <c r="AX276" s="14" t="s">
        <v>83</v>
      </c>
      <c r="AY276" s="226" t="s">
        <v>126</v>
      </c>
    </row>
    <row r="277" spans="1:65" s="2" customFormat="1" ht="16.5" customHeight="1">
      <c r="A277" s="35"/>
      <c r="B277" s="36"/>
      <c r="C277" s="187" t="s">
        <v>411</v>
      </c>
      <c r="D277" s="187" t="s">
        <v>129</v>
      </c>
      <c r="E277" s="188" t="s">
        <v>412</v>
      </c>
      <c r="F277" s="189" t="s">
        <v>413</v>
      </c>
      <c r="G277" s="190" t="s">
        <v>209</v>
      </c>
      <c r="H277" s="191">
        <v>42.524999999999999</v>
      </c>
      <c r="I277" s="192"/>
      <c r="J277" s="193">
        <f>ROUND(I277*H277,2)</f>
        <v>0</v>
      </c>
      <c r="K277" s="189" t="s">
        <v>133</v>
      </c>
      <c r="L277" s="40"/>
      <c r="M277" s="194" t="s">
        <v>1</v>
      </c>
      <c r="N277" s="195" t="s">
        <v>42</v>
      </c>
      <c r="O277" s="72"/>
      <c r="P277" s="196">
        <f>O277*H277</f>
        <v>0</v>
      </c>
      <c r="Q277" s="196">
        <v>5.7600000000000004E-3</v>
      </c>
      <c r="R277" s="196">
        <f>Q277*H277</f>
        <v>0.244944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148</v>
      </c>
      <c r="AT277" s="198" t="s">
        <v>129</v>
      </c>
      <c r="AU277" s="198" t="s">
        <v>135</v>
      </c>
      <c r="AY277" s="18" t="s">
        <v>126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135</v>
      </c>
      <c r="BK277" s="199">
        <f>ROUND(I277*H277,2)</f>
        <v>0</v>
      </c>
      <c r="BL277" s="18" t="s">
        <v>148</v>
      </c>
      <c r="BM277" s="198" t="s">
        <v>414</v>
      </c>
    </row>
    <row r="278" spans="1:65" s="14" customFormat="1" ht="22.5">
      <c r="B278" s="216"/>
      <c r="C278" s="217"/>
      <c r="D278" s="207" t="s">
        <v>211</v>
      </c>
      <c r="E278" s="218" t="s">
        <v>1</v>
      </c>
      <c r="F278" s="219" t="s">
        <v>415</v>
      </c>
      <c r="G278" s="217"/>
      <c r="H278" s="220">
        <v>42.524999999999999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211</v>
      </c>
      <c r="AU278" s="226" t="s">
        <v>135</v>
      </c>
      <c r="AV278" s="14" t="s">
        <v>135</v>
      </c>
      <c r="AW278" s="14" t="s">
        <v>32</v>
      </c>
      <c r="AX278" s="14" t="s">
        <v>83</v>
      </c>
      <c r="AY278" s="226" t="s">
        <v>126</v>
      </c>
    </row>
    <row r="279" spans="1:65" s="2" customFormat="1" ht="16.5" customHeight="1">
      <c r="A279" s="35"/>
      <c r="B279" s="36"/>
      <c r="C279" s="187" t="s">
        <v>416</v>
      </c>
      <c r="D279" s="187" t="s">
        <v>129</v>
      </c>
      <c r="E279" s="188" t="s">
        <v>417</v>
      </c>
      <c r="F279" s="189" t="s">
        <v>418</v>
      </c>
      <c r="G279" s="190" t="s">
        <v>209</v>
      </c>
      <c r="H279" s="191">
        <v>42.524999999999999</v>
      </c>
      <c r="I279" s="192"/>
      <c r="J279" s="193">
        <f>ROUND(I279*H279,2)</f>
        <v>0</v>
      </c>
      <c r="K279" s="189" t="s">
        <v>133</v>
      </c>
      <c r="L279" s="40"/>
      <c r="M279" s="194" t="s">
        <v>1</v>
      </c>
      <c r="N279" s="195" t="s">
        <v>42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148</v>
      </c>
      <c r="AT279" s="198" t="s">
        <v>129</v>
      </c>
      <c r="AU279" s="198" t="s">
        <v>135</v>
      </c>
      <c r="AY279" s="18" t="s">
        <v>126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135</v>
      </c>
      <c r="BK279" s="199">
        <f>ROUND(I279*H279,2)</f>
        <v>0</v>
      </c>
      <c r="BL279" s="18" t="s">
        <v>148</v>
      </c>
      <c r="BM279" s="198" t="s">
        <v>419</v>
      </c>
    </row>
    <row r="280" spans="1:65" s="2" customFormat="1" ht="16.5" customHeight="1">
      <c r="A280" s="35"/>
      <c r="B280" s="36"/>
      <c r="C280" s="187" t="s">
        <v>420</v>
      </c>
      <c r="D280" s="187" t="s">
        <v>129</v>
      </c>
      <c r="E280" s="188" t="s">
        <v>421</v>
      </c>
      <c r="F280" s="189" t="s">
        <v>422</v>
      </c>
      <c r="G280" s="190" t="s">
        <v>248</v>
      </c>
      <c r="H280" s="191">
        <v>2.145</v>
      </c>
      <c r="I280" s="192"/>
      <c r="J280" s="193">
        <f>ROUND(I280*H280,2)</f>
        <v>0</v>
      </c>
      <c r="K280" s="189" t="s">
        <v>133</v>
      </c>
      <c r="L280" s="40"/>
      <c r="M280" s="194" t="s">
        <v>1</v>
      </c>
      <c r="N280" s="195" t="s">
        <v>42</v>
      </c>
      <c r="O280" s="72"/>
      <c r="P280" s="196">
        <f>O280*H280</f>
        <v>0</v>
      </c>
      <c r="Q280" s="196">
        <v>1.0525599999999999</v>
      </c>
      <c r="R280" s="196">
        <f>Q280*H280</f>
        <v>2.2577411999999999</v>
      </c>
      <c r="S280" s="196">
        <v>0</v>
      </c>
      <c r="T280" s="19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148</v>
      </c>
      <c r="AT280" s="198" t="s">
        <v>129</v>
      </c>
      <c r="AU280" s="198" t="s">
        <v>135</v>
      </c>
      <c r="AY280" s="18" t="s">
        <v>126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8" t="s">
        <v>135</v>
      </c>
      <c r="BK280" s="199">
        <f>ROUND(I280*H280,2)</f>
        <v>0</v>
      </c>
      <c r="BL280" s="18" t="s">
        <v>148</v>
      </c>
      <c r="BM280" s="198" t="s">
        <v>423</v>
      </c>
    </row>
    <row r="281" spans="1:65" s="14" customFormat="1">
      <c r="B281" s="216"/>
      <c r="C281" s="217"/>
      <c r="D281" s="207" t="s">
        <v>211</v>
      </c>
      <c r="E281" s="218" t="s">
        <v>1</v>
      </c>
      <c r="F281" s="219" t="s">
        <v>424</v>
      </c>
      <c r="G281" s="217"/>
      <c r="H281" s="220">
        <v>1.109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211</v>
      </c>
      <c r="AU281" s="226" t="s">
        <v>135</v>
      </c>
      <c r="AV281" s="14" t="s">
        <v>135</v>
      </c>
      <c r="AW281" s="14" t="s">
        <v>32</v>
      </c>
      <c r="AX281" s="14" t="s">
        <v>76</v>
      </c>
      <c r="AY281" s="226" t="s">
        <v>126</v>
      </c>
    </row>
    <row r="282" spans="1:65" s="14" customFormat="1">
      <c r="B282" s="216"/>
      <c r="C282" s="217"/>
      <c r="D282" s="207" t="s">
        <v>211</v>
      </c>
      <c r="E282" s="218" t="s">
        <v>1</v>
      </c>
      <c r="F282" s="219" t="s">
        <v>425</v>
      </c>
      <c r="G282" s="217"/>
      <c r="H282" s="220">
        <v>0.108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211</v>
      </c>
      <c r="AU282" s="226" t="s">
        <v>135</v>
      </c>
      <c r="AV282" s="14" t="s">
        <v>135</v>
      </c>
      <c r="AW282" s="14" t="s">
        <v>32</v>
      </c>
      <c r="AX282" s="14" t="s">
        <v>76</v>
      </c>
      <c r="AY282" s="226" t="s">
        <v>126</v>
      </c>
    </row>
    <row r="283" spans="1:65" s="14" customFormat="1">
      <c r="B283" s="216"/>
      <c r="C283" s="217"/>
      <c r="D283" s="207" t="s">
        <v>211</v>
      </c>
      <c r="E283" s="218" t="s">
        <v>1</v>
      </c>
      <c r="F283" s="219" t="s">
        <v>426</v>
      </c>
      <c r="G283" s="217"/>
      <c r="H283" s="220">
        <v>1.7999999999999999E-2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211</v>
      </c>
      <c r="AU283" s="226" t="s">
        <v>135</v>
      </c>
      <c r="AV283" s="14" t="s">
        <v>135</v>
      </c>
      <c r="AW283" s="14" t="s">
        <v>32</v>
      </c>
      <c r="AX283" s="14" t="s">
        <v>76</v>
      </c>
      <c r="AY283" s="226" t="s">
        <v>126</v>
      </c>
    </row>
    <row r="284" spans="1:65" s="14" customFormat="1">
      <c r="B284" s="216"/>
      <c r="C284" s="217"/>
      <c r="D284" s="207" t="s">
        <v>211</v>
      </c>
      <c r="E284" s="218" t="s">
        <v>1</v>
      </c>
      <c r="F284" s="219" t="s">
        <v>427</v>
      </c>
      <c r="G284" s="217"/>
      <c r="H284" s="220">
        <v>6.0000000000000001E-3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211</v>
      </c>
      <c r="AU284" s="226" t="s">
        <v>135</v>
      </c>
      <c r="AV284" s="14" t="s">
        <v>135</v>
      </c>
      <c r="AW284" s="14" t="s">
        <v>32</v>
      </c>
      <c r="AX284" s="14" t="s">
        <v>76</v>
      </c>
      <c r="AY284" s="226" t="s">
        <v>126</v>
      </c>
    </row>
    <row r="285" spans="1:65" s="14" customFormat="1">
      <c r="B285" s="216"/>
      <c r="C285" s="217"/>
      <c r="D285" s="207" t="s">
        <v>211</v>
      </c>
      <c r="E285" s="218" t="s">
        <v>1</v>
      </c>
      <c r="F285" s="219" t="s">
        <v>428</v>
      </c>
      <c r="G285" s="217"/>
      <c r="H285" s="220">
        <v>0.83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211</v>
      </c>
      <c r="AU285" s="226" t="s">
        <v>135</v>
      </c>
      <c r="AV285" s="14" t="s">
        <v>135</v>
      </c>
      <c r="AW285" s="14" t="s">
        <v>32</v>
      </c>
      <c r="AX285" s="14" t="s">
        <v>76</v>
      </c>
      <c r="AY285" s="226" t="s">
        <v>126</v>
      </c>
    </row>
    <row r="286" spans="1:65" s="14" customFormat="1">
      <c r="B286" s="216"/>
      <c r="C286" s="217"/>
      <c r="D286" s="207" t="s">
        <v>211</v>
      </c>
      <c r="E286" s="218" t="s">
        <v>1</v>
      </c>
      <c r="F286" s="219" t="s">
        <v>429</v>
      </c>
      <c r="G286" s="217"/>
      <c r="H286" s="220">
        <v>7.3999999999999996E-2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211</v>
      </c>
      <c r="AU286" s="226" t="s">
        <v>135</v>
      </c>
      <c r="AV286" s="14" t="s">
        <v>135</v>
      </c>
      <c r="AW286" s="14" t="s">
        <v>32</v>
      </c>
      <c r="AX286" s="14" t="s">
        <v>76</v>
      </c>
      <c r="AY286" s="226" t="s">
        <v>126</v>
      </c>
    </row>
    <row r="287" spans="1:65" s="15" customFormat="1">
      <c r="B287" s="227"/>
      <c r="C287" s="228"/>
      <c r="D287" s="207" t="s">
        <v>211</v>
      </c>
      <c r="E287" s="229" t="s">
        <v>1</v>
      </c>
      <c r="F287" s="230" t="s">
        <v>219</v>
      </c>
      <c r="G287" s="228"/>
      <c r="H287" s="231">
        <v>2.145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211</v>
      </c>
      <c r="AU287" s="237" t="s">
        <v>135</v>
      </c>
      <c r="AV287" s="15" t="s">
        <v>148</v>
      </c>
      <c r="AW287" s="15" t="s">
        <v>32</v>
      </c>
      <c r="AX287" s="15" t="s">
        <v>83</v>
      </c>
      <c r="AY287" s="237" t="s">
        <v>126</v>
      </c>
    </row>
    <row r="288" spans="1:65" s="2" customFormat="1" ht="16.5" customHeight="1">
      <c r="A288" s="35"/>
      <c r="B288" s="36"/>
      <c r="C288" s="187" t="s">
        <v>430</v>
      </c>
      <c r="D288" s="187" t="s">
        <v>129</v>
      </c>
      <c r="E288" s="188" t="s">
        <v>431</v>
      </c>
      <c r="F288" s="189" t="s">
        <v>432</v>
      </c>
      <c r="G288" s="190" t="s">
        <v>227</v>
      </c>
      <c r="H288" s="191">
        <v>11.519</v>
      </c>
      <c r="I288" s="192"/>
      <c r="J288" s="193">
        <f>ROUND(I288*H288,2)</f>
        <v>0</v>
      </c>
      <c r="K288" s="189" t="s">
        <v>133</v>
      </c>
      <c r="L288" s="40"/>
      <c r="M288" s="194" t="s">
        <v>1</v>
      </c>
      <c r="N288" s="195" t="s">
        <v>42</v>
      </c>
      <c r="O288" s="72"/>
      <c r="P288" s="196">
        <f>O288*H288</f>
        <v>0</v>
      </c>
      <c r="Q288" s="196">
        <v>2.4533999999999998</v>
      </c>
      <c r="R288" s="196">
        <f>Q288*H288</f>
        <v>28.260714599999996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148</v>
      </c>
      <c r="AT288" s="198" t="s">
        <v>129</v>
      </c>
      <c r="AU288" s="198" t="s">
        <v>135</v>
      </c>
      <c r="AY288" s="18" t="s">
        <v>126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135</v>
      </c>
      <c r="BK288" s="199">
        <f>ROUND(I288*H288,2)</f>
        <v>0</v>
      </c>
      <c r="BL288" s="18" t="s">
        <v>148</v>
      </c>
      <c r="BM288" s="198" t="s">
        <v>433</v>
      </c>
    </row>
    <row r="289" spans="1:65" s="14" customFormat="1">
      <c r="B289" s="216"/>
      <c r="C289" s="217"/>
      <c r="D289" s="207" t="s">
        <v>211</v>
      </c>
      <c r="E289" s="218" t="s">
        <v>1</v>
      </c>
      <c r="F289" s="219" t="s">
        <v>434</v>
      </c>
      <c r="G289" s="217"/>
      <c r="H289" s="220">
        <v>6.843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211</v>
      </c>
      <c r="AU289" s="226" t="s">
        <v>135</v>
      </c>
      <c r="AV289" s="14" t="s">
        <v>135</v>
      </c>
      <c r="AW289" s="14" t="s">
        <v>32</v>
      </c>
      <c r="AX289" s="14" t="s">
        <v>76</v>
      </c>
      <c r="AY289" s="226" t="s">
        <v>126</v>
      </c>
    </row>
    <row r="290" spans="1:65" s="14" customFormat="1">
      <c r="B290" s="216"/>
      <c r="C290" s="217"/>
      <c r="D290" s="207" t="s">
        <v>211</v>
      </c>
      <c r="E290" s="218" t="s">
        <v>1</v>
      </c>
      <c r="F290" s="219" t="s">
        <v>435</v>
      </c>
      <c r="G290" s="217"/>
      <c r="H290" s="220">
        <v>0.32200000000000001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211</v>
      </c>
      <c r="AU290" s="226" t="s">
        <v>135</v>
      </c>
      <c r="AV290" s="14" t="s">
        <v>135</v>
      </c>
      <c r="AW290" s="14" t="s">
        <v>32</v>
      </c>
      <c r="AX290" s="14" t="s">
        <v>76</v>
      </c>
      <c r="AY290" s="226" t="s">
        <v>126</v>
      </c>
    </row>
    <row r="291" spans="1:65" s="14" customFormat="1">
      <c r="B291" s="216"/>
      <c r="C291" s="217"/>
      <c r="D291" s="207" t="s">
        <v>211</v>
      </c>
      <c r="E291" s="218" t="s">
        <v>1</v>
      </c>
      <c r="F291" s="219" t="s">
        <v>436</v>
      </c>
      <c r="G291" s="217"/>
      <c r="H291" s="220">
        <v>4.3540000000000001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211</v>
      </c>
      <c r="AU291" s="226" t="s">
        <v>135</v>
      </c>
      <c r="AV291" s="14" t="s">
        <v>135</v>
      </c>
      <c r="AW291" s="14" t="s">
        <v>32</v>
      </c>
      <c r="AX291" s="14" t="s">
        <v>76</v>
      </c>
      <c r="AY291" s="226" t="s">
        <v>126</v>
      </c>
    </row>
    <row r="292" spans="1:65" s="15" customFormat="1">
      <c r="B292" s="227"/>
      <c r="C292" s="228"/>
      <c r="D292" s="207" t="s">
        <v>211</v>
      </c>
      <c r="E292" s="229" t="s">
        <v>1</v>
      </c>
      <c r="F292" s="230" t="s">
        <v>219</v>
      </c>
      <c r="G292" s="228"/>
      <c r="H292" s="231">
        <v>11.519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211</v>
      </c>
      <c r="AU292" s="237" t="s">
        <v>135</v>
      </c>
      <c r="AV292" s="15" t="s">
        <v>148</v>
      </c>
      <c r="AW292" s="15" t="s">
        <v>32</v>
      </c>
      <c r="AX292" s="15" t="s">
        <v>83</v>
      </c>
      <c r="AY292" s="237" t="s">
        <v>126</v>
      </c>
    </row>
    <row r="293" spans="1:65" s="12" customFormat="1" ht="22.9" customHeight="1">
      <c r="B293" s="171"/>
      <c r="C293" s="172"/>
      <c r="D293" s="173" t="s">
        <v>75</v>
      </c>
      <c r="E293" s="185" t="s">
        <v>125</v>
      </c>
      <c r="F293" s="185" t="s">
        <v>437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SUM(P294:P304)</f>
        <v>0</v>
      </c>
      <c r="Q293" s="179"/>
      <c r="R293" s="180">
        <f>SUM(R294:R304)</f>
        <v>1.1789865000000002</v>
      </c>
      <c r="S293" s="179"/>
      <c r="T293" s="181">
        <f>SUM(T294:T304)</f>
        <v>0</v>
      </c>
      <c r="AR293" s="182" t="s">
        <v>83</v>
      </c>
      <c r="AT293" s="183" t="s">
        <v>75</v>
      </c>
      <c r="AU293" s="183" t="s">
        <v>83</v>
      </c>
      <c r="AY293" s="182" t="s">
        <v>126</v>
      </c>
      <c r="BK293" s="184">
        <f>SUM(BK294:BK304)</f>
        <v>0</v>
      </c>
    </row>
    <row r="294" spans="1:65" s="2" customFormat="1" ht="16.5" customHeight="1">
      <c r="A294" s="35"/>
      <c r="B294" s="36"/>
      <c r="C294" s="187" t="s">
        <v>438</v>
      </c>
      <c r="D294" s="187" t="s">
        <v>129</v>
      </c>
      <c r="E294" s="188" t="s">
        <v>439</v>
      </c>
      <c r="F294" s="189" t="s">
        <v>440</v>
      </c>
      <c r="G294" s="190" t="s">
        <v>209</v>
      </c>
      <c r="H294" s="191">
        <v>27.76</v>
      </c>
      <c r="I294" s="192"/>
      <c r="J294" s="193">
        <f>ROUND(I294*H294,2)</f>
        <v>0</v>
      </c>
      <c r="K294" s="189" t="s">
        <v>133</v>
      </c>
      <c r="L294" s="40"/>
      <c r="M294" s="194" t="s">
        <v>1</v>
      </c>
      <c r="N294" s="195" t="s">
        <v>42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148</v>
      </c>
      <c r="AT294" s="198" t="s">
        <v>129</v>
      </c>
      <c r="AU294" s="198" t="s">
        <v>135</v>
      </c>
      <c r="AY294" s="18" t="s">
        <v>126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135</v>
      </c>
      <c r="BK294" s="199">
        <f>ROUND(I294*H294,2)</f>
        <v>0</v>
      </c>
      <c r="BL294" s="18" t="s">
        <v>148</v>
      </c>
      <c r="BM294" s="198" t="s">
        <v>441</v>
      </c>
    </row>
    <row r="295" spans="1:65" s="13" customFormat="1">
      <c r="B295" s="205"/>
      <c r="C295" s="206"/>
      <c r="D295" s="207" t="s">
        <v>211</v>
      </c>
      <c r="E295" s="208" t="s">
        <v>1</v>
      </c>
      <c r="F295" s="209" t="s">
        <v>442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211</v>
      </c>
      <c r="AU295" s="215" t="s">
        <v>135</v>
      </c>
      <c r="AV295" s="13" t="s">
        <v>83</v>
      </c>
      <c r="AW295" s="13" t="s">
        <v>32</v>
      </c>
      <c r="AX295" s="13" t="s">
        <v>76</v>
      </c>
      <c r="AY295" s="215" t="s">
        <v>126</v>
      </c>
    </row>
    <row r="296" spans="1:65" s="14" customFormat="1">
      <c r="B296" s="216"/>
      <c r="C296" s="217"/>
      <c r="D296" s="207" t="s">
        <v>211</v>
      </c>
      <c r="E296" s="218" t="s">
        <v>1</v>
      </c>
      <c r="F296" s="219" t="s">
        <v>443</v>
      </c>
      <c r="G296" s="217"/>
      <c r="H296" s="220">
        <v>27.76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211</v>
      </c>
      <c r="AU296" s="226" t="s">
        <v>135</v>
      </c>
      <c r="AV296" s="14" t="s">
        <v>135</v>
      </c>
      <c r="AW296" s="14" t="s">
        <v>32</v>
      </c>
      <c r="AX296" s="14" t="s">
        <v>83</v>
      </c>
      <c r="AY296" s="226" t="s">
        <v>126</v>
      </c>
    </row>
    <row r="297" spans="1:65" s="2" customFormat="1" ht="16.5" customHeight="1">
      <c r="A297" s="35"/>
      <c r="B297" s="36"/>
      <c r="C297" s="187" t="s">
        <v>444</v>
      </c>
      <c r="D297" s="187" t="s">
        <v>129</v>
      </c>
      <c r="E297" s="188" t="s">
        <v>445</v>
      </c>
      <c r="F297" s="189" t="s">
        <v>446</v>
      </c>
      <c r="G297" s="190" t="s">
        <v>209</v>
      </c>
      <c r="H297" s="191">
        <v>14.188000000000001</v>
      </c>
      <c r="I297" s="192"/>
      <c r="J297" s="193">
        <f>ROUND(I297*H297,2)</f>
        <v>0</v>
      </c>
      <c r="K297" s="189" t="s">
        <v>133</v>
      </c>
      <c r="L297" s="40"/>
      <c r="M297" s="194" t="s">
        <v>1</v>
      </c>
      <c r="N297" s="195" t="s">
        <v>42</v>
      </c>
      <c r="O297" s="72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148</v>
      </c>
      <c r="AT297" s="198" t="s">
        <v>129</v>
      </c>
      <c r="AU297" s="198" t="s">
        <v>135</v>
      </c>
      <c r="AY297" s="18" t="s">
        <v>126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135</v>
      </c>
      <c r="BK297" s="199">
        <f>ROUND(I297*H297,2)</f>
        <v>0</v>
      </c>
      <c r="BL297" s="18" t="s">
        <v>148</v>
      </c>
      <c r="BM297" s="198" t="s">
        <v>447</v>
      </c>
    </row>
    <row r="298" spans="1:65" s="13" customFormat="1">
      <c r="B298" s="205"/>
      <c r="C298" s="206"/>
      <c r="D298" s="207" t="s">
        <v>211</v>
      </c>
      <c r="E298" s="208" t="s">
        <v>1</v>
      </c>
      <c r="F298" s="209" t="s">
        <v>448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211</v>
      </c>
      <c r="AU298" s="215" t="s">
        <v>135</v>
      </c>
      <c r="AV298" s="13" t="s">
        <v>83</v>
      </c>
      <c r="AW298" s="13" t="s">
        <v>32</v>
      </c>
      <c r="AX298" s="13" t="s">
        <v>76</v>
      </c>
      <c r="AY298" s="215" t="s">
        <v>126</v>
      </c>
    </row>
    <row r="299" spans="1:65" s="14" customFormat="1">
      <c r="B299" s="216"/>
      <c r="C299" s="217"/>
      <c r="D299" s="207" t="s">
        <v>211</v>
      </c>
      <c r="E299" s="218" t="s">
        <v>1</v>
      </c>
      <c r="F299" s="219" t="s">
        <v>449</v>
      </c>
      <c r="G299" s="217"/>
      <c r="H299" s="220">
        <v>10.313000000000001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211</v>
      </c>
      <c r="AU299" s="226" t="s">
        <v>135</v>
      </c>
      <c r="AV299" s="14" t="s">
        <v>135</v>
      </c>
      <c r="AW299" s="14" t="s">
        <v>32</v>
      </c>
      <c r="AX299" s="14" t="s">
        <v>76</v>
      </c>
      <c r="AY299" s="226" t="s">
        <v>126</v>
      </c>
    </row>
    <row r="300" spans="1:65" s="13" customFormat="1">
      <c r="B300" s="205"/>
      <c r="C300" s="206"/>
      <c r="D300" s="207" t="s">
        <v>211</v>
      </c>
      <c r="E300" s="208" t="s">
        <v>1</v>
      </c>
      <c r="F300" s="209" t="s">
        <v>450</v>
      </c>
      <c r="G300" s="206"/>
      <c r="H300" s="208" t="s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211</v>
      </c>
      <c r="AU300" s="215" t="s">
        <v>135</v>
      </c>
      <c r="AV300" s="13" t="s">
        <v>83</v>
      </c>
      <c r="AW300" s="13" t="s">
        <v>32</v>
      </c>
      <c r="AX300" s="13" t="s">
        <v>76</v>
      </c>
      <c r="AY300" s="215" t="s">
        <v>126</v>
      </c>
    </row>
    <row r="301" spans="1:65" s="14" customFormat="1">
      <c r="B301" s="216"/>
      <c r="C301" s="217"/>
      <c r="D301" s="207" t="s">
        <v>211</v>
      </c>
      <c r="E301" s="218" t="s">
        <v>1</v>
      </c>
      <c r="F301" s="219" t="s">
        <v>451</v>
      </c>
      <c r="G301" s="217"/>
      <c r="H301" s="220">
        <v>3.875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211</v>
      </c>
      <c r="AU301" s="226" t="s">
        <v>135</v>
      </c>
      <c r="AV301" s="14" t="s">
        <v>135</v>
      </c>
      <c r="AW301" s="14" t="s">
        <v>32</v>
      </c>
      <c r="AX301" s="14" t="s">
        <v>76</v>
      </c>
      <c r="AY301" s="226" t="s">
        <v>126</v>
      </c>
    </row>
    <row r="302" spans="1:65" s="15" customFormat="1">
      <c r="B302" s="227"/>
      <c r="C302" s="228"/>
      <c r="D302" s="207" t="s">
        <v>211</v>
      </c>
      <c r="E302" s="229" t="s">
        <v>1</v>
      </c>
      <c r="F302" s="230" t="s">
        <v>219</v>
      </c>
      <c r="G302" s="228"/>
      <c r="H302" s="231">
        <v>14.188000000000001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211</v>
      </c>
      <c r="AU302" s="237" t="s">
        <v>135</v>
      </c>
      <c r="AV302" s="15" t="s">
        <v>148</v>
      </c>
      <c r="AW302" s="15" t="s">
        <v>32</v>
      </c>
      <c r="AX302" s="15" t="s">
        <v>83</v>
      </c>
      <c r="AY302" s="237" t="s">
        <v>126</v>
      </c>
    </row>
    <row r="303" spans="1:65" s="2" customFormat="1" ht="44.25" customHeight="1">
      <c r="A303" s="35"/>
      <c r="B303" s="36"/>
      <c r="C303" s="187" t="s">
        <v>452</v>
      </c>
      <c r="D303" s="187" t="s">
        <v>129</v>
      </c>
      <c r="E303" s="188" t="s">
        <v>453</v>
      </c>
      <c r="F303" s="189" t="s">
        <v>454</v>
      </c>
      <c r="G303" s="190" t="s">
        <v>209</v>
      </c>
      <c r="H303" s="191">
        <v>10.313000000000001</v>
      </c>
      <c r="I303" s="192"/>
      <c r="J303" s="193">
        <f>ROUND(I303*H303,2)</f>
        <v>0</v>
      </c>
      <c r="K303" s="189" t="s">
        <v>133</v>
      </c>
      <c r="L303" s="40"/>
      <c r="M303" s="194" t="s">
        <v>1</v>
      </c>
      <c r="N303" s="195" t="s">
        <v>42</v>
      </c>
      <c r="O303" s="72"/>
      <c r="P303" s="196">
        <f>O303*H303</f>
        <v>0</v>
      </c>
      <c r="Q303" s="196">
        <v>8.4250000000000005E-2</v>
      </c>
      <c r="R303" s="196">
        <f>Q303*H303</f>
        <v>0.86887025000000007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148</v>
      </c>
      <c r="AT303" s="198" t="s">
        <v>129</v>
      </c>
      <c r="AU303" s="198" t="s">
        <v>135</v>
      </c>
      <c r="AY303" s="18" t="s">
        <v>126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135</v>
      </c>
      <c r="BK303" s="199">
        <f>ROUND(I303*H303,2)</f>
        <v>0</v>
      </c>
      <c r="BL303" s="18" t="s">
        <v>148</v>
      </c>
      <c r="BM303" s="198" t="s">
        <v>455</v>
      </c>
    </row>
    <row r="304" spans="1:65" s="2" customFormat="1" ht="37.9" customHeight="1">
      <c r="A304" s="35"/>
      <c r="B304" s="36"/>
      <c r="C304" s="187" t="s">
        <v>456</v>
      </c>
      <c r="D304" s="187" t="s">
        <v>129</v>
      </c>
      <c r="E304" s="188" t="s">
        <v>457</v>
      </c>
      <c r="F304" s="189" t="s">
        <v>458</v>
      </c>
      <c r="G304" s="190" t="s">
        <v>209</v>
      </c>
      <c r="H304" s="191">
        <v>3.875</v>
      </c>
      <c r="I304" s="192"/>
      <c r="J304" s="193">
        <f>ROUND(I304*H304,2)</f>
        <v>0</v>
      </c>
      <c r="K304" s="189" t="s">
        <v>133</v>
      </c>
      <c r="L304" s="40"/>
      <c r="M304" s="194" t="s">
        <v>1</v>
      </c>
      <c r="N304" s="195" t="s">
        <v>42</v>
      </c>
      <c r="O304" s="72"/>
      <c r="P304" s="196">
        <f>O304*H304</f>
        <v>0</v>
      </c>
      <c r="Q304" s="196">
        <v>8.0030000000000004E-2</v>
      </c>
      <c r="R304" s="196">
        <f>Q304*H304</f>
        <v>0.31011625000000004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148</v>
      </c>
      <c r="AT304" s="198" t="s">
        <v>129</v>
      </c>
      <c r="AU304" s="198" t="s">
        <v>135</v>
      </c>
      <c r="AY304" s="18" t="s">
        <v>126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135</v>
      </c>
      <c r="BK304" s="199">
        <f>ROUND(I304*H304,2)</f>
        <v>0</v>
      </c>
      <c r="BL304" s="18" t="s">
        <v>148</v>
      </c>
      <c r="BM304" s="198" t="s">
        <v>459</v>
      </c>
    </row>
    <row r="305" spans="1:65" s="12" customFormat="1" ht="22.9" customHeight="1">
      <c r="B305" s="171"/>
      <c r="C305" s="172"/>
      <c r="D305" s="173" t="s">
        <v>75</v>
      </c>
      <c r="E305" s="185" t="s">
        <v>155</v>
      </c>
      <c r="F305" s="185" t="s">
        <v>460</v>
      </c>
      <c r="G305" s="172"/>
      <c r="H305" s="172"/>
      <c r="I305" s="175"/>
      <c r="J305" s="186">
        <f>BK305</f>
        <v>0</v>
      </c>
      <c r="K305" s="172"/>
      <c r="L305" s="177"/>
      <c r="M305" s="178"/>
      <c r="N305" s="179"/>
      <c r="O305" s="179"/>
      <c r="P305" s="180">
        <f>SUM(P306:P671)</f>
        <v>0</v>
      </c>
      <c r="Q305" s="179"/>
      <c r="R305" s="180">
        <f>SUM(R306:R671)</f>
        <v>88.108924700000017</v>
      </c>
      <c r="S305" s="179"/>
      <c r="T305" s="181">
        <f>SUM(T306:T671)</f>
        <v>0</v>
      </c>
      <c r="AR305" s="182" t="s">
        <v>83</v>
      </c>
      <c r="AT305" s="183" t="s">
        <v>75</v>
      </c>
      <c r="AU305" s="183" t="s">
        <v>83</v>
      </c>
      <c r="AY305" s="182" t="s">
        <v>126</v>
      </c>
      <c r="BK305" s="184">
        <f>SUM(BK306:BK671)</f>
        <v>0</v>
      </c>
    </row>
    <row r="306" spans="1:65" s="2" customFormat="1" ht="24.2" customHeight="1">
      <c r="A306" s="35"/>
      <c r="B306" s="36"/>
      <c r="C306" s="187" t="s">
        <v>461</v>
      </c>
      <c r="D306" s="187" t="s">
        <v>129</v>
      </c>
      <c r="E306" s="188" t="s">
        <v>462</v>
      </c>
      <c r="F306" s="189" t="s">
        <v>463</v>
      </c>
      <c r="G306" s="190" t="s">
        <v>209</v>
      </c>
      <c r="H306" s="191">
        <v>330.38</v>
      </c>
      <c r="I306" s="192"/>
      <c r="J306" s="193">
        <f>ROUND(I306*H306,2)</f>
        <v>0</v>
      </c>
      <c r="K306" s="189" t="s">
        <v>133</v>
      </c>
      <c r="L306" s="40"/>
      <c r="M306" s="194" t="s">
        <v>1</v>
      </c>
      <c r="N306" s="195" t="s">
        <v>42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148</v>
      </c>
      <c r="AT306" s="198" t="s">
        <v>129</v>
      </c>
      <c r="AU306" s="198" t="s">
        <v>135</v>
      </c>
      <c r="AY306" s="18" t="s">
        <v>126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135</v>
      </c>
      <c r="BK306" s="199">
        <f>ROUND(I306*H306,2)</f>
        <v>0</v>
      </c>
      <c r="BL306" s="18" t="s">
        <v>148</v>
      </c>
      <c r="BM306" s="198" t="s">
        <v>464</v>
      </c>
    </row>
    <row r="307" spans="1:65" s="13" customFormat="1">
      <c r="B307" s="205"/>
      <c r="C307" s="206"/>
      <c r="D307" s="207" t="s">
        <v>211</v>
      </c>
      <c r="E307" s="208" t="s">
        <v>1</v>
      </c>
      <c r="F307" s="209" t="s">
        <v>465</v>
      </c>
      <c r="G307" s="206"/>
      <c r="H307" s="208" t="s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211</v>
      </c>
      <c r="AU307" s="215" t="s">
        <v>135</v>
      </c>
      <c r="AV307" s="13" t="s">
        <v>83</v>
      </c>
      <c r="AW307" s="13" t="s">
        <v>32</v>
      </c>
      <c r="AX307" s="13" t="s">
        <v>76</v>
      </c>
      <c r="AY307" s="215" t="s">
        <v>126</v>
      </c>
    </row>
    <row r="308" spans="1:65" s="13" customFormat="1">
      <c r="B308" s="205"/>
      <c r="C308" s="206"/>
      <c r="D308" s="207" t="s">
        <v>211</v>
      </c>
      <c r="E308" s="208" t="s">
        <v>1</v>
      </c>
      <c r="F308" s="209" t="s">
        <v>388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211</v>
      </c>
      <c r="AU308" s="215" t="s">
        <v>135</v>
      </c>
      <c r="AV308" s="13" t="s">
        <v>83</v>
      </c>
      <c r="AW308" s="13" t="s">
        <v>32</v>
      </c>
      <c r="AX308" s="13" t="s">
        <v>76</v>
      </c>
      <c r="AY308" s="215" t="s">
        <v>126</v>
      </c>
    </row>
    <row r="309" spans="1:65" s="14" customFormat="1">
      <c r="B309" s="216"/>
      <c r="C309" s="217"/>
      <c r="D309" s="207" t="s">
        <v>211</v>
      </c>
      <c r="E309" s="218" t="s">
        <v>1</v>
      </c>
      <c r="F309" s="219" t="s">
        <v>466</v>
      </c>
      <c r="G309" s="217"/>
      <c r="H309" s="220">
        <v>29.16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211</v>
      </c>
      <c r="AU309" s="226" t="s">
        <v>135</v>
      </c>
      <c r="AV309" s="14" t="s">
        <v>135</v>
      </c>
      <c r="AW309" s="14" t="s">
        <v>32</v>
      </c>
      <c r="AX309" s="14" t="s">
        <v>76</v>
      </c>
      <c r="AY309" s="226" t="s">
        <v>126</v>
      </c>
    </row>
    <row r="310" spans="1:65" s="13" customFormat="1">
      <c r="B310" s="205"/>
      <c r="C310" s="206"/>
      <c r="D310" s="207" t="s">
        <v>211</v>
      </c>
      <c r="E310" s="208" t="s">
        <v>1</v>
      </c>
      <c r="F310" s="209" t="s">
        <v>351</v>
      </c>
      <c r="G310" s="206"/>
      <c r="H310" s="208" t="s">
        <v>1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211</v>
      </c>
      <c r="AU310" s="215" t="s">
        <v>135</v>
      </c>
      <c r="AV310" s="13" t="s">
        <v>83</v>
      </c>
      <c r="AW310" s="13" t="s">
        <v>32</v>
      </c>
      <c r="AX310" s="13" t="s">
        <v>76</v>
      </c>
      <c r="AY310" s="215" t="s">
        <v>126</v>
      </c>
    </row>
    <row r="311" spans="1:65" s="14" customFormat="1">
      <c r="B311" s="216"/>
      <c r="C311" s="217"/>
      <c r="D311" s="207" t="s">
        <v>211</v>
      </c>
      <c r="E311" s="218" t="s">
        <v>1</v>
      </c>
      <c r="F311" s="219" t="s">
        <v>467</v>
      </c>
      <c r="G311" s="217"/>
      <c r="H311" s="220">
        <v>10.56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211</v>
      </c>
      <c r="AU311" s="226" t="s">
        <v>135</v>
      </c>
      <c r="AV311" s="14" t="s">
        <v>135</v>
      </c>
      <c r="AW311" s="14" t="s">
        <v>32</v>
      </c>
      <c r="AX311" s="14" t="s">
        <v>76</v>
      </c>
      <c r="AY311" s="226" t="s">
        <v>126</v>
      </c>
    </row>
    <row r="312" spans="1:65" s="14" customFormat="1">
      <c r="B312" s="216"/>
      <c r="C312" s="217"/>
      <c r="D312" s="207" t="s">
        <v>211</v>
      </c>
      <c r="E312" s="218" t="s">
        <v>1</v>
      </c>
      <c r="F312" s="219" t="s">
        <v>468</v>
      </c>
      <c r="G312" s="217"/>
      <c r="H312" s="220">
        <v>11.44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211</v>
      </c>
      <c r="AU312" s="226" t="s">
        <v>135</v>
      </c>
      <c r="AV312" s="14" t="s">
        <v>135</v>
      </c>
      <c r="AW312" s="14" t="s">
        <v>32</v>
      </c>
      <c r="AX312" s="14" t="s">
        <v>76</v>
      </c>
      <c r="AY312" s="226" t="s">
        <v>126</v>
      </c>
    </row>
    <row r="313" spans="1:65" s="14" customFormat="1">
      <c r="B313" s="216"/>
      <c r="C313" s="217"/>
      <c r="D313" s="207" t="s">
        <v>211</v>
      </c>
      <c r="E313" s="218" t="s">
        <v>1</v>
      </c>
      <c r="F313" s="219" t="s">
        <v>469</v>
      </c>
      <c r="G313" s="217"/>
      <c r="H313" s="220">
        <v>41.6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211</v>
      </c>
      <c r="AU313" s="226" t="s">
        <v>135</v>
      </c>
      <c r="AV313" s="14" t="s">
        <v>135</v>
      </c>
      <c r="AW313" s="14" t="s">
        <v>32</v>
      </c>
      <c r="AX313" s="14" t="s">
        <v>76</v>
      </c>
      <c r="AY313" s="226" t="s">
        <v>126</v>
      </c>
    </row>
    <row r="314" spans="1:65" s="13" customFormat="1">
      <c r="B314" s="205"/>
      <c r="C314" s="206"/>
      <c r="D314" s="207" t="s">
        <v>211</v>
      </c>
      <c r="E314" s="208" t="s">
        <v>1</v>
      </c>
      <c r="F314" s="209" t="s">
        <v>355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211</v>
      </c>
      <c r="AU314" s="215" t="s">
        <v>135</v>
      </c>
      <c r="AV314" s="13" t="s">
        <v>83</v>
      </c>
      <c r="AW314" s="13" t="s">
        <v>32</v>
      </c>
      <c r="AX314" s="13" t="s">
        <v>76</v>
      </c>
      <c r="AY314" s="215" t="s">
        <v>126</v>
      </c>
    </row>
    <row r="315" spans="1:65" s="14" customFormat="1">
      <c r="B315" s="216"/>
      <c r="C315" s="217"/>
      <c r="D315" s="207" t="s">
        <v>211</v>
      </c>
      <c r="E315" s="218" t="s">
        <v>1</v>
      </c>
      <c r="F315" s="219" t="s">
        <v>470</v>
      </c>
      <c r="G315" s="217"/>
      <c r="H315" s="220">
        <v>21.12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211</v>
      </c>
      <c r="AU315" s="226" t="s">
        <v>135</v>
      </c>
      <c r="AV315" s="14" t="s">
        <v>135</v>
      </c>
      <c r="AW315" s="14" t="s">
        <v>32</v>
      </c>
      <c r="AX315" s="14" t="s">
        <v>76</v>
      </c>
      <c r="AY315" s="226" t="s">
        <v>126</v>
      </c>
    </row>
    <row r="316" spans="1:65" s="14" customFormat="1">
      <c r="B316" s="216"/>
      <c r="C316" s="217"/>
      <c r="D316" s="207" t="s">
        <v>211</v>
      </c>
      <c r="E316" s="218" t="s">
        <v>1</v>
      </c>
      <c r="F316" s="219" t="s">
        <v>471</v>
      </c>
      <c r="G316" s="217"/>
      <c r="H316" s="220">
        <v>22.88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211</v>
      </c>
      <c r="AU316" s="226" t="s">
        <v>135</v>
      </c>
      <c r="AV316" s="14" t="s">
        <v>135</v>
      </c>
      <c r="AW316" s="14" t="s">
        <v>32</v>
      </c>
      <c r="AX316" s="14" t="s">
        <v>76</v>
      </c>
      <c r="AY316" s="226" t="s">
        <v>126</v>
      </c>
    </row>
    <row r="317" spans="1:65" s="14" customFormat="1">
      <c r="B317" s="216"/>
      <c r="C317" s="217"/>
      <c r="D317" s="207" t="s">
        <v>211</v>
      </c>
      <c r="E317" s="218" t="s">
        <v>1</v>
      </c>
      <c r="F317" s="219" t="s">
        <v>469</v>
      </c>
      <c r="G317" s="217"/>
      <c r="H317" s="220">
        <v>41.6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211</v>
      </c>
      <c r="AU317" s="226" t="s">
        <v>135</v>
      </c>
      <c r="AV317" s="14" t="s">
        <v>135</v>
      </c>
      <c r="AW317" s="14" t="s">
        <v>32</v>
      </c>
      <c r="AX317" s="14" t="s">
        <v>76</v>
      </c>
      <c r="AY317" s="226" t="s">
        <v>126</v>
      </c>
    </row>
    <row r="318" spans="1:65" s="14" customFormat="1">
      <c r="B318" s="216"/>
      <c r="C318" s="217"/>
      <c r="D318" s="207" t="s">
        <v>211</v>
      </c>
      <c r="E318" s="218" t="s">
        <v>1</v>
      </c>
      <c r="F318" s="219" t="s">
        <v>472</v>
      </c>
      <c r="G318" s="217"/>
      <c r="H318" s="220">
        <v>23.52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211</v>
      </c>
      <c r="AU318" s="226" t="s">
        <v>135</v>
      </c>
      <c r="AV318" s="14" t="s">
        <v>135</v>
      </c>
      <c r="AW318" s="14" t="s">
        <v>32</v>
      </c>
      <c r="AX318" s="14" t="s">
        <v>76</v>
      </c>
      <c r="AY318" s="226" t="s">
        <v>126</v>
      </c>
    </row>
    <row r="319" spans="1:65" s="14" customFormat="1">
      <c r="B319" s="216"/>
      <c r="C319" s="217"/>
      <c r="D319" s="207" t="s">
        <v>211</v>
      </c>
      <c r="E319" s="218" t="s">
        <v>1</v>
      </c>
      <c r="F319" s="219" t="s">
        <v>473</v>
      </c>
      <c r="G319" s="217"/>
      <c r="H319" s="220">
        <v>27.04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211</v>
      </c>
      <c r="AU319" s="226" t="s">
        <v>135</v>
      </c>
      <c r="AV319" s="14" t="s">
        <v>135</v>
      </c>
      <c r="AW319" s="14" t="s">
        <v>32</v>
      </c>
      <c r="AX319" s="14" t="s">
        <v>76</v>
      </c>
      <c r="AY319" s="226" t="s">
        <v>126</v>
      </c>
    </row>
    <row r="320" spans="1:65" s="14" customFormat="1">
      <c r="B320" s="216"/>
      <c r="C320" s="217"/>
      <c r="D320" s="207" t="s">
        <v>211</v>
      </c>
      <c r="E320" s="218" t="s">
        <v>1</v>
      </c>
      <c r="F320" s="219" t="s">
        <v>474</v>
      </c>
      <c r="G320" s="217"/>
      <c r="H320" s="220">
        <v>17.28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211</v>
      </c>
      <c r="AU320" s="226" t="s">
        <v>135</v>
      </c>
      <c r="AV320" s="14" t="s">
        <v>135</v>
      </c>
      <c r="AW320" s="14" t="s">
        <v>32</v>
      </c>
      <c r="AX320" s="14" t="s">
        <v>76</v>
      </c>
      <c r="AY320" s="226" t="s">
        <v>126</v>
      </c>
    </row>
    <row r="321" spans="1:65" s="13" customFormat="1">
      <c r="B321" s="205"/>
      <c r="C321" s="206"/>
      <c r="D321" s="207" t="s">
        <v>211</v>
      </c>
      <c r="E321" s="208" t="s">
        <v>1</v>
      </c>
      <c r="F321" s="209" t="s">
        <v>371</v>
      </c>
      <c r="G321" s="206"/>
      <c r="H321" s="208" t="s">
        <v>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211</v>
      </c>
      <c r="AU321" s="215" t="s">
        <v>135</v>
      </c>
      <c r="AV321" s="13" t="s">
        <v>83</v>
      </c>
      <c r="AW321" s="13" t="s">
        <v>32</v>
      </c>
      <c r="AX321" s="13" t="s">
        <v>76</v>
      </c>
      <c r="AY321" s="215" t="s">
        <v>126</v>
      </c>
    </row>
    <row r="322" spans="1:65" s="14" customFormat="1">
      <c r="B322" s="216"/>
      <c r="C322" s="217"/>
      <c r="D322" s="207" t="s">
        <v>211</v>
      </c>
      <c r="E322" s="218" t="s">
        <v>1</v>
      </c>
      <c r="F322" s="219" t="s">
        <v>475</v>
      </c>
      <c r="G322" s="217"/>
      <c r="H322" s="220">
        <v>12.48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211</v>
      </c>
      <c r="AU322" s="226" t="s">
        <v>135</v>
      </c>
      <c r="AV322" s="14" t="s">
        <v>135</v>
      </c>
      <c r="AW322" s="14" t="s">
        <v>32</v>
      </c>
      <c r="AX322" s="14" t="s">
        <v>76</v>
      </c>
      <c r="AY322" s="226" t="s">
        <v>126</v>
      </c>
    </row>
    <row r="323" spans="1:65" s="14" customFormat="1">
      <c r="B323" s="216"/>
      <c r="C323" s="217"/>
      <c r="D323" s="207" t="s">
        <v>211</v>
      </c>
      <c r="E323" s="218" t="s">
        <v>1</v>
      </c>
      <c r="F323" s="219" t="s">
        <v>476</v>
      </c>
      <c r="G323" s="217"/>
      <c r="H323" s="220">
        <v>15.6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211</v>
      </c>
      <c r="AU323" s="226" t="s">
        <v>135</v>
      </c>
      <c r="AV323" s="14" t="s">
        <v>135</v>
      </c>
      <c r="AW323" s="14" t="s">
        <v>32</v>
      </c>
      <c r="AX323" s="14" t="s">
        <v>76</v>
      </c>
      <c r="AY323" s="226" t="s">
        <v>126</v>
      </c>
    </row>
    <row r="324" spans="1:65" s="14" customFormat="1">
      <c r="B324" s="216"/>
      <c r="C324" s="217"/>
      <c r="D324" s="207" t="s">
        <v>211</v>
      </c>
      <c r="E324" s="218" t="s">
        <v>1</v>
      </c>
      <c r="F324" s="219" t="s">
        <v>477</v>
      </c>
      <c r="G324" s="217"/>
      <c r="H324" s="220">
        <v>48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211</v>
      </c>
      <c r="AU324" s="226" t="s">
        <v>135</v>
      </c>
      <c r="AV324" s="14" t="s">
        <v>135</v>
      </c>
      <c r="AW324" s="14" t="s">
        <v>32</v>
      </c>
      <c r="AX324" s="14" t="s">
        <v>76</v>
      </c>
      <c r="AY324" s="226" t="s">
        <v>126</v>
      </c>
    </row>
    <row r="325" spans="1:65" s="14" customFormat="1">
      <c r="B325" s="216"/>
      <c r="C325" s="217"/>
      <c r="D325" s="207" t="s">
        <v>211</v>
      </c>
      <c r="E325" s="218" t="s">
        <v>1</v>
      </c>
      <c r="F325" s="219" t="s">
        <v>478</v>
      </c>
      <c r="G325" s="217"/>
      <c r="H325" s="220">
        <v>8.1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211</v>
      </c>
      <c r="AU325" s="226" t="s">
        <v>135</v>
      </c>
      <c r="AV325" s="14" t="s">
        <v>135</v>
      </c>
      <c r="AW325" s="14" t="s">
        <v>32</v>
      </c>
      <c r="AX325" s="14" t="s">
        <v>76</v>
      </c>
      <c r="AY325" s="226" t="s">
        <v>126</v>
      </c>
    </row>
    <row r="326" spans="1:65" s="15" customFormat="1">
      <c r="B326" s="227"/>
      <c r="C326" s="228"/>
      <c r="D326" s="207" t="s">
        <v>211</v>
      </c>
      <c r="E326" s="229" t="s">
        <v>1</v>
      </c>
      <c r="F326" s="230" t="s">
        <v>219</v>
      </c>
      <c r="G326" s="228"/>
      <c r="H326" s="231">
        <v>330.38000000000005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211</v>
      </c>
      <c r="AU326" s="237" t="s">
        <v>135</v>
      </c>
      <c r="AV326" s="15" t="s">
        <v>148</v>
      </c>
      <c r="AW326" s="15" t="s">
        <v>32</v>
      </c>
      <c r="AX326" s="15" t="s">
        <v>83</v>
      </c>
      <c r="AY326" s="237" t="s">
        <v>126</v>
      </c>
    </row>
    <row r="327" spans="1:65" s="2" customFormat="1" ht="21.75" customHeight="1">
      <c r="A327" s="35"/>
      <c r="B327" s="36"/>
      <c r="C327" s="187" t="s">
        <v>479</v>
      </c>
      <c r="D327" s="187" t="s">
        <v>129</v>
      </c>
      <c r="E327" s="188" t="s">
        <v>480</v>
      </c>
      <c r="F327" s="189" t="s">
        <v>481</v>
      </c>
      <c r="G327" s="190" t="s">
        <v>209</v>
      </c>
      <c r="H327" s="191">
        <v>706.56</v>
      </c>
      <c r="I327" s="192"/>
      <c r="J327" s="193">
        <f>ROUND(I327*H327,2)</f>
        <v>0</v>
      </c>
      <c r="K327" s="189" t="s">
        <v>133</v>
      </c>
      <c r="L327" s="40"/>
      <c r="M327" s="194" t="s">
        <v>1</v>
      </c>
      <c r="N327" s="195" t="s">
        <v>42</v>
      </c>
      <c r="O327" s="72"/>
      <c r="P327" s="196">
        <f>O327*H327</f>
        <v>0</v>
      </c>
      <c r="Q327" s="196">
        <v>2.5999999999999998E-4</v>
      </c>
      <c r="R327" s="196">
        <f>Q327*H327</f>
        <v>0.18370559999999997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148</v>
      </c>
      <c r="AT327" s="198" t="s">
        <v>129</v>
      </c>
      <c r="AU327" s="198" t="s">
        <v>135</v>
      </c>
      <c r="AY327" s="18" t="s">
        <v>126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135</v>
      </c>
      <c r="BK327" s="199">
        <f>ROUND(I327*H327,2)</f>
        <v>0</v>
      </c>
      <c r="BL327" s="18" t="s">
        <v>148</v>
      </c>
      <c r="BM327" s="198" t="s">
        <v>482</v>
      </c>
    </row>
    <row r="328" spans="1:65" s="13" customFormat="1">
      <c r="B328" s="205"/>
      <c r="C328" s="206"/>
      <c r="D328" s="207" t="s">
        <v>211</v>
      </c>
      <c r="E328" s="208" t="s">
        <v>1</v>
      </c>
      <c r="F328" s="209" t="s">
        <v>388</v>
      </c>
      <c r="G328" s="206"/>
      <c r="H328" s="208" t="s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211</v>
      </c>
      <c r="AU328" s="215" t="s">
        <v>135</v>
      </c>
      <c r="AV328" s="13" t="s">
        <v>83</v>
      </c>
      <c r="AW328" s="13" t="s">
        <v>32</v>
      </c>
      <c r="AX328" s="13" t="s">
        <v>76</v>
      </c>
      <c r="AY328" s="215" t="s">
        <v>126</v>
      </c>
    </row>
    <row r="329" spans="1:65" s="13" customFormat="1">
      <c r="B329" s="205"/>
      <c r="C329" s="206"/>
      <c r="D329" s="207" t="s">
        <v>211</v>
      </c>
      <c r="E329" s="208" t="s">
        <v>1</v>
      </c>
      <c r="F329" s="209" t="s">
        <v>483</v>
      </c>
      <c r="G329" s="206"/>
      <c r="H329" s="208" t="s">
        <v>1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211</v>
      </c>
      <c r="AU329" s="215" t="s">
        <v>135</v>
      </c>
      <c r="AV329" s="13" t="s">
        <v>83</v>
      </c>
      <c r="AW329" s="13" t="s">
        <v>32</v>
      </c>
      <c r="AX329" s="13" t="s">
        <v>76</v>
      </c>
      <c r="AY329" s="215" t="s">
        <v>126</v>
      </c>
    </row>
    <row r="330" spans="1:65" s="14" customFormat="1">
      <c r="B330" s="216"/>
      <c r="C330" s="217"/>
      <c r="D330" s="207" t="s">
        <v>211</v>
      </c>
      <c r="E330" s="218" t="s">
        <v>1</v>
      </c>
      <c r="F330" s="219" t="s">
        <v>484</v>
      </c>
      <c r="G330" s="217"/>
      <c r="H330" s="220">
        <v>6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211</v>
      </c>
      <c r="AU330" s="226" t="s">
        <v>135</v>
      </c>
      <c r="AV330" s="14" t="s">
        <v>135</v>
      </c>
      <c r="AW330" s="14" t="s">
        <v>32</v>
      </c>
      <c r="AX330" s="14" t="s">
        <v>76</v>
      </c>
      <c r="AY330" s="226" t="s">
        <v>126</v>
      </c>
    </row>
    <row r="331" spans="1:65" s="14" customFormat="1">
      <c r="B331" s="216"/>
      <c r="C331" s="217"/>
      <c r="D331" s="207" t="s">
        <v>211</v>
      </c>
      <c r="E331" s="218" t="s">
        <v>1</v>
      </c>
      <c r="F331" s="219" t="s">
        <v>485</v>
      </c>
      <c r="G331" s="217"/>
      <c r="H331" s="220">
        <v>1.395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211</v>
      </c>
      <c r="AU331" s="226" t="s">
        <v>135</v>
      </c>
      <c r="AV331" s="14" t="s">
        <v>135</v>
      </c>
      <c r="AW331" s="14" t="s">
        <v>32</v>
      </c>
      <c r="AX331" s="14" t="s">
        <v>76</v>
      </c>
      <c r="AY331" s="226" t="s">
        <v>126</v>
      </c>
    </row>
    <row r="332" spans="1:65" s="14" customFormat="1">
      <c r="B332" s="216"/>
      <c r="C332" s="217"/>
      <c r="D332" s="207" t="s">
        <v>211</v>
      </c>
      <c r="E332" s="218" t="s">
        <v>1</v>
      </c>
      <c r="F332" s="219" t="s">
        <v>486</v>
      </c>
      <c r="G332" s="217"/>
      <c r="H332" s="220">
        <v>0.77500000000000002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211</v>
      </c>
      <c r="AU332" s="226" t="s">
        <v>135</v>
      </c>
      <c r="AV332" s="14" t="s">
        <v>135</v>
      </c>
      <c r="AW332" s="14" t="s">
        <v>32</v>
      </c>
      <c r="AX332" s="14" t="s">
        <v>76</v>
      </c>
      <c r="AY332" s="226" t="s">
        <v>126</v>
      </c>
    </row>
    <row r="333" spans="1:65" s="14" customFormat="1">
      <c r="B333" s="216"/>
      <c r="C333" s="217"/>
      <c r="D333" s="207" t="s">
        <v>211</v>
      </c>
      <c r="E333" s="218" t="s">
        <v>1</v>
      </c>
      <c r="F333" s="219" t="s">
        <v>487</v>
      </c>
      <c r="G333" s="217"/>
      <c r="H333" s="220">
        <v>10.914999999999999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211</v>
      </c>
      <c r="AU333" s="226" t="s">
        <v>135</v>
      </c>
      <c r="AV333" s="14" t="s">
        <v>135</v>
      </c>
      <c r="AW333" s="14" t="s">
        <v>32</v>
      </c>
      <c r="AX333" s="14" t="s">
        <v>76</v>
      </c>
      <c r="AY333" s="226" t="s">
        <v>126</v>
      </c>
    </row>
    <row r="334" spans="1:65" s="14" customFormat="1">
      <c r="B334" s="216"/>
      <c r="C334" s="217"/>
      <c r="D334" s="207" t="s">
        <v>211</v>
      </c>
      <c r="E334" s="218" t="s">
        <v>1</v>
      </c>
      <c r="F334" s="219" t="s">
        <v>488</v>
      </c>
      <c r="G334" s="217"/>
      <c r="H334" s="220">
        <v>1.58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211</v>
      </c>
      <c r="AU334" s="226" t="s">
        <v>135</v>
      </c>
      <c r="AV334" s="14" t="s">
        <v>135</v>
      </c>
      <c r="AW334" s="14" t="s">
        <v>32</v>
      </c>
      <c r="AX334" s="14" t="s">
        <v>76</v>
      </c>
      <c r="AY334" s="226" t="s">
        <v>126</v>
      </c>
    </row>
    <row r="335" spans="1:65" s="14" customFormat="1">
      <c r="B335" s="216"/>
      <c r="C335" s="217"/>
      <c r="D335" s="207" t="s">
        <v>211</v>
      </c>
      <c r="E335" s="218" t="s">
        <v>1</v>
      </c>
      <c r="F335" s="219" t="s">
        <v>489</v>
      </c>
      <c r="G335" s="217"/>
      <c r="H335" s="220">
        <v>1.4490000000000001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211</v>
      </c>
      <c r="AU335" s="226" t="s">
        <v>135</v>
      </c>
      <c r="AV335" s="14" t="s">
        <v>135</v>
      </c>
      <c r="AW335" s="14" t="s">
        <v>32</v>
      </c>
      <c r="AX335" s="14" t="s">
        <v>76</v>
      </c>
      <c r="AY335" s="226" t="s">
        <v>126</v>
      </c>
    </row>
    <row r="336" spans="1:65" s="14" customFormat="1">
      <c r="B336" s="216"/>
      <c r="C336" s="217"/>
      <c r="D336" s="207" t="s">
        <v>211</v>
      </c>
      <c r="E336" s="218" t="s">
        <v>1</v>
      </c>
      <c r="F336" s="219" t="s">
        <v>490</v>
      </c>
      <c r="G336" s="217"/>
      <c r="H336" s="220">
        <v>0.11899999999999999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211</v>
      </c>
      <c r="AU336" s="226" t="s">
        <v>135</v>
      </c>
      <c r="AV336" s="14" t="s">
        <v>135</v>
      </c>
      <c r="AW336" s="14" t="s">
        <v>32</v>
      </c>
      <c r="AX336" s="14" t="s">
        <v>76</v>
      </c>
      <c r="AY336" s="226" t="s">
        <v>126</v>
      </c>
    </row>
    <row r="337" spans="2:51" s="14" customFormat="1">
      <c r="B337" s="216"/>
      <c r="C337" s="217"/>
      <c r="D337" s="207" t="s">
        <v>211</v>
      </c>
      <c r="E337" s="218" t="s">
        <v>1</v>
      </c>
      <c r="F337" s="219" t="s">
        <v>491</v>
      </c>
      <c r="G337" s="217"/>
      <c r="H337" s="220">
        <v>1.446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211</v>
      </c>
      <c r="AU337" s="226" t="s">
        <v>135</v>
      </c>
      <c r="AV337" s="14" t="s">
        <v>135</v>
      </c>
      <c r="AW337" s="14" t="s">
        <v>32</v>
      </c>
      <c r="AX337" s="14" t="s">
        <v>76</v>
      </c>
      <c r="AY337" s="226" t="s">
        <v>126</v>
      </c>
    </row>
    <row r="338" spans="2:51" s="14" customFormat="1">
      <c r="B338" s="216"/>
      <c r="C338" s="217"/>
      <c r="D338" s="207" t="s">
        <v>211</v>
      </c>
      <c r="E338" s="218" t="s">
        <v>1</v>
      </c>
      <c r="F338" s="219" t="s">
        <v>492</v>
      </c>
      <c r="G338" s="217"/>
      <c r="H338" s="220">
        <v>2.0059999999999998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211</v>
      </c>
      <c r="AU338" s="226" t="s">
        <v>135</v>
      </c>
      <c r="AV338" s="14" t="s">
        <v>135</v>
      </c>
      <c r="AW338" s="14" t="s">
        <v>32</v>
      </c>
      <c r="AX338" s="14" t="s">
        <v>76</v>
      </c>
      <c r="AY338" s="226" t="s">
        <v>126</v>
      </c>
    </row>
    <row r="339" spans="2:51" s="14" customFormat="1">
      <c r="B339" s="216"/>
      <c r="C339" s="217"/>
      <c r="D339" s="207" t="s">
        <v>211</v>
      </c>
      <c r="E339" s="218" t="s">
        <v>1</v>
      </c>
      <c r="F339" s="219" t="s">
        <v>492</v>
      </c>
      <c r="G339" s="217"/>
      <c r="H339" s="220">
        <v>2.0059999999999998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211</v>
      </c>
      <c r="AU339" s="226" t="s">
        <v>135</v>
      </c>
      <c r="AV339" s="14" t="s">
        <v>135</v>
      </c>
      <c r="AW339" s="14" t="s">
        <v>32</v>
      </c>
      <c r="AX339" s="14" t="s">
        <v>76</v>
      </c>
      <c r="AY339" s="226" t="s">
        <v>126</v>
      </c>
    </row>
    <row r="340" spans="2:51" s="14" customFormat="1">
      <c r="B340" s="216"/>
      <c r="C340" s="217"/>
      <c r="D340" s="207" t="s">
        <v>211</v>
      </c>
      <c r="E340" s="218" t="s">
        <v>1</v>
      </c>
      <c r="F340" s="219" t="s">
        <v>491</v>
      </c>
      <c r="G340" s="217"/>
      <c r="H340" s="220">
        <v>1.446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211</v>
      </c>
      <c r="AU340" s="226" t="s">
        <v>135</v>
      </c>
      <c r="AV340" s="14" t="s">
        <v>135</v>
      </c>
      <c r="AW340" s="14" t="s">
        <v>32</v>
      </c>
      <c r="AX340" s="14" t="s">
        <v>76</v>
      </c>
      <c r="AY340" s="226" t="s">
        <v>126</v>
      </c>
    </row>
    <row r="341" spans="2:51" s="14" customFormat="1">
      <c r="B341" s="216"/>
      <c r="C341" s="217"/>
      <c r="D341" s="207" t="s">
        <v>211</v>
      </c>
      <c r="E341" s="218" t="s">
        <v>1</v>
      </c>
      <c r="F341" s="219" t="s">
        <v>490</v>
      </c>
      <c r="G341" s="217"/>
      <c r="H341" s="220">
        <v>0.11899999999999999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211</v>
      </c>
      <c r="AU341" s="226" t="s">
        <v>135</v>
      </c>
      <c r="AV341" s="14" t="s">
        <v>135</v>
      </c>
      <c r="AW341" s="14" t="s">
        <v>32</v>
      </c>
      <c r="AX341" s="14" t="s">
        <v>76</v>
      </c>
      <c r="AY341" s="226" t="s">
        <v>126</v>
      </c>
    </row>
    <row r="342" spans="2:51" s="14" customFormat="1">
      <c r="B342" s="216"/>
      <c r="C342" s="217"/>
      <c r="D342" s="207" t="s">
        <v>211</v>
      </c>
      <c r="E342" s="218" t="s">
        <v>1</v>
      </c>
      <c r="F342" s="219" t="s">
        <v>491</v>
      </c>
      <c r="G342" s="217"/>
      <c r="H342" s="220">
        <v>1.446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211</v>
      </c>
      <c r="AU342" s="226" t="s">
        <v>135</v>
      </c>
      <c r="AV342" s="14" t="s">
        <v>135</v>
      </c>
      <c r="AW342" s="14" t="s">
        <v>32</v>
      </c>
      <c r="AX342" s="14" t="s">
        <v>76</v>
      </c>
      <c r="AY342" s="226" t="s">
        <v>126</v>
      </c>
    </row>
    <row r="343" spans="2:51" s="14" customFormat="1">
      <c r="B343" s="216"/>
      <c r="C343" s="217"/>
      <c r="D343" s="207" t="s">
        <v>211</v>
      </c>
      <c r="E343" s="218" t="s">
        <v>1</v>
      </c>
      <c r="F343" s="219" t="s">
        <v>493</v>
      </c>
      <c r="G343" s="217"/>
      <c r="H343" s="220">
        <v>0.11899999999999999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211</v>
      </c>
      <c r="AU343" s="226" t="s">
        <v>135</v>
      </c>
      <c r="AV343" s="14" t="s">
        <v>135</v>
      </c>
      <c r="AW343" s="14" t="s">
        <v>32</v>
      </c>
      <c r="AX343" s="14" t="s">
        <v>76</v>
      </c>
      <c r="AY343" s="226" t="s">
        <v>126</v>
      </c>
    </row>
    <row r="344" spans="2:51" s="14" customFormat="1">
      <c r="B344" s="216"/>
      <c r="C344" s="217"/>
      <c r="D344" s="207" t="s">
        <v>211</v>
      </c>
      <c r="E344" s="218" t="s">
        <v>1</v>
      </c>
      <c r="F344" s="219" t="s">
        <v>492</v>
      </c>
      <c r="G344" s="217"/>
      <c r="H344" s="220">
        <v>2.0059999999999998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211</v>
      </c>
      <c r="AU344" s="226" t="s">
        <v>135</v>
      </c>
      <c r="AV344" s="14" t="s">
        <v>135</v>
      </c>
      <c r="AW344" s="14" t="s">
        <v>32</v>
      </c>
      <c r="AX344" s="14" t="s">
        <v>76</v>
      </c>
      <c r="AY344" s="226" t="s">
        <v>126</v>
      </c>
    </row>
    <row r="345" spans="2:51" s="14" customFormat="1">
      <c r="B345" s="216"/>
      <c r="C345" s="217"/>
      <c r="D345" s="207" t="s">
        <v>211</v>
      </c>
      <c r="E345" s="218" t="s">
        <v>1</v>
      </c>
      <c r="F345" s="219" t="s">
        <v>494</v>
      </c>
      <c r="G345" s="217"/>
      <c r="H345" s="220">
        <v>2.9670000000000001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211</v>
      </c>
      <c r="AU345" s="226" t="s">
        <v>135</v>
      </c>
      <c r="AV345" s="14" t="s">
        <v>135</v>
      </c>
      <c r="AW345" s="14" t="s">
        <v>32</v>
      </c>
      <c r="AX345" s="14" t="s">
        <v>76</v>
      </c>
      <c r="AY345" s="226" t="s">
        <v>126</v>
      </c>
    </row>
    <row r="346" spans="2:51" s="14" customFormat="1">
      <c r="B346" s="216"/>
      <c r="C346" s="217"/>
      <c r="D346" s="207" t="s">
        <v>211</v>
      </c>
      <c r="E346" s="218" t="s">
        <v>1</v>
      </c>
      <c r="F346" s="219" t="s">
        <v>495</v>
      </c>
      <c r="G346" s="217"/>
      <c r="H346" s="220">
        <v>0.60499999999999998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211</v>
      </c>
      <c r="AU346" s="226" t="s">
        <v>135</v>
      </c>
      <c r="AV346" s="14" t="s">
        <v>135</v>
      </c>
      <c r="AW346" s="14" t="s">
        <v>32</v>
      </c>
      <c r="AX346" s="14" t="s">
        <v>76</v>
      </c>
      <c r="AY346" s="226" t="s">
        <v>126</v>
      </c>
    </row>
    <row r="347" spans="2:51" s="14" customFormat="1">
      <c r="B347" s="216"/>
      <c r="C347" s="217"/>
      <c r="D347" s="207" t="s">
        <v>211</v>
      </c>
      <c r="E347" s="218" t="s">
        <v>1</v>
      </c>
      <c r="F347" s="219" t="s">
        <v>492</v>
      </c>
      <c r="G347" s="217"/>
      <c r="H347" s="220">
        <v>2.0059999999999998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211</v>
      </c>
      <c r="AU347" s="226" t="s">
        <v>135</v>
      </c>
      <c r="AV347" s="14" t="s">
        <v>135</v>
      </c>
      <c r="AW347" s="14" t="s">
        <v>32</v>
      </c>
      <c r="AX347" s="14" t="s">
        <v>76</v>
      </c>
      <c r="AY347" s="226" t="s">
        <v>126</v>
      </c>
    </row>
    <row r="348" spans="2:51" s="14" customFormat="1">
      <c r="B348" s="216"/>
      <c r="C348" s="217"/>
      <c r="D348" s="207" t="s">
        <v>211</v>
      </c>
      <c r="E348" s="218" t="s">
        <v>1</v>
      </c>
      <c r="F348" s="219" t="s">
        <v>496</v>
      </c>
      <c r="G348" s="217"/>
      <c r="H348" s="220">
        <v>0.153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211</v>
      </c>
      <c r="AU348" s="226" t="s">
        <v>135</v>
      </c>
      <c r="AV348" s="14" t="s">
        <v>135</v>
      </c>
      <c r="AW348" s="14" t="s">
        <v>32</v>
      </c>
      <c r="AX348" s="14" t="s">
        <v>76</v>
      </c>
      <c r="AY348" s="226" t="s">
        <v>126</v>
      </c>
    </row>
    <row r="349" spans="2:51" s="14" customFormat="1">
      <c r="B349" s="216"/>
      <c r="C349" s="217"/>
      <c r="D349" s="207" t="s">
        <v>211</v>
      </c>
      <c r="E349" s="218" t="s">
        <v>1</v>
      </c>
      <c r="F349" s="219" t="s">
        <v>497</v>
      </c>
      <c r="G349" s="217"/>
      <c r="H349" s="220">
        <v>2.0579999999999998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211</v>
      </c>
      <c r="AU349" s="226" t="s">
        <v>135</v>
      </c>
      <c r="AV349" s="14" t="s">
        <v>135</v>
      </c>
      <c r="AW349" s="14" t="s">
        <v>32</v>
      </c>
      <c r="AX349" s="14" t="s">
        <v>76</v>
      </c>
      <c r="AY349" s="226" t="s">
        <v>126</v>
      </c>
    </row>
    <row r="350" spans="2:51" s="14" customFormat="1">
      <c r="B350" s="216"/>
      <c r="C350" s="217"/>
      <c r="D350" s="207" t="s">
        <v>211</v>
      </c>
      <c r="E350" s="218" t="s">
        <v>1</v>
      </c>
      <c r="F350" s="219" t="s">
        <v>498</v>
      </c>
      <c r="G350" s="217"/>
      <c r="H350" s="220">
        <v>0.86299999999999999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211</v>
      </c>
      <c r="AU350" s="226" t="s">
        <v>135</v>
      </c>
      <c r="AV350" s="14" t="s">
        <v>135</v>
      </c>
      <c r="AW350" s="14" t="s">
        <v>32</v>
      </c>
      <c r="AX350" s="14" t="s">
        <v>76</v>
      </c>
      <c r="AY350" s="226" t="s">
        <v>126</v>
      </c>
    </row>
    <row r="351" spans="2:51" s="14" customFormat="1">
      <c r="B351" s="216"/>
      <c r="C351" s="217"/>
      <c r="D351" s="207" t="s">
        <v>211</v>
      </c>
      <c r="E351" s="218" t="s">
        <v>1</v>
      </c>
      <c r="F351" s="219" t="s">
        <v>495</v>
      </c>
      <c r="G351" s="217"/>
      <c r="H351" s="220">
        <v>0.60499999999999998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211</v>
      </c>
      <c r="AU351" s="226" t="s">
        <v>135</v>
      </c>
      <c r="AV351" s="14" t="s">
        <v>135</v>
      </c>
      <c r="AW351" s="14" t="s">
        <v>32</v>
      </c>
      <c r="AX351" s="14" t="s">
        <v>76</v>
      </c>
      <c r="AY351" s="226" t="s">
        <v>126</v>
      </c>
    </row>
    <row r="352" spans="2:51" s="14" customFormat="1">
      <c r="B352" s="216"/>
      <c r="C352" s="217"/>
      <c r="D352" s="207" t="s">
        <v>211</v>
      </c>
      <c r="E352" s="218" t="s">
        <v>1</v>
      </c>
      <c r="F352" s="219" t="s">
        <v>499</v>
      </c>
      <c r="G352" s="217"/>
      <c r="H352" s="220">
        <v>0.24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211</v>
      </c>
      <c r="AU352" s="226" t="s">
        <v>135</v>
      </c>
      <c r="AV352" s="14" t="s">
        <v>135</v>
      </c>
      <c r="AW352" s="14" t="s">
        <v>32</v>
      </c>
      <c r="AX352" s="14" t="s">
        <v>76</v>
      </c>
      <c r="AY352" s="226" t="s">
        <v>126</v>
      </c>
    </row>
    <row r="353" spans="2:51" s="16" customFormat="1">
      <c r="B353" s="254"/>
      <c r="C353" s="255"/>
      <c r="D353" s="207" t="s">
        <v>211</v>
      </c>
      <c r="E353" s="256" t="s">
        <v>1</v>
      </c>
      <c r="F353" s="257" t="s">
        <v>500</v>
      </c>
      <c r="G353" s="255"/>
      <c r="H353" s="258">
        <v>42.323999999999998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AT353" s="264" t="s">
        <v>211</v>
      </c>
      <c r="AU353" s="264" t="s">
        <v>135</v>
      </c>
      <c r="AV353" s="16" t="s">
        <v>144</v>
      </c>
      <c r="AW353" s="16" t="s">
        <v>32</v>
      </c>
      <c r="AX353" s="16" t="s">
        <v>76</v>
      </c>
      <c r="AY353" s="264" t="s">
        <v>126</v>
      </c>
    </row>
    <row r="354" spans="2:51" s="13" customFormat="1">
      <c r="B354" s="205"/>
      <c r="C354" s="206"/>
      <c r="D354" s="207" t="s">
        <v>211</v>
      </c>
      <c r="E354" s="208" t="s">
        <v>1</v>
      </c>
      <c r="F354" s="209" t="s">
        <v>351</v>
      </c>
      <c r="G354" s="206"/>
      <c r="H354" s="208" t="s">
        <v>1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211</v>
      </c>
      <c r="AU354" s="215" t="s">
        <v>135</v>
      </c>
      <c r="AV354" s="13" t="s">
        <v>83</v>
      </c>
      <c r="AW354" s="13" t="s">
        <v>32</v>
      </c>
      <c r="AX354" s="13" t="s">
        <v>76</v>
      </c>
      <c r="AY354" s="215" t="s">
        <v>126</v>
      </c>
    </row>
    <row r="355" spans="2:51" s="14" customFormat="1">
      <c r="B355" s="216"/>
      <c r="C355" s="217"/>
      <c r="D355" s="207" t="s">
        <v>211</v>
      </c>
      <c r="E355" s="218" t="s">
        <v>1</v>
      </c>
      <c r="F355" s="219" t="s">
        <v>501</v>
      </c>
      <c r="G355" s="217"/>
      <c r="H355" s="220">
        <v>68.88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211</v>
      </c>
      <c r="AU355" s="226" t="s">
        <v>135</v>
      </c>
      <c r="AV355" s="14" t="s">
        <v>135</v>
      </c>
      <c r="AW355" s="14" t="s">
        <v>32</v>
      </c>
      <c r="AX355" s="14" t="s">
        <v>76</v>
      </c>
      <c r="AY355" s="226" t="s">
        <v>126</v>
      </c>
    </row>
    <row r="356" spans="2:51" s="14" customFormat="1">
      <c r="B356" s="216"/>
      <c r="C356" s="217"/>
      <c r="D356" s="207" t="s">
        <v>211</v>
      </c>
      <c r="E356" s="218" t="s">
        <v>1</v>
      </c>
      <c r="F356" s="219" t="s">
        <v>502</v>
      </c>
      <c r="G356" s="217"/>
      <c r="H356" s="220">
        <v>29.315999999999999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211</v>
      </c>
      <c r="AU356" s="226" t="s">
        <v>135</v>
      </c>
      <c r="AV356" s="14" t="s">
        <v>135</v>
      </c>
      <c r="AW356" s="14" t="s">
        <v>32</v>
      </c>
      <c r="AX356" s="14" t="s">
        <v>76</v>
      </c>
      <c r="AY356" s="226" t="s">
        <v>126</v>
      </c>
    </row>
    <row r="357" spans="2:51" s="14" customFormat="1">
      <c r="B357" s="216"/>
      <c r="C357" s="217"/>
      <c r="D357" s="207" t="s">
        <v>211</v>
      </c>
      <c r="E357" s="218" t="s">
        <v>1</v>
      </c>
      <c r="F357" s="219" t="s">
        <v>503</v>
      </c>
      <c r="G357" s="217"/>
      <c r="H357" s="220">
        <v>28.056000000000001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211</v>
      </c>
      <c r="AU357" s="226" t="s">
        <v>135</v>
      </c>
      <c r="AV357" s="14" t="s">
        <v>135</v>
      </c>
      <c r="AW357" s="14" t="s">
        <v>32</v>
      </c>
      <c r="AX357" s="14" t="s">
        <v>76</v>
      </c>
      <c r="AY357" s="226" t="s">
        <v>126</v>
      </c>
    </row>
    <row r="358" spans="2:51" s="14" customFormat="1">
      <c r="B358" s="216"/>
      <c r="C358" s="217"/>
      <c r="D358" s="207" t="s">
        <v>211</v>
      </c>
      <c r="E358" s="218" t="s">
        <v>1</v>
      </c>
      <c r="F358" s="219" t="s">
        <v>504</v>
      </c>
      <c r="G358" s="217"/>
      <c r="H358" s="220">
        <v>41.16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211</v>
      </c>
      <c r="AU358" s="226" t="s">
        <v>135</v>
      </c>
      <c r="AV358" s="14" t="s">
        <v>135</v>
      </c>
      <c r="AW358" s="14" t="s">
        <v>32</v>
      </c>
      <c r="AX358" s="14" t="s">
        <v>76</v>
      </c>
      <c r="AY358" s="226" t="s">
        <v>126</v>
      </c>
    </row>
    <row r="359" spans="2:51" s="14" customFormat="1">
      <c r="B359" s="216"/>
      <c r="C359" s="217"/>
      <c r="D359" s="207" t="s">
        <v>211</v>
      </c>
      <c r="E359" s="218" t="s">
        <v>1</v>
      </c>
      <c r="F359" s="219" t="s">
        <v>505</v>
      </c>
      <c r="G359" s="217"/>
      <c r="H359" s="220">
        <v>8.2799999999999994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211</v>
      </c>
      <c r="AU359" s="226" t="s">
        <v>135</v>
      </c>
      <c r="AV359" s="14" t="s">
        <v>135</v>
      </c>
      <c r="AW359" s="14" t="s">
        <v>32</v>
      </c>
      <c r="AX359" s="14" t="s">
        <v>76</v>
      </c>
      <c r="AY359" s="226" t="s">
        <v>126</v>
      </c>
    </row>
    <row r="360" spans="2:51" s="14" customFormat="1">
      <c r="B360" s="216"/>
      <c r="C360" s="217"/>
      <c r="D360" s="207" t="s">
        <v>211</v>
      </c>
      <c r="E360" s="218" t="s">
        <v>1</v>
      </c>
      <c r="F360" s="219" t="s">
        <v>506</v>
      </c>
      <c r="G360" s="217"/>
      <c r="H360" s="220">
        <v>26.88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211</v>
      </c>
      <c r="AU360" s="226" t="s">
        <v>135</v>
      </c>
      <c r="AV360" s="14" t="s">
        <v>135</v>
      </c>
      <c r="AW360" s="14" t="s">
        <v>32</v>
      </c>
      <c r="AX360" s="14" t="s">
        <v>76</v>
      </c>
      <c r="AY360" s="226" t="s">
        <v>126</v>
      </c>
    </row>
    <row r="361" spans="2:51" s="14" customFormat="1">
      <c r="B361" s="216"/>
      <c r="C361" s="217"/>
      <c r="D361" s="207" t="s">
        <v>211</v>
      </c>
      <c r="E361" s="218" t="s">
        <v>1</v>
      </c>
      <c r="F361" s="219" t="s">
        <v>507</v>
      </c>
      <c r="G361" s="217"/>
      <c r="H361" s="220">
        <v>13.26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211</v>
      </c>
      <c r="AU361" s="226" t="s">
        <v>135</v>
      </c>
      <c r="AV361" s="14" t="s">
        <v>135</v>
      </c>
      <c r="AW361" s="14" t="s">
        <v>32</v>
      </c>
      <c r="AX361" s="14" t="s">
        <v>76</v>
      </c>
      <c r="AY361" s="226" t="s">
        <v>126</v>
      </c>
    </row>
    <row r="362" spans="2:51" s="14" customFormat="1">
      <c r="B362" s="216"/>
      <c r="C362" s="217"/>
      <c r="D362" s="207" t="s">
        <v>211</v>
      </c>
      <c r="E362" s="218" t="s">
        <v>1</v>
      </c>
      <c r="F362" s="219" t="s">
        <v>508</v>
      </c>
      <c r="G362" s="217"/>
      <c r="H362" s="220">
        <v>5.58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211</v>
      </c>
      <c r="AU362" s="226" t="s">
        <v>135</v>
      </c>
      <c r="AV362" s="14" t="s">
        <v>135</v>
      </c>
      <c r="AW362" s="14" t="s">
        <v>32</v>
      </c>
      <c r="AX362" s="14" t="s">
        <v>76</v>
      </c>
      <c r="AY362" s="226" t="s">
        <v>126</v>
      </c>
    </row>
    <row r="363" spans="2:51" s="16" customFormat="1">
      <c r="B363" s="254"/>
      <c r="C363" s="255"/>
      <c r="D363" s="207" t="s">
        <v>211</v>
      </c>
      <c r="E363" s="256" t="s">
        <v>1</v>
      </c>
      <c r="F363" s="257" t="s">
        <v>500</v>
      </c>
      <c r="G363" s="255"/>
      <c r="H363" s="258">
        <v>221.41199999999998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AT363" s="264" t="s">
        <v>211</v>
      </c>
      <c r="AU363" s="264" t="s">
        <v>135</v>
      </c>
      <c r="AV363" s="16" t="s">
        <v>144</v>
      </c>
      <c r="AW363" s="16" t="s">
        <v>32</v>
      </c>
      <c r="AX363" s="16" t="s">
        <v>76</v>
      </c>
      <c r="AY363" s="264" t="s">
        <v>126</v>
      </c>
    </row>
    <row r="364" spans="2:51" s="13" customFormat="1">
      <c r="B364" s="205"/>
      <c r="C364" s="206"/>
      <c r="D364" s="207" t="s">
        <v>211</v>
      </c>
      <c r="E364" s="208" t="s">
        <v>1</v>
      </c>
      <c r="F364" s="209" t="s">
        <v>355</v>
      </c>
      <c r="G364" s="206"/>
      <c r="H364" s="208" t="s">
        <v>1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211</v>
      </c>
      <c r="AU364" s="215" t="s">
        <v>135</v>
      </c>
      <c r="AV364" s="13" t="s">
        <v>83</v>
      </c>
      <c r="AW364" s="13" t="s">
        <v>32</v>
      </c>
      <c r="AX364" s="13" t="s">
        <v>76</v>
      </c>
      <c r="AY364" s="215" t="s">
        <v>126</v>
      </c>
    </row>
    <row r="365" spans="2:51" s="14" customFormat="1">
      <c r="B365" s="216"/>
      <c r="C365" s="217"/>
      <c r="D365" s="207" t="s">
        <v>211</v>
      </c>
      <c r="E365" s="218" t="s">
        <v>1</v>
      </c>
      <c r="F365" s="219" t="s">
        <v>509</v>
      </c>
      <c r="G365" s="217"/>
      <c r="H365" s="220">
        <v>26.52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211</v>
      </c>
      <c r="AU365" s="226" t="s">
        <v>135</v>
      </c>
      <c r="AV365" s="14" t="s">
        <v>135</v>
      </c>
      <c r="AW365" s="14" t="s">
        <v>32</v>
      </c>
      <c r="AX365" s="14" t="s">
        <v>76</v>
      </c>
      <c r="AY365" s="226" t="s">
        <v>126</v>
      </c>
    </row>
    <row r="366" spans="2:51" s="14" customFormat="1">
      <c r="B366" s="216"/>
      <c r="C366" s="217"/>
      <c r="D366" s="207" t="s">
        <v>211</v>
      </c>
      <c r="E366" s="218" t="s">
        <v>1</v>
      </c>
      <c r="F366" s="219" t="s">
        <v>510</v>
      </c>
      <c r="G366" s="217"/>
      <c r="H366" s="220">
        <v>11.16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211</v>
      </c>
      <c r="AU366" s="226" t="s">
        <v>135</v>
      </c>
      <c r="AV366" s="14" t="s">
        <v>135</v>
      </c>
      <c r="AW366" s="14" t="s">
        <v>32</v>
      </c>
      <c r="AX366" s="14" t="s">
        <v>76</v>
      </c>
      <c r="AY366" s="226" t="s">
        <v>126</v>
      </c>
    </row>
    <row r="367" spans="2:51" s="14" customFormat="1">
      <c r="B367" s="216"/>
      <c r="C367" s="217"/>
      <c r="D367" s="207" t="s">
        <v>211</v>
      </c>
      <c r="E367" s="218" t="s">
        <v>1</v>
      </c>
      <c r="F367" s="219" t="s">
        <v>511</v>
      </c>
      <c r="G367" s="217"/>
      <c r="H367" s="220">
        <v>53.76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211</v>
      </c>
      <c r="AU367" s="226" t="s">
        <v>135</v>
      </c>
      <c r="AV367" s="14" t="s">
        <v>135</v>
      </c>
      <c r="AW367" s="14" t="s">
        <v>32</v>
      </c>
      <c r="AX367" s="14" t="s">
        <v>76</v>
      </c>
      <c r="AY367" s="226" t="s">
        <v>126</v>
      </c>
    </row>
    <row r="368" spans="2:51" s="14" customFormat="1">
      <c r="B368" s="216"/>
      <c r="C368" s="217"/>
      <c r="D368" s="207" t="s">
        <v>211</v>
      </c>
      <c r="E368" s="218" t="s">
        <v>1</v>
      </c>
      <c r="F368" s="219" t="s">
        <v>512</v>
      </c>
      <c r="G368" s="217"/>
      <c r="H368" s="220">
        <v>16.559999999999999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211</v>
      </c>
      <c r="AU368" s="226" t="s">
        <v>135</v>
      </c>
      <c r="AV368" s="14" t="s">
        <v>135</v>
      </c>
      <c r="AW368" s="14" t="s">
        <v>32</v>
      </c>
      <c r="AX368" s="14" t="s">
        <v>76</v>
      </c>
      <c r="AY368" s="226" t="s">
        <v>126</v>
      </c>
    </row>
    <row r="369" spans="1:65" s="14" customFormat="1">
      <c r="B369" s="216"/>
      <c r="C369" s="217"/>
      <c r="D369" s="207" t="s">
        <v>211</v>
      </c>
      <c r="E369" s="218" t="s">
        <v>1</v>
      </c>
      <c r="F369" s="219" t="s">
        <v>513</v>
      </c>
      <c r="G369" s="217"/>
      <c r="H369" s="220">
        <v>82.32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211</v>
      </c>
      <c r="AU369" s="226" t="s">
        <v>135</v>
      </c>
      <c r="AV369" s="14" t="s">
        <v>135</v>
      </c>
      <c r="AW369" s="14" t="s">
        <v>32</v>
      </c>
      <c r="AX369" s="14" t="s">
        <v>76</v>
      </c>
      <c r="AY369" s="226" t="s">
        <v>126</v>
      </c>
    </row>
    <row r="370" spans="1:65" s="14" customFormat="1">
      <c r="B370" s="216"/>
      <c r="C370" s="217"/>
      <c r="D370" s="207" t="s">
        <v>211</v>
      </c>
      <c r="E370" s="218" t="s">
        <v>1</v>
      </c>
      <c r="F370" s="219" t="s">
        <v>514</v>
      </c>
      <c r="G370" s="217"/>
      <c r="H370" s="220">
        <v>137.76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211</v>
      </c>
      <c r="AU370" s="226" t="s">
        <v>135</v>
      </c>
      <c r="AV370" s="14" t="s">
        <v>135</v>
      </c>
      <c r="AW370" s="14" t="s">
        <v>32</v>
      </c>
      <c r="AX370" s="14" t="s">
        <v>76</v>
      </c>
      <c r="AY370" s="226" t="s">
        <v>126</v>
      </c>
    </row>
    <row r="371" spans="1:65" s="14" customFormat="1">
      <c r="B371" s="216"/>
      <c r="C371" s="217"/>
      <c r="D371" s="207" t="s">
        <v>211</v>
      </c>
      <c r="E371" s="218" t="s">
        <v>1</v>
      </c>
      <c r="F371" s="219" t="s">
        <v>515</v>
      </c>
      <c r="G371" s="217"/>
      <c r="H371" s="220">
        <v>58.631999999999998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211</v>
      </c>
      <c r="AU371" s="226" t="s">
        <v>135</v>
      </c>
      <c r="AV371" s="14" t="s">
        <v>135</v>
      </c>
      <c r="AW371" s="14" t="s">
        <v>32</v>
      </c>
      <c r="AX371" s="14" t="s">
        <v>76</v>
      </c>
      <c r="AY371" s="226" t="s">
        <v>126</v>
      </c>
    </row>
    <row r="372" spans="1:65" s="14" customFormat="1">
      <c r="B372" s="216"/>
      <c r="C372" s="217"/>
      <c r="D372" s="207" t="s">
        <v>211</v>
      </c>
      <c r="E372" s="218" t="s">
        <v>1</v>
      </c>
      <c r="F372" s="219" t="s">
        <v>516</v>
      </c>
      <c r="G372" s="217"/>
      <c r="H372" s="220">
        <v>56.112000000000002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211</v>
      </c>
      <c r="AU372" s="226" t="s">
        <v>135</v>
      </c>
      <c r="AV372" s="14" t="s">
        <v>135</v>
      </c>
      <c r="AW372" s="14" t="s">
        <v>32</v>
      </c>
      <c r="AX372" s="14" t="s">
        <v>76</v>
      </c>
      <c r="AY372" s="226" t="s">
        <v>126</v>
      </c>
    </row>
    <row r="373" spans="1:65" s="16" customFormat="1">
      <c r="B373" s="254"/>
      <c r="C373" s="255"/>
      <c r="D373" s="207" t="s">
        <v>211</v>
      </c>
      <c r="E373" s="256" t="s">
        <v>1</v>
      </c>
      <c r="F373" s="257" t="s">
        <v>500</v>
      </c>
      <c r="G373" s="255"/>
      <c r="H373" s="258">
        <v>442.82400000000001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AT373" s="264" t="s">
        <v>211</v>
      </c>
      <c r="AU373" s="264" t="s">
        <v>135</v>
      </c>
      <c r="AV373" s="16" t="s">
        <v>144</v>
      </c>
      <c r="AW373" s="16" t="s">
        <v>32</v>
      </c>
      <c r="AX373" s="16" t="s">
        <v>76</v>
      </c>
      <c r="AY373" s="264" t="s">
        <v>126</v>
      </c>
    </row>
    <row r="374" spans="1:65" s="15" customFormat="1">
      <c r="B374" s="227"/>
      <c r="C374" s="228"/>
      <c r="D374" s="207" t="s">
        <v>211</v>
      </c>
      <c r="E374" s="229" t="s">
        <v>1</v>
      </c>
      <c r="F374" s="230" t="s">
        <v>219</v>
      </c>
      <c r="G374" s="228"/>
      <c r="H374" s="231">
        <v>706.56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AT374" s="237" t="s">
        <v>211</v>
      </c>
      <c r="AU374" s="237" t="s">
        <v>135</v>
      </c>
      <c r="AV374" s="15" t="s">
        <v>148</v>
      </c>
      <c r="AW374" s="15" t="s">
        <v>32</v>
      </c>
      <c r="AX374" s="15" t="s">
        <v>83</v>
      </c>
      <c r="AY374" s="237" t="s">
        <v>126</v>
      </c>
    </row>
    <row r="375" spans="1:65" s="2" customFormat="1" ht="16.5" customHeight="1">
      <c r="A375" s="35"/>
      <c r="B375" s="36"/>
      <c r="C375" s="187" t="s">
        <v>517</v>
      </c>
      <c r="D375" s="187" t="s">
        <v>129</v>
      </c>
      <c r="E375" s="188" t="s">
        <v>518</v>
      </c>
      <c r="F375" s="189" t="s">
        <v>519</v>
      </c>
      <c r="G375" s="190" t="s">
        <v>209</v>
      </c>
      <c r="H375" s="191">
        <v>706.56</v>
      </c>
      <c r="I375" s="192"/>
      <c r="J375" s="193">
        <f>ROUND(I375*H375,2)</f>
        <v>0</v>
      </c>
      <c r="K375" s="189" t="s">
        <v>133</v>
      </c>
      <c r="L375" s="40"/>
      <c r="M375" s="194" t="s">
        <v>1</v>
      </c>
      <c r="N375" s="195" t="s">
        <v>42</v>
      </c>
      <c r="O375" s="72"/>
      <c r="P375" s="196">
        <f>O375*H375</f>
        <v>0</v>
      </c>
      <c r="Q375" s="196">
        <v>3.0000000000000001E-3</v>
      </c>
      <c r="R375" s="196">
        <f>Q375*H375</f>
        <v>2.1196799999999998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148</v>
      </c>
      <c r="AT375" s="198" t="s">
        <v>129</v>
      </c>
      <c r="AU375" s="198" t="s">
        <v>135</v>
      </c>
      <c r="AY375" s="18" t="s">
        <v>126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135</v>
      </c>
      <c r="BK375" s="199">
        <f>ROUND(I375*H375,2)</f>
        <v>0</v>
      </c>
      <c r="BL375" s="18" t="s">
        <v>148</v>
      </c>
      <c r="BM375" s="198" t="s">
        <v>520</v>
      </c>
    </row>
    <row r="376" spans="1:65" s="2" customFormat="1" ht="24.2" customHeight="1">
      <c r="A376" s="35"/>
      <c r="B376" s="36"/>
      <c r="C376" s="187" t="s">
        <v>521</v>
      </c>
      <c r="D376" s="187" t="s">
        <v>129</v>
      </c>
      <c r="E376" s="188" t="s">
        <v>522</v>
      </c>
      <c r="F376" s="189" t="s">
        <v>523</v>
      </c>
      <c r="G376" s="190" t="s">
        <v>209</v>
      </c>
      <c r="H376" s="191">
        <v>350.02800000000002</v>
      </c>
      <c r="I376" s="192"/>
      <c r="J376" s="193">
        <f>ROUND(I376*H376,2)</f>
        <v>0</v>
      </c>
      <c r="K376" s="189" t="s">
        <v>133</v>
      </c>
      <c r="L376" s="40"/>
      <c r="M376" s="194" t="s">
        <v>1</v>
      </c>
      <c r="N376" s="195" t="s">
        <v>42</v>
      </c>
      <c r="O376" s="72"/>
      <c r="P376" s="196">
        <f>O376*H376</f>
        <v>0</v>
      </c>
      <c r="Q376" s="196">
        <v>2.5999999999999998E-4</v>
      </c>
      <c r="R376" s="196">
        <f>Q376*H376</f>
        <v>9.1007279999999996E-2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148</v>
      </c>
      <c r="AT376" s="198" t="s">
        <v>129</v>
      </c>
      <c r="AU376" s="198" t="s">
        <v>135</v>
      </c>
      <c r="AY376" s="18" t="s">
        <v>126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135</v>
      </c>
      <c r="BK376" s="199">
        <f>ROUND(I376*H376,2)</f>
        <v>0</v>
      </c>
      <c r="BL376" s="18" t="s">
        <v>148</v>
      </c>
      <c r="BM376" s="198" t="s">
        <v>524</v>
      </c>
    </row>
    <row r="377" spans="1:65" s="13" customFormat="1">
      <c r="B377" s="205"/>
      <c r="C377" s="206"/>
      <c r="D377" s="207" t="s">
        <v>211</v>
      </c>
      <c r="E377" s="208" t="s">
        <v>1</v>
      </c>
      <c r="F377" s="209" t="s">
        <v>388</v>
      </c>
      <c r="G377" s="206"/>
      <c r="H377" s="208" t="s">
        <v>1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211</v>
      </c>
      <c r="AU377" s="215" t="s">
        <v>135</v>
      </c>
      <c r="AV377" s="13" t="s">
        <v>83</v>
      </c>
      <c r="AW377" s="13" t="s">
        <v>32</v>
      </c>
      <c r="AX377" s="13" t="s">
        <v>76</v>
      </c>
      <c r="AY377" s="215" t="s">
        <v>126</v>
      </c>
    </row>
    <row r="378" spans="1:65" s="13" customFormat="1">
      <c r="B378" s="205"/>
      <c r="C378" s="206"/>
      <c r="D378" s="207" t="s">
        <v>211</v>
      </c>
      <c r="E378" s="208" t="s">
        <v>1</v>
      </c>
      <c r="F378" s="209" t="s">
        <v>483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211</v>
      </c>
      <c r="AU378" s="215" t="s">
        <v>135</v>
      </c>
      <c r="AV378" s="13" t="s">
        <v>83</v>
      </c>
      <c r="AW378" s="13" t="s">
        <v>32</v>
      </c>
      <c r="AX378" s="13" t="s">
        <v>76</v>
      </c>
      <c r="AY378" s="215" t="s">
        <v>126</v>
      </c>
    </row>
    <row r="379" spans="1:65" s="14" customFormat="1">
      <c r="B379" s="216"/>
      <c r="C379" s="217"/>
      <c r="D379" s="207" t="s">
        <v>211</v>
      </c>
      <c r="E379" s="218" t="s">
        <v>1</v>
      </c>
      <c r="F379" s="219" t="s">
        <v>525</v>
      </c>
      <c r="G379" s="217"/>
      <c r="H379" s="220">
        <v>17.521999999999998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211</v>
      </c>
      <c r="AU379" s="226" t="s">
        <v>135</v>
      </c>
      <c r="AV379" s="14" t="s">
        <v>135</v>
      </c>
      <c r="AW379" s="14" t="s">
        <v>32</v>
      </c>
      <c r="AX379" s="14" t="s">
        <v>76</v>
      </c>
      <c r="AY379" s="226" t="s">
        <v>126</v>
      </c>
    </row>
    <row r="380" spans="1:65" s="14" customFormat="1">
      <c r="B380" s="216"/>
      <c r="C380" s="217"/>
      <c r="D380" s="207" t="s">
        <v>211</v>
      </c>
      <c r="E380" s="218" t="s">
        <v>1</v>
      </c>
      <c r="F380" s="219" t="s">
        <v>526</v>
      </c>
      <c r="G380" s="217"/>
      <c r="H380" s="220">
        <v>5.673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211</v>
      </c>
      <c r="AU380" s="226" t="s">
        <v>135</v>
      </c>
      <c r="AV380" s="14" t="s">
        <v>135</v>
      </c>
      <c r="AW380" s="14" t="s">
        <v>32</v>
      </c>
      <c r="AX380" s="14" t="s">
        <v>76</v>
      </c>
      <c r="AY380" s="226" t="s">
        <v>126</v>
      </c>
    </row>
    <row r="381" spans="1:65" s="16" customFormat="1">
      <c r="B381" s="254"/>
      <c r="C381" s="255"/>
      <c r="D381" s="207" t="s">
        <v>211</v>
      </c>
      <c r="E381" s="256" t="s">
        <v>1</v>
      </c>
      <c r="F381" s="257" t="s">
        <v>500</v>
      </c>
      <c r="G381" s="255"/>
      <c r="H381" s="258">
        <v>23.195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AT381" s="264" t="s">
        <v>211</v>
      </c>
      <c r="AU381" s="264" t="s">
        <v>135</v>
      </c>
      <c r="AV381" s="16" t="s">
        <v>144</v>
      </c>
      <c r="AW381" s="16" t="s">
        <v>32</v>
      </c>
      <c r="AX381" s="16" t="s">
        <v>76</v>
      </c>
      <c r="AY381" s="264" t="s">
        <v>126</v>
      </c>
    </row>
    <row r="382" spans="1:65" s="13" customFormat="1">
      <c r="B382" s="205"/>
      <c r="C382" s="206"/>
      <c r="D382" s="207" t="s">
        <v>211</v>
      </c>
      <c r="E382" s="208" t="s">
        <v>1</v>
      </c>
      <c r="F382" s="209" t="s">
        <v>351</v>
      </c>
      <c r="G382" s="206"/>
      <c r="H382" s="208" t="s">
        <v>1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211</v>
      </c>
      <c r="AU382" s="215" t="s">
        <v>135</v>
      </c>
      <c r="AV382" s="13" t="s">
        <v>83</v>
      </c>
      <c r="AW382" s="13" t="s">
        <v>32</v>
      </c>
      <c r="AX382" s="13" t="s">
        <v>76</v>
      </c>
      <c r="AY382" s="215" t="s">
        <v>126</v>
      </c>
    </row>
    <row r="383" spans="1:65" s="14" customFormat="1">
      <c r="B383" s="216"/>
      <c r="C383" s="217"/>
      <c r="D383" s="207" t="s">
        <v>211</v>
      </c>
      <c r="E383" s="218" t="s">
        <v>1</v>
      </c>
      <c r="F383" s="219" t="s">
        <v>527</v>
      </c>
      <c r="G383" s="217"/>
      <c r="H383" s="220">
        <v>77.805000000000007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211</v>
      </c>
      <c r="AU383" s="226" t="s">
        <v>135</v>
      </c>
      <c r="AV383" s="14" t="s">
        <v>135</v>
      </c>
      <c r="AW383" s="14" t="s">
        <v>32</v>
      </c>
      <c r="AX383" s="14" t="s">
        <v>76</v>
      </c>
      <c r="AY383" s="226" t="s">
        <v>126</v>
      </c>
    </row>
    <row r="384" spans="1:65" s="14" customFormat="1">
      <c r="B384" s="216"/>
      <c r="C384" s="217"/>
      <c r="D384" s="207" t="s">
        <v>211</v>
      </c>
      <c r="E384" s="218" t="s">
        <v>1</v>
      </c>
      <c r="F384" s="219" t="s">
        <v>528</v>
      </c>
      <c r="G384" s="217"/>
      <c r="H384" s="220">
        <v>41.85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211</v>
      </c>
      <c r="AU384" s="226" t="s">
        <v>135</v>
      </c>
      <c r="AV384" s="14" t="s">
        <v>135</v>
      </c>
      <c r="AW384" s="14" t="s">
        <v>32</v>
      </c>
      <c r="AX384" s="14" t="s">
        <v>76</v>
      </c>
      <c r="AY384" s="226" t="s">
        <v>126</v>
      </c>
    </row>
    <row r="385" spans="1:65" s="14" customFormat="1">
      <c r="B385" s="216"/>
      <c r="C385" s="217"/>
      <c r="D385" s="207" t="s">
        <v>211</v>
      </c>
      <c r="E385" s="218" t="s">
        <v>1</v>
      </c>
      <c r="F385" s="219" t="s">
        <v>529</v>
      </c>
      <c r="G385" s="217"/>
      <c r="H385" s="220">
        <v>-6.3040000000000003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211</v>
      </c>
      <c r="AU385" s="226" t="s">
        <v>135</v>
      </c>
      <c r="AV385" s="14" t="s">
        <v>135</v>
      </c>
      <c r="AW385" s="14" t="s">
        <v>32</v>
      </c>
      <c r="AX385" s="14" t="s">
        <v>76</v>
      </c>
      <c r="AY385" s="226" t="s">
        <v>126</v>
      </c>
    </row>
    <row r="386" spans="1:65" s="14" customFormat="1">
      <c r="B386" s="216"/>
      <c r="C386" s="217"/>
      <c r="D386" s="207" t="s">
        <v>211</v>
      </c>
      <c r="E386" s="218" t="s">
        <v>1</v>
      </c>
      <c r="F386" s="219" t="s">
        <v>530</v>
      </c>
      <c r="G386" s="217"/>
      <c r="H386" s="220">
        <v>-7.68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211</v>
      </c>
      <c r="AU386" s="226" t="s">
        <v>135</v>
      </c>
      <c r="AV386" s="14" t="s">
        <v>135</v>
      </c>
      <c r="AW386" s="14" t="s">
        <v>32</v>
      </c>
      <c r="AX386" s="14" t="s">
        <v>76</v>
      </c>
      <c r="AY386" s="226" t="s">
        <v>126</v>
      </c>
    </row>
    <row r="387" spans="1:65" s="14" customFormat="1">
      <c r="B387" s="216"/>
      <c r="C387" s="217"/>
      <c r="D387" s="207" t="s">
        <v>211</v>
      </c>
      <c r="E387" s="218" t="s">
        <v>1</v>
      </c>
      <c r="F387" s="219" t="s">
        <v>531</v>
      </c>
      <c r="G387" s="217"/>
      <c r="H387" s="220">
        <v>1.28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211</v>
      </c>
      <c r="AU387" s="226" t="s">
        <v>135</v>
      </c>
      <c r="AV387" s="14" t="s">
        <v>135</v>
      </c>
      <c r="AW387" s="14" t="s">
        <v>32</v>
      </c>
      <c r="AX387" s="14" t="s">
        <v>76</v>
      </c>
      <c r="AY387" s="226" t="s">
        <v>126</v>
      </c>
    </row>
    <row r="388" spans="1:65" s="16" customFormat="1">
      <c r="B388" s="254"/>
      <c r="C388" s="255"/>
      <c r="D388" s="207" t="s">
        <v>211</v>
      </c>
      <c r="E388" s="256" t="s">
        <v>1</v>
      </c>
      <c r="F388" s="257" t="s">
        <v>500</v>
      </c>
      <c r="G388" s="255"/>
      <c r="H388" s="258">
        <v>106.95099999999999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AT388" s="264" t="s">
        <v>211</v>
      </c>
      <c r="AU388" s="264" t="s">
        <v>135</v>
      </c>
      <c r="AV388" s="16" t="s">
        <v>144</v>
      </c>
      <c r="AW388" s="16" t="s">
        <v>32</v>
      </c>
      <c r="AX388" s="16" t="s">
        <v>76</v>
      </c>
      <c r="AY388" s="264" t="s">
        <v>126</v>
      </c>
    </row>
    <row r="389" spans="1:65" s="13" customFormat="1">
      <c r="B389" s="205"/>
      <c r="C389" s="206"/>
      <c r="D389" s="207" t="s">
        <v>211</v>
      </c>
      <c r="E389" s="208" t="s">
        <v>1</v>
      </c>
      <c r="F389" s="209" t="s">
        <v>355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211</v>
      </c>
      <c r="AU389" s="215" t="s">
        <v>135</v>
      </c>
      <c r="AV389" s="13" t="s">
        <v>83</v>
      </c>
      <c r="AW389" s="13" t="s">
        <v>32</v>
      </c>
      <c r="AX389" s="13" t="s">
        <v>76</v>
      </c>
      <c r="AY389" s="215" t="s">
        <v>126</v>
      </c>
    </row>
    <row r="390" spans="1:65" s="14" customFormat="1">
      <c r="B390" s="216"/>
      <c r="C390" s="217"/>
      <c r="D390" s="207" t="s">
        <v>211</v>
      </c>
      <c r="E390" s="218" t="s">
        <v>1</v>
      </c>
      <c r="F390" s="219" t="s">
        <v>532</v>
      </c>
      <c r="G390" s="217"/>
      <c r="H390" s="220">
        <v>155.61000000000001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211</v>
      </c>
      <c r="AU390" s="226" t="s">
        <v>135</v>
      </c>
      <c r="AV390" s="14" t="s">
        <v>135</v>
      </c>
      <c r="AW390" s="14" t="s">
        <v>32</v>
      </c>
      <c r="AX390" s="14" t="s">
        <v>76</v>
      </c>
      <c r="AY390" s="226" t="s">
        <v>126</v>
      </c>
    </row>
    <row r="391" spans="1:65" s="14" customFormat="1">
      <c r="B391" s="216"/>
      <c r="C391" s="217"/>
      <c r="D391" s="207" t="s">
        <v>211</v>
      </c>
      <c r="E391" s="218" t="s">
        <v>1</v>
      </c>
      <c r="F391" s="219" t="s">
        <v>533</v>
      </c>
      <c r="G391" s="217"/>
      <c r="H391" s="220">
        <v>83.7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211</v>
      </c>
      <c r="AU391" s="226" t="s">
        <v>135</v>
      </c>
      <c r="AV391" s="14" t="s">
        <v>135</v>
      </c>
      <c r="AW391" s="14" t="s">
        <v>32</v>
      </c>
      <c r="AX391" s="14" t="s">
        <v>76</v>
      </c>
      <c r="AY391" s="226" t="s">
        <v>126</v>
      </c>
    </row>
    <row r="392" spans="1:65" s="14" customFormat="1">
      <c r="B392" s="216"/>
      <c r="C392" s="217"/>
      <c r="D392" s="207" t="s">
        <v>211</v>
      </c>
      <c r="E392" s="218" t="s">
        <v>1</v>
      </c>
      <c r="F392" s="219" t="s">
        <v>534</v>
      </c>
      <c r="G392" s="217"/>
      <c r="H392" s="220">
        <v>-12.608000000000001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211</v>
      </c>
      <c r="AU392" s="226" t="s">
        <v>135</v>
      </c>
      <c r="AV392" s="14" t="s">
        <v>135</v>
      </c>
      <c r="AW392" s="14" t="s">
        <v>32</v>
      </c>
      <c r="AX392" s="14" t="s">
        <v>76</v>
      </c>
      <c r="AY392" s="226" t="s">
        <v>126</v>
      </c>
    </row>
    <row r="393" spans="1:65" s="14" customFormat="1">
      <c r="B393" s="216"/>
      <c r="C393" s="217"/>
      <c r="D393" s="207" t="s">
        <v>211</v>
      </c>
      <c r="E393" s="218" t="s">
        <v>1</v>
      </c>
      <c r="F393" s="219" t="s">
        <v>535</v>
      </c>
      <c r="G393" s="217"/>
      <c r="H393" s="220">
        <v>-8.64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211</v>
      </c>
      <c r="AU393" s="226" t="s">
        <v>135</v>
      </c>
      <c r="AV393" s="14" t="s">
        <v>135</v>
      </c>
      <c r="AW393" s="14" t="s">
        <v>32</v>
      </c>
      <c r="AX393" s="14" t="s">
        <v>76</v>
      </c>
      <c r="AY393" s="226" t="s">
        <v>126</v>
      </c>
    </row>
    <row r="394" spans="1:65" s="14" customFormat="1">
      <c r="B394" s="216"/>
      <c r="C394" s="217"/>
      <c r="D394" s="207" t="s">
        <v>211</v>
      </c>
      <c r="E394" s="218" t="s">
        <v>1</v>
      </c>
      <c r="F394" s="219" t="s">
        <v>536</v>
      </c>
      <c r="G394" s="217"/>
      <c r="H394" s="220">
        <v>1.82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211</v>
      </c>
      <c r="AU394" s="226" t="s">
        <v>135</v>
      </c>
      <c r="AV394" s="14" t="s">
        <v>135</v>
      </c>
      <c r="AW394" s="14" t="s">
        <v>32</v>
      </c>
      <c r="AX394" s="14" t="s">
        <v>76</v>
      </c>
      <c r="AY394" s="226" t="s">
        <v>126</v>
      </c>
    </row>
    <row r="395" spans="1:65" s="16" customFormat="1">
      <c r="B395" s="254"/>
      <c r="C395" s="255"/>
      <c r="D395" s="207" t="s">
        <v>211</v>
      </c>
      <c r="E395" s="256" t="s">
        <v>1</v>
      </c>
      <c r="F395" s="257" t="s">
        <v>500</v>
      </c>
      <c r="G395" s="255"/>
      <c r="H395" s="258">
        <v>219.88200000000001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211</v>
      </c>
      <c r="AU395" s="264" t="s">
        <v>135</v>
      </c>
      <c r="AV395" s="16" t="s">
        <v>144</v>
      </c>
      <c r="AW395" s="16" t="s">
        <v>32</v>
      </c>
      <c r="AX395" s="16" t="s">
        <v>76</v>
      </c>
      <c r="AY395" s="264" t="s">
        <v>126</v>
      </c>
    </row>
    <row r="396" spans="1:65" s="15" customFormat="1">
      <c r="B396" s="227"/>
      <c r="C396" s="228"/>
      <c r="D396" s="207" t="s">
        <v>211</v>
      </c>
      <c r="E396" s="229" t="s">
        <v>1</v>
      </c>
      <c r="F396" s="230" t="s">
        <v>219</v>
      </c>
      <c r="G396" s="228"/>
      <c r="H396" s="231">
        <v>350.02799999999996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AT396" s="237" t="s">
        <v>211</v>
      </c>
      <c r="AU396" s="237" t="s">
        <v>135</v>
      </c>
      <c r="AV396" s="15" t="s">
        <v>148</v>
      </c>
      <c r="AW396" s="15" t="s">
        <v>32</v>
      </c>
      <c r="AX396" s="15" t="s">
        <v>83</v>
      </c>
      <c r="AY396" s="237" t="s">
        <v>126</v>
      </c>
    </row>
    <row r="397" spans="1:65" s="2" customFormat="1" ht="21.75" customHeight="1">
      <c r="A397" s="35"/>
      <c r="B397" s="36"/>
      <c r="C397" s="187" t="s">
        <v>537</v>
      </c>
      <c r="D397" s="187" t="s">
        <v>129</v>
      </c>
      <c r="E397" s="188" t="s">
        <v>538</v>
      </c>
      <c r="F397" s="189" t="s">
        <v>539</v>
      </c>
      <c r="G397" s="190" t="s">
        <v>209</v>
      </c>
      <c r="H397" s="191">
        <v>350.02800000000002</v>
      </c>
      <c r="I397" s="192"/>
      <c r="J397" s="193">
        <f>ROUND(I397*H397,2)</f>
        <v>0</v>
      </c>
      <c r="K397" s="189" t="s">
        <v>133</v>
      </c>
      <c r="L397" s="40"/>
      <c r="M397" s="194" t="s">
        <v>1</v>
      </c>
      <c r="N397" s="195" t="s">
        <v>42</v>
      </c>
      <c r="O397" s="72"/>
      <c r="P397" s="196">
        <f>O397*H397</f>
        <v>0</v>
      </c>
      <c r="Q397" s="196">
        <v>3.0000000000000001E-3</v>
      </c>
      <c r="R397" s="196">
        <f>Q397*H397</f>
        <v>1.050084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148</v>
      </c>
      <c r="AT397" s="198" t="s">
        <v>129</v>
      </c>
      <c r="AU397" s="198" t="s">
        <v>135</v>
      </c>
      <c r="AY397" s="18" t="s">
        <v>126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135</v>
      </c>
      <c r="BK397" s="199">
        <f>ROUND(I397*H397,2)</f>
        <v>0</v>
      </c>
      <c r="BL397" s="18" t="s">
        <v>148</v>
      </c>
      <c r="BM397" s="198" t="s">
        <v>540</v>
      </c>
    </row>
    <row r="398" spans="1:65" s="2" customFormat="1" ht="21.75" customHeight="1">
      <c r="A398" s="35"/>
      <c r="B398" s="36"/>
      <c r="C398" s="187" t="s">
        <v>541</v>
      </c>
      <c r="D398" s="187" t="s">
        <v>129</v>
      </c>
      <c r="E398" s="188" t="s">
        <v>542</v>
      </c>
      <c r="F398" s="189" t="s">
        <v>543</v>
      </c>
      <c r="G398" s="190" t="s">
        <v>209</v>
      </c>
      <c r="H398" s="191">
        <v>687.36400000000003</v>
      </c>
      <c r="I398" s="192"/>
      <c r="J398" s="193">
        <f>ROUND(I398*H398,2)</f>
        <v>0</v>
      </c>
      <c r="K398" s="189" t="s">
        <v>133</v>
      </c>
      <c r="L398" s="40"/>
      <c r="M398" s="194" t="s">
        <v>1</v>
      </c>
      <c r="N398" s="195" t="s">
        <v>42</v>
      </c>
      <c r="O398" s="72"/>
      <c r="P398" s="196">
        <f>O398*H398</f>
        <v>0</v>
      </c>
      <c r="Q398" s="196">
        <v>6.4999999999999997E-3</v>
      </c>
      <c r="R398" s="196">
        <f>Q398*H398</f>
        <v>4.4678659999999999</v>
      </c>
      <c r="S398" s="196">
        <v>0</v>
      </c>
      <c r="T398" s="19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8" t="s">
        <v>148</v>
      </c>
      <c r="AT398" s="198" t="s">
        <v>129</v>
      </c>
      <c r="AU398" s="198" t="s">
        <v>135</v>
      </c>
      <c r="AY398" s="18" t="s">
        <v>126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135</v>
      </c>
      <c r="BK398" s="199">
        <f>ROUND(I398*H398,2)</f>
        <v>0</v>
      </c>
      <c r="BL398" s="18" t="s">
        <v>148</v>
      </c>
      <c r="BM398" s="198" t="s">
        <v>544</v>
      </c>
    </row>
    <row r="399" spans="1:65" s="13" customFormat="1">
      <c r="B399" s="205"/>
      <c r="C399" s="206"/>
      <c r="D399" s="207" t="s">
        <v>211</v>
      </c>
      <c r="E399" s="208" t="s">
        <v>1</v>
      </c>
      <c r="F399" s="209" t="s">
        <v>388</v>
      </c>
      <c r="G399" s="206"/>
      <c r="H399" s="208" t="s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211</v>
      </c>
      <c r="AU399" s="215" t="s">
        <v>135</v>
      </c>
      <c r="AV399" s="13" t="s">
        <v>83</v>
      </c>
      <c r="AW399" s="13" t="s">
        <v>32</v>
      </c>
      <c r="AX399" s="13" t="s">
        <v>76</v>
      </c>
      <c r="AY399" s="215" t="s">
        <v>126</v>
      </c>
    </row>
    <row r="400" spans="1:65" s="14" customFormat="1">
      <c r="B400" s="216"/>
      <c r="C400" s="217"/>
      <c r="D400" s="207" t="s">
        <v>211</v>
      </c>
      <c r="E400" s="218" t="s">
        <v>1</v>
      </c>
      <c r="F400" s="219" t="s">
        <v>545</v>
      </c>
      <c r="G400" s="217"/>
      <c r="H400" s="220">
        <v>11.34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211</v>
      </c>
      <c r="AU400" s="226" t="s">
        <v>135</v>
      </c>
      <c r="AV400" s="14" t="s">
        <v>135</v>
      </c>
      <c r="AW400" s="14" t="s">
        <v>32</v>
      </c>
      <c r="AX400" s="14" t="s">
        <v>76</v>
      </c>
      <c r="AY400" s="226" t="s">
        <v>126</v>
      </c>
    </row>
    <row r="401" spans="2:51" s="16" customFormat="1">
      <c r="B401" s="254"/>
      <c r="C401" s="255"/>
      <c r="D401" s="207" t="s">
        <v>211</v>
      </c>
      <c r="E401" s="256" t="s">
        <v>1</v>
      </c>
      <c r="F401" s="257" t="s">
        <v>500</v>
      </c>
      <c r="G401" s="255"/>
      <c r="H401" s="258">
        <v>11.34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211</v>
      </c>
      <c r="AU401" s="264" t="s">
        <v>135</v>
      </c>
      <c r="AV401" s="16" t="s">
        <v>144</v>
      </c>
      <c r="AW401" s="16" t="s">
        <v>32</v>
      </c>
      <c r="AX401" s="16" t="s">
        <v>76</v>
      </c>
      <c r="AY401" s="264" t="s">
        <v>126</v>
      </c>
    </row>
    <row r="402" spans="2:51" s="13" customFormat="1">
      <c r="B402" s="205"/>
      <c r="C402" s="206"/>
      <c r="D402" s="207" t="s">
        <v>211</v>
      </c>
      <c r="E402" s="208" t="s">
        <v>1</v>
      </c>
      <c r="F402" s="209" t="s">
        <v>351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211</v>
      </c>
      <c r="AU402" s="215" t="s">
        <v>135</v>
      </c>
      <c r="AV402" s="13" t="s">
        <v>83</v>
      </c>
      <c r="AW402" s="13" t="s">
        <v>32</v>
      </c>
      <c r="AX402" s="13" t="s">
        <v>76</v>
      </c>
      <c r="AY402" s="215" t="s">
        <v>126</v>
      </c>
    </row>
    <row r="403" spans="2:51" s="14" customFormat="1">
      <c r="B403" s="216"/>
      <c r="C403" s="217"/>
      <c r="D403" s="207" t="s">
        <v>211</v>
      </c>
      <c r="E403" s="218" t="s">
        <v>1</v>
      </c>
      <c r="F403" s="219" t="s">
        <v>392</v>
      </c>
      <c r="G403" s="217"/>
      <c r="H403" s="220">
        <v>8.4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211</v>
      </c>
      <c r="AU403" s="226" t="s">
        <v>135</v>
      </c>
      <c r="AV403" s="14" t="s">
        <v>135</v>
      </c>
      <c r="AW403" s="14" t="s">
        <v>32</v>
      </c>
      <c r="AX403" s="14" t="s">
        <v>76</v>
      </c>
      <c r="AY403" s="226" t="s">
        <v>126</v>
      </c>
    </row>
    <row r="404" spans="2:51" s="14" customFormat="1">
      <c r="B404" s="216"/>
      <c r="C404" s="217"/>
      <c r="D404" s="207" t="s">
        <v>211</v>
      </c>
      <c r="E404" s="218" t="s">
        <v>1</v>
      </c>
      <c r="F404" s="219" t="s">
        <v>393</v>
      </c>
      <c r="G404" s="217"/>
      <c r="H404" s="220">
        <v>7.56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211</v>
      </c>
      <c r="AU404" s="226" t="s">
        <v>135</v>
      </c>
      <c r="AV404" s="14" t="s">
        <v>135</v>
      </c>
      <c r="AW404" s="14" t="s">
        <v>32</v>
      </c>
      <c r="AX404" s="14" t="s">
        <v>76</v>
      </c>
      <c r="AY404" s="226" t="s">
        <v>126</v>
      </c>
    </row>
    <row r="405" spans="2:51" s="14" customFormat="1">
      <c r="B405" s="216"/>
      <c r="C405" s="217"/>
      <c r="D405" s="207" t="s">
        <v>211</v>
      </c>
      <c r="E405" s="218" t="s">
        <v>1</v>
      </c>
      <c r="F405" s="219" t="s">
        <v>546</v>
      </c>
      <c r="G405" s="217"/>
      <c r="H405" s="220">
        <v>4.68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211</v>
      </c>
      <c r="AU405" s="226" t="s">
        <v>135</v>
      </c>
      <c r="AV405" s="14" t="s">
        <v>135</v>
      </c>
      <c r="AW405" s="14" t="s">
        <v>32</v>
      </c>
      <c r="AX405" s="14" t="s">
        <v>76</v>
      </c>
      <c r="AY405" s="226" t="s">
        <v>126</v>
      </c>
    </row>
    <row r="406" spans="2:51" s="16" customFormat="1">
      <c r="B406" s="254"/>
      <c r="C406" s="255"/>
      <c r="D406" s="207" t="s">
        <v>211</v>
      </c>
      <c r="E406" s="256" t="s">
        <v>1</v>
      </c>
      <c r="F406" s="257" t="s">
        <v>500</v>
      </c>
      <c r="G406" s="255"/>
      <c r="H406" s="258">
        <v>20.64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AT406" s="264" t="s">
        <v>211</v>
      </c>
      <c r="AU406" s="264" t="s">
        <v>135</v>
      </c>
      <c r="AV406" s="16" t="s">
        <v>144</v>
      </c>
      <c r="AW406" s="16" t="s">
        <v>32</v>
      </c>
      <c r="AX406" s="16" t="s">
        <v>76</v>
      </c>
      <c r="AY406" s="264" t="s">
        <v>126</v>
      </c>
    </row>
    <row r="407" spans="2:51" s="13" customFormat="1">
      <c r="B407" s="205"/>
      <c r="C407" s="206"/>
      <c r="D407" s="207" t="s">
        <v>211</v>
      </c>
      <c r="E407" s="208" t="s">
        <v>1</v>
      </c>
      <c r="F407" s="209" t="s">
        <v>355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211</v>
      </c>
      <c r="AU407" s="215" t="s">
        <v>135</v>
      </c>
      <c r="AV407" s="13" t="s">
        <v>83</v>
      </c>
      <c r="AW407" s="13" t="s">
        <v>32</v>
      </c>
      <c r="AX407" s="13" t="s">
        <v>76</v>
      </c>
      <c r="AY407" s="215" t="s">
        <v>126</v>
      </c>
    </row>
    <row r="408" spans="2:51" s="14" customFormat="1">
      <c r="B408" s="216"/>
      <c r="C408" s="217"/>
      <c r="D408" s="207" t="s">
        <v>211</v>
      </c>
      <c r="E408" s="218" t="s">
        <v>1</v>
      </c>
      <c r="F408" s="219" t="s">
        <v>547</v>
      </c>
      <c r="G408" s="217"/>
      <c r="H408" s="220">
        <v>16.8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211</v>
      </c>
      <c r="AU408" s="226" t="s">
        <v>135</v>
      </c>
      <c r="AV408" s="14" t="s">
        <v>135</v>
      </c>
      <c r="AW408" s="14" t="s">
        <v>32</v>
      </c>
      <c r="AX408" s="14" t="s">
        <v>76</v>
      </c>
      <c r="AY408" s="226" t="s">
        <v>126</v>
      </c>
    </row>
    <row r="409" spans="2:51" s="14" customFormat="1">
      <c r="B409" s="216"/>
      <c r="C409" s="217"/>
      <c r="D409" s="207" t="s">
        <v>211</v>
      </c>
      <c r="E409" s="218" t="s">
        <v>1</v>
      </c>
      <c r="F409" s="219" t="s">
        <v>548</v>
      </c>
      <c r="G409" s="217"/>
      <c r="H409" s="220">
        <v>15.12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211</v>
      </c>
      <c r="AU409" s="226" t="s">
        <v>135</v>
      </c>
      <c r="AV409" s="14" t="s">
        <v>135</v>
      </c>
      <c r="AW409" s="14" t="s">
        <v>32</v>
      </c>
      <c r="AX409" s="14" t="s">
        <v>76</v>
      </c>
      <c r="AY409" s="226" t="s">
        <v>126</v>
      </c>
    </row>
    <row r="410" spans="2:51" s="14" customFormat="1">
      <c r="B410" s="216"/>
      <c r="C410" s="217"/>
      <c r="D410" s="207" t="s">
        <v>211</v>
      </c>
      <c r="E410" s="218" t="s">
        <v>1</v>
      </c>
      <c r="F410" s="219" t="s">
        <v>549</v>
      </c>
      <c r="G410" s="217"/>
      <c r="H410" s="220">
        <v>9.36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211</v>
      </c>
      <c r="AU410" s="226" t="s">
        <v>135</v>
      </c>
      <c r="AV410" s="14" t="s">
        <v>135</v>
      </c>
      <c r="AW410" s="14" t="s">
        <v>32</v>
      </c>
      <c r="AX410" s="14" t="s">
        <v>76</v>
      </c>
      <c r="AY410" s="226" t="s">
        <v>126</v>
      </c>
    </row>
    <row r="411" spans="2:51" s="16" customFormat="1">
      <c r="B411" s="254"/>
      <c r="C411" s="255"/>
      <c r="D411" s="207" t="s">
        <v>211</v>
      </c>
      <c r="E411" s="256" t="s">
        <v>1</v>
      </c>
      <c r="F411" s="257" t="s">
        <v>500</v>
      </c>
      <c r="G411" s="255"/>
      <c r="H411" s="258">
        <v>41.28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AT411" s="264" t="s">
        <v>211</v>
      </c>
      <c r="AU411" s="264" t="s">
        <v>135</v>
      </c>
      <c r="AV411" s="16" t="s">
        <v>144</v>
      </c>
      <c r="AW411" s="16" t="s">
        <v>32</v>
      </c>
      <c r="AX411" s="16" t="s">
        <v>76</v>
      </c>
      <c r="AY411" s="264" t="s">
        <v>126</v>
      </c>
    </row>
    <row r="412" spans="2:51" s="13" customFormat="1">
      <c r="B412" s="205"/>
      <c r="C412" s="206"/>
      <c r="D412" s="207" t="s">
        <v>211</v>
      </c>
      <c r="E412" s="208" t="s">
        <v>1</v>
      </c>
      <c r="F412" s="209" t="s">
        <v>371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211</v>
      </c>
      <c r="AU412" s="215" t="s">
        <v>135</v>
      </c>
      <c r="AV412" s="13" t="s">
        <v>83</v>
      </c>
      <c r="AW412" s="13" t="s">
        <v>32</v>
      </c>
      <c r="AX412" s="13" t="s">
        <v>76</v>
      </c>
      <c r="AY412" s="215" t="s">
        <v>126</v>
      </c>
    </row>
    <row r="413" spans="2:51" s="14" customFormat="1" ht="22.5">
      <c r="B413" s="216"/>
      <c r="C413" s="217"/>
      <c r="D413" s="207" t="s">
        <v>211</v>
      </c>
      <c r="E413" s="218" t="s">
        <v>1</v>
      </c>
      <c r="F413" s="219" t="s">
        <v>550</v>
      </c>
      <c r="G413" s="217"/>
      <c r="H413" s="220">
        <v>593.11199999999997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211</v>
      </c>
      <c r="AU413" s="226" t="s">
        <v>135</v>
      </c>
      <c r="AV413" s="14" t="s">
        <v>135</v>
      </c>
      <c r="AW413" s="14" t="s">
        <v>32</v>
      </c>
      <c r="AX413" s="14" t="s">
        <v>76</v>
      </c>
      <c r="AY413" s="226" t="s">
        <v>126</v>
      </c>
    </row>
    <row r="414" spans="2:51" s="14" customFormat="1">
      <c r="B414" s="216"/>
      <c r="C414" s="217"/>
      <c r="D414" s="207" t="s">
        <v>211</v>
      </c>
      <c r="E414" s="218" t="s">
        <v>1</v>
      </c>
      <c r="F414" s="219" t="s">
        <v>551</v>
      </c>
      <c r="G414" s="217"/>
      <c r="H414" s="220">
        <v>116.22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211</v>
      </c>
      <c r="AU414" s="226" t="s">
        <v>135</v>
      </c>
      <c r="AV414" s="14" t="s">
        <v>135</v>
      </c>
      <c r="AW414" s="14" t="s">
        <v>32</v>
      </c>
      <c r="AX414" s="14" t="s">
        <v>76</v>
      </c>
      <c r="AY414" s="226" t="s">
        <v>126</v>
      </c>
    </row>
    <row r="415" spans="2:51" s="14" customFormat="1">
      <c r="B415" s="216"/>
      <c r="C415" s="217"/>
      <c r="D415" s="207" t="s">
        <v>211</v>
      </c>
      <c r="E415" s="218" t="s">
        <v>1</v>
      </c>
      <c r="F415" s="219" t="s">
        <v>265</v>
      </c>
      <c r="G415" s="217"/>
      <c r="H415" s="220">
        <v>-24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211</v>
      </c>
      <c r="AU415" s="226" t="s">
        <v>135</v>
      </c>
      <c r="AV415" s="14" t="s">
        <v>135</v>
      </c>
      <c r="AW415" s="14" t="s">
        <v>32</v>
      </c>
      <c r="AX415" s="14" t="s">
        <v>76</v>
      </c>
      <c r="AY415" s="226" t="s">
        <v>126</v>
      </c>
    </row>
    <row r="416" spans="2:51" s="14" customFormat="1">
      <c r="B416" s="216"/>
      <c r="C416" s="217"/>
      <c r="D416" s="207" t="s">
        <v>211</v>
      </c>
      <c r="E416" s="218" t="s">
        <v>1</v>
      </c>
      <c r="F416" s="219" t="s">
        <v>552</v>
      </c>
      <c r="G416" s="217"/>
      <c r="H416" s="220">
        <v>7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211</v>
      </c>
      <c r="AU416" s="226" t="s">
        <v>135</v>
      </c>
      <c r="AV416" s="14" t="s">
        <v>135</v>
      </c>
      <c r="AW416" s="14" t="s">
        <v>32</v>
      </c>
      <c r="AX416" s="14" t="s">
        <v>76</v>
      </c>
      <c r="AY416" s="226" t="s">
        <v>126</v>
      </c>
    </row>
    <row r="417" spans="1:65" s="14" customFormat="1">
      <c r="B417" s="216"/>
      <c r="C417" s="217"/>
      <c r="D417" s="207" t="s">
        <v>211</v>
      </c>
      <c r="E417" s="218" t="s">
        <v>1</v>
      </c>
      <c r="F417" s="219" t="s">
        <v>263</v>
      </c>
      <c r="G417" s="217"/>
      <c r="H417" s="220">
        <v>-8.1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211</v>
      </c>
      <c r="AU417" s="226" t="s">
        <v>135</v>
      </c>
      <c r="AV417" s="14" t="s">
        <v>135</v>
      </c>
      <c r="AW417" s="14" t="s">
        <v>32</v>
      </c>
      <c r="AX417" s="14" t="s">
        <v>76</v>
      </c>
      <c r="AY417" s="226" t="s">
        <v>126</v>
      </c>
    </row>
    <row r="418" spans="1:65" s="14" customFormat="1">
      <c r="B418" s="216"/>
      <c r="C418" s="217"/>
      <c r="D418" s="207" t="s">
        <v>211</v>
      </c>
      <c r="E418" s="218" t="s">
        <v>1</v>
      </c>
      <c r="F418" s="219" t="s">
        <v>553</v>
      </c>
      <c r="G418" s="217"/>
      <c r="H418" s="220">
        <v>3.0449999999999999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211</v>
      </c>
      <c r="AU418" s="226" t="s">
        <v>135</v>
      </c>
      <c r="AV418" s="14" t="s">
        <v>135</v>
      </c>
      <c r="AW418" s="14" t="s">
        <v>32</v>
      </c>
      <c r="AX418" s="14" t="s">
        <v>76</v>
      </c>
      <c r="AY418" s="226" t="s">
        <v>126</v>
      </c>
    </row>
    <row r="419" spans="1:65" s="14" customFormat="1">
      <c r="B419" s="216"/>
      <c r="C419" s="217"/>
      <c r="D419" s="207" t="s">
        <v>211</v>
      </c>
      <c r="E419" s="218" t="s">
        <v>1</v>
      </c>
      <c r="F419" s="219" t="s">
        <v>264</v>
      </c>
      <c r="G419" s="217"/>
      <c r="H419" s="220">
        <v>-7.02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211</v>
      </c>
      <c r="AU419" s="226" t="s">
        <v>135</v>
      </c>
      <c r="AV419" s="14" t="s">
        <v>135</v>
      </c>
      <c r="AW419" s="14" t="s">
        <v>32</v>
      </c>
      <c r="AX419" s="14" t="s">
        <v>76</v>
      </c>
      <c r="AY419" s="226" t="s">
        <v>126</v>
      </c>
    </row>
    <row r="420" spans="1:65" s="14" customFormat="1">
      <c r="B420" s="216"/>
      <c r="C420" s="217"/>
      <c r="D420" s="207" t="s">
        <v>211</v>
      </c>
      <c r="E420" s="218" t="s">
        <v>1</v>
      </c>
      <c r="F420" s="219" t="s">
        <v>554</v>
      </c>
      <c r="G420" s="217"/>
      <c r="H420" s="220">
        <v>4.5149999999999997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211</v>
      </c>
      <c r="AU420" s="226" t="s">
        <v>135</v>
      </c>
      <c r="AV420" s="14" t="s">
        <v>135</v>
      </c>
      <c r="AW420" s="14" t="s">
        <v>32</v>
      </c>
      <c r="AX420" s="14" t="s">
        <v>76</v>
      </c>
      <c r="AY420" s="226" t="s">
        <v>126</v>
      </c>
    </row>
    <row r="421" spans="1:65" s="14" customFormat="1">
      <c r="B421" s="216"/>
      <c r="C421" s="217"/>
      <c r="D421" s="207" t="s">
        <v>211</v>
      </c>
      <c r="E421" s="218" t="s">
        <v>1</v>
      </c>
      <c r="F421" s="219" t="s">
        <v>275</v>
      </c>
      <c r="G421" s="217"/>
      <c r="H421" s="220">
        <v>-4.05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211</v>
      </c>
      <c r="AU421" s="226" t="s">
        <v>135</v>
      </c>
      <c r="AV421" s="14" t="s">
        <v>135</v>
      </c>
      <c r="AW421" s="14" t="s">
        <v>32</v>
      </c>
      <c r="AX421" s="14" t="s">
        <v>76</v>
      </c>
      <c r="AY421" s="226" t="s">
        <v>126</v>
      </c>
    </row>
    <row r="422" spans="1:65" s="14" customFormat="1">
      <c r="B422" s="216"/>
      <c r="C422" s="217"/>
      <c r="D422" s="207" t="s">
        <v>211</v>
      </c>
      <c r="E422" s="218" t="s">
        <v>1</v>
      </c>
      <c r="F422" s="219" t="s">
        <v>555</v>
      </c>
      <c r="G422" s="217"/>
      <c r="H422" s="220">
        <v>0.87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211</v>
      </c>
      <c r="AU422" s="226" t="s">
        <v>135</v>
      </c>
      <c r="AV422" s="14" t="s">
        <v>135</v>
      </c>
      <c r="AW422" s="14" t="s">
        <v>32</v>
      </c>
      <c r="AX422" s="14" t="s">
        <v>76</v>
      </c>
      <c r="AY422" s="226" t="s">
        <v>126</v>
      </c>
    </row>
    <row r="423" spans="1:65" s="14" customFormat="1">
      <c r="B423" s="216"/>
      <c r="C423" s="217"/>
      <c r="D423" s="207" t="s">
        <v>211</v>
      </c>
      <c r="E423" s="218" t="s">
        <v>1</v>
      </c>
      <c r="F423" s="219" t="s">
        <v>556</v>
      </c>
      <c r="G423" s="217"/>
      <c r="H423" s="220">
        <v>-18.911999999999999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211</v>
      </c>
      <c r="AU423" s="226" t="s">
        <v>135</v>
      </c>
      <c r="AV423" s="14" t="s">
        <v>135</v>
      </c>
      <c r="AW423" s="14" t="s">
        <v>32</v>
      </c>
      <c r="AX423" s="14" t="s">
        <v>76</v>
      </c>
      <c r="AY423" s="226" t="s">
        <v>126</v>
      </c>
    </row>
    <row r="424" spans="1:65" s="14" customFormat="1">
      <c r="B424" s="216"/>
      <c r="C424" s="217"/>
      <c r="D424" s="207" t="s">
        <v>211</v>
      </c>
      <c r="E424" s="218" t="s">
        <v>1</v>
      </c>
      <c r="F424" s="219" t="s">
        <v>557</v>
      </c>
      <c r="G424" s="217"/>
      <c r="H424" s="220">
        <v>-56.735999999999997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211</v>
      </c>
      <c r="AU424" s="226" t="s">
        <v>135</v>
      </c>
      <c r="AV424" s="14" t="s">
        <v>135</v>
      </c>
      <c r="AW424" s="14" t="s">
        <v>32</v>
      </c>
      <c r="AX424" s="14" t="s">
        <v>76</v>
      </c>
      <c r="AY424" s="226" t="s">
        <v>126</v>
      </c>
    </row>
    <row r="425" spans="1:65" s="14" customFormat="1">
      <c r="B425" s="216"/>
      <c r="C425" s="217"/>
      <c r="D425" s="207" t="s">
        <v>211</v>
      </c>
      <c r="E425" s="218" t="s">
        <v>1</v>
      </c>
      <c r="F425" s="219" t="s">
        <v>558</v>
      </c>
      <c r="G425" s="217"/>
      <c r="H425" s="220">
        <v>8.16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211</v>
      </c>
      <c r="AU425" s="226" t="s">
        <v>135</v>
      </c>
      <c r="AV425" s="14" t="s">
        <v>135</v>
      </c>
      <c r="AW425" s="14" t="s">
        <v>32</v>
      </c>
      <c r="AX425" s="14" t="s">
        <v>76</v>
      </c>
      <c r="AY425" s="226" t="s">
        <v>126</v>
      </c>
    </row>
    <row r="426" spans="1:65" s="16" customFormat="1">
      <c r="B426" s="254"/>
      <c r="C426" s="255"/>
      <c r="D426" s="207" t="s">
        <v>211</v>
      </c>
      <c r="E426" s="256" t="s">
        <v>1</v>
      </c>
      <c r="F426" s="257" t="s">
        <v>500</v>
      </c>
      <c r="G426" s="255"/>
      <c r="H426" s="258">
        <v>614.10399999999993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AT426" s="264" t="s">
        <v>211</v>
      </c>
      <c r="AU426" s="264" t="s">
        <v>135</v>
      </c>
      <c r="AV426" s="16" t="s">
        <v>144</v>
      </c>
      <c r="AW426" s="16" t="s">
        <v>32</v>
      </c>
      <c r="AX426" s="16" t="s">
        <v>76</v>
      </c>
      <c r="AY426" s="264" t="s">
        <v>126</v>
      </c>
    </row>
    <row r="427" spans="1:65" s="15" customFormat="1">
      <c r="B427" s="227"/>
      <c r="C427" s="228"/>
      <c r="D427" s="207" t="s">
        <v>211</v>
      </c>
      <c r="E427" s="229" t="s">
        <v>1</v>
      </c>
      <c r="F427" s="230" t="s">
        <v>219</v>
      </c>
      <c r="G427" s="228"/>
      <c r="H427" s="231">
        <v>687.36399999999992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211</v>
      </c>
      <c r="AU427" s="237" t="s">
        <v>135</v>
      </c>
      <c r="AV427" s="15" t="s">
        <v>148</v>
      </c>
      <c r="AW427" s="15" t="s">
        <v>32</v>
      </c>
      <c r="AX427" s="15" t="s">
        <v>83</v>
      </c>
      <c r="AY427" s="237" t="s">
        <v>126</v>
      </c>
    </row>
    <row r="428" spans="1:65" s="2" customFormat="1" ht="24.2" customHeight="1">
      <c r="A428" s="35"/>
      <c r="B428" s="36"/>
      <c r="C428" s="187" t="s">
        <v>559</v>
      </c>
      <c r="D428" s="187" t="s">
        <v>129</v>
      </c>
      <c r="E428" s="188" t="s">
        <v>560</v>
      </c>
      <c r="F428" s="189" t="s">
        <v>561</v>
      </c>
      <c r="G428" s="190" t="s">
        <v>209</v>
      </c>
      <c r="H428" s="191">
        <v>687.36400000000003</v>
      </c>
      <c r="I428" s="192"/>
      <c r="J428" s="193">
        <f>ROUND(I428*H428,2)</f>
        <v>0</v>
      </c>
      <c r="K428" s="189" t="s">
        <v>133</v>
      </c>
      <c r="L428" s="40"/>
      <c r="M428" s="194" t="s">
        <v>1</v>
      </c>
      <c r="N428" s="195" t="s">
        <v>42</v>
      </c>
      <c r="O428" s="72"/>
      <c r="P428" s="196">
        <f>O428*H428</f>
        <v>0</v>
      </c>
      <c r="Q428" s="196">
        <v>1.54E-2</v>
      </c>
      <c r="R428" s="196">
        <f>Q428*H428</f>
        <v>10.585405600000001</v>
      </c>
      <c r="S428" s="196">
        <v>0</v>
      </c>
      <c r="T428" s="19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8" t="s">
        <v>148</v>
      </c>
      <c r="AT428" s="198" t="s">
        <v>129</v>
      </c>
      <c r="AU428" s="198" t="s">
        <v>135</v>
      </c>
      <c r="AY428" s="18" t="s">
        <v>126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8" t="s">
        <v>135</v>
      </c>
      <c r="BK428" s="199">
        <f>ROUND(I428*H428,2)</f>
        <v>0</v>
      </c>
      <c r="BL428" s="18" t="s">
        <v>148</v>
      </c>
      <c r="BM428" s="198" t="s">
        <v>562</v>
      </c>
    </row>
    <row r="429" spans="1:65" s="2" customFormat="1" ht="16.5" customHeight="1">
      <c r="A429" s="35"/>
      <c r="B429" s="36"/>
      <c r="C429" s="187" t="s">
        <v>563</v>
      </c>
      <c r="D429" s="187" t="s">
        <v>129</v>
      </c>
      <c r="E429" s="188" t="s">
        <v>564</v>
      </c>
      <c r="F429" s="189" t="s">
        <v>565</v>
      </c>
      <c r="G429" s="190" t="s">
        <v>209</v>
      </c>
      <c r="H429" s="191">
        <v>2215.8629999999998</v>
      </c>
      <c r="I429" s="192"/>
      <c r="J429" s="193">
        <f>ROUND(I429*H429,2)</f>
        <v>0</v>
      </c>
      <c r="K429" s="189" t="s">
        <v>133</v>
      </c>
      <c r="L429" s="40"/>
      <c r="M429" s="194" t="s">
        <v>1</v>
      </c>
      <c r="N429" s="195" t="s">
        <v>42</v>
      </c>
      <c r="O429" s="72"/>
      <c r="P429" s="196">
        <f>O429*H429</f>
        <v>0</v>
      </c>
      <c r="Q429" s="196">
        <v>2.5999999999999998E-4</v>
      </c>
      <c r="R429" s="196">
        <f>Q429*H429</f>
        <v>0.57612437999999988</v>
      </c>
      <c r="S429" s="196">
        <v>0</v>
      </c>
      <c r="T429" s="19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8" t="s">
        <v>148</v>
      </c>
      <c r="AT429" s="198" t="s">
        <v>129</v>
      </c>
      <c r="AU429" s="198" t="s">
        <v>135</v>
      </c>
      <c r="AY429" s="18" t="s">
        <v>126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135</v>
      </c>
      <c r="BK429" s="199">
        <f>ROUND(I429*H429,2)</f>
        <v>0</v>
      </c>
      <c r="BL429" s="18" t="s">
        <v>148</v>
      </c>
      <c r="BM429" s="198" t="s">
        <v>566</v>
      </c>
    </row>
    <row r="430" spans="1:65" s="13" customFormat="1">
      <c r="B430" s="205"/>
      <c r="C430" s="206"/>
      <c r="D430" s="207" t="s">
        <v>211</v>
      </c>
      <c r="E430" s="208" t="s">
        <v>1</v>
      </c>
      <c r="F430" s="209" t="s">
        <v>388</v>
      </c>
      <c r="G430" s="206"/>
      <c r="H430" s="208" t="s">
        <v>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211</v>
      </c>
      <c r="AU430" s="215" t="s">
        <v>135</v>
      </c>
      <c r="AV430" s="13" t="s">
        <v>83</v>
      </c>
      <c r="AW430" s="13" t="s">
        <v>32</v>
      </c>
      <c r="AX430" s="13" t="s">
        <v>76</v>
      </c>
      <c r="AY430" s="215" t="s">
        <v>126</v>
      </c>
    </row>
    <row r="431" spans="1:65" s="13" customFormat="1">
      <c r="B431" s="205"/>
      <c r="C431" s="206"/>
      <c r="D431" s="207" t="s">
        <v>211</v>
      </c>
      <c r="E431" s="208" t="s">
        <v>1</v>
      </c>
      <c r="F431" s="209" t="s">
        <v>567</v>
      </c>
      <c r="G431" s="206"/>
      <c r="H431" s="208" t="s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211</v>
      </c>
      <c r="AU431" s="215" t="s">
        <v>135</v>
      </c>
      <c r="AV431" s="13" t="s">
        <v>83</v>
      </c>
      <c r="AW431" s="13" t="s">
        <v>32</v>
      </c>
      <c r="AX431" s="13" t="s">
        <v>76</v>
      </c>
      <c r="AY431" s="215" t="s">
        <v>126</v>
      </c>
    </row>
    <row r="432" spans="1:65" s="14" customFormat="1">
      <c r="B432" s="216"/>
      <c r="C432" s="217"/>
      <c r="D432" s="207" t="s">
        <v>211</v>
      </c>
      <c r="E432" s="218" t="s">
        <v>1</v>
      </c>
      <c r="F432" s="219" t="s">
        <v>568</v>
      </c>
      <c r="G432" s="217"/>
      <c r="H432" s="220">
        <v>11.34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211</v>
      </c>
      <c r="AU432" s="226" t="s">
        <v>135</v>
      </c>
      <c r="AV432" s="14" t="s">
        <v>135</v>
      </c>
      <c r="AW432" s="14" t="s">
        <v>32</v>
      </c>
      <c r="AX432" s="14" t="s">
        <v>76</v>
      </c>
      <c r="AY432" s="226" t="s">
        <v>126</v>
      </c>
    </row>
    <row r="433" spans="2:51" s="13" customFormat="1">
      <c r="B433" s="205"/>
      <c r="C433" s="206"/>
      <c r="D433" s="207" t="s">
        <v>211</v>
      </c>
      <c r="E433" s="208" t="s">
        <v>1</v>
      </c>
      <c r="F433" s="209" t="s">
        <v>483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211</v>
      </c>
      <c r="AU433" s="215" t="s">
        <v>135</v>
      </c>
      <c r="AV433" s="13" t="s">
        <v>83</v>
      </c>
      <c r="AW433" s="13" t="s">
        <v>32</v>
      </c>
      <c r="AX433" s="13" t="s">
        <v>76</v>
      </c>
      <c r="AY433" s="215" t="s">
        <v>126</v>
      </c>
    </row>
    <row r="434" spans="2:51" s="14" customFormat="1" ht="22.5">
      <c r="B434" s="216"/>
      <c r="C434" s="217"/>
      <c r="D434" s="207" t="s">
        <v>211</v>
      </c>
      <c r="E434" s="218" t="s">
        <v>1</v>
      </c>
      <c r="F434" s="219" t="s">
        <v>569</v>
      </c>
      <c r="G434" s="217"/>
      <c r="H434" s="220">
        <v>61.103999999999999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211</v>
      </c>
      <c r="AU434" s="226" t="s">
        <v>135</v>
      </c>
      <c r="AV434" s="14" t="s">
        <v>135</v>
      </c>
      <c r="AW434" s="14" t="s">
        <v>32</v>
      </c>
      <c r="AX434" s="14" t="s">
        <v>76</v>
      </c>
      <c r="AY434" s="226" t="s">
        <v>126</v>
      </c>
    </row>
    <row r="435" spans="2:51" s="14" customFormat="1" ht="22.5">
      <c r="B435" s="216"/>
      <c r="C435" s="217"/>
      <c r="D435" s="207" t="s">
        <v>211</v>
      </c>
      <c r="E435" s="218" t="s">
        <v>1</v>
      </c>
      <c r="F435" s="219" t="s">
        <v>570</v>
      </c>
      <c r="G435" s="217"/>
      <c r="H435" s="220">
        <v>31.38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211</v>
      </c>
      <c r="AU435" s="226" t="s">
        <v>135</v>
      </c>
      <c r="AV435" s="14" t="s">
        <v>135</v>
      </c>
      <c r="AW435" s="14" t="s">
        <v>32</v>
      </c>
      <c r="AX435" s="14" t="s">
        <v>76</v>
      </c>
      <c r="AY435" s="226" t="s">
        <v>126</v>
      </c>
    </row>
    <row r="436" spans="2:51" s="14" customFormat="1">
      <c r="B436" s="216"/>
      <c r="C436" s="217"/>
      <c r="D436" s="207" t="s">
        <v>211</v>
      </c>
      <c r="E436" s="218" t="s">
        <v>1</v>
      </c>
      <c r="F436" s="219" t="s">
        <v>571</v>
      </c>
      <c r="G436" s="217"/>
      <c r="H436" s="220">
        <v>29.472000000000001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211</v>
      </c>
      <c r="AU436" s="226" t="s">
        <v>135</v>
      </c>
      <c r="AV436" s="14" t="s">
        <v>135</v>
      </c>
      <c r="AW436" s="14" t="s">
        <v>32</v>
      </c>
      <c r="AX436" s="14" t="s">
        <v>76</v>
      </c>
      <c r="AY436" s="226" t="s">
        <v>126</v>
      </c>
    </row>
    <row r="437" spans="2:51" s="14" customFormat="1">
      <c r="B437" s="216"/>
      <c r="C437" s="217"/>
      <c r="D437" s="207" t="s">
        <v>211</v>
      </c>
      <c r="E437" s="218" t="s">
        <v>1</v>
      </c>
      <c r="F437" s="219" t="s">
        <v>572</v>
      </c>
      <c r="G437" s="217"/>
      <c r="H437" s="220">
        <v>-13.238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211</v>
      </c>
      <c r="AU437" s="226" t="s">
        <v>135</v>
      </c>
      <c r="AV437" s="14" t="s">
        <v>135</v>
      </c>
      <c r="AW437" s="14" t="s">
        <v>32</v>
      </c>
      <c r="AX437" s="14" t="s">
        <v>76</v>
      </c>
      <c r="AY437" s="226" t="s">
        <v>126</v>
      </c>
    </row>
    <row r="438" spans="2:51" s="14" customFormat="1">
      <c r="B438" s="216"/>
      <c r="C438" s="217"/>
      <c r="D438" s="207" t="s">
        <v>211</v>
      </c>
      <c r="E438" s="218" t="s">
        <v>1</v>
      </c>
      <c r="F438" s="219" t="s">
        <v>573</v>
      </c>
      <c r="G438" s="217"/>
      <c r="H438" s="220">
        <v>-2.496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211</v>
      </c>
      <c r="AU438" s="226" t="s">
        <v>135</v>
      </c>
      <c r="AV438" s="14" t="s">
        <v>135</v>
      </c>
      <c r="AW438" s="14" t="s">
        <v>32</v>
      </c>
      <c r="AX438" s="14" t="s">
        <v>76</v>
      </c>
      <c r="AY438" s="226" t="s">
        <v>126</v>
      </c>
    </row>
    <row r="439" spans="2:51" s="14" customFormat="1">
      <c r="B439" s="216"/>
      <c r="C439" s="217"/>
      <c r="D439" s="207" t="s">
        <v>211</v>
      </c>
      <c r="E439" s="218" t="s">
        <v>1</v>
      </c>
      <c r="F439" s="219" t="s">
        <v>574</v>
      </c>
      <c r="G439" s="217"/>
      <c r="H439" s="220">
        <v>1.4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211</v>
      </c>
      <c r="AU439" s="226" t="s">
        <v>135</v>
      </c>
      <c r="AV439" s="14" t="s">
        <v>135</v>
      </c>
      <c r="AW439" s="14" t="s">
        <v>32</v>
      </c>
      <c r="AX439" s="14" t="s">
        <v>76</v>
      </c>
      <c r="AY439" s="226" t="s">
        <v>126</v>
      </c>
    </row>
    <row r="440" spans="2:51" s="14" customFormat="1">
      <c r="B440" s="216"/>
      <c r="C440" s="217"/>
      <c r="D440" s="207" t="s">
        <v>211</v>
      </c>
      <c r="E440" s="218" t="s">
        <v>1</v>
      </c>
      <c r="F440" s="219" t="s">
        <v>575</v>
      </c>
      <c r="G440" s="217"/>
      <c r="H440" s="220">
        <v>-1.6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211</v>
      </c>
      <c r="AU440" s="226" t="s">
        <v>135</v>
      </c>
      <c r="AV440" s="14" t="s">
        <v>135</v>
      </c>
      <c r="AW440" s="14" t="s">
        <v>32</v>
      </c>
      <c r="AX440" s="14" t="s">
        <v>76</v>
      </c>
      <c r="AY440" s="226" t="s">
        <v>126</v>
      </c>
    </row>
    <row r="441" spans="2:51" s="14" customFormat="1">
      <c r="B441" s="216"/>
      <c r="C441" s="217"/>
      <c r="D441" s="207" t="s">
        <v>211</v>
      </c>
      <c r="E441" s="218" t="s">
        <v>1</v>
      </c>
      <c r="F441" s="219" t="s">
        <v>576</v>
      </c>
      <c r="G441" s="217"/>
      <c r="H441" s="220">
        <v>1.2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211</v>
      </c>
      <c r="AU441" s="226" t="s">
        <v>135</v>
      </c>
      <c r="AV441" s="14" t="s">
        <v>135</v>
      </c>
      <c r="AW441" s="14" t="s">
        <v>32</v>
      </c>
      <c r="AX441" s="14" t="s">
        <v>76</v>
      </c>
      <c r="AY441" s="226" t="s">
        <v>126</v>
      </c>
    </row>
    <row r="442" spans="2:51" s="16" customFormat="1">
      <c r="B442" s="254"/>
      <c r="C442" s="255"/>
      <c r="D442" s="207" t="s">
        <v>211</v>
      </c>
      <c r="E442" s="256" t="s">
        <v>1</v>
      </c>
      <c r="F442" s="257" t="s">
        <v>500</v>
      </c>
      <c r="G442" s="255"/>
      <c r="H442" s="258">
        <v>118.56200000000001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211</v>
      </c>
      <c r="AU442" s="264" t="s">
        <v>135</v>
      </c>
      <c r="AV442" s="16" t="s">
        <v>144</v>
      </c>
      <c r="AW442" s="16" t="s">
        <v>32</v>
      </c>
      <c r="AX442" s="16" t="s">
        <v>76</v>
      </c>
      <c r="AY442" s="264" t="s">
        <v>126</v>
      </c>
    </row>
    <row r="443" spans="2:51" s="13" customFormat="1">
      <c r="B443" s="205"/>
      <c r="C443" s="206"/>
      <c r="D443" s="207" t="s">
        <v>211</v>
      </c>
      <c r="E443" s="208" t="s">
        <v>1</v>
      </c>
      <c r="F443" s="209" t="s">
        <v>351</v>
      </c>
      <c r="G443" s="206"/>
      <c r="H443" s="208" t="s">
        <v>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211</v>
      </c>
      <c r="AU443" s="215" t="s">
        <v>135</v>
      </c>
      <c r="AV443" s="13" t="s">
        <v>83</v>
      </c>
      <c r="AW443" s="13" t="s">
        <v>32</v>
      </c>
      <c r="AX443" s="13" t="s">
        <v>76</v>
      </c>
      <c r="AY443" s="215" t="s">
        <v>126</v>
      </c>
    </row>
    <row r="444" spans="2:51" s="14" customFormat="1" ht="22.5">
      <c r="B444" s="216"/>
      <c r="C444" s="217"/>
      <c r="D444" s="207" t="s">
        <v>211</v>
      </c>
      <c r="E444" s="218" t="s">
        <v>1</v>
      </c>
      <c r="F444" s="219" t="s">
        <v>577</v>
      </c>
      <c r="G444" s="217"/>
      <c r="H444" s="220">
        <v>506.3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211</v>
      </c>
      <c r="AU444" s="226" t="s">
        <v>135</v>
      </c>
      <c r="AV444" s="14" t="s">
        <v>135</v>
      </c>
      <c r="AW444" s="14" t="s">
        <v>32</v>
      </c>
      <c r="AX444" s="14" t="s">
        <v>76</v>
      </c>
      <c r="AY444" s="226" t="s">
        <v>126</v>
      </c>
    </row>
    <row r="445" spans="2:51" s="14" customFormat="1">
      <c r="B445" s="216"/>
      <c r="C445" s="217"/>
      <c r="D445" s="207" t="s">
        <v>211</v>
      </c>
      <c r="E445" s="218" t="s">
        <v>1</v>
      </c>
      <c r="F445" s="219" t="s">
        <v>578</v>
      </c>
      <c r="G445" s="217"/>
      <c r="H445" s="220">
        <v>24.4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211</v>
      </c>
      <c r="AU445" s="226" t="s">
        <v>135</v>
      </c>
      <c r="AV445" s="14" t="s">
        <v>135</v>
      </c>
      <c r="AW445" s="14" t="s">
        <v>32</v>
      </c>
      <c r="AX445" s="14" t="s">
        <v>76</v>
      </c>
      <c r="AY445" s="226" t="s">
        <v>126</v>
      </c>
    </row>
    <row r="446" spans="2:51" s="14" customFormat="1">
      <c r="B446" s="216"/>
      <c r="C446" s="217"/>
      <c r="D446" s="207" t="s">
        <v>211</v>
      </c>
      <c r="E446" s="218" t="s">
        <v>1</v>
      </c>
      <c r="F446" s="219" t="s">
        <v>579</v>
      </c>
      <c r="G446" s="217"/>
      <c r="H446" s="220">
        <v>-15.6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211</v>
      </c>
      <c r="AU446" s="226" t="s">
        <v>135</v>
      </c>
      <c r="AV446" s="14" t="s">
        <v>135</v>
      </c>
      <c r="AW446" s="14" t="s">
        <v>32</v>
      </c>
      <c r="AX446" s="14" t="s">
        <v>76</v>
      </c>
      <c r="AY446" s="226" t="s">
        <v>126</v>
      </c>
    </row>
    <row r="447" spans="2:51" s="14" customFormat="1">
      <c r="B447" s="216"/>
      <c r="C447" s="217"/>
      <c r="D447" s="207" t="s">
        <v>211</v>
      </c>
      <c r="E447" s="218" t="s">
        <v>1</v>
      </c>
      <c r="F447" s="219" t="s">
        <v>580</v>
      </c>
      <c r="G447" s="217"/>
      <c r="H447" s="220">
        <v>-5.94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211</v>
      </c>
      <c r="AU447" s="226" t="s">
        <v>135</v>
      </c>
      <c r="AV447" s="14" t="s">
        <v>135</v>
      </c>
      <c r="AW447" s="14" t="s">
        <v>32</v>
      </c>
      <c r="AX447" s="14" t="s">
        <v>76</v>
      </c>
      <c r="AY447" s="226" t="s">
        <v>126</v>
      </c>
    </row>
    <row r="448" spans="2:51" s="14" customFormat="1">
      <c r="B448" s="216"/>
      <c r="C448" s="217"/>
      <c r="D448" s="207" t="s">
        <v>211</v>
      </c>
      <c r="E448" s="218" t="s">
        <v>1</v>
      </c>
      <c r="F448" s="219" t="s">
        <v>581</v>
      </c>
      <c r="G448" s="217"/>
      <c r="H448" s="220">
        <v>-2.64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211</v>
      </c>
      <c r="AU448" s="226" t="s">
        <v>135</v>
      </c>
      <c r="AV448" s="14" t="s">
        <v>135</v>
      </c>
      <c r="AW448" s="14" t="s">
        <v>32</v>
      </c>
      <c r="AX448" s="14" t="s">
        <v>76</v>
      </c>
      <c r="AY448" s="226" t="s">
        <v>126</v>
      </c>
    </row>
    <row r="449" spans="2:51" s="14" customFormat="1">
      <c r="B449" s="216"/>
      <c r="C449" s="217"/>
      <c r="D449" s="207" t="s">
        <v>211</v>
      </c>
      <c r="E449" s="218" t="s">
        <v>1</v>
      </c>
      <c r="F449" s="219" t="s">
        <v>582</v>
      </c>
      <c r="G449" s="217"/>
      <c r="H449" s="220">
        <v>-0.36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211</v>
      </c>
      <c r="AU449" s="226" t="s">
        <v>135</v>
      </c>
      <c r="AV449" s="14" t="s">
        <v>135</v>
      </c>
      <c r="AW449" s="14" t="s">
        <v>32</v>
      </c>
      <c r="AX449" s="14" t="s">
        <v>76</v>
      </c>
      <c r="AY449" s="226" t="s">
        <v>126</v>
      </c>
    </row>
    <row r="450" spans="2:51" s="14" customFormat="1">
      <c r="B450" s="216"/>
      <c r="C450" s="217"/>
      <c r="D450" s="207" t="s">
        <v>211</v>
      </c>
      <c r="E450" s="218" t="s">
        <v>1</v>
      </c>
      <c r="F450" s="219" t="s">
        <v>583</v>
      </c>
      <c r="G450" s="217"/>
      <c r="H450" s="220">
        <v>4.83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211</v>
      </c>
      <c r="AU450" s="226" t="s">
        <v>135</v>
      </c>
      <c r="AV450" s="14" t="s">
        <v>135</v>
      </c>
      <c r="AW450" s="14" t="s">
        <v>32</v>
      </c>
      <c r="AX450" s="14" t="s">
        <v>76</v>
      </c>
      <c r="AY450" s="226" t="s">
        <v>126</v>
      </c>
    </row>
    <row r="451" spans="2:51" s="14" customFormat="1">
      <c r="B451" s="216"/>
      <c r="C451" s="217"/>
      <c r="D451" s="207" t="s">
        <v>211</v>
      </c>
      <c r="E451" s="218" t="s">
        <v>1</v>
      </c>
      <c r="F451" s="219" t="s">
        <v>584</v>
      </c>
      <c r="G451" s="217"/>
      <c r="H451" s="220">
        <v>2.4849999999999999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211</v>
      </c>
      <c r="AU451" s="226" t="s">
        <v>135</v>
      </c>
      <c r="AV451" s="14" t="s">
        <v>135</v>
      </c>
      <c r="AW451" s="14" t="s">
        <v>32</v>
      </c>
      <c r="AX451" s="14" t="s">
        <v>76</v>
      </c>
      <c r="AY451" s="226" t="s">
        <v>126</v>
      </c>
    </row>
    <row r="452" spans="2:51" s="14" customFormat="1">
      <c r="B452" s="216"/>
      <c r="C452" s="217"/>
      <c r="D452" s="207" t="s">
        <v>211</v>
      </c>
      <c r="E452" s="218" t="s">
        <v>1</v>
      </c>
      <c r="F452" s="219" t="s">
        <v>585</v>
      </c>
      <c r="G452" s="217"/>
      <c r="H452" s="220">
        <v>1.96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211</v>
      </c>
      <c r="AU452" s="226" t="s">
        <v>135</v>
      </c>
      <c r="AV452" s="14" t="s">
        <v>135</v>
      </c>
      <c r="AW452" s="14" t="s">
        <v>32</v>
      </c>
      <c r="AX452" s="14" t="s">
        <v>76</v>
      </c>
      <c r="AY452" s="226" t="s">
        <v>126</v>
      </c>
    </row>
    <row r="453" spans="2:51" s="14" customFormat="1">
      <c r="B453" s="216"/>
      <c r="C453" s="217"/>
      <c r="D453" s="207" t="s">
        <v>211</v>
      </c>
      <c r="E453" s="218" t="s">
        <v>1</v>
      </c>
      <c r="F453" s="219" t="s">
        <v>586</v>
      </c>
      <c r="G453" s="217"/>
      <c r="H453" s="220">
        <v>0.63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211</v>
      </c>
      <c r="AU453" s="226" t="s">
        <v>135</v>
      </c>
      <c r="AV453" s="14" t="s">
        <v>135</v>
      </c>
      <c r="AW453" s="14" t="s">
        <v>32</v>
      </c>
      <c r="AX453" s="14" t="s">
        <v>76</v>
      </c>
      <c r="AY453" s="226" t="s">
        <v>126</v>
      </c>
    </row>
    <row r="454" spans="2:51" s="14" customFormat="1">
      <c r="B454" s="216"/>
      <c r="C454" s="217"/>
      <c r="D454" s="207" t="s">
        <v>211</v>
      </c>
      <c r="E454" s="218" t="s">
        <v>1</v>
      </c>
      <c r="F454" s="219" t="s">
        <v>587</v>
      </c>
      <c r="G454" s="217"/>
      <c r="H454" s="220">
        <v>-9.4559999999999995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211</v>
      </c>
      <c r="AU454" s="226" t="s">
        <v>135</v>
      </c>
      <c r="AV454" s="14" t="s">
        <v>135</v>
      </c>
      <c r="AW454" s="14" t="s">
        <v>32</v>
      </c>
      <c r="AX454" s="14" t="s">
        <v>76</v>
      </c>
      <c r="AY454" s="226" t="s">
        <v>126</v>
      </c>
    </row>
    <row r="455" spans="2:51" s="14" customFormat="1">
      <c r="B455" s="216"/>
      <c r="C455" s="217"/>
      <c r="D455" s="207" t="s">
        <v>211</v>
      </c>
      <c r="E455" s="218" t="s">
        <v>1</v>
      </c>
      <c r="F455" s="219" t="s">
        <v>588</v>
      </c>
      <c r="G455" s="217"/>
      <c r="H455" s="220">
        <v>-50.432000000000002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211</v>
      </c>
      <c r="AU455" s="226" t="s">
        <v>135</v>
      </c>
      <c r="AV455" s="14" t="s">
        <v>135</v>
      </c>
      <c r="AW455" s="14" t="s">
        <v>32</v>
      </c>
      <c r="AX455" s="14" t="s">
        <v>76</v>
      </c>
      <c r="AY455" s="226" t="s">
        <v>126</v>
      </c>
    </row>
    <row r="456" spans="2:51" s="14" customFormat="1">
      <c r="B456" s="216"/>
      <c r="C456" s="217"/>
      <c r="D456" s="207" t="s">
        <v>211</v>
      </c>
      <c r="E456" s="218" t="s">
        <v>1</v>
      </c>
      <c r="F456" s="219" t="s">
        <v>589</v>
      </c>
      <c r="G456" s="217"/>
      <c r="H456" s="220">
        <v>18.2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211</v>
      </c>
      <c r="AU456" s="226" t="s">
        <v>135</v>
      </c>
      <c r="AV456" s="14" t="s">
        <v>135</v>
      </c>
      <c r="AW456" s="14" t="s">
        <v>32</v>
      </c>
      <c r="AX456" s="14" t="s">
        <v>76</v>
      </c>
      <c r="AY456" s="226" t="s">
        <v>126</v>
      </c>
    </row>
    <row r="457" spans="2:51" s="14" customFormat="1">
      <c r="B457" s="216"/>
      <c r="C457" s="217"/>
      <c r="D457" s="207" t="s">
        <v>211</v>
      </c>
      <c r="E457" s="218" t="s">
        <v>1</v>
      </c>
      <c r="F457" s="219" t="s">
        <v>590</v>
      </c>
      <c r="G457" s="217"/>
      <c r="H457" s="220">
        <v>4.16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211</v>
      </c>
      <c r="AU457" s="226" t="s">
        <v>135</v>
      </c>
      <c r="AV457" s="14" t="s">
        <v>135</v>
      </c>
      <c r="AW457" s="14" t="s">
        <v>32</v>
      </c>
      <c r="AX457" s="14" t="s">
        <v>76</v>
      </c>
      <c r="AY457" s="226" t="s">
        <v>126</v>
      </c>
    </row>
    <row r="458" spans="2:51" s="16" customFormat="1">
      <c r="B458" s="254"/>
      <c r="C458" s="255"/>
      <c r="D458" s="207" t="s">
        <v>211</v>
      </c>
      <c r="E458" s="256" t="s">
        <v>1</v>
      </c>
      <c r="F458" s="257" t="s">
        <v>500</v>
      </c>
      <c r="G458" s="255"/>
      <c r="H458" s="258">
        <v>478.53700000000003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AT458" s="264" t="s">
        <v>211</v>
      </c>
      <c r="AU458" s="264" t="s">
        <v>135</v>
      </c>
      <c r="AV458" s="16" t="s">
        <v>144</v>
      </c>
      <c r="AW458" s="16" t="s">
        <v>32</v>
      </c>
      <c r="AX458" s="16" t="s">
        <v>76</v>
      </c>
      <c r="AY458" s="264" t="s">
        <v>126</v>
      </c>
    </row>
    <row r="459" spans="2:51" s="13" customFormat="1">
      <c r="B459" s="205"/>
      <c r="C459" s="206"/>
      <c r="D459" s="207" t="s">
        <v>211</v>
      </c>
      <c r="E459" s="208" t="s">
        <v>1</v>
      </c>
      <c r="F459" s="209" t="s">
        <v>355</v>
      </c>
      <c r="G459" s="206"/>
      <c r="H459" s="208" t="s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211</v>
      </c>
      <c r="AU459" s="215" t="s">
        <v>135</v>
      </c>
      <c r="AV459" s="13" t="s">
        <v>83</v>
      </c>
      <c r="AW459" s="13" t="s">
        <v>32</v>
      </c>
      <c r="AX459" s="13" t="s">
        <v>76</v>
      </c>
      <c r="AY459" s="215" t="s">
        <v>126</v>
      </c>
    </row>
    <row r="460" spans="2:51" s="14" customFormat="1" ht="22.5">
      <c r="B460" s="216"/>
      <c r="C460" s="217"/>
      <c r="D460" s="207" t="s">
        <v>211</v>
      </c>
      <c r="E460" s="218" t="s">
        <v>1</v>
      </c>
      <c r="F460" s="219" t="s">
        <v>591</v>
      </c>
      <c r="G460" s="217"/>
      <c r="H460" s="220">
        <v>567.53800000000001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211</v>
      </c>
      <c r="AU460" s="226" t="s">
        <v>135</v>
      </c>
      <c r="AV460" s="14" t="s">
        <v>135</v>
      </c>
      <c r="AW460" s="14" t="s">
        <v>32</v>
      </c>
      <c r="AX460" s="14" t="s">
        <v>76</v>
      </c>
      <c r="AY460" s="226" t="s">
        <v>126</v>
      </c>
    </row>
    <row r="461" spans="2:51" s="14" customFormat="1" ht="22.5">
      <c r="B461" s="216"/>
      <c r="C461" s="217"/>
      <c r="D461" s="207" t="s">
        <v>211</v>
      </c>
      <c r="E461" s="218" t="s">
        <v>1</v>
      </c>
      <c r="F461" s="219" t="s">
        <v>592</v>
      </c>
      <c r="G461" s="217"/>
      <c r="H461" s="220">
        <v>586.29999999999995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211</v>
      </c>
      <c r="AU461" s="226" t="s">
        <v>135</v>
      </c>
      <c r="AV461" s="14" t="s">
        <v>135</v>
      </c>
      <c r="AW461" s="14" t="s">
        <v>32</v>
      </c>
      <c r="AX461" s="14" t="s">
        <v>76</v>
      </c>
      <c r="AY461" s="226" t="s">
        <v>126</v>
      </c>
    </row>
    <row r="462" spans="2:51" s="14" customFormat="1">
      <c r="B462" s="216"/>
      <c r="C462" s="217"/>
      <c r="D462" s="207" t="s">
        <v>211</v>
      </c>
      <c r="E462" s="218" t="s">
        <v>1</v>
      </c>
      <c r="F462" s="219" t="s">
        <v>587</v>
      </c>
      <c r="G462" s="217"/>
      <c r="H462" s="220">
        <v>-9.4559999999999995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211</v>
      </c>
      <c r="AU462" s="226" t="s">
        <v>135</v>
      </c>
      <c r="AV462" s="14" t="s">
        <v>135</v>
      </c>
      <c r="AW462" s="14" t="s">
        <v>32</v>
      </c>
      <c r="AX462" s="14" t="s">
        <v>76</v>
      </c>
      <c r="AY462" s="226" t="s">
        <v>126</v>
      </c>
    </row>
    <row r="463" spans="2:51" s="14" customFormat="1">
      <c r="B463" s="216"/>
      <c r="C463" s="217"/>
      <c r="D463" s="207" t="s">
        <v>211</v>
      </c>
      <c r="E463" s="218" t="s">
        <v>1</v>
      </c>
      <c r="F463" s="219" t="s">
        <v>593</v>
      </c>
      <c r="G463" s="217"/>
      <c r="H463" s="220">
        <v>-100.864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211</v>
      </c>
      <c r="AU463" s="226" t="s">
        <v>135</v>
      </c>
      <c r="AV463" s="14" t="s">
        <v>135</v>
      </c>
      <c r="AW463" s="14" t="s">
        <v>32</v>
      </c>
      <c r="AX463" s="14" t="s">
        <v>76</v>
      </c>
      <c r="AY463" s="226" t="s">
        <v>126</v>
      </c>
    </row>
    <row r="464" spans="2:51" s="14" customFormat="1">
      <c r="B464" s="216"/>
      <c r="C464" s="217"/>
      <c r="D464" s="207" t="s">
        <v>211</v>
      </c>
      <c r="E464" s="218" t="s">
        <v>1</v>
      </c>
      <c r="F464" s="219" t="s">
        <v>594</v>
      </c>
      <c r="G464" s="217"/>
      <c r="H464" s="220">
        <v>36.4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211</v>
      </c>
      <c r="AU464" s="226" t="s">
        <v>135</v>
      </c>
      <c r="AV464" s="14" t="s">
        <v>135</v>
      </c>
      <c r="AW464" s="14" t="s">
        <v>32</v>
      </c>
      <c r="AX464" s="14" t="s">
        <v>76</v>
      </c>
      <c r="AY464" s="226" t="s">
        <v>126</v>
      </c>
    </row>
    <row r="465" spans="1:65" s="14" customFormat="1">
      <c r="B465" s="216"/>
      <c r="C465" s="217"/>
      <c r="D465" s="207" t="s">
        <v>211</v>
      </c>
      <c r="E465" s="218" t="s">
        <v>1</v>
      </c>
      <c r="F465" s="219" t="s">
        <v>595</v>
      </c>
      <c r="G465" s="217"/>
      <c r="H465" s="220">
        <v>-41.6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211</v>
      </c>
      <c r="AU465" s="226" t="s">
        <v>135</v>
      </c>
      <c r="AV465" s="14" t="s">
        <v>135</v>
      </c>
      <c r="AW465" s="14" t="s">
        <v>32</v>
      </c>
      <c r="AX465" s="14" t="s">
        <v>76</v>
      </c>
      <c r="AY465" s="226" t="s">
        <v>126</v>
      </c>
    </row>
    <row r="466" spans="1:65" s="14" customFormat="1">
      <c r="B466" s="216"/>
      <c r="C466" s="217"/>
      <c r="D466" s="207" t="s">
        <v>211</v>
      </c>
      <c r="E466" s="218" t="s">
        <v>1</v>
      </c>
      <c r="F466" s="219" t="s">
        <v>596</v>
      </c>
      <c r="G466" s="217"/>
      <c r="H466" s="220">
        <v>12.88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211</v>
      </c>
      <c r="AU466" s="226" t="s">
        <v>135</v>
      </c>
      <c r="AV466" s="14" t="s">
        <v>135</v>
      </c>
      <c r="AW466" s="14" t="s">
        <v>32</v>
      </c>
      <c r="AX466" s="14" t="s">
        <v>76</v>
      </c>
      <c r="AY466" s="226" t="s">
        <v>126</v>
      </c>
    </row>
    <row r="467" spans="1:65" s="14" customFormat="1">
      <c r="B467" s="216"/>
      <c r="C467" s="217"/>
      <c r="D467" s="207" t="s">
        <v>211</v>
      </c>
      <c r="E467" s="218" t="s">
        <v>1</v>
      </c>
      <c r="F467" s="219" t="s">
        <v>597</v>
      </c>
      <c r="G467" s="217"/>
      <c r="H467" s="220">
        <v>-11.88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211</v>
      </c>
      <c r="AU467" s="226" t="s">
        <v>135</v>
      </c>
      <c r="AV467" s="14" t="s">
        <v>135</v>
      </c>
      <c r="AW467" s="14" t="s">
        <v>32</v>
      </c>
      <c r="AX467" s="14" t="s">
        <v>76</v>
      </c>
      <c r="AY467" s="226" t="s">
        <v>126</v>
      </c>
    </row>
    <row r="468" spans="1:65" s="14" customFormat="1">
      <c r="B468" s="216"/>
      <c r="C468" s="217"/>
      <c r="D468" s="207" t="s">
        <v>211</v>
      </c>
      <c r="E468" s="218" t="s">
        <v>1</v>
      </c>
      <c r="F468" s="219" t="s">
        <v>598</v>
      </c>
      <c r="G468" s="217"/>
      <c r="H468" s="220">
        <v>4.97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211</v>
      </c>
      <c r="AU468" s="226" t="s">
        <v>135</v>
      </c>
      <c r="AV468" s="14" t="s">
        <v>135</v>
      </c>
      <c r="AW468" s="14" t="s">
        <v>32</v>
      </c>
      <c r="AX468" s="14" t="s">
        <v>76</v>
      </c>
      <c r="AY468" s="226" t="s">
        <v>126</v>
      </c>
    </row>
    <row r="469" spans="1:65" s="14" customFormat="1">
      <c r="B469" s="216"/>
      <c r="C469" s="217"/>
      <c r="D469" s="207" t="s">
        <v>211</v>
      </c>
      <c r="E469" s="218" t="s">
        <v>1</v>
      </c>
      <c r="F469" s="219" t="s">
        <v>599</v>
      </c>
      <c r="G469" s="217"/>
      <c r="H469" s="220">
        <v>-5.28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211</v>
      </c>
      <c r="AU469" s="226" t="s">
        <v>135</v>
      </c>
      <c r="AV469" s="14" t="s">
        <v>135</v>
      </c>
      <c r="AW469" s="14" t="s">
        <v>32</v>
      </c>
      <c r="AX469" s="14" t="s">
        <v>76</v>
      </c>
      <c r="AY469" s="226" t="s">
        <v>126</v>
      </c>
    </row>
    <row r="470" spans="1:65" s="14" customFormat="1">
      <c r="B470" s="216"/>
      <c r="C470" s="217"/>
      <c r="D470" s="207" t="s">
        <v>211</v>
      </c>
      <c r="E470" s="218" t="s">
        <v>1</v>
      </c>
      <c r="F470" s="219" t="s">
        <v>600</v>
      </c>
      <c r="G470" s="217"/>
      <c r="H470" s="220">
        <v>3.92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211</v>
      </c>
      <c r="AU470" s="226" t="s">
        <v>135</v>
      </c>
      <c r="AV470" s="14" t="s">
        <v>135</v>
      </c>
      <c r="AW470" s="14" t="s">
        <v>32</v>
      </c>
      <c r="AX470" s="14" t="s">
        <v>76</v>
      </c>
      <c r="AY470" s="226" t="s">
        <v>126</v>
      </c>
    </row>
    <row r="471" spans="1:65" s="14" customFormat="1">
      <c r="B471" s="216"/>
      <c r="C471" s="217"/>
      <c r="D471" s="207" t="s">
        <v>211</v>
      </c>
      <c r="E471" s="218" t="s">
        <v>1</v>
      </c>
      <c r="F471" s="219" t="s">
        <v>601</v>
      </c>
      <c r="G471" s="217"/>
      <c r="H471" s="220">
        <v>24.4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211</v>
      </c>
      <c r="AU471" s="226" t="s">
        <v>135</v>
      </c>
      <c r="AV471" s="14" t="s">
        <v>135</v>
      </c>
      <c r="AW471" s="14" t="s">
        <v>32</v>
      </c>
      <c r="AX471" s="14" t="s">
        <v>76</v>
      </c>
      <c r="AY471" s="226" t="s">
        <v>126</v>
      </c>
    </row>
    <row r="472" spans="1:65" s="14" customFormat="1">
      <c r="B472" s="216"/>
      <c r="C472" s="217"/>
      <c r="D472" s="207" t="s">
        <v>211</v>
      </c>
      <c r="E472" s="218" t="s">
        <v>1</v>
      </c>
      <c r="F472" s="219" t="s">
        <v>602</v>
      </c>
      <c r="G472" s="217"/>
      <c r="H472" s="220">
        <v>20.495999999999999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211</v>
      </c>
      <c r="AU472" s="226" t="s">
        <v>135</v>
      </c>
      <c r="AV472" s="14" t="s">
        <v>135</v>
      </c>
      <c r="AW472" s="14" t="s">
        <v>32</v>
      </c>
      <c r="AX472" s="14" t="s">
        <v>76</v>
      </c>
      <c r="AY472" s="226" t="s">
        <v>126</v>
      </c>
    </row>
    <row r="473" spans="1:65" s="14" customFormat="1">
      <c r="B473" s="216"/>
      <c r="C473" s="217"/>
      <c r="D473" s="207" t="s">
        <v>211</v>
      </c>
      <c r="E473" s="218" t="s">
        <v>1</v>
      </c>
      <c r="F473" s="219" t="s">
        <v>603</v>
      </c>
      <c r="G473" s="217"/>
      <c r="H473" s="220">
        <v>-0.72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211</v>
      </c>
      <c r="AU473" s="226" t="s">
        <v>135</v>
      </c>
      <c r="AV473" s="14" t="s">
        <v>135</v>
      </c>
      <c r="AW473" s="14" t="s">
        <v>32</v>
      </c>
      <c r="AX473" s="14" t="s">
        <v>76</v>
      </c>
      <c r="AY473" s="226" t="s">
        <v>126</v>
      </c>
    </row>
    <row r="474" spans="1:65" s="14" customFormat="1">
      <c r="B474" s="216"/>
      <c r="C474" s="217"/>
      <c r="D474" s="207" t="s">
        <v>211</v>
      </c>
      <c r="E474" s="218" t="s">
        <v>1</v>
      </c>
      <c r="F474" s="219" t="s">
        <v>604</v>
      </c>
      <c r="G474" s="217"/>
      <c r="H474" s="220">
        <v>1.26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211</v>
      </c>
      <c r="AU474" s="226" t="s">
        <v>135</v>
      </c>
      <c r="AV474" s="14" t="s">
        <v>135</v>
      </c>
      <c r="AW474" s="14" t="s">
        <v>32</v>
      </c>
      <c r="AX474" s="14" t="s">
        <v>76</v>
      </c>
      <c r="AY474" s="226" t="s">
        <v>126</v>
      </c>
    </row>
    <row r="475" spans="1:65" s="16" customFormat="1">
      <c r="B475" s="254"/>
      <c r="C475" s="255"/>
      <c r="D475" s="207" t="s">
        <v>211</v>
      </c>
      <c r="E475" s="256" t="s">
        <v>1</v>
      </c>
      <c r="F475" s="257" t="s">
        <v>500</v>
      </c>
      <c r="G475" s="255"/>
      <c r="H475" s="258">
        <v>1088.3640000000005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AT475" s="264" t="s">
        <v>211</v>
      </c>
      <c r="AU475" s="264" t="s">
        <v>135</v>
      </c>
      <c r="AV475" s="16" t="s">
        <v>144</v>
      </c>
      <c r="AW475" s="16" t="s">
        <v>32</v>
      </c>
      <c r="AX475" s="16" t="s">
        <v>76</v>
      </c>
      <c r="AY475" s="264" t="s">
        <v>126</v>
      </c>
    </row>
    <row r="476" spans="1:65" s="13" customFormat="1">
      <c r="B476" s="205"/>
      <c r="C476" s="206"/>
      <c r="D476" s="207" t="s">
        <v>211</v>
      </c>
      <c r="E476" s="208" t="s">
        <v>1</v>
      </c>
      <c r="F476" s="209" t="s">
        <v>371</v>
      </c>
      <c r="G476" s="206"/>
      <c r="H476" s="208" t="s">
        <v>1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211</v>
      </c>
      <c r="AU476" s="215" t="s">
        <v>135</v>
      </c>
      <c r="AV476" s="13" t="s">
        <v>83</v>
      </c>
      <c r="AW476" s="13" t="s">
        <v>32</v>
      </c>
      <c r="AX476" s="13" t="s">
        <v>76</v>
      </c>
      <c r="AY476" s="215" t="s">
        <v>126</v>
      </c>
    </row>
    <row r="477" spans="1:65" s="14" customFormat="1">
      <c r="B477" s="216"/>
      <c r="C477" s="217"/>
      <c r="D477" s="207" t="s">
        <v>211</v>
      </c>
      <c r="E477" s="218" t="s">
        <v>1</v>
      </c>
      <c r="F477" s="219" t="s">
        <v>605</v>
      </c>
      <c r="G477" s="217"/>
      <c r="H477" s="220">
        <v>530.4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211</v>
      </c>
      <c r="AU477" s="226" t="s">
        <v>135</v>
      </c>
      <c r="AV477" s="14" t="s">
        <v>135</v>
      </c>
      <c r="AW477" s="14" t="s">
        <v>32</v>
      </c>
      <c r="AX477" s="14" t="s">
        <v>76</v>
      </c>
      <c r="AY477" s="226" t="s">
        <v>126</v>
      </c>
    </row>
    <row r="478" spans="1:65" s="16" customFormat="1">
      <c r="B478" s="254"/>
      <c r="C478" s="255"/>
      <c r="D478" s="207" t="s">
        <v>211</v>
      </c>
      <c r="E478" s="256" t="s">
        <v>1</v>
      </c>
      <c r="F478" s="257" t="s">
        <v>500</v>
      </c>
      <c r="G478" s="255"/>
      <c r="H478" s="258">
        <v>530.4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AT478" s="264" t="s">
        <v>211</v>
      </c>
      <c r="AU478" s="264" t="s">
        <v>135</v>
      </c>
      <c r="AV478" s="16" t="s">
        <v>144</v>
      </c>
      <c r="AW478" s="16" t="s">
        <v>32</v>
      </c>
      <c r="AX478" s="16" t="s">
        <v>76</v>
      </c>
      <c r="AY478" s="264" t="s">
        <v>126</v>
      </c>
    </row>
    <row r="479" spans="1:65" s="15" customFormat="1">
      <c r="B479" s="227"/>
      <c r="C479" s="228"/>
      <c r="D479" s="207" t="s">
        <v>211</v>
      </c>
      <c r="E479" s="229" t="s">
        <v>1</v>
      </c>
      <c r="F479" s="230" t="s">
        <v>219</v>
      </c>
      <c r="G479" s="228"/>
      <c r="H479" s="231">
        <v>2215.8630000000007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211</v>
      </c>
      <c r="AU479" s="237" t="s">
        <v>135</v>
      </c>
      <c r="AV479" s="15" t="s">
        <v>148</v>
      </c>
      <c r="AW479" s="15" t="s">
        <v>32</v>
      </c>
      <c r="AX479" s="15" t="s">
        <v>83</v>
      </c>
      <c r="AY479" s="237" t="s">
        <v>126</v>
      </c>
    </row>
    <row r="480" spans="1:65" s="2" customFormat="1" ht="16.5" customHeight="1">
      <c r="A480" s="35"/>
      <c r="B480" s="36"/>
      <c r="C480" s="187" t="s">
        <v>606</v>
      </c>
      <c r="D480" s="187" t="s">
        <v>129</v>
      </c>
      <c r="E480" s="188" t="s">
        <v>607</v>
      </c>
      <c r="F480" s="189" t="s">
        <v>608</v>
      </c>
      <c r="G480" s="190" t="s">
        <v>209</v>
      </c>
      <c r="H480" s="191">
        <v>2215.8629999999998</v>
      </c>
      <c r="I480" s="192"/>
      <c r="J480" s="193">
        <f>ROUND(I480*H480,2)</f>
        <v>0</v>
      </c>
      <c r="K480" s="189" t="s">
        <v>133</v>
      </c>
      <c r="L480" s="40"/>
      <c r="M480" s="194" t="s">
        <v>1</v>
      </c>
      <c r="N480" s="195" t="s">
        <v>42</v>
      </c>
      <c r="O480" s="72"/>
      <c r="P480" s="196">
        <f>O480*H480</f>
        <v>0</v>
      </c>
      <c r="Q480" s="196">
        <v>3.0000000000000001E-3</v>
      </c>
      <c r="R480" s="196">
        <f>Q480*H480</f>
        <v>6.647589</v>
      </c>
      <c r="S480" s="196">
        <v>0</v>
      </c>
      <c r="T480" s="197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8" t="s">
        <v>148</v>
      </c>
      <c r="AT480" s="198" t="s">
        <v>129</v>
      </c>
      <c r="AU480" s="198" t="s">
        <v>135</v>
      </c>
      <c r="AY480" s="18" t="s">
        <v>126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8" t="s">
        <v>135</v>
      </c>
      <c r="BK480" s="199">
        <f>ROUND(I480*H480,2)</f>
        <v>0</v>
      </c>
      <c r="BL480" s="18" t="s">
        <v>148</v>
      </c>
      <c r="BM480" s="198" t="s">
        <v>609</v>
      </c>
    </row>
    <row r="481" spans="1:65" s="2" customFormat="1" ht="16.5" customHeight="1">
      <c r="A481" s="35"/>
      <c r="B481" s="36"/>
      <c r="C481" s="187" t="s">
        <v>610</v>
      </c>
      <c r="D481" s="187" t="s">
        <v>129</v>
      </c>
      <c r="E481" s="188" t="s">
        <v>611</v>
      </c>
      <c r="F481" s="189" t="s">
        <v>612</v>
      </c>
      <c r="G481" s="190" t="s">
        <v>209</v>
      </c>
      <c r="H481" s="191">
        <v>857.97</v>
      </c>
      <c r="I481" s="192"/>
      <c r="J481" s="193">
        <f>ROUND(I481*H481,2)</f>
        <v>0</v>
      </c>
      <c r="K481" s="189" t="s">
        <v>133</v>
      </c>
      <c r="L481" s="40"/>
      <c r="M481" s="194" t="s">
        <v>1</v>
      </c>
      <c r="N481" s="195" t="s">
        <v>42</v>
      </c>
      <c r="O481" s="72"/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7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8" t="s">
        <v>148</v>
      </c>
      <c r="AT481" s="198" t="s">
        <v>129</v>
      </c>
      <c r="AU481" s="198" t="s">
        <v>135</v>
      </c>
      <c r="AY481" s="18" t="s">
        <v>126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18" t="s">
        <v>135</v>
      </c>
      <c r="BK481" s="199">
        <f>ROUND(I481*H481,2)</f>
        <v>0</v>
      </c>
      <c r="BL481" s="18" t="s">
        <v>148</v>
      </c>
      <c r="BM481" s="198" t="s">
        <v>613</v>
      </c>
    </row>
    <row r="482" spans="1:65" s="13" customFormat="1">
      <c r="B482" s="205"/>
      <c r="C482" s="206"/>
      <c r="D482" s="207" t="s">
        <v>211</v>
      </c>
      <c r="E482" s="208" t="s">
        <v>1</v>
      </c>
      <c r="F482" s="209" t="s">
        <v>614</v>
      </c>
      <c r="G482" s="206"/>
      <c r="H482" s="208" t="s">
        <v>1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211</v>
      </c>
      <c r="AU482" s="215" t="s">
        <v>135</v>
      </c>
      <c r="AV482" s="13" t="s">
        <v>83</v>
      </c>
      <c r="AW482" s="13" t="s">
        <v>32</v>
      </c>
      <c r="AX482" s="13" t="s">
        <v>76</v>
      </c>
      <c r="AY482" s="215" t="s">
        <v>126</v>
      </c>
    </row>
    <row r="483" spans="1:65" s="14" customFormat="1">
      <c r="B483" s="216"/>
      <c r="C483" s="217"/>
      <c r="D483" s="207" t="s">
        <v>211</v>
      </c>
      <c r="E483" s="218" t="s">
        <v>1</v>
      </c>
      <c r="F483" s="219" t="s">
        <v>615</v>
      </c>
      <c r="G483" s="217"/>
      <c r="H483" s="220">
        <v>900.48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211</v>
      </c>
      <c r="AU483" s="226" t="s">
        <v>135</v>
      </c>
      <c r="AV483" s="14" t="s">
        <v>135</v>
      </c>
      <c r="AW483" s="14" t="s">
        <v>32</v>
      </c>
      <c r="AX483" s="14" t="s">
        <v>76</v>
      </c>
      <c r="AY483" s="226" t="s">
        <v>126</v>
      </c>
    </row>
    <row r="484" spans="1:65" s="14" customFormat="1">
      <c r="B484" s="216"/>
      <c r="C484" s="217"/>
      <c r="D484" s="207" t="s">
        <v>211</v>
      </c>
      <c r="E484" s="218" t="s">
        <v>1</v>
      </c>
      <c r="F484" s="219" t="s">
        <v>616</v>
      </c>
      <c r="G484" s="217"/>
      <c r="H484" s="220">
        <v>-14.04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211</v>
      </c>
      <c r="AU484" s="226" t="s">
        <v>135</v>
      </c>
      <c r="AV484" s="14" t="s">
        <v>135</v>
      </c>
      <c r="AW484" s="14" t="s">
        <v>32</v>
      </c>
      <c r="AX484" s="14" t="s">
        <v>76</v>
      </c>
      <c r="AY484" s="226" t="s">
        <v>126</v>
      </c>
    </row>
    <row r="485" spans="1:65" s="14" customFormat="1">
      <c r="B485" s="216"/>
      <c r="C485" s="217"/>
      <c r="D485" s="207" t="s">
        <v>211</v>
      </c>
      <c r="E485" s="218" t="s">
        <v>1</v>
      </c>
      <c r="F485" s="219" t="s">
        <v>617</v>
      </c>
      <c r="G485" s="217"/>
      <c r="H485" s="220">
        <v>7.875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211</v>
      </c>
      <c r="AU485" s="226" t="s">
        <v>135</v>
      </c>
      <c r="AV485" s="14" t="s">
        <v>135</v>
      </c>
      <c r="AW485" s="14" t="s">
        <v>32</v>
      </c>
      <c r="AX485" s="14" t="s">
        <v>76</v>
      </c>
      <c r="AY485" s="226" t="s">
        <v>126</v>
      </c>
    </row>
    <row r="486" spans="1:65" s="14" customFormat="1">
      <c r="B486" s="216"/>
      <c r="C486" s="217"/>
      <c r="D486" s="207" t="s">
        <v>211</v>
      </c>
      <c r="E486" s="218" t="s">
        <v>1</v>
      </c>
      <c r="F486" s="219" t="s">
        <v>530</v>
      </c>
      <c r="G486" s="217"/>
      <c r="H486" s="220">
        <v>-7.68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211</v>
      </c>
      <c r="AU486" s="226" t="s">
        <v>135</v>
      </c>
      <c r="AV486" s="14" t="s">
        <v>135</v>
      </c>
      <c r="AW486" s="14" t="s">
        <v>32</v>
      </c>
      <c r="AX486" s="14" t="s">
        <v>76</v>
      </c>
      <c r="AY486" s="226" t="s">
        <v>126</v>
      </c>
    </row>
    <row r="487" spans="1:65" s="14" customFormat="1">
      <c r="B487" s="216"/>
      <c r="C487" s="217"/>
      <c r="D487" s="207" t="s">
        <v>211</v>
      </c>
      <c r="E487" s="218" t="s">
        <v>1</v>
      </c>
      <c r="F487" s="219" t="s">
        <v>618</v>
      </c>
      <c r="G487" s="217"/>
      <c r="H487" s="220">
        <v>-20.8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211</v>
      </c>
      <c r="AU487" s="226" t="s">
        <v>135</v>
      </c>
      <c r="AV487" s="14" t="s">
        <v>135</v>
      </c>
      <c r="AW487" s="14" t="s">
        <v>32</v>
      </c>
      <c r="AX487" s="14" t="s">
        <v>76</v>
      </c>
      <c r="AY487" s="226" t="s">
        <v>126</v>
      </c>
    </row>
    <row r="488" spans="1:65" s="14" customFormat="1">
      <c r="B488" s="216"/>
      <c r="C488" s="217"/>
      <c r="D488" s="207" t="s">
        <v>211</v>
      </c>
      <c r="E488" s="218" t="s">
        <v>1</v>
      </c>
      <c r="F488" s="219" t="s">
        <v>619</v>
      </c>
      <c r="G488" s="217"/>
      <c r="H488" s="220">
        <v>6.44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211</v>
      </c>
      <c r="AU488" s="226" t="s">
        <v>135</v>
      </c>
      <c r="AV488" s="14" t="s">
        <v>135</v>
      </c>
      <c r="AW488" s="14" t="s">
        <v>32</v>
      </c>
      <c r="AX488" s="14" t="s">
        <v>76</v>
      </c>
      <c r="AY488" s="226" t="s">
        <v>126</v>
      </c>
    </row>
    <row r="489" spans="1:65" s="14" customFormat="1">
      <c r="B489" s="216"/>
      <c r="C489" s="217"/>
      <c r="D489" s="207" t="s">
        <v>211</v>
      </c>
      <c r="E489" s="218" t="s">
        <v>1</v>
      </c>
      <c r="F489" s="219" t="s">
        <v>597</v>
      </c>
      <c r="G489" s="217"/>
      <c r="H489" s="220">
        <v>-11.88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211</v>
      </c>
      <c r="AU489" s="226" t="s">
        <v>135</v>
      </c>
      <c r="AV489" s="14" t="s">
        <v>135</v>
      </c>
      <c r="AW489" s="14" t="s">
        <v>32</v>
      </c>
      <c r="AX489" s="14" t="s">
        <v>76</v>
      </c>
      <c r="AY489" s="226" t="s">
        <v>126</v>
      </c>
    </row>
    <row r="490" spans="1:65" s="14" customFormat="1">
      <c r="B490" s="216"/>
      <c r="C490" s="217"/>
      <c r="D490" s="207" t="s">
        <v>211</v>
      </c>
      <c r="E490" s="218" t="s">
        <v>1</v>
      </c>
      <c r="F490" s="219" t="s">
        <v>620</v>
      </c>
      <c r="G490" s="217"/>
      <c r="H490" s="220">
        <v>4.97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211</v>
      </c>
      <c r="AU490" s="226" t="s">
        <v>135</v>
      </c>
      <c r="AV490" s="14" t="s">
        <v>135</v>
      </c>
      <c r="AW490" s="14" t="s">
        <v>32</v>
      </c>
      <c r="AX490" s="14" t="s">
        <v>76</v>
      </c>
      <c r="AY490" s="226" t="s">
        <v>126</v>
      </c>
    </row>
    <row r="491" spans="1:65" s="14" customFormat="1">
      <c r="B491" s="216"/>
      <c r="C491" s="217"/>
      <c r="D491" s="207" t="s">
        <v>211</v>
      </c>
      <c r="E491" s="218" t="s">
        <v>1</v>
      </c>
      <c r="F491" s="219" t="s">
        <v>265</v>
      </c>
      <c r="G491" s="217"/>
      <c r="H491" s="220">
        <v>-24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211</v>
      </c>
      <c r="AU491" s="226" t="s">
        <v>135</v>
      </c>
      <c r="AV491" s="14" t="s">
        <v>135</v>
      </c>
      <c r="AW491" s="14" t="s">
        <v>32</v>
      </c>
      <c r="AX491" s="14" t="s">
        <v>76</v>
      </c>
      <c r="AY491" s="226" t="s">
        <v>126</v>
      </c>
    </row>
    <row r="492" spans="1:65" s="14" customFormat="1">
      <c r="B492" s="216"/>
      <c r="C492" s="217"/>
      <c r="D492" s="207" t="s">
        <v>211</v>
      </c>
      <c r="E492" s="218" t="s">
        <v>1</v>
      </c>
      <c r="F492" s="219" t="s">
        <v>552</v>
      </c>
      <c r="G492" s="217"/>
      <c r="H492" s="220">
        <v>7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211</v>
      </c>
      <c r="AU492" s="226" t="s">
        <v>135</v>
      </c>
      <c r="AV492" s="14" t="s">
        <v>135</v>
      </c>
      <c r="AW492" s="14" t="s">
        <v>32</v>
      </c>
      <c r="AX492" s="14" t="s">
        <v>76</v>
      </c>
      <c r="AY492" s="226" t="s">
        <v>126</v>
      </c>
    </row>
    <row r="493" spans="1:65" s="14" customFormat="1">
      <c r="B493" s="216"/>
      <c r="C493" s="217"/>
      <c r="D493" s="207" t="s">
        <v>211</v>
      </c>
      <c r="E493" s="218" t="s">
        <v>1</v>
      </c>
      <c r="F493" s="219" t="s">
        <v>621</v>
      </c>
      <c r="G493" s="217"/>
      <c r="H493" s="220">
        <v>-13.52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211</v>
      </c>
      <c r="AU493" s="226" t="s">
        <v>135</v>
      </c>
      <c r="AV493" s="14" t="s">
        <v>135</v>
      </c>
      <c r="AW493" s="14" t="s">
        <v>32</v>
      </c>
      <c r="AX493" s="14" t="s">
        <v>76</v>
      </c>
      <c r="AY493" s="226" t="s">
        <v>126</v>
      </c>
    </row>
    <row r="494" spans="1:65" s="14" customFormat="1">
      <c r="B494" s="216"/>
      <c r="C494" s="217"/>
      <c r="D494" s="207" t="s">
        <v>211</v>
      </c>
      <c r="E494" s="218" t="s">
        <v>1</v>
      </c>
      <c r="F494" s="219" t="s">
        <v>622</v>
      </c>
      <c r="G494" s="217"/>
      <c r="H494" s="220">
        <v>9.1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211</v>
      </c>
      <c r="AU494" s="226" t="s">
        <v>135</v>
      </c>
      <c r="AV494" s="14" t="s">
        <v>135</v>
      </c>
      <c r="AW494" s="14" t="s">
        <v>32</v>
      </c>
      <c r="AX494" s="14" t="s">
        <v>76</v>
      </c>
      <c r="AY494" s="226" t="s">
        <v>126</v>
      </c>
    </row>
    <row r="495" spans="1:65" s="14" customFormat="1">
      <c r="B495" s="216"/>
      <c r="C495" s="217"/>
      <c r="D495" s="207" t="s">
        <v>211</v>
      </c>
      <c r="E495" s="218" t="s">
        <v>1</v>
      </c>
      <c r="F495" s="219" t="s">
        <v>623</v>
      </c>
      <c r="G495" s="217"/>
      <c r="H495" s="220">
        <v>-11.76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211</v>
      </c>
      <c r="AU495" s="226" t="s">
        <v>135</v>
      </c>
      <c r="AV495" s="14" t="s">
        <v>135</v>
      </c>
      <c r="AW495" s="14" t="s">
        <v>32</v>
      </c>
      <c r="AX495" s="14" t="s">
        <v>76</v>
      </c>
      <c r="AY495" s="226" t="s">
        <v>126</v>
      </c>
    </row>
    <row r="496" spans="1:65" s="14" customFormat="1">
      <c r="B496" s="216"/>
      <c r="C496" s="217"/>
      <c r="D496" s="207" t="s">
        <v>211</v>
      </c>
      <c r="E496" s="218" t="s">
        <v>1</v>
      </c>
      <c r="F496" s="219" t="s">
        <v>624</v>
      </c>
      <c r="G496" s="217"/>
      <c r="H496" s="220">
        <v>6.86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211</v>
      </c>
      <c r="AU496" s="226" t="s">
        <v>135</v>
      </c>
      <c r="AV496" s="14" t="s">
        <v>135</v>
      </c>
      <c r="AW496" s="14" t="s">
        <v>32</v>
      </c>
      <c r="AX496" s="14" t="s">
        <v>76</v>
      </c>
      <c r="AY496" s="226" t="s">
        <v>126</v>
      </c>
    </row>
    <row r="497" spans="1:65" s="14" customFormat="1">
      <c r="B497" s="216"/>
      <c r="C497" s="217"/>
      <c r="D497" s="207" t="s">
        <v>211</v>
      </c>
      <c r="E497" s="218" t="s">
        <v>1</v>
      </c>
      <c r="F497" s="219" t="s">
        <v>625</v>
      </c>
      <c r="G497" s="217"/>
      <c r="H497" s="220">
        <v>-32.4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211</v>
      </c>
      <c r="AU497" s="226" t="s">
        <v>135</v>
      </c>
      <c r="AV497" s="14" t="s">
        <v>135</v>
      </c>
      <c r="AW497" s="14" t="s">
        <v>32</v>
      </c>
      <c r="AX497" s="14" t="s">
        <v>76</v>
      </c>
      <c r="AY497" s="226" t="s">
        <v>126</v>
      </c>
    </row>
    <row r="498" spans="1:65" s="14" customFormat="1">
      <c r="B498" s="216"/>
      <c r="C498" s="217"/>
      <c r="D498" s="207" t="s">
        <v>211</v>
      </c>
      <c r="E498" s="218" t="s">
        <v>1</v>
      </c>
      <c r="F498" s="219" t="s">
        <v>626</v>
      </c>
      <c r="G498" s="217"/>
      <c r="H498" s="220">
        <v>12.18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211</v>
      </c>
      <c r="AU498" s="226" t="s">
        <v>135</v>
      </c>
      <c r="AV498" s="14" t="s">
        <v>135</v>
      </c>
      <c r="AW498" s="14" t="s">
        <v>32</v>
      </c>
      <c r="AX498" s="14" t="s">
        <v>76</v>
      </c>
      <c r="AY498" s="226" t="s">
        <v>126</v>
      </c>
    </row>
    <row r="499" spans="1:65" s="14" customFormat="1">
      <c r="B499" s="216"/>
      <c r="C499" s="217"/>
      <c r="D499" s="207" t="s">
        <v>211</v>
      </c>
      <c r="E499" s="218" t="s">
        <v>1</v>
      </c>
      <c r="F499" s="219" t="s">
        <v>535</v>
      </c>
      <c r="G499" s="217"/>
      <c r="H499" s="220">
        <v>-8.64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211</v>
      </c>
      <c r="AU499" s="226" t="s">
        <v>135</v>
      </c>
      <c r="AV499" s="14" t="s">
        <v>135</v>
      </c>
      <c r="AW499" s="14" t="s">
        <v>32</v>
      </c>
      <c r="AX499" s="14" t="s">
        <v>76</v>
      </c>
      <c r="AY499" s="226" t="s">
        <v>126</v>
      </c>
    </row>
    <row r="500" spans="1:65" s="14" customFormat="1">
      <c r="B500" s="216"/>
      <c r="C500" s="217"/>
      <c r="D500" s="207" t="s">
        <v>211</v>
      </c>
      <c r="E500" s="218" t="s">
        <v>1</v>
      </c>
      <c r="F500" s="219" t="s">
        <v>627</v>
      </c>
      <c r="G500" s="217"/>
      <c r="H500" s="220">
        <v>3.1850000000000001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211</v>
      </c>
      <c r="AU500" s="226" t="s">
        <v>135</v>
      </c>
      <c r="AV500" s="14" t="s">
        <v>135</v>
      </c>
      <c r="AW500" s="14" t="s">
        <v>32</v>
      </c>
      <c r="AX500" s="14" t="s">
        <v>76</v>
      </c>
      <c r="AY500" s="226" t="s">
        <v>126</v>
      </c>
    </row>
    <row r="501" spans="1:65" s="14" customFormat="1">
      <c r="B501" s="216"/>
      <c r="C501" s="217"/>
      <c r="D501" s="207" t="s">
        <v>211</v>
      </c>
      <c r="E501" s="218" t="s">
        <v>1</v>
      </c>
      <c r="F501" s="219" t="s">
        <v>628</v>
      </c>
      <c r="G501" s="217"/>
      <c r="H501" s="220">
        <v>44.6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211</v>
      </c>
      <c r="AU501" s="226" t="s">
        <v>135</v>
      </c>
      <c r="AV501" s="14" t="s">
        <v>135</v>
      </c>
      <c r="AW501" s="14" t="s">
        <v>32</v>
      </c>
      <c r="AX501" s="14" t="s">
        <v>76</v>
      </c>
      <c r="AY501" s="226" t="s">
        <v>126</v>
      </c>
    </row>
    <row r="502" spans="1:65" s="15" customFormat="1">
      <c r="B502" s="227"/>
      <c r="C502" s="228"/>
      <c r="D502" s="207" t="s">
        <v>211</v>
      </c>
      <c r="E502" s="229" t="s">
        <v>1</v>
      </c>
      <c r="F502" s="230" t="s">
        <v>219</v>
      </c>
      <c r="G502" s="228"/>
      <c r="H502" s="231">
        <v>857.97000000000025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AT502" s="237" t="s">
        <v>211</v>
      </c>
      <c r="AU502" s="237" t="s">
        <v>135</v>
      </c>
      <c r="AV502" s="15" t="s">
        <v>148</v>
      </c>
      <c r="AW502" s="15" t="s">
        <v>32</v>
      </c>
      <c r="AX502" s="15" t="s">
        <v>83</v>
      </c>
      <c r="AY502" s="237" t="s">
        <v>126</v>
      </c>
    </row>
    <row r="503" spans="1:65" s="2" customFormat="1" ht="21.75" customHeight="1">
      <c r="A503" s="35"/>
      <c r="B503" s="36"/>
      <c r="C503" s="187" t="s">
        <v>629</v>
      </c>
      <c r="D503" s="187" t="s">
        <v>129</v>
      </c>
      <c r="E503" s="188" t="s">
        <v>630</v>
      </c>
      <c r="F503" s="189" t="s">
        <v>631</v>
      </c>
      <c r="G503" s="190" t="s">
        <v>209</v>
      </c>
      <c r="H503" s="191">
        <v>44.6</v>
      </c>
      <c r="I503" s="192"/>
      <c r="J503" s="193">
        <f>ROUND(I503*H503,2)</f>
        <v>0</v>
      </c>
      <c r="K503" s="189" t="s">
        <v>133</v>
      </c>
      <c r="L503" s="40"/>
      <c r="M503" s="194" t="s">
        <v>1</v>
      </c>
      <c r="N503" s="195" t="s">
        <v>42</v>
      </c>
      <c r="O503" s="72"/>
      <c r="P503" s="196">
        <f>O503*H503</f>
        <v>0</v>
      </c>
      <c r="Q503" s="196">
        <v>2.5999999999999998E-4</v>
      </c>
      <c r="R503" s="196">
        <f>Q503*H503</f>
        <v>1.1595999999999999E-2</v>
      </c>
      <c r="S503" s="196">
        <v>0</v>
      </c>
      <c r="T503" s="197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8" t="s">
        <v>148</v>
      </c>
      <c r="AT503" s="198" t="s">
        <v>129</v>
      </c>
      <c r="AU503" s="198" t="s">
        <v>135</v>
      </c>
      <c r="AY503" s="18" t="s">
        <v>126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18" t="s">
        <v>135</v>
      </c>
      <c r="BK503" s="199">
        <f>ROUND(I503*H503,2)</f>
        <v>0</v>
      </c>
      <c r="BL503" s="18" t="s">
        <v>148</v>
      </c>
      <c r="BM503" s="198" t="s">
        <v>632</v>
      </c>
    </row>
    <row r="504" spans="1:65" s="14" customFormat="1">
      <c r="B504" s="216"/>
      <c r="C504" s="217"/>
      <c r="D504" s="207" t="s">
        <v>211</v>
      </c>
      <c r="E504" s="218" t="s">
        <v>1</v>
      </c>
      <c r="F504" s="219" t="s">
        <v>628</v>
      </c>
      <c r="G504" s="217"/>
      <c r="H504" s="220">
        <v>44.6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211</v>
      </c>
      <c r="AU504" s="226" t="s">
        <v>135</v>
      </c>
      <c r="AV504" s="14" t="s">
        <v>135</v>
      </c>
      <c r="AW504" s="14" t="s">
        <v>32</v>
      </c>
      <c r="AX504" s="14" t="s">
        <v>83</v>
      </c>
      <c r="AY504" s="226" t="s">
        <v>126</v>
      </c>
    </row>
    <row r="505" spans="1:65" s="2" customFormat="1" ht="24.2" customHeight="1">
      <c r="A505" s="35"/>
      <c r="B505" s="36"/>
      <c r="C505" s="187" t="s">
        <v>633</v>
      </c>
      <c r="D505" s="187" t="s">
        <v>129</v>
      </c>
      <c r="E505" s="188" t="s">
        <v>634</v>
      </c>
      <c r="F505" s="189" t="s">
        <v>635</v>
      </c>
      <c r="G505" s="190" t="s">
        <v>209</v>
      </c>
      <c r="H505" s="191">
        <v>44.6</v>
      </c>
      <c r="I505" s="192"/>
      <c r="J505" s="193">
        <f>ROUND(I505*H505,2)</f>
        <v>0</v>
      </c>
      <c r="K505" s="189" t="s">
        <v>133</v>
      </c>
      <c r="L505" s="40"/>
      <c r="M505" s="194" t="s">
        <v>1</v>
      </c>
      <c r="N505" s="195" t="s">
        <v>42</v>
      </c>
      <c r="O505" s="72"/>
      <c r="P505" s="196">
        <f>O505*H505</f>
        <v>0</v>
      </c>
      <c r="Q505" s="196">
        <v>9.7000000000000003E-3</v>
      </c>
      <c r="R505" s="196">
        <f>Q505*H505</f>
        <v>0.43262</v>
      </c>
      <c r="S505" s="196">
        <v>0</v>
      </c>
      <c r="T505" s="197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8" t="s">
        <v>148</v>
      </c>
      <c r="AT505" s="198" t="s">
        <v>129</v>
      </c>
      <c r="AU505" s="198" t="s">
        <v>135</v>
      </c>
      <c r="AY505" s="18" t="s">
        <v>126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18" t="s">
        <v>135</v>
      </c>
      <c r="BK505" s="199">
        <f>ROUND(I505*H505,2)</f>
        <v>0</v>
      </c>
      <c r="BL505" s="18" t="s">
        <v>148</v>
      </c>
      <c r="BM505" s="198" t="s">
        <v>636</v>
      </c>
    </row>
    <row r="506" spans="1:65" s="13" customFormat="1">
      <c r="B506" s="205"/>
      <c r="C506" s="206"/>
      <c r="D506" s="207" t="s">
        <v>211</v>
      </c>
      <c r="E506" s="208" t="s">
        <v>1</v>
      </c>
      <c r="F506" s="209" t="s">
        <v>637</v>
      </c>
      <c r="G506" s="206"/>
      <c r="H506" s="208" t="s">
        <v>1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211</v>
      </c>
      <c r="AU506" s="215" t="s">
        <v>135</v>
      </c>
      <c r="AV506" s="13" t="s">
        <v>83</v>
      </c>
      <c r="AW506" s="13" t="s">
        <v>32</v>
      </c>
      <c r="AX506" s="13" t="s">
        <v>76</v>
      </c>
      <c r="AY506" s="215" t="s">
        <v>126</v>
      </c>
    </row>
    <row r="507" spans="1:65" s="14" customFormat="1">
      <c r="B507" s="216"/>
      <c r="C507" s="217"/>
      <c r="D507" s="207" t="s">
        <v>211</v>
      </c>
      <c r="E507" s="218" t="s">
        <v>1</v>
      </c>
      <c r="F507" s="219" t="s">
        <v>628</v>
      </c>
      <c r="G507" s="217"/>
      <c r="H507" s="220">
        <v>44.6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211</v>
      </c>
      <c r="AU507" s="226" t="s">
        <v>135</v>
      </c>
      <c r="AV507" s="14" t="s">
        <v>135</v>
      </c>
      <c r="AW507" s="14" t="s">
        <v>32</v>
      </c>
      <c r="AX507" s="14" t="s">
        <v>83</v>
      </c>
      <c r="AY507" s="226" t="s">
        <v>126</v>
      </c>
    </row>
    <row r="508" spans="1:65" s="2" customFormat="1" ht="16.5" customHeight="1">
      <c r="A508" s="35"/>
      <c r="B508" s="36"/>
      <c r="C508" s="243" t="s">
        <v>638</v>
      </c>
      <c r="D508" s="243" t="s">
        <v>340</v>
      </c>
      <c r="E508" s="244" t="s">
        <v>639</v>
      </c>
      <c r="F508" s="245" t="s">
        <v>640</v>
      </c>
      <c r="G508" s="246" t="s">
        <v>209</v>
      </c>
      <c r="H508" s="247">
        <v>46.83</v>
      </c>
      <c r="I508" s="248"/>
      <c r="J508" s="249">
        <f>ROUND(I508*H508,2)</f>
        <v>0</v>
      </c>
      <c r="K508" s="245" t="s">
        <v>133</v>
      </c>
      <c r="L508" s="250"/>
      <c r="M508" s="251" t="s">
        <v>1</v>
      </c>
      <c r="N508" s="252" t="s">
        <v>42</v>
      </c>
      <c r="O508" s="72"/>
      <c r="P508" s="196">
        <f>O508*H508</f>
        <v>0</v>
      </c>
      <c r="Q508" s="196">
        <v>1.6500000000000001E-2</v>
      </c>
      <c r="R508" s="196">
        <f>Q508*H508</f>
        <v>0.77269500000000002</v>
      </c>
      <c r="S508" s="196">
        <v>0</v>
      </c>
      <c r="T508" s="19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8" t="s">
        <v>164</v>
      </c>
      <c r="AT508" s="198" t="s">
        <v>340</v>
      </c>
      <c r="AU508" s="198" t="s">
        <v>135</v>
      </c>
      <c r="AY508" s="18" t="s">
        <v>126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8" t="s">
        <v>135</v>
      </c>
      <c r="BK508" s="199">
        <f>ROUND(I508*H508,2)</f>
        <v>0</v>
      </c>
      <c r="BL508" s="18" t="s">
        <v>148</v>
      </c>
      <c r="BM508" s="198" t="s">
        <v>641</v>
      </c>
    </row>
    <row r="509" spans="1:65" s="14" customFormat="1">
      <c r="B509" s="216"/>
      <c r="C509" s="217"/>
      <c r="D509" s="207" t="s">
        <v>211</v>
      </c>
      <c r="E509" s="217"/>
      <c r="F509" s="219" t="s">
        <v>642</v>
      </c>
      <c r="G509" s="217"/>
      <c r="H509" s="220">
        <v>46.83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211</v>
      </c>
      <c r="AU509" s="226" t="s">
        <v>135</v>
      </c>
      <c r="AV509" s="14" t="s">
        <v>135</v>
      </c>
      <c r="AW509" s="14" t="s">
        <v>4</v>
      </c>
      <c r="AX509" s="14" t="s">
        <v>83</v>
      </c>
      <c r="AY509" s="226" t="s">
        <v>126</v>
      </c>
    </row>
    <row r="510" spans="1:65" s="2" customFormat="1" ht="24.2" customHeight="1">
      <c r="A510" s="35"/>
      <c r="B510" s="36"/>
      <c r="C510" s="187" t="s">
        <v>643</v>
      </c>
      <c r="D510" s="187" t="s">
        <v>129</v>
      </c>
      <c r="E510" s="188" t="s">
        <v>644</v>
      </c>
      <c r="F510" s="189" t="s">
        <v>645</v>
      </c>
      <c r="G510" s="190" t="s">
        <v>209</v>
      </c>
      <c r="H510" s="191">
        <v>44.6</v>
      </c>
      <c r="I510" s="192"/>
      <c r="J510" s="193">
        <f>ROUND(I510*H510,2)</f>
        <v>0</v>
      </c>
      <c r="K510" s="189" t="s">
        <v>133</v>
      </c>
      <c r="L510" s="40"/>
      <c r="M510" s="194" t="s">
        <v>1</v>
      </c>
      <c r="N510" s="195" t="s">
        <v>42</v>
      </c>
      <c r="O510" s="72"/>
      <c r="P510" s="196">
        <f>O510*H510</f>
        <v>0</v>
      </c>
      <c r="Q510" s="196">
        <v>9.0000000000000006E-5</v>
      </c>
      <c r="R510" s="196">
        <f>Q510*H510</f>
        <v>4.0140000000000002E-3</v>
      </c>
      <c r="S510" s="196">
        <v>0</v>
      </c>
      <c r="T510" s="197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8" t="s">
        <v>148</v>
      </c>
      <c r="AT510" s="198" t="s">
        <v>129</v>
      </c>
      <c r="AU510" s="198" t="s">
        <v>135</v>
      </c>
      <c r="AY510" s="18" t="s">
        <v>126</v>
      </c>
      <c r="BE510" s="199">
        <f>IF(N510="základní",J510,0)</f>
        <v>0</v>
      </c>
      <c r="BF510" s="199">
        <f>IF(N510="snížená",J510,0)</f>
        <v>0</v>
      </c>
      <c r="BG510" s="199">
        <f>IF(N510="zákl. přenesená",J510,0)</f>
        <v>0</v>
      </c>
      <c r="BH510" s="199">
        <f>IF(N510="sníž. přenesená",J510,0)</f>
        <v>0</v>
      </c>
      <c r="BI510" s="199">
        <f>IF(N510="nulová",J510,0)</f>
        <v>0</v>
      </c>
      <c r="BJ510" s="18" t="s">
        <v>135</v>
      </c>
      <c r="BK510" s="199">
        <f>ROUND(I510*H510,2)</f>
        <v>0</v>
      </c>
      <c r="BL510" s="18" t="s">
        <v>148</v>
      </c>
      <c r="BM510" s="198" t="s">
        <v>646</v>
      </c>
    </row>
    <row r="511" spans="1:65" s="2" customFormat="1" ht="24.2" customHeight="1">
      <c r="A511" s="35"/>
      <c r="B511" s="36"/>
      <c r="C511" s="187" t="s">
        <v>647</v>
      </c>
      <c r="D511" s="187" t="s">
        <v>129</v>
      </c>
      <c r="E511" s="188" t="s">
        <v>648</v>
      </c>
      <c r="F511" s="189" t="s">
        <v>649</v>
      </c>
      <c r="G511" s="190" t="s">
        <v>209</v>
      </c>
      <c r="H511" s="191">
        <v>44.6</v>
      </c>
      <c r="I511" s="192"/>
      <c r="J511" s="193">
        <f>ROUND(I511*H511,2)</f>
        <v>0</v>
      </c>
      <c r="K511" s="189" t="s">
        <v>133</v>
      </c>
      <c r="L511" s="40"/>
      <c r="M511" s="194" t="s">
        <v>1</v>
      </c>
      <c r="N511" s="195" t="s">
        <v>42</v>
      </c>
      <c r="O511" s="72"/>
      <c r="P511" s="196">
        <f>O511*H511</f>
        <v>0</v>
      </c>
      <c r="Q511" s="196">
        <v>2.6800000000000001E-3</v>
      </c>
      <c r="R511" s="196">
        <f>Q511*H511</f>
        <v>0.11952800000000001</v>
      </c>
      <c r="S511" s="196">
        <v>0</v>
      </c>
      <c r="T511" s="197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8" t="s">
        <v>148</v>
      </c>
      <c r="AT511" s="198" t="s">
        <v>129</v>
      </c>
      <c r="AU511" s="198" t="s">
        <v>135</v>
      </c>
      <c r="AY511" s="18" t="s">
        <v>126</v>
      </c>
      <c r="BE511" s="199">
        <f>IF(N511="základní",J511,0)</f>
        <v>0</v>
      </c>
      <c r="BF511" s="199">
        <f>IF(N511="snížená",J511,0)</f>
        <v>0</v>
      </c>
      <c r="BG511" s="199">
        <f>IF(N511="zákl. přenesená",J511,0)</f>
        <v>0</v>
      </c>
      <c r="BH511" s="199">
        <f>IF(N511="sníž. přenesená",J511,0)</f>
        <v>0</v>
      </c>
      <c r="BI511" s="199">
        <f>IF(N511="nulová",J511,0)</f>
        <v>0</v>
      </c>
      <c r="BJ511" s="18" t="s">
        <v>135</v>
      </c>
      <c r="BK511" s="199">
        <f>ROUND(I511*H511,2)</f>
        <v>0</v>
      </c>
      <c r="BL511" s="18" t="s">
        <v>148</v>
      </c>
      <c r="BM511" s="198" t="s">
        <v>650</v>
      </c>
    </row>
    <row r="512" spans="1:65" s="2" customFormat="1" ht="24.2" customHeight="1">
      <c r="A512" s="35"/>
      <c r="B512" s="36"/>
      <c r="C512" s="187" t="s">
        <v>651</v>
      </c>
      <c r="D512" s="187" t="s">
        <v>129</v>
      </c>
      <c r="E512" s="188" t="s">
        <v>652</v>
      </c>
      <c r="F512" s="189" t="s">
        <v>653</v>
      </c>
      <c r="G512" s="190" t="s">
        <v>209</v>
      </c>
      <c r="H512" s="191">
        <v>857.97</v>
      </c>
      <c r="I512" s="192"/>
      <c r="J512" s="193">
        <f>ROUND(I512*H512,2)</f>
        <v>0</v>
      </c>
      <c r="K512" s="189" t="s">
        <v>133</v>
      </c>
      <c r="L512" s="40"/>
      <c r="M512" s="194" t="s">
        <v>1</v>
      </c>
      <c r="N512" s="195" t="s">
        <v>42</v>
      </c>
      <c r="O512" s="72"/>
      <c r="P512" s="196">
        <f>O512*H512</f>
        <v>0</v>
      </c>
      <c r="Q512" s="196">
        <v>1.146E-2</v>
      </c>
      <c r="R512" s="196">
        <f>Q512*H512</f>
        <v>9.8323362000000003</v>
      </c>
      <c r="S512" s="196">
        <v>0</v>
      </c>
      <c r="T512" s="19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148</v>
      </c>
      <c r="AT512" s="198" t="s">
        <v>129</v>
      </c>
      <c r="AU512" s="198" t="s">
        <v>135</v>
      </c>
      <c r="AY512" s="18" t="s">
        <v>126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8" t="s">
        <v>135</v>
      </c>
      <c r="BK512" s="199">
        <f>ROUND(I512*H512,2)</f>
        <v>0</v>
      </c>
      <c r="BL512" s="18" t="s">
        <v>148</v>
      </c>
      <c r="BM512" s="198" t="s">
        <v>654</v>
      </c>
    </row>
    <row r="513" spans="1:65" s="13" customFormat="1">
      <c r="B513" s="205"/>
      <c r="C513" s="206"/>
      <c r="D513" s="207" t="s">
        <v>211</v>
      </c>
      <c r="E513" s="208" t="s">
        <v>1</v>
      </c>
      <c r="F513" s="209" t="s">
        <v>655</v>
      </c>
      <c r="G513" s="206"/>
      <c r="H513" s="208" t="s">
        <v>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211</v>
      </c>
      <c r="AU513" s="215" t="s">
        <v>135</v>
      </c>
      <c r="AV513" s="13" t="s">
        <v>83</v>
      </c>
      <c r="AW513" s="13" t="s">
        <v>32</v>
      </c>
      <c r="AX513" s="13" t="s">
        <v>76</v>
      </c>
      <c r="AY513" s="215" t="s">
        <v>126</v>
      </c>
    </row>
    <row r="514" spans="1:65" s="14" customFormat="1">
      <c r="B514" s="216"/>
      <c r="C514" s="217"/>
      <c r="D514" s="207" t="s">
        <v>211</v>
      </c>
      <c r="E514" s="218" t="s">
        <v>1</v>
      </c>
      <c r="F514" s="219" t="s">
        <v>656</v>
      </c>
      <c r="G514" s="217"/>
      <c r="H514" s="220">
        <v>857.97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211</v>
      </c>
      <c r="AU514" s="226" t="s">
        <v>135</v>
      </c>
      <c r="AV514" s="14" t="s">
        <v>135</v>
      </c>
      <c r="AW514" s="14" t="s">
        <v>32</v>
      </c>
      <c r="AX514" s="14" t="s">
        <v>83</v>
      </c>
      <c r="AY514" s="226" t="s">
        <v>126</v>
      </c>
    </row>
    <row r="515" spans="1:65" s="2" customFormat="1" ht="21.75" customHeight="1">
      <c r="A515" s="35"/>
      <c r="B515" s="36"/>
      <c r="C515" s="187" t="s">
        <v>657</v>
      </c>
      <c r="D515" s="187" t="s">
        <v>129</v>
      </c>
      <c r="E515" s="188" t="s">
        <v>658</v>
      </c>
      <c r="F515" s="189" t="s">
        <v>659</v>
      </c>
      <c r="G515" s="190" t="s">
        <v>209</v>
      </c>
      <c r="H515" s="191">
        <v>70.268000000000001</v>
      </c>
      <c r="I515" s="192"/>
      <c r="J515" s="193">
        <f>ROUND(I515*H515,2)</f>
        <v>0</v>
      </c>
      <c r="K515" s="189" t="s">
        <v>133</v>
      </c>
      <c r="L515" s="40"/>
      <c r="M515" s="194" t="s">
        <v>1</v>
      </c>
      <c r="N515" s="195" t="s">
        <v>42</v>
      </c>
      <c r="O515" s="72"/>
      <c r="P515" s="196">
        <f>O515*H515</f>
        <v>0</v>
      </c>
      <c r="Q515" s="196">
        <v>6.4999999999999997E-3</v>
      </c>
      <c r="R515" s="196">
        <f>Q515*H515</f>
        <v>0.45674199999999998</v>
      </c>
      <c r="S515" s="196">
        <v>0</v>
      </c>
      <c r="T515" s="197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8" t="s">
        <v>148</v>
      </c>
      <c r="AT515" s="198" t="s">
        <v>129</v>
      </c>
      <c r="AU515" s="198" t="s">
        <v>135</v>
      </c>
      <c r="AY515" s="18" t="s">
        <v>126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8" t="s">
        <v>135</v>
      </c>
      <c r="BK515" s="199">
        <f>ROUND(I515*H515,2)</f>
        <v>0</v>
      </c>
      <c r="BL515" s="18" t="s">
        <v>148</v>
      </c>
      <c r="BM515" s="198" t="s">
        <v>660</v>
      </c>
    </row>
    <row r="516" spans="1:65" s="14" customFormat="1">
      <c r="B516" s="216"/>
      <c r="C516" s="217"/>
      <c r="D516" s="207" t="s">
        <v>211</v>
      </c>
      <c r="E516" s="218" t="s">
        <v>1</v>
      </c>
      <c r="F516" s="219" t="s">
        <v>661</v>
      </c>
      <c r="G516" s="217"/>
      <c r="H516" s="220">
        <v>36.847999999999999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211</v>
      </c>
      <c r="AU516" s="226" t="s">
        <v>135</v>
      </c>
      <c r="AV516" s="14" t="s">
        <v>135</v>
      </c>
      <c r="AW516" s="14" t="s">
        <v>32</v>
      </c>
      <c r="AX516" s="14" t="s">
        <v>76</v>
      </c>
      <c r="AY516" s="226" t="s">
        <v>126</v>
      </c>
    </row>
    <row r="517" spans="1:65" s="14" customFormat="1">
      <c r="B517" s="216"/>
      <c r="C517" s="217"/>
      <c r="D517" s="207" t="s">
        <v>211</v>
      </c>
      <c r="E517" s="218" t="s">
        <v>1</v>
      </c>
      <c r="F517" s="219" t="s">
        <v>662</v>
      </c>
      <c r="G517" s="217"/>
      <c r="H517" s="220">
        <v>11.417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211</v>
      </c>
      <c r="AU517" s="226" t="s">
        <v>135</v>
      </c>
      <c r="AV517" s="14" t="s">
        <v>135</v>
      </c>
      <c r="AW517" s="14" t="s">
        <v>32</v>
      </c>
      <c r="AX517" s="14" t="s">
        <v>76</v>
      </c>
      <c r="AY517" s="226" t="s">
        <v>126</v>
      </c>
    </row>
    <row r="518" spans="1:65" s="14" customFormat="1">
      <c r="B518" s="216"/>
      <c r="C518" s="217"/>
      <c r="D518" s="207" t="s">
        <v>211</v>
      </c>
      <c r="E518" s="218" t="s">
        <v>1</v>
      </c>
      <c r="F518" s="219" t="s">
        <v>663</v>
      </c>
      <c r="G518" s="217"/>
      <c r="H518" s="220">
        <v>50.84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211</v>
      </c>
      <c r="AU518" s="226" t="s">
        <v>135</v>
      </c>
      <c r="AV518" s="14" t="s">
        <v>135</v>
      </c>
      <c r="AW518" s="14" t="s">
        <v>32</v>
      </c>
      <c r="AX518" s="14" t="s">
        <v>76</v>
      </c>
      <c r="AY518" s="226" t="s">
        <v>126</v>
      </c>
    </row>
    <row r="519" spans="1:65" s="14" customFormat="1">
      <c r="B519" s="216"/>
      <c r="C519" s="217"/>
      <c r="D519" s="207" t="s">
        <v>211</v>
      </c>
      <c r="E519" s="218" t="s">
        <v>1</v>
      </c>
      <c r="F519" s="219" t="s">
        <v>265</v>
      </c>
      <c r="G519" s="217"/>
      <c r="H519" s="220">
        <v>-24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211</v>
      </c>
      <c r="AU519" s="226" t="s">
        <v>135</v>
      </c>
      <c r="AV519" s="14" t="s">
        <v>135</v>
      </c>
      <c r="AW519" s="14" t="s">
        <v>32</v>
      </c>
      <c r="AX519" s="14" t="s">
        <v>76</v>
      </c>
      <c r="AY519" s="226" t="s">
        <v>126</v>
      </c>
    </row>
    <row r="520" spans="1:65" s="14" customFormat="1">
      <c r="B520" s="216"/>
      <c r="C520" s="217"/>
      <c r="D520" s="207" t="s">
        <v>211</v>
      </c>
      <c r="E520" s="218" t="s">
        <v>1</v>
      </c>
      <c r="F520" s="219" t="s">
        <v>664</v>
      </c>
      <c r="G520" s="217"/>
      <c r="H520" s="220">
        <v>-12.15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211</v>
      </c>
      <c r="AU520" s="226" t="s">
        <v>135</v>
      </c>
      <c r="AV520" s="14" t="s">
        <v>135</v>
      </c>
      <c r="AW520" s="14" t="s">
        <v>32</v>
      </c>
      <c r="AX520" s="14" t="s">
        <v>76</v>
      </c>
      <c r="AY520" s="226" t="s">
        <v>126</v>
      </c>
    </row>
    <row r="521" spans="1:65" s="14" customFormat="1">
      <c r="B521" s="216"/>
      <c r="C521" s="217"/>
      <c r="D521" s="207" t="s">
        <v>211</v>
      </c>
      <c r="E521" s="218" t="s">
        <v>1</v>
      </c>
      <c r="F521" s="219" t="s">
        <v>264</v>
      </c>
      <c r="G521" s="217"/>
      <c r="H521" s="220">
        <v>-7.02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211</v>
      </c>
      <c r="AU521" s="226" t="s">
        <v>135</v>
      </c>
      <c r="AV521" s="14" t="s">
        <v>135</v>
      </c>
      <c r="AW521" s="14" t="s">
        <v>32</v>
      </c>
      <c r="AX521" s="14" t="s">
        <v>76</v>
      </c>
      <c r="AY521" s="226" t="s">
        <v>126</v>
      </c>
    </row>
    <row r="522" spans="1:65" s="14" customFormat="1">
      <c r="B522" s="216"/>
      <c r="C522" s="217"/>
      <c r="D522" s="207" t="s">
        <v>211</v>
      </c>
      <c r="E522" s="218" t="s">
        <v>1</v>
      </c>
      <c r="F522" s="219" t="s">
        <v>665</v>
      </c>
      <c r="G522" s="217"/>
      <c r="H522" s="220">
        <v>7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211</v>
      </c>
      <c r="AU522" s="226" t="s">
        <v>135</v>
      </c>
      <c r="AV522" s="14" t="s">
        <v>135</v>
      </c>
      <c r="AW522" s="14" t="s">
        <v>32</v>
      </c>
      <c r="AX522" s="14" t="s">
        <v>76</v>
      </c>
      <c r="AY522" s="226" t="s">
        <v>126</v>
      </c>
    </row>
    <row r="523" spans="1:65" s="14" customFormat="1">
      <c r="B523" s="216"/>
      <c r="C523" s="217"/>
      <c r="D523" s="207" t="s">
        <v>211</v>
      </c>
      <c r="E523" s="218" t="s">
        <v>1</v>
      </c>
      <c r="F523" s="219" t="s">
        <v>666</v>
      </c>
      <c r="G523" s="217"/>
      <c r="H523" s="220">
        <v>4.5679999999999996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211</v>
      </c>
      <c r="AU523" s="226" t="s">
        <v>135</v>
      </c>
      <c r="AV523" s="14" t="s">
        <v>135</v>
      </c>
      <c r="AW523" s="14" t="s">
        <v>32</v>
      </c>
      <c r="AX523" s="14" t="s">
        <v>76</v>
      </c>
      <c r="AY523" s="226" t="s">
        <v>126</v>
      </c>
    </row>
    <row r="524" spans="1:65" s="14" customFormat="1">
      <c r="B524" s="216"/>
      <c r="C524" s="217"/>
      <c r="D524" s="207" t="s">
        <v>211</v>
      </c>
      <c r="E524" s="218" t="s">
        <v>1</v>
      </c>
      <c r="F524" s="219" t="s">
        <v>667</v>
      </c>
      <c r="G524" s="217"/>
      <c r="H524" s="220">
        <v>2.7650000000000001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211</v>
      </c>
      <c r="AU524" s="226" t="s">
        <v>135</v>
      </c>
      <c r="AV524" s="14" t="s">
        <v>135</v>
      </c>
      <c r="AW524" s="14" t="s">
        <v>32</v>
      </c>
      <c r="AX524" s="14" t="s">
        <v>76</v>
      </c>
      <c r="AY524" s="226" t="s">
        <v>126</v>
      </c>
    </row>
    <row r="525" spans="1:65" s="15" customFormat="1">
      <c r="B525" s="227"/>
      <c r="C525" s="228"/>
      <c r="D525" s="207" t="s">
        <v>211</v>
      </c>
      <c r="E525" s="229" t="s">
        <v>1</v>
      </c>
      <c r="F525" s="230" t="s">
        <v>219</v>
      </c>
      <c r="G525" s="228"/>
      <c r="H525" s="231">
        <v>70.268000000000001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211</v>
      </c>
      <c r="AU525" s="237" t="s">
        <v>135</v>
      </c>
      <c r="AV525" s="15" t="s">
        <v>148</v>
      </c>
      <c r="AW525" s="15" t="s">
        <v>32</v>
      </c>
      <c r="AX525" s="15" t="s">
        <v>83</v>
      </c>
      <c r="AY525" s="237" t="s">
        <v>126</v>
      </c>
    </row>
    <row r="526" spans="1:65" s="2" customFormat="1" ht="21.75" customHeight="1">
      <c r="A526" s="35"/>
      <c r="B526" s="36"/>
      <c r="C526" s="187" t="s">
        <v>668</v>
      </c>
      <c r="D526" s="187" t="s">
        <v>129</v>
      </c>
      <c r="E526" s="188" t="s">
        <v>669</v>
      </c>
      <c r="F526" s="189" t="s">
        <v>670</v>
      </c>
      <c r="G526" s="190" t="s">
        <v>209</v>
      </c>
      <c r="H526" s="191">
        <v>70.268000000000001</v>
      </c>
      <c r="I526" s="192"/>
      <c r="J526" s="193">
        <f>ROUND(I526*H526,2)</f>
        <v>0</v>
      </c>
      <c r="K526" s="189" t="s">
        <v>133</v>
      </c>
      <c r="L526" s="40"/>
      <c r="M526" s="194" t="s">
        <v>1</v>
      </c>
      <c r="N526" s="195" t="s">
        <v>42</v>
      </c>
      <c r="O526" s="72"/>
      <c r="P526" s="196">
        <f>O526*H526</f>
        <v>0</v>
      </c>
      <c r="Q526" s="196">
        <v>0.01</v>
      </c>
      <c r="R526" s="196">
        <f>Q526*H526</f>
        <v>0.70267999999999997</v>
      </c>
      <c r="S526" s="196">
        <v>0</v>
      </c>
      <c r="T526" s="197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8" t="s">
        <v>148</v>
      </c>
      <c r="AT526" s="198" t="s">
        <v>129</v>
      </c>
      <c r="AU526" s="198" t="s">
        <v>135</v>
      </c>
      <c r="AY526" s="18" t="s">
        <v>126</v>
      </c>
      <c r="BE526" s="199">
        <f>IF(N526="základní",J526,0)</f>
        <v>0</v>
      </c>
      <c r="BF526" s="199">
        <f>IF(N526="snížená",J526,0)</f>
        <v>0</v>
      </c>
      <c r="BG526" s="199">
        <f>IF(N526="zákl. přenesená",J526,0)</f>
        <v>0</v>
      </c>
      <c r="BH526" s="199">
        <f>IF(N526="sníž. přenesená",J526,0)</f>
        <v>0</v>
      </c>
      <c r="BI526" s="199">
        <f>IF(N526="nulová",J526,0)</f>
        <v>0</v>
      </c>
      <c r="BJ526" s="18" t="s">
        <v>135</v>
      </c>
      <c r="BK526" s="199">
        <f>ROUND(I526*H526,2)</f>
        <v>0</v>
      </c>
      <c r="BL526" s="18" t="s">
        <v>148</v>
      </c>
      <c r="BM526" s="198" t="s">
        <v>671</v>
      </c>
    </row>
    <row r="527" spans="1:65" s="2" customFormat="1" ht="21.75" customHeight="1">
      <c r="A527" s="35"/>
      <c r="B527" s="36"/>
      <c r="C527" s="187" t="s">
        <v>672</v>
      </c>
      <c r="D527" s="187" t="s">
        <v>129</v>
      </c>
      <c r="E527" s="188" t="s">
        <v>673</v>
      </c>
      <c r="F527" s="189" t="s">
        <v>674</v>
      </c>
      <c r="G527" s="190" t="s">
        <v>209</v>
      </c>
      <c r="H527" s="191">
        <v>855.35</v>
      </c>
      <c r="I527" s="192"/>
      <c r="J527" s="193">
        <f>ROUND(I527*H527,2)</f>
        <v>0</v>
      </c>
      <c r="K527" s="189" t="s">
        <v>133</v>
      </c>
      <c r="L527" s="40"/>
      <c r="M527" s="194" t="s">
        <v>1</v>
      </c>
      <c r="N527" s="195" t="s">
        <v>42</v>
      </c>
      <c r="O527" s="72"/>
      <c r="P527" s="196">
        <f>O527*H527</f>
        <v>0</v>
      </c>
      <c r="Q527" s="196">
        <v>2.5999999999999998E-4</v>
      </c>
      <c r="R527" s="196">
        <f>Q527*H527</f>
        <v>0.22239099999999998</v>
      </c>
      <c r="S527" s="196">
        <v>0</v>
      </c>
      <c r="T527" s="19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8" t="s">
        <v>148</v>
      </c>
      <c r="AT527" s="198" t="s">
        <v>129</v>
      </c>
      <c r="AU527" s="198" t="s">
        <v>135</v>
      </c>
      <c r="AY527" s="18" t="s">
        <v>126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8" t="s">
        <v>135</v>
      </c>
      <c r="BK527" s="199">
        <f>ROUND(I527*H527,2)</f>
        <v>0</v>
      </c>
      <c r="BL527" s="18" t="s">
        <v>148</v>
      </c>
      <c r="BM527" s="198" t="s">
        <v>675</v>
      </c>
    </row>
    <row r="528" spans="1:65" s="13" customFormat="1">
      <c r="B528" s="205"/>
      <c r="C528" s="206"/>
      <c r="D528" s="207" t="s">
        <v>211</v>
      </c>
      <c r="E528" s="208" t="s">
        <v>1</v>
      </c>
      <c r="F528" s="209" t="s">
        <v>614</v>
      </c>
      <c r="G528" s="206"/>
      <c r="H528" s="208" t="s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211</v>
      </c>
      <c r="AU528" s="215" t="s">
        <v>135</v>
      </c>
      <c r="AV528" s="13" t="s">
        <v>83</v>
      </c>
      <c r="AW528" s="13" t="s">
        <v>32</v>
      </c>
      <c r="AX528" s="13" t="s">
        <v>76</v>
      </c>
      <c r="AY528" s="215" t="s">
        <v>126</v>
      </c>
    </row>
    <row r="529" spans="2:51" s="14" customFormat="1">
      <c r="B529" s="216"/>
      <c r="C529" s="217"/>
      <c r="D529" s="207" t="s">
        <v>211</v>
      </c>
      <c r="E529" s="218" t="s">
        <v>1</v>
      </c>
      <c r="F529" s="219" t="s">
        <v>615</v>
      </c>
      <c r="G529" s="217"/>
      <c r="H529" s="220">
        <v>900.48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211</v>
      </c>
      <c r="AU529" s="226" t="s">
        <v>135</v>
      </c>
      <c r="AV529" s="14" t="s">
        <v>135</v>
      </c>
      <c r="AW529" s="14" t="s">
        <v>32</v>
      </c>
      <c r="AX529" s="14" t="s">
        <v>76</v>
      </c>
      <c r="AY529" s="226" t="s">
        <v>126</v>
      </c>
    </row>
    <row r="530" spans="2:51" s="14" customFormat="1">
      <c r="B530" s="216"/>
      <c r="C530" s="217"/>
      <c r="D530" s="207" t="s">
        <v>211</v>
      </c>
      <c r="E530" s="218" t="s">
        <v>1</v>
      </c>
      <c r="F530" s="219" t="s">
        <v>616</v>
      </c>
      <c r="G530" s="217"/>
      <c r="H530" s="220">
        <v>-14.04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211</v>
      </c>
      <c r="AU530" s="226" t="s">
        <v>135</v>
      </c>
      <c r="AV530" s="14" t="s">
        <v>135</v>
      </c>
      <c r="AW530" s="14" t="s">
        <v>32</v>
      </c>
      <c r="AX530" s="14" t="s">
        <v>76</v>
      </c>
      <c r="AY530" s="226" t="s">
        <v>126</v>
      </c>
    </row>
    <row r="531" spans="2:51" s="14" customFormat="1">
      <c r="B531" s="216"/>
      <c r="C531" s="217"/>
      <c r="D531" s="207" t="s">
        <v>211</v>
      </c>
      <c r="E531" s="218" t="s">
        <v>1</v>
      </c>
      <c r="F531" s="219" t="s">
        <v>617</v>
      </c>
      <c r="G531" s="217"/>
      <c r="H531" s="220">
        <v>7.875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211</v>
      </c>
      <c r="AU531" s="226" t="s">
        <v>135</v>
      </c>
      <c r="AV531" s="14" t="s">
        <v>135</v>
      </c>
      <c r="AW531" s="14" t="s">
        <v>32</v>
      </c>
      <c r="AX531" s="14" t="s">
        <v>76</v>
      </c>
      <c r="AY531" s="226" t="s">
        <v>126</v>
      </c>
    </row>
    <row r="532" spans="2:51" s="14" customFormat="1">
      <c r="B532" s="216"/>
      <c r="C532" s="217"/>
      <c r="D532" s="207" t="s">
        <v>211</v>
      </c>
      <c r="E532" s="218" t="s">
        <v>1</v>
      </c>
      <c r="F532" s="219" t="s">
        <v>530</v>
      </c>
      <c r="G532" s="217"/>
      <c r="H532" s="220">
        <v>-7.68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211</v>
      </c>
      <c r="AU532" s="226" t="s">
        <v>135</v>
      </c>
      <c r="AV532" s="14" t="s">
        <v>135</v>
      </c>
      <c r="AW532" s="14" t="s">
        <v>32</v>
      </c>
      <c r="AX532" s="14" t="s">
        <v>76</v>
      </c>
      <c r="AY532" s="226" t="s">
        <v>126</v>
      </c>
    </row>
    <row r="533" spans="2:51" s="14" customFormat="1">
      <c r="B533" s="216"/>
      <c r="C533" s="217"/>
      <c r="D533" s="207" t="s">
        <v>211</v>
      </c>
      <c r="E533" s="218" t="s">
        <v>1</v>
      </c>
      <c r="F533" s="219" t="s">
        <v>618</v>
      </c>
      <c r="G533" s="217"/>
      <c r="H533" s="220">
        <v>-20.8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211</v>
      </c>
      <c r="AU533" s="226" t="s">
        <v>135</v>
      </c>
      <c r="AV533" s="14" t="s">
        <v>135</v>
      </c>
      <c r="AW533" s="14" t="s">
        <v>32</v>
      </c>
      <c r="AX533" s="14" t="s">
        <v>76</v>
      </c>
      <c r="AY533" s="226" t="s">
        <v>126</v>
      </c>
    </row>
    <row r="534" spans="2:51" s="14" customFormat="1">
      <c r="B534" s="216"/>
      <c r="C534" s="217"/>
      <c r="D534" s="207" t="s">
        <v>211</v>
      </c>
      <c r="E534" s="218" t="s">
        <v>1</v>
      </c>
      <c r="F534" s="219" t="s">
        <v>619</v>
      </c>
      <c r="G534" s="217"/>
      <c r="H534" s="220">
        <v>6.44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211</v>
      </c>
      <c r="AU534" s="226" t="s">
        <v>135</v>
      </c>
      <c r="AV534" s="14" t="s">
        <v>135</v>
      </c>
      <c r="AW534" s="14" t="s">
        <v>32</v>
      </c>
      <c r="AX534" s="14" t="s">
        <v>76</v>
      </c>
      <c r="AY534" s="226" t="s">
        <v>126</v>
      </c>
    </row>
    <row r="535" spans="2:51" s="14" customFormat="1">
      <c r="B535" s="216"/>
      <c r="C535" s="217"/>
      <c r="D535" s="207" t="s">
        <v>211</v>
      </c>
      <c r="E535" s="218" t="s">
        <v>1</v>
      </c>
      <c r="F535" s="219" t="s">
        <v>597</v>
      </c>
      <c r="G535" s="217"/>
      <c r="H535" s="220">
        <v>-11.88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211</v>
      </c>
      <c r="AU535" s="226" t="s">
        <v>135</v>
      </c>
      <c r="AV535" s="14" t="s">
        <v>135</v>
      </c>
      <c r="AW535" s="14" t="s">
        <v>32</v>
      </c>
      <c r="AX535" s="14" t="s">
        <v>76</v>
      </c>
      <c r="AY535" s="226" t="s">
        <v>126</v>
      </c>
    </row>
    <row r="536" spans="2:51" s="14" customFormat="1">
      <c r="B536" s="216"/>
      <c r="C536" s="217"/>
      <c r="D536" s="207" t="s">
        <v>211</v>
      </c>
      <c r="E536" s="218" t="s">
        <v>1</v>
      </c>
      <c r="F536" s="219" t="s">
        <v>620</v>
      </c>
      <c r="G536" s="217"/>
      <c r="H536" s="220">
        <v>4.97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211</v>
      </c>
      <c r="AU536" s="226" t="s">
        <v>135</v>
      </c>
      <c r="AV536" s="14" t="s">
        <v>135</v>
      </c>
      <c r="AW536" s="14" t="s">
        <v>32</v>
      </c>
      <c r="AX536" s="14" t="s">
        <v>76</v>
      </c>
      <c r="AY536" s="226" t="s">
        <v>126</v>
      </c>
    </row>
    <row r="537" spans="2:51" s="14" customFormat="1">
      <c r="B537" s="216"/>
      <c r="C537" s="217"/>
      <c r="D537" s="207" t="s">
        <v>211</v>
      </c>
      <c r="E537" s="218" t="s">
        <v>1</v>
      </c>
      <c r="F537" s="219" t="s">
        <v>265</v>
      </c>
      <c r="G537" s="217"/>
      <c r="H537" s="220">
        <v>-24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211</v>
      </c>
      <c r="AU537" s="226" t="s">
        <v>135</v>
      </c>
      <c r="AV537" s="14" t="s">
        <v>135</v>
      </c>
      <c r="AW537" s="14" t="s">
        <v>32</v>
      </c>
      <c r="AX537" s="14" t="s">
        <v>76</v>
      </c>
      <c r="AY537" s="226" t="s">
        <v>126</v>
      </c>
    </row>
    <row r="538" spans="2:51" s="14" customFormat="1">
      <c r="B538" s="216"/>
      <c r="C538" s="217"/>
      <c r="D538" s="207" t="s">
        <v>211</v>
      </c>
      <c r="E538" s="218" t="s">
        <v>1</v>
      </c>
      <c r="F538" s="219" t="s">
        <v>552</v>
      </c>
      <c r="G538" s="217"/>
      <c r="H538" s="220">
        <v>7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211</v>
      </c>
      <c r="AU538" s="226" t="s">
        <v>135</v>
      </c>
      <c r="AV538" s="14" t="s">
        <v>135</v>
      </c>
      <c r="AW538" s="14" t="s">
        <v>32</v>
      </c>
      <c r="AX538" s="14" t="s">
        <v>76</v>
      </c>
      <c r="AY538" s="226" t="s">
        <v>126</v>
      </c>
    </row>
    <row r="539" spans="2:51" s="14" customFormat="1">
      <c r="B539" s="216"/>
      <c r="C539" s="217"/>
      <c r="D539" s="207" t="s">
        <v>211</v>
      </c>
      <c r="E539" s="218" t="s">
        <v>1</v>
      </c>
      <c r="F539" s="219" t="s">
        <v>621</v>
      </c>
      <c r="G539" s="217"/>
      <c r="H539" s="220">
        <v>-13.52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211</v>
      </c>
      <c r="AU539" s="226" t="s">
        <v>135</v>
      </c>
      <c r="AV539" s="14" t="s">
        <v>135</v>
      </c>
      <c r="AW539" s="14" t="s">
        <v>32</v>
      </c>
      <c r="AX539" s="14" t="s">
        <v>76</v>
      </c>
      <c r="AY539" s="226" t="s">
        <v>126</v>
      </c>
    </row>
    <row r="540" spans="2:51" s="14" customFormat="1">
      <c r="B540" s="216"/>
      <c r="C540" s="217"/>
      <c r="D540" s="207" t="s">
        <v>211</v>
      </c>
      <c r="E540" s="218" t="s">
        <v>1</v>
      </c>
      <c r="F540" s="219" t="s">
        <v>622</v>
      </c>
      <c r="G540" s="217"/>
      <c r="H540" s="220">
        <v>9.1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211</v>
      </c>
      <c r="AU540" s="226" t="s">
        <v>135</v>
      </c>
      <c r="AV540" s="14" t="s">
        <v>135</v>
      </c>
      <c r="AW540" s="14" t="s">
        <v>32</v>
      </c>
      <c r="AX540" s="14" t="s">
        <v>76</v>
      </c>
      <c r="AY540" s="226" t="s">
        <v>126</v>
      </c>
    </row>
    <row r="541" spans="2:51" s="14" customFormat="1">
      <c r="B541" s="216"/>
      <c r="C541" s="217"/>
      <c r="D541" s="207" t="s">
        <v>211</v>
      </c>
      <c r="E541" s="218" t="s">
        <v>1</v>
      </c>
      <c r="F541" s="219" t="s">
        <v>623</v>
      </c>
      <c r="G541" s="217"/>
      <c r="H541" s="220">
        <v>-11.76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211</v>
      </c>
      <c r="AU541" s="226" t="s">
        <v>135</v>
      </c>
      <c r="AV541" s="14" t="s">
        <v>135</v>
      </c>
      <c r="AW541" s="14" t="s">
        <v>32</v>
      </c>
      <c r="AX541" s="14" t="s">
        <v>76</v>
      </c>
      <c r="AY541" s="226" t="s">
        <v>126</v>
      </c>
    </row>
    <row r="542" spans="2:51" s="14" customFormat="1">
      <c r="B542" s="216"/>
      <c r="C542" s="217"/>
      <c r="D542" s="207" t="s">
        <v>211</v>
      </c>
      <c r="E542" s="218" t="s">
        <v>1</v>
      </c>
      <c r="F542" s="219" t="s">
        <v>624</v>
      </c>
      <c r="G542" s="217"/>
      <c r="H542" s="220">
        <v>6.86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211</v>
      </c>
      <c r="AU542" s="226" t="s">
        <v>135</v>
      </c>
      <c r="AV542" s="14" t="s">
        <v>135</v>
      </c>
      <c r="AW542" s="14" t="s">
        <v>32</v>
      </c>
      <c r="AX542" s="14" t="s">
        <v>76</v>
      </c>
      <c r="AY542" s="226" t="s">
        <v>126</v>
      </c>
    </row>
    <row r="543" spans="2:51" s="14" customFormat="1">
      <c r="B543" s="216"/>
      <c r="C543" s="217"/>
      <c r="D543" s="207" t="s">
        <v>211</v>
      </c>
      <c r="E543" s="218" t="s">
        <v>1</v>
      </c>
      <c r="F543" s="219" t="s">
        <v>625</v>
      </c>
      <c r="G543" s="217"/>
      <c r="H543" s="220">
        <v>-32.4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211</v>
      </c>
      <c r="AU543" s="226" t="s">
        <v>135</v>
      </c>
      <c r="AV543" s="14" t="s">
        <v>135</v>
      </c>
      <c r="AW543" s="14" t="s">
        <v>32</v>
      </c>
      <c r="AX543" s="14" t="s">
        <v>76</v>
      </c>
      <c r="AY543" s="226" t="s">
        <v>126</v>
      </c>
    </row>
    <row r="544" spans="2:51" s="14" customFormat="1">
      <c r="B544" s="216"/>
      <c r="C544" s="217"/>
      <c r="D544" s="207" t="s">
        <v>211</v>
      </c>
      <c r="E544" s="218" t="s">
        <v>1</v>
      </c>
      <c r="F544" s="219" t="s">
        <v>626</v>
      </c>
      <c r="G544" s="217"/>
      <c r="H544" s="220">
        <v>12.18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211</v>
      </c>
      <c r="AU544" s="226" t="s">
        <v>135</v>
      </c>
      <c r="AV544" s="14" t="s">
        <v>135</v>
      </c>
      <c r="AW544" s="14" t="s">
        <v>32</v>
      </c>
      <c r="AX544" s="14" t="s">
        <v>76</v>
      </c>
      <c r="AY544" s="226" t="s">
        <v>126</v>
      </c>
    </row>
    <row r="545" spans="1:65" s="14" customFormat="1">
      <c r="B545" s="216"/>
      <c r="C545" s="217"/>
      <c r="D545" s="207" t="s">
        <v>211</v>
      </c>
      <c r="E545" s="218" t="s">
        <v>1</v>
      </c>
      <c r="F545" s="219" t="s">
        <v>535</v>
      </c>
      <c r="G545" s="217"/>
      <c r="H545" s="220">
        <v>-8.64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211</v>
      </c>
      <c r="AU545" s="226" t="s">
        <v>135</v>
      </c>
      <c r="AV545" s="14" t="s">
        <v>135</v>
      </c>
      <c r="AW545" s="14" t="s">
        <v>32</v>
      </c>
      <c r="AX545" s="14" t="s">
        <v>76</v>
      </c>
      <c r="AY545" s="226" t="s">
        <v>126</v>
      </c>
    </row>
    <row r="546" spans="1:65" s="14" customFormat="1">
      <c r="B546" s="216"/>
      <c r="C546" s="217"/>
      <c r="D546" s="207" t="s">
        <v>211</v>
      </c>
      <c r="E546" s="218" t="s">
        <v>1</v>
      </c>
      <c r="F546" s="219" t="s">
        <v>627</v>
      </c>
      <c r="G546" s="217"/>
      <c r="H546" s="220">
        <v>3.1850000000000001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211</v>
      </c>
      <c r="AU546" s="226" t="s">
        <v>135</v>
      </c>
      <c r="AV546" s="14" t="s">
        <v>135</v>
      </c>
      <c r="AW546" s="14" t="s">
        <v>32</v>
      </c>
      <c r="AX546" s="14" t="s">
        <v>76</v>
      </c>
      <c r="AY546" s="226" t="s">
        <v>126</v>
      </c>
    </row>
    <row r="547" spans="1:65" s="14" customFormat="1">
      <c r="B547" s="216"/>
      <c r="C547" s="217"/>
      <c r="D547" s="207" t="s">
        <v>211</v>
      </c>
      <c r="E547" s="218" t="s">
        <v>1</v>
      </c>
      <c r="F547" s="219" t="s">
        <v>676</v>
      </c>
      <c r="G547" s="217"/>
      <c r="H547" s="220">
        <v>41.98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211</v>
      </c>
      <c r="AU547" s="226" t="s">
        <v>135</v>
      </c>
      <c r="AV547" s="14" t="s">
        <v>135</v>
      </c>
      <c r="AW547" s="14" t="s">
        <v>32</v>
      </c>
      <c r="AX547" s="14" t="s">
        <v>76</v>
      </c>
      <c r="AY547" s="226" t="s">
        <v>126</v>
      </c>
    </row>
    <row r="548" spans="1:65" s="15" customFormat="1">
      <c r="B548" s="227"/>
      <c r="C548" s="228"/>
      <c r="D548" s="207" t="s">
        <v>211</v>
      </c>
      <c r="E548" s="229" t="s">
        <v>1</v>
      </c>
      <c r="F548" s="230" t="s">
        <v>219</v>
      </c>
      <c r="G548" s="228"/>
      <c r="H548" s="231">
        <v>855.35000000000025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AT548" s="237" t="s">
        <v>211</v>
      </c>
      <c r="AU548" s="237" t="s">
        <v>135</v>
      </c>
      <c r="AV548" s="15" t="s">
        <v>148</v>
      </c>
      <c r="AW548" s="15" t="s">
        <v>32</v>
      </c>
      <c r="AX548" s="15" t="s">
        <v>83</v>
      </c>
      <c r="AY548" s="237" t="s">
        <v>126</v>
      </c>
    </row>
    <row r="549" spans="1:65" s="2" customFormat="1" ht="24.2" customHeight="1">
      <c r="A549" s="35"/>
      <c r="B549" s="36"/>
      <c r="C549" s="187" t="s">
        <v>677</v>
      </c>
      <c r="D549" s="187" t="s">
        <v>129</v>
      </c>
      <c r="E549" s="188" t="s">
        <v>678</v>
      </c>
      <c r="F549" s="189" t="s">
        <v>679</v>
      </c>
      <c r="G549" s="190" t="s">
        <v>209</v>
      </c>
      <c r="H549" s="191">
        <v>41.98</v>
      </c>
      <c r="I549" s="192"/>
      <c r="J549" s="193">
        <f>ROUND(I549*H549,2)</f>
        <v>0</v>
      </c>
      <c r="K549" s="189" t="s">
        <v>133</v>
      </c>
      <c r="L549" s="40"/>
      <c r="M549" s="194" t="s">
        <v>1</v>
      </c>
      <c r="N549" s="195" t="s">
        <v>42</v>
      </c>
      <c r="O549" s="72"/>
      <c r="P549" s="196">
        <f>O549*H549</f>
        <v>0</v>
      </c>
      <c r="Q549" s="196">
        <v>8.2699999999999996E-3</v>
      </c>
      <c r="R549" s="196">
        <f>Q549*H549</f>
        <v>0.34717459999999994</v>
      </c>
      <c r="S549" s="196">
        <v>0</v>
      </c>
      <c r="T549" s="19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8" t="s">
        <v>148</v>
      </c>
      <c r="AT549" s="198" t="s">
        <v>129</v>
      </c>
      <c r="AU549" s="198" t="s">
        <v>135</v>
      </c>
      <c r="AY549" s="18" t="s">
        <v>126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8" t="s">
        <v>135</v>
      </c>
      <c r="BK549" s="199">
        <f>ROUND(I549*H549,2)</f>
        <v>0</v>
      </c>
      <c r="BL549" s="18" t="s">
        <v>148</v>
      </c>
      <c r="BM549" s="198" t="s">
        <v>680</v>
      </c>
    </row>
    <row r="550" spans="1:65" s="2" customFormat="1" ht="97.5">
      <c r="A550" s="35"/>
      <c r="B550" s="36"/>
      <c r="C550" s="37"/>
      <c r="D550" s="207" t="s">
        <v>681</v>
      </c>
      <c r="E550" s="37"/>
      <c r="F550" s="253" t="s">
        <v>682</v>
      </c>
      <c r="G550" s="37"/>
      <c r="H550" s="37"/>
      <c r="I550" s="240"/>
      <c r="J550" s="37"/>
      <c r="K550" s="37"/>
      <c r="L550" s="40"/>
      <c r="M550" s="241"/>
      <c r="N550" s="242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681</v>
      </c>
      <c r="AU550" s="18" t="s">
        <v>135</v>
      </c>
    </row>
    <row r="551" spans="1:65" s="13" customFormat="1">
      <c r="B551" s="205"/>
      <c r="C551" s="206"/>
      <c r="D551" s="207" t="s">
        <v>211</v>
      </c>
      <c r="E551" s="208" t="s">
        <v>1</v>
      </c>
      <c r="F551" s="209" t="s">
        <v>683</v>
      </c>
      <c r="G551" s="206"/>
      <c r="H551" s="208" t="s">
        <v>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211</v>
      </c>
      <c r="AU551" s="215" t="s">
        <v>135</v>
      </c>
      <c r="AV551" s="13" t="s">
        <v>83</v>
      </c>
      <c r="AW551" s="13" t="s">
        <v>32</v>
      </c>
      <c r="AX551" s="13" t="s">
        <v>76</v>
      </c>
      <c r="AY551" s="215" t="s">
        <v>126</v>
      </c>
    </row>
    <row r="552" spans="1:65" s="14" customFormat="1">
      <c r="B552" s="216"/>
      <c r="C552" s="217"/>
      <c r="D552" s="207" t="s">
        <v>211</v>
      </c>
      <c r="E552" s="218" t="s">
        <v>1</v>
      </c>
      <c r="F552" s="219" t="s">
        <v>684</v>
      </c>
      <c r="G552" s="217"/>
      <c r="H552" s="220">
        <v>41.98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211</v>
      </c>
      <c r="AU552" s="226" t="s">
        <v>135</v>
      </c>
      <c r="AV552" s="14" t="s">
        <v>135</v>
      </c>
      <c r="AW552" s="14" t="s">
        <v>32</v>
      </c>
      <c r="AX552" s="14" t="s">
        <v>83</v>
      </c>
      <c r="AY552" s="226" t="s">
        <v>126</v>
      </c>
    </row>
    <row r="553" spans="1:65" s="2" customFormat="1" ht="16.5" customHeight="1">
      <c r="A553" s="35"/>
      <c r="B553" s="36"/>
      <c r="C553" s="243" t="s">
        <v>685</v>
      </c>
      <c r="D553" s="243" t="s">
        <v>340</v>
      </c>
      <c r="E553" s="244" t="s">
        <v>686</v>
      </c>
      <c r="F553" s="245" t="s">
        <v>687</v>
      </c>
      <c r="G553" s="246" t="s">
        <v>209</v>
      </c>
      <c r="H553" s="247">
        <v>44.079000000000001</v>
      </c>
      <c r="I553" s="248"/>
      <c r="J553" s="249">
        <f>ROUND(I553*H553,2)</f>
        <v>0</v>
      </c>
      <c r="K553" s="245" t="s">
        <v>133</v>
      </c>
      <c r="L553" s="250"/>
      <c r="M553" s="251" t="s">
        <v>1</v>
      </c>
      <c r="N553" s="252" t="s">
        <v>42</v>
      </c>
      <c r="O553" s="72"/>
      <c r="P553" s="196">
        <f>O553*H553</f>
        <v>0</v>
      </c>
      <c r="Q553" s="196">
        <v>3.4000000000000002E-4</v>
      </c>
      <c r="R553" s="196">
        <f>Q553*H553</f>
        <v>1.4986860000000001E-2</v>
      </c>
      <c r="S553" s="196">
        <v>0</v>
      </c>
      <c r="T553" s="19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8" t="s">
        <v>164</v>
      </c>
      <c r="AT553" s="198" t="s">
        <v>340</v>
      </c>
      <c r="AU553" s="198" t="s">
        <v>135</v>
      </c>
      <c r="AY553" s="18" t="s">
        <v>126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8" t="s">
        <v>135</v>
      </c>
      <c r="BK553" s="199">
        <f>ROUND(I553*H553,2)</f>
        <v>0</v>
      </c>
      <c r="BL553" s="18" t="s">
        <v>148</v>
      </c>
      <c r="BM553" s="198" t="s">
        <v>688</v>
      </c>
    </row>
    <row r="554" spans="1:65" s="14" customFormat="1">
      <c r="B554" s="216"/>
      <c r="C554" s="217"/>
      <c r="D554" s="207" t="s">
        <v>211</v>
      </c>
      <c r="E554" s="217"/>
      <c r="F554" s="219" t="s">
        <v>689</v>
      </c>
      <c r="G554" s="217"/>
      <c r="H554" s="220">
        <v>44.079000000000001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211</v>
      </c>
      <c r="AU554" s="226" t="s">
        <v>135</v>
      </c>
      <c r="AV554" s="14" t="s">
        <v>135</v>
      </c>
      <c r="AW554" s="14" t="s">
        <v>4</v>
      </c>
      <c r="AX554" s="14" t="s">
        <v>83</v>
      </c>
      <c r="AY554" s="226" t="s">
        <v>126</v>
      </c>
    </row>
    <row r="555" spans="1:65" s="2" customFormat="1" ht="24.2" customHeight="1">
      <c r="A555" s="35"/>
      <c r="B555" s="36"/>
      <c r="C555" s="187" t="s">
        <v>690</v>
      </c>
      <c r="D555" s="187" t="s">
        <v>129</v>
      </c>
      <c r="E555" s="188" t="s">
        <v>691</v>
      </c>
      <c r="F555" s="189" t="s">
        <v>692</v>
      </c>
      <c r="G555" s="190" t="s">
        <v>209</v>
      </c>
      <c r="H555" s="191">
        <v>76.680000000000007</v>
      </c>
      <c r="I555" s="192"/>
      <c r="J555" s="193">
        <f>ROUND(I555*H555,2)</f>
        <v>0</v>
      </c>
      <c r="K555" s="189" t="s">
        <v>133</v>
      </c>
      <c r="L555" s="40"/>
      <c r="M555" s="194" t="s">
        <v>1</v>
      </c>
      <c r="N555" s="195" t="s">
        <v>42</v>
      </c>
      <c r="O555" s="72"/>
      <c r="P555" s="196">
        <f>O555*H555</f>
        <v>0</v>
      </c>
      <c r="Q555" s="196">
        <v>8.5199999999999998E-3</v>
      </c>
      <c r="R555" s="196">
        <f>Q555*H555</f>
        <v>0.65331360000000005</v>
      </c>
      <c r="S555" s="196">
        <v>0</v>
      </c>
      <c r="T555" s="19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8" t="s">
        <v>148</v>
      </c>
      <c r="AT555" s="198" t="s">
        <v>129</v>
      </c>
      <c r="AU555" s="198" t="s">
        <v>135</v>
      </c>
      <c r="AY555" s="18" t="s">
        <v>126</v>
      </c>
      <c r="BE555" s="199">
        <f>IF(N555="základní",J555,0)</f>
        <v>0</v>
      </c>
      <c r="BF555" s="199">
        <f>IF(N555="snížená",J555,0)</f>
        <v>0</v>
      </c>
      <c r="BG555" s="199">
        <f>IF(N555="zákl. přenesená",J555,0)</f>
        <v>0</v>
      </c>
      <c r="BH555" s="199">
        <f>IF(N555="sníž. přenesená",J555,0)</f>
        <v>0</v>
      </c>
      <c r="BI555" s="199">
        <f>IF(N555="nulová",J555,0)</f>
        <v>0</v>
      </c>
      <c r="BJ555" s="18" t="s">
        <v>135</v>
      </c>
      <c r="BK555" s="199">
        <f>ROUND(I555*H555,2)</f>
        <v>0</v>
      </c>
      <c r="BL555" s="18" t="s">
        <v>148</v>
      </c>
      <c r="BM555" s="198" t="s">
        <v>693</v>
      </c>
    </row>
    <row r="556" spans="1:65" s="14" customFormat="1">
      <c r="B556" s="216"/>
      <c r="C556" s="217"/>
      <c r="D556" s="207" t="s">
        <v>211</v>
      </c>
      <c r="E556" s="218" t="s">
        <v>1</v>
      </c>
      <c r="F556" s="219" t="s">
        <v>694</v>
      </c>
      <c r="G556" s="217"/>
      <c r="H556" s="220">
        <v>76.680000000000007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211</v>
      </c>
      <c r="AU556" s="226" t="s">
        <v>135</v>
      </c>
      <c r="AV556" s="14" t="s">
        <v>135</v>
      </c>
      <c r="AW556" s="14" t="s">
        <v>32</v>
      </c>
      <c r="AX556" s="14" t="s">
        <v>83</v>
      </c>
      <c r="AY556" s="226" t="s">
        <v>126</v>
      </c>
    </row>
    <row r="557" spans="1:65" s="2" customFormat="1" ht="16.5" customHeight="1">
      <c r="A557" s="35"/>
      <c r="B557" s="36"/>
      <c r="C557" s="243" t="s">
        <v>695</v>
      </c>
      <c r="D557" s="243" t="s">
        <v>340</v>
      </c>
      <c r="E557" s="244" t="s">
        <v>696</v>
      </c>
      <c r="F557" s="245" t="s">
        <v>697</v>
      </c>
      <c r="G557" s="246" t="s">
        <v>209</v>
      </c>
      <c r="H557" s="247">
        <v>80.513999999999996</v>
      </c>
      <c r="I557" s="248"/>
      <c r="J557" s="249">
        <f>ROUND(I557*H557,2)</f>
        <v>0</v>
      </c>
      <c r="K557" s="245" t="s">
        <v>133</v>
      </c>
      <c r="L557" s="250"/>
      <c r="M557" s="251" t="s">
        <v>1</v>
      </c>
      <c r="N557" s="252" t="s">
        <v>42</v>
      </c>
      <c r="O557" s="72"/>
      <c r="P557" s="196">
        <f>O557*H557</f>
        <v>0</v>
      </c>
      <c r="Q557" s="196">
        <v>3.5999999999999999E-3</v>
      </c>
      <c r="R557" s="196">
        <f>Q557*H557</f>
        <v>0.28985039999999995</v>
      </c>
      <c r="S557" s="196">
        <v>0</v>
      </c>
      <c r="T557" s="19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8" t="s">
        <v>164</v>
      </c>
      <c r="AT557" s="198" t="s">
        <v>340</v>
      </c>
      <c r="AU557" s="198" t="s">
        <v>135</v>
      </c>
      <c r="AY557" s="18" t="s">
        <v>126</v>
      </c>
      <c r="BE557" s="199">
        <f>IF(N557="základní",J557,0)</f>
        <v>0</v>
      </c>
      <c r="BF557" s="199">
        <f>IF(N557="snížená",J557,0)</f>
        <v>0</v>
      </c>
      <c r="BG557" s="199">
        <f>IF(N557="zákl. přenesená",J557,0)</f>
        <v>0</v>
      </c>
      <c r="BH557" s="199">
        <f>IF(N557="sníž. přenesená",J557,0)</f>
        <v>0</v>
      </c>
      <c r="BI557" s="199">
        <f>IF(N557="nulová",J557,0)</f>
        <v>0</v>
      </c>
      <c r="BJ557" s="18" t="s">
        <v>135</v>
      </c>
      <c r="BK557" s="199">
        <f>ROUND(I557*H557,2)</f>
        <v>0</v>
      </c>
      <c r="BL557" s="18" t="s">
        <v>148</v>
      </c>
      <c r="BM557" s="198" t="s">
        <v>698</v>
      </c>
    </row>
    <row r="558" spans="1:65" s="14" customFormat="1">
      <c r="B558" s="216"/>
      <c r="C558" s="217"/>
      <c r="D558" s="207" t="s">
        <v>211</v>
      </c>
      <c r="E558" s="217"/>
      <c r="F558" s="219" t="s">
        <v>699</v>
      </c>
      <c r="G558" s="217"/>
      <c r="H558" s="220">
        <v>80.513999999999996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211</v>
      </c>
      <c r="AU558" s="226" t="s">
        <v>135</v>
      </c>
      <c r="AV558" s="14" t="s">
        <v>135</v>
      </c>
      <c r="AW558" s="14" t="s">
        <v>4</v>
      </c>
      <c r="AX558" s="14" t="s">
        <v>83</v>
      </c>
      <c r="AY558" s="226" t="s">
        <v>126</v>
      </c>
    </row>
    <row r="559" spans="1:65" s="2" customFormat="1" ht="24.2" customHeight="1">
      <c r="A559" s="35"/>
      <c r="B559" s="36"/>
      <c r="C559" s="187" t="s">
        <v>700</v>
      </c>
      <c r="D559" s="187" t="s">
        <v>129</v>
      </c>
      <c r="E559" s="188" t="s">
        <v>701</v>
      </c>
      <c r="F559" s="189" t="s">
        <v>702</v>
      </c>
      <c r="G559" s="190" t="s">
        <v>209</v>
      </c>
      <c r="H559" s="191">
        <v>762.4</v>
      </c>
      <c r="I559" s="192"/>
      <c r="J559" s="193">
        <f>ROUND(I559*H559,2)</f>
        <v>0</v>
      </c>
      <c r="K559" s="189" t="s">
        <v>133</v>
      </c>
      <c r="L559" s="40"/>
      <c r="M559" s="194" t="s">
        <v>1</v>
      </c>
      <c r="N559" s="195" t="s">
        <v>42</v>
      </c>
      <c r="O559" s="72"/>
      <c r="P559" s="196">
        <f>O559*H559</f>
        <v>0</v>
      </c>
      <c r="Q559" s="196">
        <v>8.6E-3</v>
      </c>
      <c r="R559" s="196">
        <f>Q559*H559</f>
        <v>6.5566399999999998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148</v>
      </c>
      <c r="AT559" s="198" t="s">
        <v>129</v>
      </c>
      <c r="AU559" s="198" t="s">
        <v>135</v>
      </c>
      <c r="AY559" s="18" t="s">
        <v>126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135</v>
      </c>
      <c r="BK559" s="199">
        <f>ROUND(I559*H559,2)</f>
        <v>0</v>
      </c>
      <c r="BL559" s="18" t="s">
        <v>148</v>
      </c>
      <c r="BM559" s="198" t="s">
        <v>703</v>
      </c>
    </row>
    <row r="560" spans="1:65" s="14" customFormat="1">
      <c r="B560" s="216"/>
      <c r="C560" s="217"/>
      <c r="D560" s="207" t="s">
        <v>211</v>
      </c>
      <c r="E560" s="218" t="s">
        <v>1</v>
      </c>
      <c r="F560" s="219" t="s">
        <v>704</v>
      </c>
      <c r="G560" s="217"/>
      <c r="H560" s="220">
        <v>860.52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211</v>
      </c>
      <c r="AU560" s="226" t="s">
        <v>135</v>
      </c>
      <c r="AV560" s="14" t="s">
        <v>135</v>
      </c>
      <c r="AW560" s="14" t="s">
        <v>32</v>
      </c>
      <c r="AX560" s="14" t="s">
        <v>76</v>
      </c>
      <c r="AY560" s="226" t="s">
        <v>126</v>
      </c>
    </row>
    <row r="561" spans="1:65" s="14" customFormat="1">
      <c r="B561" s="216"/>
      <c r="C561" s="217"/>
      <c r="D561" s="207" t="s">
        <v>211</v>
      </c>
      <c r="E561" s="218" t="s">
        <v>1</v>
      </c>
      <c r="F561" s="219" t="s">
        <v>705</v>
      </c>
      <c r="G561" s="217"/>
      <c r="H561" s="220">
        <v>-15.84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211</v>
      </c>
      <c r="AU561" s="226" t="s">
        <v>135</v>
      </c>
      <c r="AV561" s="14" t="s">
        <v>135</v>
      </c>
      <c r="AW561" s="14" t="s">
        <v>32</v>
      </c>
      <c r="AX561" s="14" t="s">
        <v>76</v>
      </c>
      <c r="AY561" s="226" t="s">
        <v>126</v>
      </c>
    </row>
    <row r="562" spans="1:65" s="14" customFormat="1">
      <c r="B562" s="216"/>
      <c r="C562" s="217"/>
      <c r="D562" s="207" t="s">
        <v>211</v>
      </c>
      <c r="E562" s="218" t="s">
        <v>1</v>
      </c>
      <c r="F562" s="219" t="s">
        <v>706</v>
      </c>
      <c r="G562" s="217"/>
      <c r="H562" s="220">
        <v>-17.16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211</v>
      </c>
      <c r="AU562" s="226" t="s">
        <v>135</v>
      </c>
      <c r="AV562" s="14" t="s">
        <v>135</v>
      </c>
      <c r="AW562" s="14" t="s">
        <v>32</v>
      </c>
      <c r="AX562" s="14" t="s">
        <v>76</v>
      </c>
      <c r="AY562" s="226" t="s">
        <v>126</v>
      </c>
    </row>
    <row r="563" spans="1:65" s="14" customFormat="1">
      <c r="B563" s="216"/>
      <c r="C563" s="217"/>
      <c r="D563" s="207" t="s">
        <v>211</v>
      </c>
      <c r="E563" s="218" t="s">
        <v>1</v>
      </c>
      <c r="F563" s="219" t="s">
        <v>707</v>
      </c>
      <c r="G563" s="217"/>
      <c r="H563" s="220">
        <v>-31.2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211</v>
      </c>
      <c r="AU563" s="226" t="s">
        <v>135</v>
      </c>
      <c r="AV563" s="14" t="s">
        <v>135</v>
      </c>
      <c r="AW563" s="14" t="s">
        <v>32</v>
      </c>
      <c r="AX563" s="14" t="s">
        <v>76</v>
      </c>
      <c r="AY563" s="226" t="s">
        <v>126</v>
      </c>
    </row>
    <row r="564" spans="1:65" s="14" customFormat="1">
      <c r="B564" s="216"/>
      <c r="C564" s="217"/>
      <c r="D564" s="207" t="s">
        <v>211</v>
      </c>
      <c r="E564" s="218" t="s">
        <v>1</v>
      </c>
      <c r="F564" s="219" t="s">
        <v>621</v>
      </c>
      <c r="G564" s="217"/>
      <c r="H564" s="220">
        <v>-13.52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211</v>
      </c>
      <c r="AU564" s="226" t="s">
        <v>135</v>
      </c>
      <c r="AV564" s="14" t="s">
        <v>135</v>
      </c>
      <c r="AW564" s="14" t="s">
        <v>32</v>
      </c>
      <c r="AX564" s="14" t="s">
        <v>76</v>
      </c>
      <c r="AY564" s="226" t="s">
        <v>126</v>
      </c>
    </row>
    <row r="565" spans="1:65" s="14" customFormat="1">
      <c r="B565" s="216"/>
      <c r="C565" s="217"/>
      <c r="D565" s="207" t="s">
        <v>211</v>
      </c>
      <c r="E565" s="218" t="s">
        <v>1</v>
      </c>
      <c r="F565" s="219" t="s">
        <v>623</v>
      </c>
      <c r="G565" s="217"/>
      <c r="H565" s="220">
        <v>-11.76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211</v>
      </c>
      <c r="AU565" s="226" t="s">
        <v>135</v>
      </c>
      <c r="AV565" s="14" t="s">
        <v>135</v>
      </c>
      <c r="AW565" s="14" t="s">
        <v>32</v>
      </c>
      <c r="AX565" s="14" t="s">
        <v>76</v>
      </c>
      <c r="AY565" s="226" t="s">
        <v>126</v>
      </c>
    </row>
    <row r="566" spans="1:65" s="14" customFormat="1">
      <c r="B566" s="216"/>
      <c r="C566" s="217"/>
      <c r="D566" s="207" t="s">
        <v>211</v>
      </c>
      <c r="E566" s="218" t="s">
        <v>1</v>
      </c>
      <c r="F566" s="219" t="s">
        <v>535</v>
      </c>
      <c r="G566" s="217"/>
      <c r="H566" s="220">
        <v>-8.64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211</v>
      </c>
      <c r="AU566" s="226" t="s">
        <v>135</v>
      </c>
      <c r="AV566" s="14" t="s">
        <v>135</v>
      </c>
      <c r="AW566" s="14" t="s">
        <v>32</v>
      </c>
      <c r="AX566" s="14" t="s">
        <v>76</v>
      </c>
      <c r="AY566" s="226" t="s">
        <v>126</v>
      </c>
    </row>
    <row r="567" spans="1:65" s="15" customFormat="1">
      <c r="B567" s="227"/>
      <c r="C567" s="228"/>
      <c r="D567" s="207" t="s">
        <v>211</v>
      </c>
      <c r="E567" s="229" t="s">
        <v>1</v>
      </c>
      <c r="F567" s="230" t="s">
        <v>219</v>
      </c>
      <c r="G567" s="228"/>
      <c r="H567" s="231">
        <v>762.4</v>
      </c>
      <c r="I567" s="232"/>
      <c r="J567" s="228"/>
      <c r="K567" s="228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211</v>
      </c>
      <c r="AU567" s="237" t="s">
        <v>135</v>
      </c>
      <c r="AV567" s="15" t="s">
        <v>148</v>
      </c>
      <c r="AW567" s="15" t="s">
        <v>32</v>
      </c>
      <c r="AX567" s="15" t="s">
        <v>83</v>
      </c>
      <c r="AY567" s="237" t="s">
        <v>126</v>
      </c>
    </row>
    <row r="568" spans="1:65" s="2" customFormat="1" ht="16.5" customHeight="1">
      <c r="A568" s="35"/>
      <c r="B568" s="36"/>
      <c r="C568" s="243" t="s">
        <v>708</v>
      </c>
      <c r="D568" s="243" t="s">
        <v>340</v>
      </c>
      <c r="E568" s="244" t="s">
        <v>709</v>
      </c>
      <c r="F568" s="245" t="s">
        <v>710</v>
      </c>
      <c r="G568" s="246" t="s">
        <v>209</v>
      </c>
      <c r="H568" s="247">
        <v>800.52</v>
      </c>
      <c r="I568" s="248"/>
      <c r="J568" s="249">
        <f>ROUND(I568*H568,2)</f>
        <v>0</v>
      </c>
      <c r="K568" s="245" t="s">
        <v>133</v>
      </c>
      <c r="L568" s="250"/>
      <c r="M568" s="251" t="s">
        <v>1</v>
      </c>
      <c r="N568" s="252" t="s">
        <v>42</v>
      </c>
      <c r="O568" s="72"/>
      <c r="P568" s="196">
        <f>O568*H568</f>
        <v>0</v>
      </c>
      <c r="Q568" s="196">
        <v>2.0999999999999999E-3</v>
      </c>
      <c r="R568" s="196">
        <f>Q568*H568</f>
        <v>1.6810919999999998</v>
      </c>
      <c r="S568" s="196">
        <v>0</v>
      </c>
      <c r="T568" s="19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8" t="s">
        <v>164</v>
      </c>
      <c r="AT568" s="198" t="s">
        <v>340</v>
      </c>
      <c r="AU568" s="198" t="s">
        <v>135</v>
      </c>
      <c r="AY568" s="18" t="s">
        <v>126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18" t="s">
        <v>135</v>
      </c>
      <c r="BK568" s="199">
        <f>ROUND(I568*H568,2)</f>
        <v>0</v>
      </c>
      <c r="BL568" s="18" t="s">
        <v>148</v>
      </c>
      <c r="BM568" s="198" t="s">
        <v>711</v>
      </c>
    </row>
    <row r="569" spans="1:65" s="14" customFormat="1">
      <c r="B569" s="216"/>
      <c r="C569" s="217"/>
      <c r="D569" s="207" t="s">
        <v>211</v>
      </c>
      <c r="E569" s="217"/>
      <c r="F569" s="219" t="s">
        <v>712</v>
      </c>
      <c r="G569" s="217"/>
      <c r="H569" s="220">
        <v>800.52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211</v>
      </c>
      <c r="AU569" s="226" t="s">
        <v>135</v>
      </c>
      <c r="AV569" s="14" t="s">
        <v>135</v>
      </c>
      <c r="AW569" s="14" t="s">
        <v>4</v>
      </c>
      <c r="AX569" s="14" t="s">
        <v>83</v>
      </c>
      <c r="AY569" s="226" t="s">
        <v>126</v>
      </c>
    </row>
    <row r="570" spans="1:65" s="2" customFormat="1" ht="24.2" customHeight="1">
      <c r="A570" s="35"/>
      <c r="B570" s="36"/>
      <c r="C570" s="187" t="s">
        <v>713</v>
      </c>
      <c r="D570" s="187" t="s">
        <v>129</v>
      </c>
      <c r="E570" s="188" t="s">
        <v>714</v>
      </c>
      <c r="F570" s="189" t="s">
        <v>715</v>
      </c>
      <c r="G570" s="190" t="s">
        <v>209</v>
      </c>
      <c r="H570" s="191">
        <v>881.06</v>
      </c>
      <c r="I570" s="192"/>
      <c r="J570" s="193">
        <f>ROUND(I570*H570,2)</f>
        <v>0</v>
      </c>
      <c r="K570" s="189" t="s">
        <v>133</v>
      </c>
      <c r="L570" s="40"/>
      <c r="M570" s="194" t="s">
        <v>1</v>
      </c>
      <c r="N570" s="195" t="s">
        <v>42</v>
      </c>
      <c r="O570" s="72"/>
      <c r="P570" s="196">
        <f>O570*H570</f>
        <v>0</v>
      </c>
      <c r="Q570" s="196">
        <v>6.0000000000000002E-5</v>
      </c>
      <c r="R570" s="196">
        <f>Q570*H570</f>
        <v>5.2863599999999997E-2</v>
      </c>
      <c r="S570" s="196">
        <v>0</v>
      </c>
      <c r="T570" s="19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8" t="s">
        <v>148</v>
      </c>
      <c r="AT570" s="198" t="s">
        <v>129</v>
      </c>
      <c r="AU570" s="198" t="s">
        <v>135</v>
      </c>
      <c r="AY570" s="18" t="s">
        <v>126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18" t="s">
        <v>135</v>
      </c>
      <c r="BK570" s="199">
        <f>ROUND(I570*H570,2)</f>
        <v>0</v>
      </c>
      <c r="BL570" s="18" t="s">
        <v>148</v>
      </c>
      <c r="BM570" s="198" t="s">
        <v>716</v>
      </c>
    </row>
    <row r="571" spans="1:65" s="14" customFormat="1">
      <c r="B571" s="216"/>
      <c r="C571" s="217"/>
      <c r="D571" s="207" t="s">
        <v>211</v>
      </c>
      <c r="E571" s="218" t="s">
        <v>1</v>
      </c>
      <c r="F571" s="219" t="s">
        <v>717</v>
      </c>
      <c r="G571" s="217"/>
      <c r="H571" s="220">
        <v>881.06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211</v>
      </c>
      <c r="AU571" s="226" t="s">
        <v>135</v>
      </c>
      <c r="AV571" s="14" t="s">
        <v>135</v>
      </c>
      <c r="AW571" s="14" t="s">
        <v>32</v>
      </c>
      <c r="AX571" s="14" t="s">
        <v>83</v>
      </c>
      <c r="AY571" s="226" t="s">
        <v>126</v>
      </c>
    </row>
    <row r="572" spans="1:65" s="2" customFormat="1" ht="24.2" customHeight="1">
      <c r="A572" s="35"/>
      <c r="B572" s="36"/>
      <c r="C572" s="187" t="s">
        <v>718</v>
      </c>
      <c r="D572" s="187" t="s">
        <v>129</v>
      </c>
      <c r="E572" s="188" t="s">
        <v>719</v>
      </c>
      <c r="F572" s="189" t="s">
        <v>720</v>
      </c>
      <c r="G572" s="190" t="s">
        <v>222</v>
      </c>
      <c r="H572" s="191">
        <v>370</v>
      </c>
      <c r="I572" s="192"/>
      <c r="J572" s="193">
        <f>ROUND(I572*H572,2)</f>
        <v>0</v>
      </c>
      <c r="K572" s="189" t="s">
        <v>133</v>
      </c>
      <c r="L572" s="40"/>
      <c r="M572" s="194" t="s">
        <v>1</v>
      </c>
      <c r="N572" s="195" t="s">
        <v>42</v>
      </c>
      <c r="O572" s="72"/>
      <c r="P572" s="196">
        <f>O572*H572</f>
        <v>0</v>
      </c>
      <c r="Q572" s="196">
        <v>1.7600000000000001E-3</v>
      </c>
      <c r="R572" s="196">
        <f>Q572*H572</f>
        <v>0.6512</v>
      </c>
      <c r="S572" s="196">
        <v>0</v>
      </c>
      <c r="T572" s="19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8" t="s">
        <v>148</v>
      </c>
      <c r="AT572" s="198" t="s">
        <v>129</v>
      </c>
      <c r="AU572" s="198" t="s">
        <v>135</v>
      </c>
      <c r="AY572" s="18" t="s">
        <v>126</v>
      </c>
      <c r="BE572" s="199">
        <f>IF(N572="základní",J572,0)</f>
        <v>0</v>
      </c>
      <c r="BF572" s="199">
        <f>IF(N572="snížená",J572,0)</f>
        <v>0</v>
      </c>
      <c r="BG572" s="199">
        <f>IF(N572="zákl. přenesená",J572,0)</f>
        <v>0</v>
      </c>
      <c r="BH572" s="199">
        <f>IF(N572="sníž. přenesená",J572,0)</f>
        <v>0</v>
      </c>
      <c r="BI572" s="199">
        <f>IF(N572="nulová",J572,0)</f>
        <v>0</v>
      </c>
      <c r="BJ572" s="18" t="s">
        <v>135</v>
      </c>
      <c r="BK572" s="199">
        <f>ROUND(I572*H572,2)</f>
        <v>0</v>
      </c>
      <c r="BL572" s="18" t="s">
        <v>148</v>
      </c>
      <c r="BM572" s="198" t="s">
        <v>721</v>
      </c>
    </row>
    <row r="573" spans="1:65" s="13" customFormat="1">
      <c r="B573" s="205"/>
      <c r="C573" s="206"/>
      <c r="D573" s="207" t="s">
        <v>211</v>
      </c>
      <c r="E573" s="208" t="s">
        <v>1</v>
      </c>
      <c r="F573" s="209" t="s">
        <v>722</v>
      </c>
      <c r="G573" s="206"/>
      <c r="H573" s="208" t="s">
        <v>1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211</v>
      </c>
      <c r="AU573" s="215" t="s">
        <v>135</v>
      </c>
      <c r="AV573" s="13" t="s">
        <v>83</v>
      </c>
      <c r="AW573" s="13" t="s">
        <v>32</v>
      </c>
      <c r="AX573" s="13" t="s">
        <v>76</v>
      </c>
      <c r="AY573" s="215" t="s">
        <v>126</v>
      </c>
    </row>
    <row r="574" spans="1:65" s="14" customFormat="1">
      <c r="B574" s="216"/>
      <c r="C574" s="217"/>
      <c r="D574" s="207" t="s">
        <v>211</v>
      </c>
      <c r="E574" s="218" t="s">
        <v>1</v>
      </c>
      <c r="F574" s="219" t="s">
        <v>723</v>
      </c>
      <c r="G574" s="217"/>
      <c r="H574" s="220">
        <v>45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211</v>
      </c>
      <c r="AU574" s="226" t="s">
        <v>135</v>
      </c>
      <c r="AV574" s="14" t="s">
        <v>135</v>
      </c>
      <c r="AW574" s="14" t="s">
        <v>32</v>
      </c>
      <c r="AX574" s="14" t="s">
        <v>76</v>
      </c>
      <c r="AY574" s="226" t="s">
        <v>126</v>
      </c>
    </row>
    <row r="575" spans="1:65" s="14" customFormat="1">
      <c r="B575" s="216"/>
      <c r="C575" s="217"/>
      <c r="D575" s="207" t="s">
        <v>211</v>
      </c>
      <c r="E575" s="218" t="s">
        <v>1</v>
      </c>
      <c r="F575" s="219" t="s">
        <v>724</v>
      </c>
      <c r="G575" s="217"/>
      <c r="H575" s="220">
        <v>67.2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211</v>
      </c>
      <c r="AU575" s="226" t="s">
        <v>135</v>
      </c>
      <c r="AV575" s="14" t="s">
        <v>135</v>
      </c>
      <c r="AW575" s="14" t="s">
        <v>32</v>
      </c>
      <c r="AX575" s="14" t="s">
        <v>76</v>
      </c>
      <c r="AY575" s="226" t="s">
        <v>126</v>
      </c>
    </row>
    <row r="576" spans="1:65" s="14" customFormat="1">
      <c r="B576" s="216"/>
      <c r="C576" s="217"/>
      <c r="D576" s="207" t="s">
        <v>211</v>
      </c>
      <c r="E576" s="218" t="s">
        <v>1</v>
      </c>
      <c r="F576" s="219" t="s">
        <v>725</v>
      </c>
      <c r="G576" s="217"/>
      <c r="H576" s="220">
        <v>42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211</v>
      </c>
      <c r="AU576" s="226" t="s">
        <v>135</v>
      </c>
      <c r="AV576" s="14" t="s">
        <v>135</v>
      </c>
      <c r="AW576" s="14" t="s">
        <v>32</v>
      </c>
      <c r="AX576" s="14" t="s">
        <v>76</v>
      </c>
      <c r="AY576" s="226" t="s">
        <v>126</v>
      </c>
    </row>
    <row r="577" spans="1:65" s="14" customFormat="1">
      <c r="B577" s="216"/>
      <c r="C577" s="217"/>
      <c r="D577" s="207" t="s">
        <v>211</v>
      </c>
      <c r="E577" s="218" t="s">
        <v>1</v>
      </c>
      <c r="F577" s="219" t="s">
        <v>726</v>
      </c>
      <c r="G577" s="217"/>
      <c r="H577" s="220">
        <v>55.2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211</v>
      </c>
      <c r="AU577" s="226" t="s">
        <v>135</v>
      </c>
      <c r="AV577" s="14" t="s">
        <v>135</v>
      </c>
      <c r="AW577" s="14" t="s">
        <v>32</v>
      </c>
      <c r="AX577" s="14" t="s">
        <v>76</v>
      </c>
      <c r="AY577" s="226" t="s">
        <v>126</v>
      </c>
    </row>
    <row r="578" spans="1:65" s="14" customFormat="1">
      <c r="B578" s="216"/>
      <c r="C578" s="217"/>
      <c r="D578" s="207" t="s">
        <v>211</v>
      </c>
      <c r="E578" s="218" t="s">
        <v>1</v>
      </c>
      <c r="F578" s="219" t="s">
        <v>727</v>
      </c>
      <c r="G578" s="217"/>
      <c r="H578" s="220">
        <v>49.6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211</v>
      </c>
      <c r="AU578" s="226" t="s">
        <v>135</v>
      </c>
      <c r="AV578" s="14" t="s">
        <v>135</v>
      </c>
      <c r="AW578" s="14" t="s">
        <v>32</v>
      </c>
      <c r="AX578" s="14" t="s">
        <v>76</v>
      </c>
      <c r="AY578" s="226" t="s">
        <v>126</v>
      </c>
    </row>
    <row r="579" spans="1:65" s="14" customFormat="1">
      <c r="B579" s="216"/>
      <c r="C579" s="217"/>
      <c r="D579" s="207" t="s">
        <v>211</v>
      </c>
      <c r="E579" s="218" t="s">
        <v>1</v>
      </c>
      <c r="F579" s="219" t="s">
        <v>728</v>
      </c>
      <c r="G579" s="217"/>
      <c r="H579" s="220">
        <v>18.2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211</v>
      </c>
      <c r="AU579" s="226" t="s">
        <v>135</v>
      </c>
      <c r="AV579" s="14" t="s">
        <v>135</v>
      </c>
      <c r="AW579" s="14" t="s">
        <v>32</v>
      </c>
      <c r="AX579" s="14" t="s">
        <v>76</v>
      </c>
      <c r="AY579" s="226" t="s">
        <v>126</v>
      </c>
    </row>
    <row r="580" spans="1:65" s="16" customFormat="1">
      <c r="B580" s="254"/>
      <c r="C580" s="255"/>
      <c r="D580" s="207" t="s">
        <v>211</v>
      </c>
      <c r="E580" s="256" t="s">
        <v>1</v>
      </c>
      <c r="F580" s="257" t="s">
        <v>500</v>
      </c>
      <c r="G580" s="255"/>
      <c r="H580" s="258">
        <v>277.2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AT580" s="264" t="s">
        <v>211</v>
      </c>
      <c r="AU580" s="264" t="s">
        <v>135</v>
      </c>
      <c r="AV580" s="16" t="s">
        <v>144</v>
      </c>
      <c r="AW580" s="16" t="s">
        <v>32</v>
      </c>
      <c r="AX580" s="16" t="s">
        <v>76</v>
      </c>
      <c r="AY580" s="264" t="s">
        <v>126</v>
      </c>
    </row>
    <row r="581" spans="1:65" s="13" customFormat="1">
      <c r="B581" s="205"/>
      <c r="C581" s="206"/>
      <c r="D581" s="207" t="s">
        <v>211</v>
      </c>
      <c r="E581" s="208" t="s">
        <v>1</v>
      </c>
      <c r="F581" s="209" t="s">
        <v>729</v>
      </c>
      <c r="G581" s="206"/>
      <c r="H581" s="208" t="s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211</v>
      </c>
      <c r="AU581" s="215" t="s">
        <v>135</v>
      </c>
      <c r="AV581" s="13" t="s">
        <v>83</v>
      </c>
      <c r="AW581" s="13" t="s">
        <v>32</v>
      </c>
      <c r="AX581" s="13" t="s">
        <v>76</v>
      </c>
      <c r="AY581" s="215" t="s">
        <v>126</v>
      </c>
    </row>
    <row r="582" spans="1:65" s="14" customFormat="1">
      <c r="B582" s="216"/>
      <c r="C582" s="217"/>
      <c r="D582" s="207" t="s">
        <v>211</v>
      </c>
      <c r="E582" s="218" t="s">
        <v>1</v>
      </c>
      <c r="F582" s="219" t="s">
        <v>730</v>
      </c>
      <c r="G582" s="217"/>
      <c r="H582" s="220">
        <v>23.4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211</v>
      </c>
      <c r="AU582" s="226" t="s">
        <v>135</v>
      </c>
      <c r="AV582" s="14" t="s">
        <v>135</v>
      </c>
      <c r="AW582" s="14" t="s">
        <v>32</v>
      </c>
      <c r="AX582" s="14" t="s">
        <v>76</v>
      </c>
      <c r="AY582" s="226" t="s">
        <v>126</v>
      </c>
    </row>
    <row r="583" spans="1:65" s="14" customFormat="1">
      <c r="B583" s="216"/>
      <c r="C583" s="217"/>
      <c r="D583" s="207" t="s">
        <v>211</v>
      </c>
      <c r="E583" s="218" t="s">
        <v>1</v>
      </c>
      <c r="F583" s="219" t="s">
        <v>731</v>
      </c>
      <c r="G583" s="217"/>
      <c r="H583" s="220">
        <v>16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211</v>
      </c>
      <c r="AU583" s="226" t="s">
        <v>135</v>
      </c>
      <c r="AV583" s="14" t="s">
        <v>135</v>
      </c>
      <c r="AW583" s="14" t="s">
        <v>32</v>
      </c>
      <c r="AX583" s="14" t="s">
        <v>76</v>
      </c>
      <c r="AY583" s="226" t="s">
        <v>126</v>
      </c>
    </row>
    <row r="584" spans="1:65" s="14" customFormat="1">
      <c r="B584" s="216"/>
      <c r="C584" s="217"/>
      <c r="D584" s="207" t="s">
        <v>211</v>
      </c>
      <c r="E584" s="218" t="s">
        <v>1</v>
      </c>
      <c r="F584" s="219" t="s">
        <v>732</v>
      </c>
      <c r="G584" s="217"/>
      <c r="H584" s="220">
        <v>10.4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211</v>
      </c>
      <c r="AU584" s="226" t="s">
        <v>135</v>
      </c>
      <c r="AV584" s="14" t="s">
        <v>135</v>
      </c>
      <c r="AW584" s="14" t="s">
        <v>32</v>
      </c>
      <c r="AX584" s="14" t="s">
        <v>76</v>
      </c>
      <c r="AY584" s="226" t="s">
        <v>126</v>
      </c>
    </row>
    <row r="585" spans="1:65" s="14" customFormat="1">
      <c r="B585" s="216"/>
      <c r="C585" s="217"/>
      <c r="D585" s="207" t="s">
        <v>211</v>
      </c>
      <c r="E585" s="218" t="s">
        <v>1</v>
      </c>
      <c r="F585" s="219" t="s">
        <v>731</v>
      </c>
      <c r="G585" s="217"/>
      <c r="H585" s="220">
        <v>16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211</v>
      </c>
      <c r="AU585" s="226" t="s">
        <v>135</v>
      </c>
      <c r="AV585" s="14" t="s">
        <v>135</v>
      </c>
      <c r="AW585" s="14" t="s">
        <v>32</v>
      </c>
      <c r="AX585" s="14" t="s">
        <v>76</v>
      </c>
      <c r="AY585" s="226" t="s">
        <v>126</v>
      </c>
    </row>
    <row r="586" spans="1:65" s="14" customFormat="1">
      <c r="B586" s="216"/>
      <c r="C586" s="217"/>
      <c r="D586" s="207" t="s">
        <v>211</v>
      </c>
      <c r="E586" s="218" t="s">
        <v>1</v>
      </c>
      <c r="F586" s="219" t="s">
        <v>733</v>
      </c>
      <c r="G586" s="217"/>
      <c r="H586" s="220">
        <v>21.6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211</v>
      </c>
      <c r="AU586" s="226" t="s">
        <v>135</v>
      </c>
      <c r="AV586" s="14" t="s">
        <v>135</v>
      </c>
      <c r="AW586" s="14" t="s">
        <v>32</v>
      </c>
      <c r="AX586" s="14" t="s">
        <v>76</v>
      </c>
      <c r="AY586" s="226" t="s">
        <v>126</v>
      </c>
    </row>
    <row r="587" spans="1:65" s="14" customFormat="1">
      <c r="B587" s="216"/>
      <c r="C587" s="217"/>
      <c r="D587" s="207" t="s">
        <v>211</v>
      </c>
      <c r="E587" s="218" t="s">
        <v>1</v>
      </c>
      <c r="F587" s="219" t="s">
        <v>734</v>
      </c>
      <c r="G587" s="217"/>
      <c r="H587" s="220">
        <v>5.4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211</v>
      </c>
      <c r="AU587" s="226" t="s">
        <v>135</v>
      </c>
      <c r="AV587" s="14" t="s">
        <v>135</v>
      </c>
      <c r="AW587" s="14" t="s">
        <v>32</v>
      </c>
      <c r="AX587" s="14" t="s">
        <v>76</v>
      </c>
      <c r="AY587" s="226" t="s">
        <v>126</v>
      </c>
    </row>
    <row r="588" spans="1:65" s="16" customFormat="1">
      <c r="B588" s="254"/>
      <c r="C588" s="255"/>
      <c r="D588" s="207" t="s">
        <v>211</v>
      </c>
      <c r="E588" s="256" t="s">
        <v>1</v>
      </c>
      <c r="F588" s="257" t="s">
        <v>500</v>
      </c>
      <c r="G588" s="255"/>
      <c r="H588" s="258">
        <v>92.800000000000011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AT588" s="264" t="s">
        <v>211</v>
      </c>
      <c r="AU588" s="264" t="s">
        <v>135</v>
      </c>
      <c r="AV588" s="16" t="s">
        <v>144</v>
      </c>
      <c r="AW588" s="16" t="s">
        <v>32</v>
      </c>
      <c r="AX588" s="16" t="s">
        <v>76</v>
      </c>
      <c r="AY588" s="264" t="s">
        <v>126</v>
      </c>
    </row>
    <row r="589" spans="1:65" s="15" customFormat="1">
      <c r="B589" s="227"/>
      <c r="C589" s="228"/>
      <c r="D589" s="207" t="s">
        <v>211</v>
      </c>
      <c r="E589" s="229" t="s">
        <v>1</v>
      </c>
      <c r="F589" s="230" t="s">
        <v>219</v>
      </c>
      <c r="G589" s="228"/>
      <c r="H589" s="231">
        <v>369.99999999999994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211</v>
      </c>
      <c r="AU589" s="237" t="s">
        <v>135</v>
      </c>
      <c r="AV589" s="15" t="s">
        <v>148</v>
      </c>
      <c r="AW589" s="15" t="s">
        <v>32</v>
      </c>
      <c r="AX589" s="15" t="s">
        <v>83</v>
      </c>
      <c r="AY589" s="237" t="s">
        <v>126</v>
      </c>
    </row>
    <row r="590" spans="1:65" s="2" customFormat="1" ht="16.5" customHeight="1">
      <c r="A590" s="35"/>
      <c r="B590" s="36"/>
      <c r="C590" s="243" t="s">
        <v>735</v>
      </c>
      <c r="D590" s="243" t="s">
        <v>340</v>
      </c>
      <c r="E590" s="244" t="s">
        <v>736</v>
      </c>
      <c r="F590" s="245" t="s">
        <v>737</v>
      </c>
      <c r="G590" s="246" t="s">
        <v>209</v>
      </c>
      <c r="H590" s="247">
        <v>60.984000000000002</v>
      </c>
      <c r="I590" s="248"/>
      <c r="J590" s="249">
        <f>ROUND(I590*H590,2)</f>
        <v>0</v>
      </c>
      <c r="K590" s="245" t="s">
        <v>133</v>
      </c>
      <c r="L590" s="250"/>
      <c r="M590" s="251" t="s">
        <v>1</v>
      </c>
      <c r="N590" s="252" t="s">
        <v>42</v>
      </c>
      <c r="O590" s="72"/>
      <c r="P590" s="196">
        <f>O590*H590</f>
        <v>0</v>
      </c>
      <c r="Q590" s="196">
        <v>4.4999999999999999E-4</v>
      </c>
      <c r="R590" s="196">
        <f>Q590*H590</f>
        <v>2.74428E-2</v>
      </c>
      <c r="S590" s="196">
        <v>0</v>
      </c>
      <c r="T590" s="197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8" t="s">
        <v>164</v>
      </c>
      <c r="AT590" s="198" t="s">
        <v>340</v>
      </c>
      <c r="AU590" s="198" t="s">
        <v>135</v>
      </c>
      <c r="AY590" s="18" t="s">
        <v>126</v>
      </c>
      <c r="BE590" s="199">
        <f>IF(N590="základní",J590,0)</f>
        <v>0</v>
      </c>
      <c r="BF590" s="199">
        <f>IF(N590="snížená",J590,0)</f>
        <v>0</v>
      </c>
      <c r="BG590" s="199">
        <f>IF(N590="zákl. přenesená",J590,0)</f>
        <v>0</v>
      </c>
      <c r="BH590" s="199">
        <f>IF(N590="sníž. přenesená",J590,0)</f>
        <v>0</v>
      </c>
      <c r="BI590" s="199">
        <f>IF(N590="nulová",J590,0)</f>
        <v>0</v>
      </c>
      <c r="BJ590" s="18" t="s">
        <v>135</v>
      </c>
      <c r="BK590" s="199">
        <f>ROUND(I590*H590,2)</f>
        <v>0</v>
      </c>
      <c r="BL590" s="18" t="s">
        <v>148</v>
      </c>
      <c r="BM590" s="198" t="s">
        <v>738</v>
      </c>
    </row>
    <row r="591" spans="1:65" s="14" customFormat="1">
      <c r="B591" s="216"/>
      <c r="C591" s="217"/>
      <c r="D591" s="207" t="s">
        <v>211</v>
      </c>
      <c r="E591" s="218" t="s">
        <v>1</v>
      </c>
      <c r="F591" s="219" t="s">
        <v>739</v>
      </c>
      <c r="G591" s="217"/>
      <c r="H591" s="220">
        <v>55.44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211</v>
      </c>
      <c r="AU591" s="226" t="s">
        <v>135</v>
      </c>
      <c r="AV591" s="14" t="s">
        <v>135</v>
      </c>
      <c r="AW591" s="14" t="s">
        <v>32</v>
      </c>
      <c r="AX591" s="14" t="s">
        <v>83</v>
      </c>
      <c r="AY591" s="226" t="s">
        <v>126</v>
      </c>
    </row>
    <row r="592" spans="1:65" s="14" customFormat="1">
      <c r="B592" s="216"/>
      <c r="C592" s="217"/>
      <c r="D592" s="207" t="s">
        <v>211</v>
      </c>
      <c r="E592" s="217"/>
      <c r="F592" s="219" t="s">
        <v>740</v>
      </c>
      <c r="G592" s="217"/>
      <c r="H592" s="220">
        <v>60.984000000000002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211</v>
      </c>
      <c r="AU592" s="226" t="s">
        <v>135</v>
      </c>
      <c r="AV592" s="14" t="s">
        <v>135</v>
      </c>
      <c r="AW592" s="14" t="s">
        <v>4</v>
      </c>
      <c r="AX592" s="14" t="s">
        <v>83</v>
      </c>
      <c r="AY592" s="226" t="s">
        <v>126</v>
      </c>
    </row>
    <row r="593" spans="1:65" s="2" customFormat="1" ht="16.5" customHeight="1">
      <c r="A593" s="35"/>
      <c r="B593" s="36"/>
      <c r="C593" s="243" t="s">
        <v>741</v>
      </c>
      <c r="D593" s="243" t="s">
        <v>340</v>
      </c>
      <c r="E593" s="244" t="s">
        <v>742</v>
      </c>
      <c r="F593" s="245" t="s">
        <v>743</v>
      </c>
      <c r="G593" s="246" t="s">
        <v>227</v>
      </c>
      <c r="H593" s="247">
        <v>0.64100000000000001</v>
      </c>
      <c r="I593" s="248"/>
      <c r="J593" s="249">
        <f>ROUND(I593*H593,2)</f>
        <v>0</v>
      </c>
      <c r="K593" s="245" t="s">
        <v>133</v>
      </c>
      <c r="L593" s="250"/>
      <c r="M593" s="251" t="s">
        <v>1</v>
      </c>
      <c r="N593" s="252" t="s">
        <v>42</v>
      </c>
      <c r="O593" s="72"/>
      <c r="P593" s="196">
        <f>O593*H593</f>
        <v>0</v>
      </c>
      <c r="Q593" s="196">
        <v>0.03</v>
      </c>
      <c r="R593" s="196">
        <f>Q593*H593</f>
        <v>1.9230000000000001E-2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164</v>
      </c>
      <c r="AT593" s="198" t="s">
        <v>340</v>
      </c>
      <c r="AU593" s="198" t="s">
        <v>135</v>
      </c>
      <c r="AY593" s="18" t="s">
        <v>126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135</v>
      </c>
      <c r="BK593" s="199">
        <f>ROUND(I593*H593,2)</f>
        <v>0</v>
      </c>
      <c r="BL593" s="18" t="s">
        <v>148</v>
      </c>
      <c r="BM593" s="198" t="s">
        <v>744</v>
      </c>
    </row>
    <row r="594" spans="1:65" s="14" customFormat="1">
      <c r="B594" s="216"/>
      <c r="C594" s="217"/>
      <c r="D594" s="207" t="s">
        <v>211</v>
      </c>
      <c r="E594" s="218" t="s">
        <v>1</v>
      </c>
      <c r="F594" s="219" t="s">
        <v>745</v>
      </c>
      <c r="G594" s="217"/>
      <c r="H594" s="220">
        <v>0.55700000000000005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211</v>
      </c>
      <c r="AU594" s="226" t="s">
        <v>135</v>
      </c>
      <c r="AV594" s="14" t="s">
        <v>135</v>
      </c>
      <c r="AW594" s="14" t="s">
        <v>32</v>
      </c>
      <c r="AX594" s="14" t="s">
        <v>83</v>
      </c>
      <c r="AY594" s="226" t="s">
        <v>126</v>
      </c>
    </row>
    <row r="595" spans="1:65" s="14" customFormat="1">
      <c r="B595" s="216"/>
      <c r="C595" s="217"/>
      <c r="D595" s="207" t="s">
        <v>211</v>
      </c>
      <c r="E595" s="217"/>
      <c r="F595" s="219" t="s">
        <v>746</v>
      </c>
      <c r="G595" s="217"/>
      <c r="H595" s="220">
        <v>0.64100000000000001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211</v>
      </c>
      <c r="AU595" s="226" t="s">
        <v>135</v>
      </c>
      <c r="AV595" s="14" t="s">
        <v>135</v>
      </c>
      <c r="AW595" s="14" t="s">
        <v>4</v>
      </c>
      <c r="AX595" s="14" t="s">
        <v>83</v>
      </c>
      <c r="AY595" s="226" t="s">
        <v>126</v>
      </c>
    </row>
    <row r="596" spans="1:65" s="2" customFormat="1" ht="24.2" customHeight="1">
      <c r="A596" s="35"/>
      <c r="B596" s="36"/>
      <c r="C596" s="187" t="s">
        <v>747</v>
      </c>
      <c r="D596" s="187" t="s">
        <v>129</v>
      </c>
      <c r="E596" s="188" t="s">
        <v>748</v>
      </c>
      <c r="F596" s="189" t="s">
        <v>749</v>
      </c>
      <c r="G596" s="190" t="s">
        <v>209</v>
      </c>
      <c r="H596" s="191">
        <v>70.268000000000001</v>
      </c>
      <c r="I596" s="192"/>
      <c r="J596" s="193">
        <f>ROUND(I596*H596,2)</f>
        <v>0</v>
      </c>
      <c r="K596" s="189" t="s">
        <v>133</v>
      </c>
      <c r="L596" s="40"/>
      <c r="M596" s="194" t="s">
        <v>1</v>
      </c>
      <c r="N596" s="195" t="s">
        <v>42</v>
      </c>
      <c r="O596" s="72"/>
      <c r="P596" s="196">
        <f>O596*H596</f>
        <v>0</v>
      </c>
      <c r="Q596" s="196">
        <v>4.3800000000000002E-3</v>
      </c>
      <c r="R596" s="196">
        <f>Q596*H596</f>
        <v>0.30777384000000002</v>
      </c>
      <c r="S596" s="196">
        <v>0</v>
      </c>
      <c r="T596" s="197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8" t="s">
        <v>148</v>
      </c>
      <c r="AT596" s="198" t="s">
        <v>129</v>
      </c>
      <c r="AU596" s="198" t="s">
        <v>135</v>
      </c>
      <c r="AY596" s="18" t="s">
        <v>126</v>
      </c>
      <c r="BE596" s="199">
        <f>IF(N596="základní",J596,0)</f>
        <v>0</v>
      </c>
      <c r="BF596" s="199">
        <f>IF(N596="snížená",J596,0)</f>
        <v>0</v>
      </c>
      <c r="BG596" s="199">
        <f>IF(N596="zákl. přenesená",J596,0)</f>
        <v>0</v>
      </c>
      <c r="BH596" s="199">
        <f>IF(N596="sníž. přenesená",J596,0)</f>
        <v>0</v>
      </c>
      <c r="BI596" s="199">
        <f>IF(N596="nulová",J596,0)</f>
        <v>0</v>
      </c>
      <c r="BJ596" s="18" t="s">
        <v>135</v>
      </c>
      <c r="BK596" s="199">
        <f>ROUND(I596*H596,2)</f>
        <v>0</v>
      </c>
      <c r="BL596" s="18" t="s">
        <v>148</v>
      </c>
      <c r="BM596" s="198" t="s">
        <v>750</v>
      </c>
    </row>
    <row r="597" spans="1:65" s="2" customFormat="1" ht="24.2" customHeight="1">
      <c r="A597" s="35"/>
      <c r="B597" s="36"/>
      <c r="C597" s="187" t="s">
        <v>751</v>
      </c>
      <c r="D597" s="187" t="s">
        <v>129</v>
      </c>
      <c r="E597" s="188" t="s">
        <v>752</v>
      </c>
      <c r="F597" s="189" t="s">
        <v>753</v>
      </c>
      <c r="G597" s="190" t="s">
        <v>222</v>
      </c>
      <c r="H597" s="191">
        <v>348</v>
      </c>
      <c r="I597" s="192"/>
      <c r="J597" s="193">
        <f>ROUND(I597*H597,2)</f>
        <v>0</v>
      </c>
      <c r="K597" s="189" t="s">
        <v>133</v>
      </c>
      <c r="L597" s="40"/>
      <c r="M597" s="194" t="s">
        <v>1</v>
      </c>
      <c r="N597" s="195" t="s">
        <v>42</v>
      </c>
      <c r="O597" s="72"/>
      <c r="P597" s="196">
        <f>O597*H597</f>
        <v>0</v>
      </c>
      <c r="Q597" s="196">
        <v>0</v>
      </c>
      <c r="R597" s="196">
        <f>Q597*H597</f>
        <v>0</v>
      </c>
      <c r="S597" s="196">
        <v>0</v>
      </c>
      <c r="T597" s="19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8" t="s">
        <v>148</v>
      </c>
      <c r="AT597" s="198" t="s">
        <v>129</v>
      </c>
      <c r="AU597" s="198" t="s">
        <v>135</v>
      </c>
      <c r="AY597" s="18" t="s">
        <v>126</v>
      </c>
      <c r="BE597" s="199">
        <f>IF(N597="základní",J597,0)</f>
        <v>0</v>
      </c>
      <c r="BF597" s="199">
        <f>IF(N597="snížená",J597,0)</f>
        <v>0</v>
      </c>
      <c r="BG597" s="199">
        <f>IF(N597="zákl. přenesená",J597,0)</f>
        <v>0</v>
      </c>
      <c r="BH597" s="199">
        <f>IF(N597="sníž. přenesená",J597,0)</f>
        <v>0</v>
      </c>
      <c r="BI597" s="199">
        <f>IF(N597="nulová",J597,0)</f>
        <v>0</v>
      </c>
      <c r="BJ597" s="18" t="s">
        <v>135</v>
      </c>
      <c r="BK597" s="199">
        <f>ROUND(I597*H597,2)</f>
        <v>0</v>
      </c>
      <c r="BL597" s="18" t="s">
        <v>148</v>
      </c>
      <c r="BM597" s="198" t="s">
        <v>754</v>
      </c>
    </row>
    <row r="598" spans="1:65" s="14" customFormat="1">
      <c r="B598" s="216"/>
      <c r="C598" s="217"/>
      <c r="D598" s="207" t="s">
        <v>211</v>
      </c>
      <c r="E598" s="218" t="s">
        <v>1</v>
      </c>
      <c r="F598" s="219" t="s">
        <v>755</v>
      </c>
      <c r="G598" s="217"/>
      <c r="H598" s="220">
        <v>21.6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211</v>
      </c>
      <c r="AU598" s="226" t="s">
        <v>135</v>
      </c>
      <c r="AV598" s="14" t="s">
        <v>135</v>
      </c>
      <c r="AW598" s="14" t="s">
        <v>32</v>
      </c>
      <c r="AX598" s="14" t="s">
        <v>76</v>
      </c>
      <c r="AY598" s="226" t="s">
        <v>126</v>
      </c>
    </row>
    <row r="599" spans="1:65" s="14" customFormat="1">
      <c r="B599" s="216"/>
      <c r="C599" s="217"/>
      <c r="D599" s="207" t="s">
        <v>211</v>
      </c>
      <c r="E599" s="218" t="s">
        <v>1</v>
      </c>
      <c r="F599" s="219" t="s">
        <v>756</v>
      </c>
      <c r="G599" s="217"/>
      <c r="H599" s="220">
        <v>52.8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211</v>
      </c>
      <c r="AU599" s="226" t="s">
        <v>135</v>
      </c>
      <c r="AV599" s="14" t="s">
        <v>135</v>
      </c>
      <c r="AW599" s="14" t="s">
        <v>32</v>
      </c>
      <c r="AX599" s="14" t="s">
        <v>76</v>
      </c>
      <c r="AY599" s="226" t="s">
        <v>126</v>
      </c>
    </row>
    <row r="600" spans="1:65" s="14" customFormat="1">
      <c r="B600" s="216"/>
      <c r="C600" s="217"/>
      <c r="D600" s="207" t="s">
        <v>211</v>
      </c>
      <c r="E600" s="218" t="s">
        <v>1</v>
      </c>
      <c r="F600" s="219" t="s">
        <v>757</v>
      </c>
      <c r="G600" s="217"/>
      <c r="H600" s="220">
        <v>26.4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211</v>
      </c>
      <c r="AU600" s="226" t="s">
        <v>135</v>
      </c>
      <c r="AV600" s="14" t="s">
        <v>135</v>
      </c>
      <c r="AW600" s="14" t="s">
        <v>32</v>
      </c>
      <c r="AX600" s="14" t="s">
        <v>76</v>
      </c>
      <c r="AY600" s="226" t="s">
        <v>126</v>
      </c>
    </row>
    <row r="601" spans="1:65" s="14" customFormat="1">
      <c r="B601" s="216"/>
      <c r="C601" s="217"/>
      <c r="D601" s="207" t="s">
        <v>211</v>
      </c>
      <c r="E601" s="218" t="s">
        <v>1</v>
      </c>
      <c r="F601" s="219" t="s">
        <v>758</v>
      </c>
      <c r="G601" s="217"/>
      <c r="H601" s="220">
        <v>31.2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211</v>
      </c>
      <c r="AU601" s="226" t="s">
        <v>135</v>
      </c>
      <c r="AV601" s="14" t="s">
        <v>135</v>
      </c>
      <c r="AW601" s="14" t="s">
        <v>32</v>
      </c>
      <c r="AX601" s="14" t="s">
        <v>76</v>
      </c>
      <c r="AY601" s="226" t="s">
        <v>126</v>
      </c>
    </row>
    <row r="602" spans="1:65" s="14" customFormat="1">
      <c r="B602" s="216"/>
      <c r="C602" s="217"/>
      <c r="D602" s="207" t="s">
        <v>211</v>
      </c>
      <c r="E602" s="218" t="s">
        <v>1</v>
      </c>
      <c r="F602" s="219" t="s">
        <v>759</v>
      </c>
      <c r="G602" s="217"/>
      <c r="H602" s="220">
        <v>44.4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211</v>
      </c>
      <c r="AU602" s="226" t="s">
        <v>135</v>
      </c>
      <c r="AV602" s="14" t="s">
        <v>135</v>
      </c>
      <c r="AW602" s="14" t="s">
        <v>32</v>
      </c>
      <c r="AX602" s="14" t="s">
        <v>76</v>
      </c>
      <c r="AY602" s="226" t="s">
        <v>126</v>
      </c>
    </row>
    <row r="603" spans="1:65" s="14" customFormat="1">
      <c r="B603" s="216"/>
      <c r="C603" s="217"/>
      <c r="D603" s="207" t="s">
        <v>211</v>
      </c>
      <c r="E603" s="218" t="s">
        <v>1</v>
      </c>
      <c r="F603" s="219" t="s">
        <v>760</v>
      </c>
      <c r="G603" s="217"/>
      <c r="H603" s="220">
        <v>20.8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211</v>
      </c>
      <c r="AU603" s="226" t="s">
        <v>135</v>
      </c>
      <c r="AV603" s="14" t="s">
        <v>135</v>
      </c>
      <c r="AW603" s="14" t="s">
        <v>32</v>
      </c>
      <c r="AX603" s="14" t="s">
        <v>76</v>
      </c>
      <c r="AY603" s="226" t="s">
        <v>126</v>
      </c>
    </row>
    <row r="604" spans="1:65" s="14" customFormat="1">
      <c r="B604" s="216"/>
      <c r="C604" s="217"/>
      <c r="D604" s="207" t="s">
        <v>211</v>
      </c>
      <c r="E604" s="218" t="s">
        <v>1</v>
      </c>
      <c r="F604" s="219" t="s">
        <v>761</v>
      </c>
      <c r="G604" s="217"/>
      <c r="H604" s="220">
        <v>24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211</v>
      </c>
      <c r="AU604" s="226" t="s">
        <v>135</v>
      </c>
      <c r="AV604" s="14" t="s">
        <v>135</v>
      </c>
      <c r="AW604" s="14" t="s">
        <v>32</v>
      </c>
      <c r="AX604" s="14" t="s">
        <v>76</v>
      </c>
      <c r="AY604" s="226" t="s">
        <v>126</v>
      </c>
    </row>
    <row r="605" spans="1:65" s="14" customFormat="1">
      <c r="B605" s="216"/>
      <c r="C605" s="217"/>
      <c r="D605" s="207" t="s">
        <v>211</v>
      </c>
      <c r="E605" s="218" t="s">
        <v>1</v>
      </c>
      <c r="F605" s="219" t="s">
        <v>761</v>
      </c>
      <c r="G605" s="217"/>
      <c r="H605" s="220">
        <v>24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211</v>
      </c>
      <c r="AU605" s="226" t="s">
        <v>135</v>
      </c>
      <c r="AV605" s="14" t="s">
        <v>135</v>
      </c>
      <c r="AW605" s="14" t="s">
        <v>32</v>
      </c>
      <c r="AX605" s="14" t="s">
        <v>76</v>
      </c>
      <c r="AY605" s="226" t="s">
        <v>126</v>
      </c>
    </row>
    <row r="606" spans="1:65" s="14" customFormat="1">
      <c r="B606" s="216"/>
      <c r="C606" s="217"/>
      <c r="D606" s="207" t="s">
        <v>211</v>
      </c>
      <c r="E606" s="218" t="s">
        <v>1</v>
      </c>
      <c r="F606" s="219" t="s">
        <v>762</v>
      </c>
      <c r="G606" s="217"/>
      <c r="H606" s="220">
        <v>12.8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211</v>
      </c>
      <c r="AU606" s="226" t="s">
        <v>135</v>
      </c>
      <c r="AV606" s="14" t="s">
        <v>135</v>
      </c>
      <c r="AW606" s="14" t="s">
        <v>32</v>
      </c>
      <c r="AX606" s="14" t="s">
        <v>76</v>
      </c>
      <c r="AY606" s="226" t="s">
        <v>126</v>
      </c>
    </row>
    <row r="607" spans="1:65" s="14" customFormat="1">
      <c r="B607" s="216"/>
      <c r="C607" s="217"/>
      <c r="D607" s="207" t="s">
        <v>211</v>
      </c>
      <c r="E607" s="218" t="s">
        <v>1</v>
      </c>
      <c r="F607" s="219" t="s">
        <v>763</v>
      </c>
      <c r="G607" s="217"/>
      <c r="H607" s="220">
        <v>12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211</v>
      </c>
      <c r="AU607" s="226" t="s">
        <v>135</v>
      </c>
      <c r="AV607" s="14" t="s">
        <v>135</v>
      </c>
      <c r="AW607" s="14" t="s">
        <v>32</v>
      </c>
      <c r="AX607" s="14" t="s">
        <v>76</v>
      </c>
      <c r="AY607" s="226" t="s">
        <v>126</v>
      </c>
    </row>
    <row r="608" spans="1:65" s="14" customFormat="1">
      <c r="B608" s="216"/>
      <c r="C608" s="217"/>
      <c r="D608" s="207" t="s">
        <v>211</v>
      </c>
      <c r="E608" s="218" t="s">
        <v>1</v>
      </c>
      <c r="F608" s="219" t="s">
        <v>764</v>
      </c>
      <c r="G608" s="217"/>
      <c r="H608" s="220">
        <v>42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211</v>
      </c>
      <c r="AU608" s="226" t="s">
        <v>135</v>
      </c>
      <c r="AV608" s="14" t="s">
        <v>135</v>
      </c>
      <c r="AW608" s="14" t="s">
        <v>32</v>
      </c>
      <c r="AX608" s="14" t="s">
        <v>76</v>
      </c>
      <c r="AY608" s="226" t="s">
        <v>126</v>
      </c>
    </row>
    <row r="609" spans="1:65" s="14" customFormat="1">
      <c r="B609" s="216"/>
      <c r="C609" s="217"/>
      <c r="D609" s="207" t="s">
        <v>211</v>
      </c>
      <c r="E609" s="218" t="s">
        <v>1</v>
      </c>
      <c r="F609" s="219" t="s">
        <v>765</v>
      </c>
      <c r="G609" s="217"/>
      <c r="H609" s="220">
        <v>36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211</v>
      </c>
      <c r="AU609" s="226" t="s">
        <v>135</v>
      </c>
      <c r="AV609" s="14" t="s">
        <v>135</v>
      </c>
      <c r="AW609" s="14" t="s">
        <v>32</v>
      </c>
      <c r="AX609" s="14" t="s">
        <v>76</v>
      </c>
      <c r="AY609" s="226" t="s">
        <v>126</v>
      </c>
    </row>
    <row r="610" spans="1:65" s="15" customFormat="1">
      <c r="B610" s="227"/>
      <c r="C610" s="228"/>
      <c r="D610" s="207" t="s">
        <v>211</v>
      </c>
      <c r="E610" s="229" t="s">
        <v>1</v>
      </c>
      <c r="F610" s="230" t="s">
        <v>219</v>
      </c>
      <c r="G610" s="228"/>
      <c r="H610" s="231">
        <v>348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AT610" s="237" t="s">
        <v>211</v>
      </c>
      <c r="AU610" s="237" t="s">
        <v>135</v>
      </c>
      <c r="AV610" s="15" t="s">
        <v>148</v>
      </c>
      <c r="AW610" s="15" t="s">
        <v>32</v>
      </c>
      <c r="AX610" s="15" t="s">
        <v>83</v>
      </c>
      <c r="AY610" s="237" t="s">
        <v>126</v>
      </c>
    </row>
    <row r="611" spans="1:65" s="2" customFormat="1" ht="16.5" customHeight="1">
      <c r="A611" s="35"/>
      <c r="B611" s="36"/>
      <c r="C611" s="243" t="s">
        <v>766</v>
      </c>
      <c r="D611" s="243" t="s">
        <v>340</v>
      </c>
      <c r="E611" s="244" t="s">
        <v>767</v>
      </c>
      <c r="F611" s="245" t="s">
        <v>768</v>
      </c>
      <c r="G611" s="246" t="s">
        <v>222</v>
      </c>
      <c r="H611" s="247">
        <v>400.2</v>
      </c>
      <c r="I611" s="248"/>
      <c r="J611" s="249">
        <f>ROUND(I611*H611,2)</f>
        <v>0</v>
      </c>
      <c r="K611" s="245" t="s">
        <v>133</v>
      </c>
      <c r="L611" s="250"/>
      <c r="M611" s="251" t="s">
        <v>1</v>
      </c>
      <c r="N611" s="252" t="s">
        <v>42</v>
      </c>
      <c r="O611" s="72"/>
      <c r="P611" s="196">
        <f>O611*H611</f>
        <v>0</v>
      </c>
      <c r="Q611" s="196">
        <v>3.0000000000000001E-5</v>
      </c>
      <c r="R611" s="196">
        <f>Q611*H611</f>
        <v>1.2005999999999999E-2</v>
      </c>
      <c r="S611" s="196">
        <v>0</v>
      </c>
      <c r="T611" s="197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8" t="s">
        <v>164</v>
      </c>
      <c r="AT611" s="198" t="s">
        <v>340</v>
      </c>
      <c r="AU611" s="198" t="s">
        <v>135</v>
      </c>
      <c r="AY611" s="18" t="s">
        <v>126</v>
      </c>
      <c r="BE611" s="199">
        <f>IF(N611="základní",J611,0)</f>
        <v>0</v>
      </c>
      <c r="BF611" s="199">
        <f>IF(N611="snížená",J611,0)</f>
        <v>0</v>
      </c>
      <c r="BG611" s="199">
        <f>IF(N611="zákl. přenesená",J611,0)</f>
        <v>0</v>
      </c>
      <c r="BH611" s="199">
        <f>IF(N611="sníž. přenesená",J611,0)</f>
        <v>0</v>
      </c>
      <c r="BI611" s="199">
        <f>IF(N611="nulová",J611,0)</f>
        <v>0</v>
      </c>
      <c r="BJ611" s="18" t="s">
        <v>135</v>
      </c>
      <c r="BK611" s="199">
        <f>ROUND(I611*H611,2)</f>
        <v>0</v>
      </c>
      <c r="BL611" s="18" t="s">
        <v>148</v>
      </c>
      <c r="BM611" s="198" t="s">
        <v>769</v>
      </c>
    </row>
    <row r="612" spans="1:65" s="14" customFormat="1">
      <c r="B612" s="216"/>
      <c r="C612" s="217"/>
      <c r="D612" s="207" t="s">
        <v>211</v>
      </c>
      <c r="E612" s="217"/>
      <c r="F612" s="219" t="s">
        <v>770</v>
      </c>
      <c r="G612" s="217"/>
      <c r="H612" s="220">
        <v>400.2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211</v>
      </c>
      <c r="AU612" s="226" t="s">
        <v>135</v>
      </c>
      <c r="AV612" s="14" t="s">
        <v>135</v>
      </c>
      <c r="AW612" s="14" t="s">
        <v>4</v>
      </c>
      <c r="AX612" s="14" t="s">
        <v>83</v>
      </c>
      <c r="AY612" s="226" t="s">
        <v>126</v>
      </c>
    </row>
    <row r="613" spans="1:65" s="2" customFormat="1" ht="24.2" customHeight="1">
      <c r="A613" s="35"/>
      <c r="B613" s="36"/>
      <c r="C613" s="187" t="s">
        <v>771</v>
      </c>
      <c r="D613" s="187" t="s">
        <v>129</v>
      </c>
      <c r="E613" s="188" t="s">
        <v>772</v>
      </c>
      <c r="F613" s="189" t="s">
        <v>773</v>
      </c>
      <c r="G613" s="190" t="s">
        <v>222</v>
      </c>
      <c r="H613" s="191">
        <v>394.6</v>
      </c>
      <c r="I613" s="192"/>
      <c r="J613" s="193">
        <f>ROUND(I613*H613,2)</f>
        <v>0</v>
      </c>
      <c r="K613" s="189" t="s">
        <v>133</v>
      </c>
      <c r="L613" s="40"/>
      <c r="M613" s="194" t="s">
        <v>1</v>
      </c>
      <c r="N613" s="195" t="s">
        <v>42</v>
      </c>
      <c r="O613" s="72"/>
      <c r="P613" s="196">
        <f>O613*H613</f>
        <v>0</v>
      </c>
      <c r="Q613" s="196">
        <v>0</v>
      </c>
      <c r="R613" s="196">
        <f>Q613*H613</f>
        <v>0</v>
      </c>
      <c r="S613" s="196">
        <v>0</v>
      </c>
      <c r="T613" s="197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8" t="s">
        <v>148</v>
      </c>
      <c r="AT613" s="198" t="s">
        <v>129</v>
      </c>
      <c r="AU613" s="198" t="s">
        <v>135</v>
      </c>
      <c r="AY613" s="18" t="s">
        <v>126</v>
      </c>
      <c r="BE613" s="199">
        <f>IF(N613="základní",J613,0)</f>
        <v>0</v>
      </c>
      <c r="BF613" s="199">
        <f>IF(N613="snížená",J613,0)</f>
        <v>0</v>
      </c>
      <c r="BG613" s="199">
        <f>IF(N613="zákl. přenesená",J613,0)</f>
        <v>0</v>
      </c>
      <c r="BH613" s="199">
        <f>IF(N613="sníž. přenesená",J613,0)</f>
        <v>0</v>
      </c>
      <c r="BI613" s="199">
        <f>IF(N613="nulová",J613,0)</f>
        <v>0</v>
      </c>
      <c r="BJ613" s="18" t="s">
        <v>135</v>
      </c>
      <c r="BK613" s="199">
        <f>ROUND(I613*H613,2)</f>
        <v>0</v>
      </c>
      <c r="BL613" s="18" t="s">
        <v>148</v>
      </c>
      <c r="BM613" s="198" t="s">
        <v>774</v>
      </c>
    </row>
    <row r="614" spans="1:65" s="14" customFormat="1">
      <c r="B614" s="216"/>
      <c r="C614" s="217"/>
      <c r="D614" s="207" t="s">
        <v>211</v>
      </c>
      <c r="E614" s="218" t="s">
        <v>1</v>
      </c>
      <c r="F614" s="219" t="s">
        <v>723</v>
      </c>
      <c r="G614" s="217"/>
      <c r="H614" s="220">
        <v>45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211</v>
      </c>
      <c r="AU614" s="226" t="s">
        <v>135</v>
      </c>
      <c r="AV614" s="14" t="s">
        <v>135</v>
      </c>
      <c r="AW614" s="14" t="s">
        <v>32</v>
      </c>
      <c r="AX614" s="14" t="s">
        <v>76</v>
      </c>
      <c r="AY614" s="226" t="s">
        <v>126</v>
      </c>
    </row>
    <row r="615" spans="1:65" s="14" customFormat="1">
      <c r="B615" s="216"/>
      <c r="C615" s="217"/>
      <c r="D615" s="207" t="s">
        <v>211</v>
      </c>
      <c r="E615" s="218" t="s">
        <v>1</v>
      </c>
      <c r="F615" s="219" t="s">
        <v>724</v>
      </c>
      <c r="G615" s="217"/>
      <c r="H615" s="220">
        <v>67.2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211</v>
      </c>
      <c r="AU615" s="226" t="s">
        <v>135</v>
      </c>
      <c r="AV615" s="14" t="s">
        <v>135</v>
      </c>
      <c r="AW615" s="14" t="s">
        <v>32</v>
      </c>
      <c r="AX615" s="14" t="s">
        <v>76</v>
      </c>
      <c r="AY615" s="226" t="s">
        <v>126</v>
      </c>
    </row>
    <row r="616" spans="1:65" s="14" customFormat="1">
      <c r="B616" s="216"/>
      <c r="C616" s="217"/>
      <c r="D616" s="207" t="s">
        <v>211</v>
      </c>
      <c r="E616" s="218" t="s">
        <v>1</v>
      </c>
      <c r="F616" s="219" t="s">
        <v>725</v>
      </c>
      <c r="G616" s="217"/>
      <c r="H616" s="220">
        <v>42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211</v>
      </c>
      <c r="AU616" s="226" t="s">
        <v>135</v>
      </c>
      <c r="AV616" s="14" t="s">
        <v>135</v>
      </c>
      <c r="AW616" s="14" t="s">
        <v>32</v>
      </c>
      <c r="AX616" s="14" t="s">
        <v>76</v>
      </c>
      <c r="AY616" s="226" t="s">
        <v>126</v>
      </c>
    </row>
    <row r="617" spans="1:65" s="14" customFormat="1">
      <c r="B617" s="216"/>
      <c r="C617" s="217"/>
      <c r="D617" s="207" t="s">
        <v>211</v>
      </c>
      <c r="E617" s="218" t="s">
        <v>1</v>
      </c>
      <c r="F617" s="219" t="s">
        <v>726</v>
      </c>
      <c r="G617" s="217"/>
      <c r="H617" s="220">
        <v>55.2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211</v>
      </c>
      <c r="AU617" s="226" t="s">
        <v>135</v>
      </c>
      <c r="AV617" s="14" t="s">
        <v>135</v>
      </c>
      <c r="AW617" s="14" t="s">
        <v>32</v>
      </c>
      <c r="AX617" s="14" t="s">
        <v>76</v>
      </c>
      <c r="AY617" s="226" t="s">
        <v>126</v>
      </c>
    </row>
    <row r="618" spans="1:65" s="14" customFormat="1">
      <c r="B618" s="216"/>
      <c r="C618" s="217"/>
      <c r="D618" s="207" t="s">
        <v>211</v>
      </c>
      <c r="E618" s="218" t="s">
        <v>1</v>
      </c>
      <c r="F618" s="219" t="s">
        <v>775</v>
      </c>
      <c r="G618" s="217"/>
      <c r="H618" s="220">
        <v>49.6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211</v>
      </c>
      <c r="AU618" s="226" t="s">
        <v>135</v>
      </c>
      <c r="AV618" s="14" t="s">
        <v>135</v>
      </c>
      <c r="AW618" s="14" t="s">
        <v>32</v>
      </c>
      <c r="AX618" s="14" t="s">
        <v>76</v>
      </c>
      <c r="AY618" s="226" t="s">
        <v>126</v>
      </c>
    </row>
    <row r="619" spans="1:65" s="14" customFormat="1">
      <c r="B619" s="216"/>
      <c r="C619" s="217"/>
      <c r="D619" s="207" t="s">
        <v>211</v>
      </c>
      <c r="E619" s="218" t="s">
        <v>1</v>
      </c>
      <c r="F619" s="219" t="s">
        <v>776</v>
      </c>
      <c r="G619" s="217"/>
      <c r="H619" s="220">
        <v>25.6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211</v>
      </c>
      <c r="AU619" s="226" t="s">
        <v>135</v>
      </c>
      <c r="AV619" s="14" t="s">
        <v>135</v>
      </c>
      <c r="AW619" s="14" t="s">
        <v>32</v>
      </c>
      <c r="AX619" s="14" t="s">
        <v>76</v>
      </c>
      <c r="AY619" s="226" t="s">
        <v>126</v>
      </c>
    </row>
    <row r="620" spans="1:65" s="14" customFormat="1">
      <c r="B620" s="216"/>
      <c r="C620" s="217"/>
      <c r="D620" s="207" t="s">
        <v>211</v>
      </c>
      <c r="E620" s="218" t="s">
        <v>1</v>
      </c>
      <c r="F620" s="219" t="s">
        <v>777</v>
      </c>
      <c r="G620" s="217"/>
      <c r="H620" s="220">
        <v>34.4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211</v>
      </c>
      <c r="AU620" s="226" t="s">
        <v>135</v>
      </c>
      <c r="AV620" s="14" t="s">
        <v>135</v>
      </c>
      <c r="AW620" s="14" t="s">
        <v>32</v>
      </c>
      <c r="AX620" s="14" t="s">
        <v>76</v>
      </c>
      <c r="AY620" s="226" t="s">
        <v>126</v>
      </c>
    </row>
    <row r="621" spans="1:65" s="14" customFormat="1">
      <c r="B621" s="216"/>
      <c r="C621" s="217"/>
      <c r="D621" s="207" t="s">
        <v>211</v>
      </c>
      <c r="E621" s="218" t="s">
        <v>1</v>
      </c>
      <c r="F621" s="219" t="s">
        <v>778</v>
      </c>
      <c r="G621" s="217"/>
      <c r="H621" s="220">
        <v>40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211</v>
      </c>
      <c r="AU621" s="226" t="s">
        <v>135</v>
      </c>
      <c r="AV621" s="14" t="s">
        <v>135</v>
      </c>
      <c r="AW621" s="14" t="s">
        <v>32</v>
      </c>
      <c r="AX621" s="14" t="s">
        <v>76</v>
      </c>
      <c r="AY621" s="226" t="s">
        <v>126</v>
      </c>
    </row>
    <row r="622" spans="1:65" s="14" customFormat="1">
      <c r="B622" s="216"/>
      <c r="C622" s="217"/>
      <c r="D622" s="207" t="s">
        <v>211</v>
      </c>
      <c r="E622" s="218" t="s">
        <v>1</v>
      </c>
      <c r="F622" s="219" t="s">
        <v>728</v>
      </c>
      <c r="G622" s="217"/>
      <c r="H622" s="220">
        <v>18.2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211</v>
      </c>
      <c r="AU622" s="226" t="s">
        <v>135</v>
      </c>
      <c r="AV622" s="14" t="s">
        <v>135</v>
      </c>
      <c r="AW622" s="14" t="s">
        <v>32</v>
      </c>
      <c r="AX622" s="14" t="s">
        <v>76</v>
      </c>
      <c r="AY622" s="226" t="s">
        <v>126</v>
      </c>
    </row>
    <row r="623" spans="1:65" s="14" customFormat="1">
      <c r="B623" s="216"/>
      <c r="C623" s="217"/>
      <c r="D623" s="207" t="s">
        <v>211</v>
      </c>
      <c r="E623" s="218" t="s">
        <v>1</v>
      </c>
      <c r="F623" s="219" t="s">
        <v>779</v>
      </c>
      <c r="G623" s="217"/>
      <c r="H623" s="220">
        <v>17.399999999999999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211</v>
      </c>
      <c r="AU623" s="226" t="s">
        <v>135</v>
      </c>
      <c r="AV623" s="14" t="s">
        <v>135</v>
      </c>
      <c r="AW623" s="14" t="s">
        <v>32</v>
      </c>
      <c r="AX623" s="14" t="s">
        <v>76</v>
      </c>
      <c r="AY623" s="226" t="s">
        <v>126</v>
      </c>
    </row>
    <row r="624" spans="1:65" s="15" customFormat="1">
      <c r="B624" s="227"/>
      <c r="C624" s="228"/>
      <c r="D624" s="207" t="s">
        <v>211</v>
      </c>
      <c r="E624" s="229" t="s">
        <v>1</v>
      </c>
      <c r="F624" s="230" t="s">
        <v>219</v>
      </c>
      <c r="G624" s="228"/>
      <c r="H624" s="231">
        <v>394.59999999999997</v>
      </c>
      <c r="I624" s="232"/>
      <c r="J624" s="228"/>
      <c r="K624" s="228"/>
      <c r="L624" s="233"/>
      <c r="M624" s="234"/>
      <c r="N624" s="235"/>
      <c r="O624" s="235"/>
      <c r="P624" s="235"/>
      <c r="Q624" s="235"/>
      <c r="R624" s="235"/>
      <c r="S624" s="235"/>
      <c r="T624" s="236"/>
      <c r="AT624" s="237" t="s">
        <v>211</v>
      </c>
      <c r="AU624" s="237" t="s">
        <v>135</v>
      </c>
      <c r="AV624" s="15" t="s">
        <v>148</v>
      </c>
      <c r="AW624" s="15" t="s">
        <v>32</v>
      </c>
      <c r="AX624" s="15" t="s">
        <v>83</v>
      </c>
      <c r="AY624" s="237" t="s">
        <v>126</v>
      </c>
    </row>
    <row r="625" spans="1:65" s="2" customFormat="1" ht="16.5" customHeight="1">
      <c r="A625" s="35"/>
      <c r="B625" s="36"/>
      <c r="C625" s="243" t="s">
        <v>780</v>
      </c>
      <c r="D625" s="243" t="s">
        <v>340</v>
      </c>
      <c r="E625" s="244" t="s">
        <v>781</v>
      </c>
      <c r="F625" s="245" t="s">
        <v>782</v>
      </c>
      <c r="G625" s="246" t="s">
        <v>222</v>
      </c>
      <c r="H625" s="247">
        <v>453.79</v>
      </c>
      <c r="I625" s="248"/>
      <c r="J625" s="249">
        <f>ROUND(I625*H625,2)</f>
        <v>0</v>
      </c>
      <c r="K625" s="245" t="s">
        <v>133</v>
      </c>
      <c r="L625" s="250"/>
      <c r="M625" s="251" t="s">
        <v>1</v>
      </c>
      <c r="N625" s="252" t="s">
        <v>42</v>
      </c>
      <c r="O625" s="72"/>
      <c r="P625" s="196">
        <f>O625*H625</f>
        <v>0</v>
      </c>
      <c r="Q625" s="196">
        <v>4.0000000000000003E-5</v>
      </c>
      <c r="R625" s="196">
        <f>Q625*H625</f>
        <v>1.8151600000000004E-2</v>
      </c>
      <c r="S625" s="196">
        <v>0</v>
      </c>
      <c r="T625" s="197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98" t="s">
        <v>164</v>
      </c>
      <c r="AT625" s="198" t="s">
        <v>340</v>
      </c>
      <c r="AU625" s="198" t="s">
        <v>135</v>
      </c>
      <c r="AY625" s="18" t="s">
        <v>126</v>
      </c>
      <c r="BE625" s="199">
        <f>IF(N625="základní",J625,0)</f>
        <v>0</v>
      </c>
      <c r="BF625" s="199">
        <f>IF(N625="snížená",J625,0)</f>
        <v>0</v>
      </c>
      <c r="BG625" s="199">
        <f>IF(N625="zákl. přenesená",J625,0)</f>
        <v>0</v>
      </c>
      <c r="BH625" s="199">
        <f>IF(N625="sníž. přenesená",J625,0)</f>
        <v>0</v>
      </c>
      <c r="BI625" s="199">
        <f>IF(N625="nulová",J625,0)</f>
        <v>0</v>
      </c>
      <c r="BJ625" s="18" t="s">
        <v>135</v>
      </c>
      <c r="BK625" s="199">
        <f>ROUND(I625*H625,2)</f>
        <v>0</v>
      </c>
      <c r="BL625" s="18" t="s">
        <v>148</v>
      </c>
      <c r="BM625" s="198" t="s">
        <v>783</v>
      </c>
    </row>
    <row r="626" spans="1:65" s="14" customFormat="1">
      <c r="B626" s="216"/>
      <c r="C626" s="217"/>
      <c r="D626" s="207" t="s">
        <v>211</v>
      </c>
      <c r="E626" s="217"/>
      <c r="F626" s="219" t="s">
        <v>784</v>
      </c>
      <c r="G626" s="217"/>
      <c r="H626" s="220">
        <v>453.79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211</v>
      </c>
      <c r="AU626" s="226" t="s">
        <v>135</v>
      </c>
      <c r="AV626" s="14" t="s">
        <v>135</v>
      </c>
      <c r="AW626" s="14" t="s">
        <v>4</v>
      </c>
      <c r="AX626" s="14" t="s">
        <v>83</v>
      </c>
      <c r="AY626" s="226" t="s">
        <v>126</v>
      </c>
    </row>
    <row r="627" spans="1:65" s="2" customFormat="1" ht="16.5" customHeight="1">
      <c r="A627" s="35"/>
      <c r="B627" s="36"/>
      <c r="C627" s="187" t="s">
        <v>785</v>
      </c>
      <c r="D627" s="187" t="s">
        <v>129</v>
      </c>
      <c r="E627" s="188" t="s">
        <v>786</v>
      </c>
      <c r="F627" s="189" t="s">
        <v>787</v>
      </c>
      <c r="G627" s="190" t="s">
        <v>222</v>
      </c>
      <c r="H627" s="191">
        <v>84</v>
      </c>
      <c r="I627" s="192"/>
      <c r="J627" s="193">
        <f>ROUND(I627*H627,2)</f>
        <v>0</v>
      </c>
      <c r="K627" s="189" t="s">
        <v>133</v>
      </c>
      <c r="L627" s="40"/>
      <c r="M627" s="194" t="s">
        <v>1</v>
      </c>
      <c r="N627" s="195" t="s">
        <v>42</v>
      </c>
      <c r="O627" s="72"/>
      <c r="P627" s="196">
        <f>O627*H627</f>
        <v>0</v>
      </c>
      <c r="Q627" s="196">
        <v>3.0000000000000001E-5</v>
      </c>
      <c r="R627" s="196">
        <f>Q627*H627</f>
        <v>2.5200000000000001E-3</v>
      </c>
      <c r="S627" s="196">
        <v>0</v>
      </c>
      <c r="T627" s="197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8" t="s">
        <v>148</v>
      </c>
      <c r="AT627" s="198" t="s">
        <v>129</v>
      </c>
      <c r="AU627" s="198" t="s">
        <v>135</v>
      </c>
      <c r="AY627" s="18" t="s">
        <v>126</v>
      </c>
      <c r="BE627" s="199">
        <f>IF(N627="základní",J627,0)</f>
        <v>0</v>
      </c>
      <c r="BF627" s="199">
        <f>IF(N627="snížená",J627,0)</f>
        <v>0</v>
      </c>
      <c r="BG627" s="199">
        <f>IF(N627="zákl. přenesená",J627,0)</f>
        <v>0</v>
      </c>
      <c r="BH627" s="199">
        <f>IF(N627="sníž. přenesená",J627,0)</f>
        <v>0</v>
      </c>
      <c r="BI627" s="199">
        <f>IF(N627="nulová",J627,0)</f>
        <v>0</v>
      </c>
      <c r="BJ627" s="18" t="s">
        <v>135</v>
      </c>
      <c r="BK627" s="199">
        <f>ROUND(I627*H627,2)</f>
        <v>0</v>
      </c>
      <c r="BL627" s="18" t="s">
        <v>148</v>
      </c>
      <c r="BM627" s="198" t="s">
        <v>788</v>
      </c>
    </row>
    <row r="628" spans="1:65" s="14" customFormat="1">
      <c r="B628" s="216"/>
      <c r="C628" s="217"/>
      <c r="D628" s="207" t="s">
        <v>211</v>
      </c>
      <c r="E628" s="218" t="s">
        <v>1</v>
      </c>
      <c r="F628" s="219" t="s">
        <v>410</v>
      </c>
      <c r="G628" s="217"/>
      <c r="H628" s="220">
        <v>84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211</v>
      </c>
      <c r="AU628" s="226" t="s">
        <v>135</v>
      </c>
      <c r="AV628" s="14" t="s">
        <v>135</v>
      </c>
      <c r="AW628" s="14" t="s">
        <v>32</v>
      </c>
      <c r="AX628" s="14" t="s">
        <v>83</v>
      </c>
      <c r="AY628" s="226" t="s">
        <v>126</v>
      </c>
    </row>
    <row r="629" spans="1:65" s="2" customFormat="1" ht="16.5" customHeight="1">
      <c r="A629" s="35"/>
      <c r="B629" s="36"/>
      <c r="C629" s="243" t="s">
        <v>789</v>
      </c>
      <c r="D629" s="243" t="s">
        <v>340</v>
      </c>
      <c r="E629" s="244" t="s">
        <v>790</v>
      </c>
      <c r="F629" s="245" t="s">
        <v>791</v>
      </c>
      <c r="G629" s="246" t="s">
        <v>222</v>
      </c>
      <c r="H629" s="247">
        <v>84</v>
      </c>
      <c r="I629" s="248"/>
      <c r="J629" s="249">
        <f>ROUND(I629*H629,2)</f>
        <v>0</v>
      </c>
      <c r="K629" s="245" t="s">
        <v>133</v>
      </c>
      <c r="L629" s="250"/>
      <c r="M629" s="251" t="s">
        <v>1</v>
      </c>
      <c r="N629" s="252" t="s">
        <v>42</v>
      </c>
      <c r="O629" s="72"/>
      <c r="P629" s="196">
        <f>O629*H629</f>
        <v>0</v>
      </c>
      <c r="Q629" s="196">
        <v>5.0000000000000001E-4</v>
      </c>
      <c r="R629" s="196">
        <f>Q629*H629</f>
        <v>4.2000000000000003E-2</v>
      </c>
      <c r="S629" s="196">
        <v>0</v>
      </c>
      <c r="T629" s="19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8" t="s">
        <v>164</v>
      </c>
      <c r="AT629" s="198" t="s">
        <v>340</v>
      </c>
      <c r="AU629" s="198" t="s">
        <v>135</v>
      </c>
      <c r="AY629" s="18" t="s">
        <v>126</v>
      </c>
      <c r="BE629" s="199">
        <f>IF(N629="základní",J629,0)</f>
        <v>0</v>
      </c>
      <c r="BF629" s="199">
        <f>IF(N629="snížená",J629,0)</f>
        <v>0</v>
      </c>
      <c r="BG629" s="199">
        <f>IF(N629="zákl. přenesená",J629,0)</f>
        <v>0</v>
      </c>
      <c r="BH629" s="199">
        <f>IF(N629="sníž. přenesená",J629,0)</f>
        <v>0</v>
      </c>
      <c r="BI629" s="199">
        <f>IF(N629="nulová",J629,0)</f>
        <v>0</v>
      </c>
      <c r="BJ629" s="18" t="s">
        <v>135</v>
      </c>
      <c r="BK629" s="199">
        <f>ROUND(I629*H629,2)</f>
        <v>0</v>
      </c>
      <c r="BL629" s="18" t="s">
        <v>148</v>
      </c>
      <c r="BM629" s="198" t="s">
        <v>792</v>
      </c>
    </row>
    <row r="630" spans="1:65" s="14" customFormat="1">
      <c r="B630" s="216"/>
      <c r="C630" s="217"/>
      <c r="D630" s="207" t="s">
        <v>211</v>
      </c>
      <c r="E630" s="218" t="s">
        <v>1</v>
      </c>
      <c r="F630" s="219" t="s">
        <v>793</v>
      </c>
      <c r="G630" s="217"/>
      <c r="H630" s="220">
        <v>84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211</v>
      </c>
      <c r="AU630" s="226" t="s">
        <v>135</v>
      </c>
      <c r="AV630" s="14" t="s">
        <v>135</v>
      </c>
      <c r="AW630" s="14" t="s">
        <v>32</v>
      </c>
      <c r="AX630" s="14" t="s">
        <v>83</v>
      </c>
      <c r="AY630" s="226" t="s">
        <v>126</v>
      </c>
    </row>
    <row r="631" spans="1:65" s="2" customFormat="1" ht="16.5" customHeight="1">
      <c r="A631" s="35"/>
      <c r="B631" s="36"/>
      <c r="C631" s="187" t="s">
        <v>794</v>
      </c>
      <c r="D631" s="187" t="s">
        <v>129</v>
      </c>
      <c r="E631" s="188" t="s">
        <v>795</v>
      </c>
      <c r="F631" s="189" t="s">
        <v>796</v>
      </c>
      <c r="G631" s="190" t="s">
        <v>222</v>
      </c>
      <c r="H631" s="191">
        <v>350.3</v>
      </c>
      <c r="I631" s="192"/>
      <c r="J631" s="193">
        <f>ROUND(I631*H631,2)</f>
        <v>0</v>
      </c>
      <c r="K631" s="189" t="s">
        <v>133</v>
      </c>
      <c r="L631" s="40"/>
      <c r="M631" s="194" t="s">
        <v>1</v>
      </c>
      <c r="N631" s="195" t="s">
        <v>42</v>
      </c>
      <c r="O631" s="72"/>
      <c r="P631" s="196">
        <f>O631*H631</f>
        <v>0</v>
      </c>
      <c r="Q631" s="196">
        <v>0</v>
      </c>
      <c r="R631" s="196">
        <f>Q631*H631</f>
        <v>0</v>
      </c>
      <c r="S631" s="196">
        <v>0</v>
      </c>
      <c r="T631" s="197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8" t="s">
        <v>148</v>
      </c>
      <c r="AT631" s="198" t="s">
        <v>129</v>
      </c>
      <c r="AU631" s="198" t="s">
        <v>135</v>
      </c>
      <c r="AY631" s="18" t="s">
        <v>126</v>
      </c>
      <c r="BE631" s="199">
        <f>IF(N631="základní",J631,0)</f>
        <v>0</v>
      </c>
      <c r="BF631" s="199">
        <f>IF(N631="snížená",J631,0)</f>
        <v>0</v>
      </c>
      <c r="BG631" s="199">
        <f>IF(N631="zákl. přenesená",J631,0)</f>
        <v>0</v>
      </c>
      <c r="BH631" s="199">
        <f>IF(N631="sníž. přenesená",J631,0)</f>
        <v>0</v>
      </c>
      <c r="BI631" s="199">
        <f>IF(N631="nulová",J631,0)</f>
        <v>0</v>
      </c>
      <c r="BJ631" s="18" t="s">
        <v>135</v>
      </c>
      <c r="BK631" s="199">
        <f>ROUND(I631*H631,2)</f>
        <v>0</v>
      </c>
      <c r="BL631" s="18" t="s">
        <v>148</v>
      </c>
      <c r="BM631" s="198" t="s">
        <v>797</v>
      </c>
    </row>
    <row r="632" spans="1:65" s="13" customFormat="1">
      <c r="B632" s="205"/>
      <c r="C632" s="206"/>
      <c r="D632" s="207" t="s">
        <v>211</v>
      </c>
      <c r="E632" s="208" t="s">
        <v>1</v>
      </c>
      <c r="F632" s="209" t="s">
        <v>798</v>
      </c>
      <c r="G632" s="206"/>
      <c r="H632" s="208" t="s">
        <v>1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211</v>
      </c>
      <c r="AU632" s="215" t="s">
        <v>135</v>
      </c>
      <c r="AV632" s="13" t="s">
        <v>83</v>
      </c>
      <c r="AW632" s="13" t="s">
        <v>32</v>
      </c>
      <c r="AX632" s="13" t="s">
        <v>76</v>
      </c>
      <c r="AY632" s="215" t="s">
        <v>126</v>
      </c>
    </row>
    <row r="633" spans="1:65" s="14" customFormat="1">
      <c r="B633" s="216"/>
      <c r="C633" s="217"/>
      <c r="D633" s="207" t="s">
        <v>211</v>
      </c>
      <c r="E633" s="218" t="s">
        <v>1</v>
      </c>
      <c r="F633" s="219" t="s">
        <v>730</v>
      </c>
      <c r="G633" s="217"/>
      <c r="H633" s="220">
        <v>23.4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211</v>
      </c>
      <c r="AU633" s="226" t="s">
        <v>135</v>
      </c>
      <c r="AV633" s="14" t="s">
        <v>135</v>
      </c>
      <c r="AW633" s="14" t="s">
        <v>32</v>
      </c>
      <c r="AX633" s="14" t="s">
        <v>76</v>
      </c>
      <c r="AY633" s="226" t="s">
        <v>126</v>
      </c>
    </row>
    <row r="634" spans="1:65" s="14" customFormat="1">
      <c r="B634" s="216"/>
      <c r="C634" s="217"/>
      <c r="D634" s="207" t="s">
        <v>211</v>
      </c>
      <c r="E634" s="218" t="s">
        <v>1</v>
      </c>
      <c r="F634" s="219" t="s">
        <v>799</v>
      </c>
      <c r="G634" s="217"/>
      <c r="H634" s="220">
        <v>14.4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211</v>
      </c>
      <c r="AU634" s="226" t="s">
        <v>135</v>
      </c>
      <c r="AV634" s="14" t="s">
        <v>135</v>
      </c>
      <c r="AW634" s="14" t="s">
        <v>32</v>
      </c>
      <c r="AX634" s="14" t="s">
        <v>76</v>
      </c>
      <c r="AY634" s="226" t="s">
        <v>126</v>
      </c>
    </row>
    <row r="635" spans="1:65" s="14" customFormat="1">
      <c r="B635" s="216"/>
      <c r="C635" s="217"/>
      <c r="D635" s="207" t="s">
        <v>211</v>
      </c>
      <c r="E635" s="218" t="s">
        <v>1</v>
      </c>
      <c r="F635" s="219" t="s">
        <v>800</v>
      </c>
      <c r="G635" s="217"/>
      <c r="H635" s="220">
        <v>15.6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211</v>
      </c>
      <c r="AU635" s="226" t="s">
        <v>135</v>
      </c>
      <c r="AV635" s="14" t="s">
        <v>135</v>
      </c>
      <c r="AW635" s="14" t="s">
        <v>32</v>
      </c>
      <c r="AX635" s="14" t="s">
        <v>76</v>
      </c>
      <c r="AY635" s="226" t="s">
        <v>126</v>
      </c>
    </row>
    <row r="636" spans="1:65" s="14" customFormat="1">
      <c r="B636" s="216"/>
      <c r="C636" s="217"/>
      <c r="D636" s="207" t="s">
        <v>211</v>
      </c>
      <c r="E636" s="218" t="s">
        <v>1</v>
      </c>
      <c r="F636" s="219" t="s">
        <v>801</v>
      </c>
      <c r="G636" s="217"/>
      <c r="H636" s="220">
        <v>24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211</v>
      </c>
      <c r="AU636" s="226" t="s">
        <v>135</v>
      </c>
      <c r="AV636" s="14" t="s">
        <v>135</v>
      </c>
      <c r="AW636" s="14" t="s">
        <v>32</v>
      </c>
      <c r="AX636" s="14" t="s">
        <v>76</v>
      </c>
      <c r="AY636" s="226" t="s">
        <v>126</v>
      </c>
    </row>
    <row r="637" spans="1:65" s="14" customFormat="1">
      <c r="B637" s="216"/>
      <c r="C637" s="217"/>
      <c r="D637" s="207" t="s">
        <v>211</v>
      </c>
      <c r="E637" s="218" t="s">
        <v>1</v>
      </c>
      <c r="F637" s="219" t="s">
        <v>802</v>
      </c>
      <c r="G637" s="217"/>
      <c r="H637" s="220">
        <v>16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211</v>
      </c>
      <c r="AU637" s="226" t="s">
        <v>135</v>
      </c>
      <c r="AV637" s="14" t="s">
        <v>135</v>
      </c>
      <c r="AW637" s="14" t="s">
        <v>32</v>
      </c>
      <c r="AX637" s="14" t="s">
        <v>76</v>
      </c>
      <c r="AY637" s="226" t="s">
        <v>126</v>
      </c>
    </row>
    <row r="638" spans="1:65" s="14" customFormat="1">
      <c r="B638" s="216"/>
      <c r="C638" s="217"/>
      <c r="D638" s="207" t="s">
        <v>211</v>
      </c>
      <c r="E638" s="218" t="s">
        <v>1</v>
      </c>
      <c r="F638" s="219" t="s">
        <v>803</v>
      </c>
      <c r="G638" s="217"/>
      <c r="H638" s="220">
        <v>4.8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211</v>
      </c>
      <c r="AU638" s="226" t="s">
        <v>135</v>
      </c>
      <c r="AV638" s="14" t="s">
        <v>135</v>
      </c>
      <c r="AW638" s="14" t="s">
        <v>32</v>
      </c>
      <c r="AX638" s="14" t="s">
        <v>76</v>
      </c>
      <c r="AY638" s="226" t="s">
        <v>126</v>
      </c>
    </row>
    <row r="639" spans="1:65" s="14" customFormat="1">
      <c r="B639" s="216"/>
      <c r="C639" s="217"/>
      <c r="D639" s="207" t="s">
        <v>211</v>
      </c>
      <c r="E639" s="218" t="s">
        <v>1</v>
      </c>
      <c r="F639" s="219" t="s">
        <v>732</v>
      </c>
      <c r="G639" s="217"/>
      <c r="H639" s="220">
        <v>10.4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211</v>
      </c>
      <c r="AU639" s="226" t="s">
        <v>135</v>
      </c>
      <c r="AV639" s="14" t="s">
        <v>135</v>
      </c>
      <c r="AW639" s="14" t="s">
        <v>32</v>
      </c>
      <c r="AX639" s="14" t="s">
        <v>76</v>
      </c>
      <c r="AY639" s="226" t="s">
        <v>126</v>
      </c>
    </row>
    <row r="640" spans="1:65" s="14" customFormat="1">
      <c r="B640" s="216"/>
      <c r="C640" s="217"/>
      <c r="D640" s="207" t="s">
        <v>211</v>
      </c>
      <c r="E640" s="218" t="s">
        <v>1</v>
      </c>
      <c r="F640" s="219" t="s">
        <v>731</v>
      </c>
      <c r="G640" s="217"/>
      <c r="H640" s="220">
        <v>16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211</v>
      </c>
      <c r="AU640" s="226" t="s">
        <v>135</v>
      </c>
      <c r="AV640" s="14" t="s">
        <v>135</v>
      </c>
      <c r="AW640" s="14" t="s">
        <v>32</v>
      </c>
      <c r="AX640" s="14" t="s">
        <v>76</v>
      </c>
      <c r="AY640" s="226" t="s">
        <v>126</v>
      </c>
    </row>
    <row r="641" spans="1:65" s="14" customFormat="1">
      <c r="B641" s="216"/>
      <c r="C641" s="217"/>
      <c r="D641" s="207" t="s">
        <v>211</v>
      </c>
      <c r="E641" s="218" t="s">
        <v>1</v>
      </c>
      <c r="F641" s="219" t="s">
        <v>734</v>
      </c>
      <c r="G641" s="217"/>
      <c r="H641" s="220">
        <v>5.4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211</v>
      </c>
      <c r="AU641" s="226" t="s">
        <v>135</v>
      </c>
      <c r="AV641" s="14" t="s">
        <v>135</v>
      </c>
      <c r="AW641" s="14" t="s">
        <v>32</v>
      </c>
      <c r="AX641" s="14" t="s">
        <v>76</v>
      </c>
      <c r="AY641" s="226" t="s">
        <v>126</v>
      </c>
    </row>
    <row r="642" spans="1:65" s="14" customFormat="1">
      <c r="B642" s="216"/>
      <c r="C642" s="217"/>
      <c r="D642" s="207" t="s">
        <v>211</v>
      </c>
      <c r="E642" s="218" t="s">
        <v>1</v>
      </c>
      <c r="F642" s="219" t="s">
        <v>804</v>
      </c>
      <c r="G642" s="217"/>
      <c r="H642" s="220">
        <v>2.7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211</v>
      </c>
      <c r="AU642" s="226" t="s">
        <v>135</v>
      </c>
      <c r="AV642" s="14" t="s">
        <v>135</v>
      </c>
      <c r="AW642" s="14" t="s">
        <v>32</v>
      </c>
      <c r="AX642" s="14" t="s">
        <v>76</v>
      </c>
      <c r="AY642" s="226" t="s">
        <v>126</v>
      </c>
    </row>
    <row r="643" spans="1:65" s="14" customFormat="1">
      <c r="B643" s="216"/>
      <c r="C643" s="217"/>
      <c r="D643" s="207" t="s">
        <v>211</v>
      </c>
      <c r="E643" s="218" t="s">
        <v>1</v>
      </c>
      <c r="F643" s="219" t="s">
        <v>805</v>
      </c>
      <c r="G643" s="217"/>
      <c r="H643" s="220">
        <v>89.2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211</v>
      </c>
      <c r="AU643" s="226" t="s">
        <v>135</v>
      </c>
      <c r="AV643" s="14" t="s">
        <v>135</v>
      </c>
      <c r="AW643" s="14" t="s">
        <v>32</v>
      </c>
      <c r="AX643" s="14" t="s">
        <v>76</v>
      </c>
      <c r="AY643" s="226" t="s">
        <v>126</v>
      </c>
    </row>
    <row r="644" spans="1:65" s="16" customFormat="1">
      <c r="B644" s="254"/>
      <c r="C644" s="255"/>
      <c r="D644" s="207" t="s">
        <v>211</v>
      </c>
      <c r="E644" s="256" t="s">
        <v>1</v>
      </c>
      <c r="F644" s="257" t="s">
        <v>500</v>
      </c>
      <c r="G644" s="255"/>
      <c r="H644" s="258">
        <v>221.89999999999998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AT644" s="264" t="s">
        <v>211</v>
      </c>
      <c r="AU644" s="264" t="s">
        <v>135</v>
      </c>
      <c r="AV644" s="16" t="s">
        <v>144</v>
      </c>
      <c r="AW644" s="16" t="s">
        <v>32</v>
      </c>
      <c r="AX644" s="16" t="s">
        <v>76</v>
      </c>
      <c r="AY644" s="264" t="s">
        <v>126</v>
      </c>
    </row>
    <row r="645" spans="1:65" s="13" customFormat="1">
      <c r="B645" s="205"/>
      <c r="C645" s="206"/>
      <c r="D645" s="207" t="s">
        <v>211</v>
      </c>
      <c r="E645" s="208" t="s">
        <v>1</v>
      </c>
      <c r="F645" s="209" t="s">
        <v>806</v>
      </c>
      <c r="G645" s="206"/>
      <c r="H645" s="208" t="s">
        <v>1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211</v>
      </c>
      <c r="AU645" s="215" t="s">
        <v>135</v>
      </c>
      <c r="AV645" s="13" t="s">
        <v>83</v>
      </c>
      <c r="AW645" s="13" t="s">
        <v>32</v>
      </c>
      <c r="AX645" s="13" t="s">
        <v>76</v>
      </c>
      <c r="AY645" s="215" t="s">
        <v>126</v>
      </c>
    </row>
    <row r="646" spans="1:65" s="14" customFormat="1">
      <c r="B646" s="216"/>
      <c r="C646" s="217"/>
      <c r="D646" s="207" t="s">
        <v>211</v>
      </c>
      <c r="E646" s="218" t="s">
        <v>1</v>
      </c>
      <c r="F646" s="219" t="s">
        <v>807</v>
      </c>
      <c r="G646" s="217"/>
      <c r="H646" s="220">
        <v>128.4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211</v>
      </c>
      <c r="AU646" s="226" t="s">
        <v>135</v>
      </c>
      <c r="AV646" s="14" t="s">
        <v>135</v>
      </c>
      <c r="AW646" s="14" t="s">
        <v>32</v>
      </c>
      <c r="AX646" s="14" t="s">
        <v>76</v>
      </c>
      <c r="AY646" s="226" t="s">
        <v>126</v>
      </c>
    </row>
    <row r="647" spans="1:65" s="15" customFormat="1">
      <c r="B647" s="227"/>
      <c r="C647" s="228"/>
      <c r="D647" s="207" t="s">
        <v>211</v>
      </c>
      <c r="E647" s="229" t="s">
        <v>1</v>
      </c>
      <c r="F647" s="230" t="s">
        <v>219</v>
      </c>
      <c r="G647" s="228"/>
      <c r="H647" s="231">
        <v>350.29999999999995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211</v>
      </c>
      <c r="AU647" s="237" t="s">
        <v>135</v>
      </c>
      <c r="AV647" s="15" t="s">
        <v>148</v>
      </c>
      <c r="AW647" s="15" t="s">
        <v>32</v>
      </c>
      <c r="AX647" s="15" t="s">
        <v>83</v>
      </c>
      <c r="AY647" s="237" t="s">
        <v>126</v>
      </c>
    </row>
    <row r="648" spans="1:65" s="2" customFormat="1" ht="16.5" customHeight="1">
      <c r="A648" s="35"/>
      <c r="B648" s="36"/>
      <c r="C648" s="243" t="s">
        <v>808</v>
      </c>
      <c r="D648" s="243" t="s">
        <v>340</v>
      </c>
      <c r="E648" s="244" t="s">
        <v>809</v>
      </c>
      <c r="F648" s="245" t="s">
        <v>810</v>
      </c>
      <c r="G648" s="246" t="s">
        <v>222</v>
      </c>
      <c r="H648" s="247">
        <v>255.185</v>
      </c>
      <c r="I648" s="248"/>
      <c r="J648" s="249">
        <f>ROUND(I648*H648,2)</f>
        <v>0</v>
      </c>
      <c r="K648" s="245" t="s">
        <v>133</v>
      </c>
      <c r="L648" s="250"/>
      <c r="M648" s="251" t="s">
        <v>1</v>
      </c>
      <c r="N648" s="252" t="s">
        <v>42</v>
      </c>
      <c r="O648" s="72"/>
      <c r="P648" s="196">
        <f>O648*H648</f>
        <v>0</v>
      </c>
      <c r="Q648" s="196">
        <v>2.9999999999999997E-4</v>
      </c>
      <c r="R648" s="196">
        <f>Q648*H648</f>
        <v>7.6555499999999999E-2</v>
      </c>
      <c r="S648" s="196">
        <v>0</v>
      </c>
      <c r="T648" s="197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8" t="s">
        <v>164</v>
      </c>
      <c r="AT648" s="198" t="s">
        <v>340</v>
      </c>
      <c r="AU648" s="198" t="s">
        <v>135</v>
      </c>
      <c r="AY648" s="18" t="s">
        <v>126</v>
      </c>
      <c r="BE648" s="199">
        <f>IF(N648="základní",J648,0)</f>
        <v>0</v>
      </c>
      <c r="BF648" s="199">
        <f>IF(N648="snížená",J648,0)</f>
        <v>0</v>
      </c>
      <c r="BG648" s="199">
        <f>IF(N648="zákl. přenesená",J648,0)</f>
        <v>0</v>
      </c>
      <c r="BH648" s="199">
        <f>IF(N648="sníž. přenesená",J648,0)</f>
        <v>0</v>
      </c>
      <c r="BI648" s="199">
        <f>IF(N648="nulová",J648,0)</f>
        <v>0</v>
      </c>
      <c r="BJ648" s="18" t="s">
        <v>135</v>
      </c>
      <c r="BK648" s="199">
        <f>ROUND(I648*H648,2)</f>
        <v>0</v>
      </c>
      <c r="BL648" s="18" t="s">
        <v>148</v>
      </c>
      <c r="BM648" s="198" t="s">
        <v>811</v>
      </c>
    </row>
    <row r="649" spans="1:65" s="14" customFormat="1">
      <c r="B649" s="216"/>
      <c r="C649" s="217"/>
      <c r="D649" s="207" t="s">
        <v>211</v>
      </c>
      <c r="E649" s="217"/>
      <c r="F649" s="219" t="s">
        <v>812</v>
      </c>
      <c r="G649" s="217"/>
      <c r="H649" s="220">
        <v>255.185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211</v>
      </c>
      <c r="AU649" s="226" t="s">
        <v>135</v>
      </c>
      <c r="AV649" s="14" t="s">
        <v>135</v>
      </c>
      <c r="AW649" s="14" t="s">
        <v>4</v>
      </c>
      <c r="AX649" s="14" t="s">
        <v>83</v>
      </c>
      <c r="AY649" s="226" t="s">
        <v>126</v>
      </c>
    </row>
    <row r="650" spans="1:65" s="2" customFormat="1" ht="16.5" customHeight="1">
      <c r="A650" s="35"/>
      <c r="B650" s="36"/>
      <c r="C650" s="243" t="s">
        <v>813</v>
      </c>
      <c r="D650" s="243" t="s">
        <v>340</v>
      </c>
      <c r="E650" s="244" t="s">
        <v>814</v>
      </c>
      <c r="F650" s="245" t="s">
        <v>815</v>
      </c>
      <c r="G650" s="246" t="s">
        <v>222</v>
      </c>
      <c r="H650" s="247">
        <v>147.66</v>
      </c>
      <c r="I650" s="248"/>
      <c r="J650" s="249">
        <f>ROUND(I650*H650,2)</f>
        <v>0</v>
      </c>
      <c r="K650" s="245" t="s">
        <v>133</v>
      </c>
      <c r="L650" s="250"/>
      <c r="M650" s="251" t="s">
        <v>1</v>
      </c>
      <c r="N650" s="252" t="s">
        <v>42</v>
      </c>
      <c r="O650" s="72"/>
      <c r="P650" s="196">
        <f>O650*H650</f>
        <v>0</v>
      </c>
      <c r="Q650" s="196">
        <v>2.0000000000000001E-4</v>
      </c>
      <c r="R650" s="196">
        <f>Q650*H650</f>
        <v>2.9531999999999999E-2</v>
      </c>
      <c r="S650" s="196">
        <v>0</v>
      </c>
      <c r="T650" s="197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8" t="s">
        <v>164</v>
      </c>
      <c r="AT650" s="198" t="s">
        <v>340</v>
      </c>
      <c r="AU650" s="198" t="s">
        <v>135</v>
      </c>
      <c r="AY650" s="18" t="s">
        <v>126</v>
      </c>
      <c r="BE650" s="199">
        <f>IF(N650="základní",J650,0)</f>
        <v>0</v>
      </c>
      <c r="BF650" s="199">
        <f>IF(N650="snížená",J650,0)</f>
        <v>0</v>
      </c>
      <c r="BG650" s="199">
        <f>IF(N650="zákl. přenesená",J650,0)</f>
        <v>0</v>
      </c>
      <c r="BH650" s="199">
        <f>IF(N650="sníž. přenesená",J650,0)</f>
        <v>0</v>
      </c>
      <c r="BI650" s="199">
        <f>IF(N650="nulová",J650,0)</f>
        <v>0</v>
      </c>
      <c r="BJ650" s="18" t="s">
        <v>135</v>
      </c>
      <c r="BK650" s="199">
        <f>ROUND(I650*H650,2)</f>
        <v>0</v>
      </c>
      <c r="BL650" s="18" t="s">
        <v>148</v>
      </c>
      <c r="BM650" s="198" t="s">
        <v>816</v>
      </c>
    </row>
    <row r="651" spans="1:65" s="14" customFormat="1">
      <c r="B651" s="216"/>
      <c r="C651" s="217"/>
      <c r="D651" s="207" t="s">
        <v>211</v>
      </c>
      <c r="E651" s="217"/>
      <c r="F651" s="219" t="s">
        <v>817</v>
      </c>
      <c r="G651" s="217"/>
      <c r="H651" s="220">
        <v>147.66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211</v>
      </c>
      <c r="AU651" s="226" t="s">
        <v>135</v>
      </c>
      <c r="AV651" s="14" t="s">
        <v>135</v>
      </c>
      <c r="AW651" s="14" t="s">
        <v>4</v>
      </c>
      <c r="AX651" s="14" t="s">
        <v>83</v>
      </c>
      <c r="AY651" s="226" t="s">
        <v>126</v>
      </c>
    </row>
    <row r="652" spans="1:65" s="2" customFormat="1" ht="24.2" customHeight="1">
      <c r="A652" s="35"/>
      <c r="B652" s="36"/>
      <c r="C652" s="187" t="s">
        <v>818</v>
      </c>
      <c r="D652" s="187" t="s">
        <v>129</v>
      </c>
      <c r="E652" s="188" t="s">
        <v>819</v>
      </c>
      <c r="F652" s="189" t="s">
        <v>820</v>
      </c>
      <c r="G652" s="190" t="s">
        <v>209</v>
      </c>
      <c r="H652" s="191">
        <v>29.82</v>
      </c>
      <c r="I652" s="192"/>
      <c r="J652" s="193">
        <f>ROUND(I652*H652,2)</f>
        <v>0</v>
      </c>
      <c r="K652" s="189" t="s">
        <v>133</v>
      </c>
      <c r="L652" s="40"/>
      <c r="M652" s="194" t="s">
        <v>1</v>
      </c>
      <c r="N652" s="195" t="s">
        <v>42</v>
      </c>
      <c r="O652" s="72"/>
      <c r="P652" s="196">
        <f>O652*H652</f>
        <v>0</v>
      </c>
      <c r="Q652" s="196">
        <v>3.6800000000000001E-3</v>
      </c>
      <c r="R652" s="196">
        <f>Q652*H652</f>
        <v>0.1097376</v>
      </c>
      <c r="S652" s="196">
        <v>0</v>
      </c>
      <c r="T652" s="197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98" t="s">
        <v>148</v>
      </c>
      <c r="AT652" s="198" t="s">
        <v>129</v>
      </c>
      <c r="AU652" s="198" t="s">
        <v>135</v>
      </c>
      <c r="AY652" s="18" t="s">
        <v>126</v>
      </c>
      <c r="BE652" s="199">
        <f>IF(N652="základní",J652,0)</f>
        <v>0</v>
      </c>
      <c r="BF652" s="199">
        <f>IF(N652="snížená",J652,0)</f>
        <v>0</v>
      </c>
      <c r="BG652" s="199">
        <f>IF(N652="zákl. přenesená",J652,0)</f>
        <v>0</v>
      </c>
      <c r="BH652" s="199">
        <f>IF(N652="sníž. přenesená",J652,0)</f>
        <v>0</v>
      </c>
      <c r="BI652" s="199">
        <f>IF(N652="nulová",J652,0)</f>
        <v>0</v>
      </c>
      <c r="BJ652" s="18" t="s">
        <v>135</v>
      </c>
      <c r="BK652" s="199">
        <f>ROUND(I652*H652,2)</f>
        <v>0</v>
      </c>
      <c r="BL652" s="18" t="s">
        <v>148</v>
      </c>
      <c r="BM652" s="198" t="s">
        <v>821</v>
      </c>
    </row>
    <row r="653" spans="1:65" s="14" customFormat="1">
      <c r="B653" s="216"/>
      <c r="C653" s="217"/>
      <c r="D653" s="207" t="s">
        <v>211</v>
      </c>
      <c r="E653" s="218" t="s">
        <v>1</v>
      </c>
      <c r="F653" s="219" t="s">
        <v>822</v>
      </c>
      <c r="G653" s="217"/>
      <c r="H653" s="220">
        <v>29.82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211</v>
      </c>
      <c r="AU653" s="226" t="s">
        <v>135</v>
      </c>
      <c r="AV653" s="14" t="s">
        <v>135</v>
      </c>
      <c r="AW653" s="14" t="s">
        <v>32</v>
      </c>
      <c r="AX653" s="14" t="s">
        <v>83</v>
      </c>
      <c r="AY653" s="226" t="s">
        <v>126</v>
      </c>
    </row>
    <row r="654" spans="1:65" s="2" customFormat="1" ht="24.2" customHeight="1">
      <c r="A654" s="35"/>
      <c r="B654" s="36"/>
      <c r="C654" s="187" t="s">
        <v>823</v>
      </c>
      <c r="D654" s="187" t="s">
        <v>129</v>
      </c>
      <c r="E654" s="188" t="s">
        <v>824</v>
      </c>
      <c r="F654" s="189" t="s">
        <v>825</v>
      </c>
      <c r="G654" s="190" t="s">
        <v>209</v>
      </c>
      <c r="H654" s="191">
        <v>930.08799999999997</v>
      </c>
      <c r="I654" s="192"/>
      <c r="J654" s="193">
        <f>ROUND(I654*H654,2)</f>
        <v>0</v>
      </c>
      <c r="K654" s="189" t="s">
        <v>133</v>
      </c>
      <c r="L654" s="40"/>
      <c r="M654" s="194" t="s">
        <v>1</v>
      </c>
      <c r="N654" s="195" t="s">
        <v>42</v>
      </c>
      <c r="O654" s="72"/>
      <c r="P654" s="196">
        <f>O654*H654</f>
        <v>0</v>
      </c>
      <c r="Q654" s="196">
        <v>2.6800000000000001E-3</v>
      </c>
      <c r="R654" s="196">
        <f>Q654*H654</f>
        <v>2.4926358400000002</v>
      </c>
      <c r="S654" s="196">
        <v>0</v>
      </c>
      <c r="T654" s="197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8" t="s">
        <v>148</v>
      </c>
      <c r="AT654" s="198" t="s">
        <v>129</v>
      </c>
      <c r="AU654" s="198" t="s">
        <v>135</v>
      </c>
      <c r="AY654" s="18" t="s">
        <v>126</v>
      </c>
      <c r="BE654" s="199">
        <f>IF(N654="základní",J654,0)</f>
        <v>0</v>
      </c>
      <c r="BF654" s="199">
        <f>IF(N654="snížená",J654,0)</f>
        <v>0</v>
      </c>
      <c r="BG654" s="199">
        <f>IF(N654="zákl. přenesená",J654,0)</f>
        <v>0</v>
      </c>
      <c r="BH654" s="199">
        <f>IF(N654="sníž. přenesená",J654,0)</f>
        <v>0</v>
      </c>
      <c r="BI654" s="199">
        <f>IF(N654="nulová",J654,0)</f>
        <v>0</v>
      </c>
      <c r="BJ654" s="18" t="s">
        <v>135</v>
      </c>
      <c r="BK654" s="199">
        <f>ROUND(I654*H654,2)</f>
        <v>0</v>
      </c>
      <c r="BL654" s="18" t="s">
        <v>148</v>
      </c>
      <c r="BM654" s="198" t="s">
        <v>826</v>
      </c>
    </row>
    <row r="655" spans="1:65" s="14" customFormat="1">
      <c r="B655" s="216"/>
      <c r="C655" s="217"/>
      <c r="D655" s="207" t="s">
        <v>211</v>
      </c>
      <c r="E655" s="218" t="s">
        <v>1</v>
      </c>
      <c r="F655" s="219" t="s">
        <v>827</v>
      </c>
      <c r="G655" s="217"/>
      <c r="H655" s="220">
        <v>930.08799999999997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211</v>
      </c>
      <c r="AU655" s="226" t="s">
        <v>135</v>
      </c>
      <c r="AV655" s="14" t="s">
        <v>135</v>
      </c>
      <c r="AW655" s="14" t="s">
        <v>32</v>
      </c>
      <c r="AX655" s="14" t="s">
        <v>83</v>
      </c>
      <c r="AY655" s="226" t="s">
        <v>126</v>
      </c>
    </row>
    <row r="656" spans="1:65" s="2" customFormat="1" ht="16.5" customHeight="1">
      <c r="A656" s="35"/>
      <c r="B656" s="36"/>
      <c r="C656" s="187" t="s">
        <v>828</v>
      </c>
      <c r="D656" s="187" t="s">
        <v>129</v>
      </c>
      <c r="E656" s="188" t="s">
        <v>829</v>
      </c>
      <c r="F656" s="189" t="s">
        <v>830</v>
      </c>
      <c r="G656" s="190" t="s">
        <v>209</v>
      </c>
      <c r="H656" s="191">
        <v>911.45799999999997</v>
      </c>
      <c r="I656" s="192"/>
      <c r="J656" s="193">
        <f>ROUND(I656*H656,2)</f>
        <v>0</v>
      </c>
      <c r="K656" s="189" t="s">
        <v>133</v>
      </c>
      <c r="L656" s="40"/>
      <c r="M656" s="194" t="s">
        <v>1</v>
      </c>
      <c r="N656" s="195" t="s">
        <v>42</v>
      </c>
      <c r="O656" s="72"/>
      <c r="P656" s="196">
        <f>O656*H656</f>
        <v>0</v>
      </c>
      <c r="Q656" s="196">
        <v>2.0400000000000001E-2</v>
      </c>
      <c r="R656" s="196">
        <f>Q656*H656</f>
        <v>18.593743200000002</v>
      </c>
      <c r="S656" s="196">
        <v>0</v>
      </c>
      <c r="T656" s="197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8" t="s">
        <v>148</v>
      </c>
      <c r="AT656" s="198" t="s">
        <v>129</v>
      </c>
      <c r="AU656" s="198" t="s">
        <v>135</v>
      </c>
      <c r="AY656" s="18" t="s">
        <v>126</v>
      </c>
      <c r="BE656" s="199">
        <f>IF(N656="základní",J656,0)</f>
        <v>0</v>
      </c>
      <c r="BF656" s="199">
        <f>IF(N656="snížená",J656,0)</f>
        <v>0</v>
      </c>
      <c r="BG656" s="199">
        <f>IF(N656="zákl. přenesená",J656,0)</f>
        <v>0</v>
      </c>
      <c r="BH656" s="199">
        <f>IF(N656="sníž. přenesená",J656,0)</f>
        <v>0</v>
      </c>
      <c r="BI656" s="199">
        <f>IF(N656="nulová",J656,0)</f>
        <v>0</v>
      </c>
      <c r="BJ656" s="18" t="s">
        <v>135</v>
      </c>
      <c r="BK656" s="199">
        <f>ROUND(I656*H656,2)</f>
        <v>0</v>
      </c>
      <c r="BL656" s="18" t="s">
        <v>148</v>
      </c>
      <c r="BM656" s="198" t="s">
        <v>831</v>
      </c>
    </row>
    <row r="657" spans="1:65" s="14" customFormat="1">
      <c r="B657" s="216"/>
      <c r="C657" s="217"/>
      <c r="D657" s="207" t="s">
        <v>211</v>
      </c>
      <c r="E657" s="218" t="s">
        <v>1</v>
      </c>
      <c r="F657" s="219" t="s">
        <v>832</v>
      </c>
      <c r="G657" s="217"/>
      <c r="H657" s="220">
        <v>911.45799999999997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211</v>
      </c>
      <c r="AU657" s="226" t="s">
        <v>135</v>
      </c>
      <c r="AV657" s="14" t="s">
        <v>135</v>
      </c>
      <c r="AW657" s="14" t="s">
        <v>32</v>
      </c>
      <c r="AX657" s="14" t="s">
        <v>83</v>
      </c>
      <c r="AY657" s="226" t="s">
        <v>126</v>
      </c>
    </row>
    <row r="658" spans="1:65" s="2" customFormat="1" ht="24.2" customHeight="1">
      <c r="A658" s="35"/>
      <c r="B658" s="36"/>
      <c r="C658" s="187" t="s">
        <v>833</v>
      </c>
      <c r="D658" s="187" t="s">
        <v>129</v>
      </c>
      <c r="E658" s="188" t="s">
        <v>834</v>
      </c>
      <c r="F658" s="189" t="s">
        <v>835</v>
      </c>
      <c r="G658" s="190" t="s">
        <v>301</v>
      </c>
      <c r="H658" s="191">
        <v>22</v>
      </c>
      <c r="I658" s="192"/>
      <c r="J658" s="193">
        <f>ROUND(I658*H658,2)</f>
        <v>0</v>
      </c>
      <c r="K658" s="189" t="s">
        <v>133</v>
      </c>
      <c r="L658" s="40"/>
      <c r="M658" s="194" t="s">
        <v>1</v>
      </c>
      <c r="N658" s="195" t="s">
        <v>42</v>
      </c>
      <c r="O658" s="72"/>
      <c r="P658" s="196">
        <f>O658*H658</f>
        <v>0</v>
      </c>
      <c r="Q658" s="196">
        <v>0.44169999999999998</v>
      </c>
      <c r="R658" s="196">
        <f>Q658*H658</f>
        <v>9.7173999999999996</v>
      </c>
      <c r="S658" s="196">
        <v>0</v>
      </c>
      <c r="T658" s="197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8" t="s">
        <v>148</v>
      </c>
      <c r="AT658" s="198" t="s">
        <v>129</v>
      </c>
      <c r="AU658" s="198" t="s">
        <v>135</v>
      </c>
      <c r="AY658" s="18" t="s">
        <v>126</v>
      </c>
      <c r="BE658" s="199">
        <f>IF(N658="základní",J658,0)</f>
        <v>0</v>
      </c>
      <c r="BF658" s="199">
        <f>IF(N658="snížená",J658,0)</f>
        <v>0</v>
      </c>
      <c r="BG658" s="199">
        <f>IF(N658="zákl. přenesená",J658,0)</f>
        <v>0</v>
      </c>
      <c r="BH658" s="199">
        <f>IF(N658="sníž. přenesená",J658,0)</f>
        <v>0</v>
      </c>
      <c r="BI658" s="199">
        <f>IF(N658="nulová",J658,0)</f>
        <v>0</v>
      </c>
      <c r="BJ658" s="18" t="s">
        <v>135</v>
      </c>
      <c r="BK658" s="199">
        <f>ROUND(I658*H658,2)</f>
        <v>0</v>
      </c>
      <c r="BL658" s="18" t="s">
        <v>148</v>
      </c>
      <c r="BM658" s="198" t="s">
        <v>836</v>
      </c>
    </row>
    <row r="659" spans="1:65" s="13" customFormat="1">
      <c r="B659" s="205"/>
      <c r="C659" s="206"/>
      <c r="D659" s="207" t="s">
        <v>211</v>
      </c>
      <c r="E659" s="208" t="s">
        <v>1</v>
      </c>
      <c r="F659" s="209" t="s">
        <v>388</v>
      </c>
      <c r="G659" s="206"/>
      <c r="H659" s="208" t="s">
        <v>1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211</v>
      </c>
      <c r="AU659" s="215" t="s">
        <v>135</v>
      </c>
      <c r="AV659" s="13" t="s">
        <v>83</v>
      </c>
      <c r="AW659" s="13" t="s">
        <v>32</v>
      </c>
      <c r="AX659" s="13" t="s">
        <v>76</v>
      </c>
      <c r="AY659" s="215" t="s">
        <v>126</v>
      </c>
    </row>
    <row r="660" spans="1:65" s="14" customFormat="1">
      <c r="B660" s="216"/>
      <c r="C660" s="217"/>
      <c r="D660" s="207" t="s">
        <v>211</v>
      </c>
      <c r="E660" s="218" t="s">
        <v>1</v>
      </c>
      <c r="F660" s="219" t="s">
        <v>155</v>
      </c>
      <c r="G660" s="217"/>
      <c r="H660" s="220">
        <v>6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211</v>
      </c>
      <c r="AU660" s="226" t="s">
        <v>135</v>
      </c>
      <c r="AV660" s="14" t="s">
        <v>135</v>
      </c>
      <c r="AW660" s="14" t="s">
        <v>32</v>
      </c>
      <c r="AX660" s="14" t="s">
        <v>76</v>
      </c>
      <c r="AY660" s="226" t="s">
        <v>126</v>
      </c>
    </row>
    <row r="661" spans="1:65" s="13" customFormat="1">
      <c r="B661" s="205"/>
      <c r="C661" s="206"/>
      <c r="D661" s="207" t="s">
        <v>211</v>
      </c>
      <c r="E661" s="208" t="s">
        <v>1</v>
      </c>
      <c r="F661" s="209" t="s">
        <v>351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211</v>
      </c>
      <c r="AU661" s="215" t="s">
        <v>135</v>
      </c>
      <c r="AV661" s="13" t="s">
        <v>83</v>
      </c>
      <c r="AW661" s="13" t="s">
        <v>32</v>
      </c>
      <c r="AX661" s="13" t="s">
        <v>76</v>
      </c>
      <c r="AY661" s="215" t="s">
        <v>126</v>
      </c>
    </row>
    <row r="662" spans="1:65" s="14" customFormat="1">
      <c r="B662" s="216"/>
      <c r="C662" s="217"/>
      <c r="D662" s="207" t="s">
        <v>211</v>
      </c>
      <c r="E662" s="218" t="s">
        <v>1</v>
      </c>
      <c r="F662" s="219" t="s">
        <v>148</v>
      </c>
      <c r="G662" s="217"/>
      <c r="H662" s="220">
        <v>4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211</v>
      </c>
      <c r="AU662" s="226" t="s">
        <v>135</v>
      </c>
      <c r="AV662" s="14" t="s">
        <v>135</v>
      </c>
      <c r="AW662" s="14" t="s">
        <v>32</v>
      </c>
      <c r="AX662" s="14" t="s">
        <v>76</v>
      </c>
      <c r="AY662" s="226" t="s">
        <v>126</v>
      </c>
    </row>
    <row r="663" spans="1:65" s="13" customFormat="1">
      <c r="B663" s="205"/>
      <c r="C663" s="206"/>
      <c r="D663" s="207" t="s">
        <v>211</v>
      </c>
      <c r="E663" s="208" t="s">
        <v>1</v>
      </c>
      <c r="F663" s="209" t="s">
        <v>355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211</v>
      </c>
      <c r="AU663" s="215" t="s">
        <v>135</v>
      </c>
      <c r="AV663" s="13" t="s">
        <v>83</v>
      </c>
      <c r="AW663" s="13" t="s">
        <v>32</v>
      </c>
      <c r="AX663" s="13" t="s">
        <v>76</v>
      </c>
      <c r="AY663" s="215" t="s">
        <v>126</v>
      </c>
    </row>
    <row r="664" spans="1:65" s="14" customFormat="1">
      <c r="B664" s="216"/>
      <c r="C664" s="217"/>
      <c r="D664" s="207" t="s">
        <v>211</v>
      </c>
      <c r="E664" s="218" t="s">
        <v>1</v>
      </c>
      <c r="F664" s="219" t="s">
        <v>164</v>
      </c>
      <c r="G664" s="217"/>
      <c r="H664" s="220">
        <v>8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211</v>
      </c>
      <c r="AU664" s="226" t="s">
        <v>135</v>
      </c>
      <c r="AV664" s="14" t="s">
        <v>135</v>
      </c>
      <c r="AW664" s="14" t="s">
        <v>32</v>
      </c>
      <c r="AX664" s="14" t="s">
        <v>76</v>
      </c>
      <c r="AY664" s="226" t="s">
        <v>126</v>
      </c>
    </row>
    <row r="665" spans="1:65" s="13" customFormat="1">
      <c r="B665" s="205"/>
      <c r="C665" s="206"/>
      <c r="D665" s="207" t="s">
        <v>211</v>
      </c>
      <c r="E665" s="208" t="s">
        <v>1</v>
      </c>
      <c r="F665" s="209" t="s">
        <v>371</v>
      </c>
      <c r="G665" s="206"/>
      <c r="H665" s="208" t="s">
        <v>1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211</v>
      </c>
      <c r="AU665" s="215" t="s">
        <v>135</v>
      </c>
      <c r="AV665" s="13" t="s">
        <v>83</v>
      </c>
      <c r="AW665" s="13" t="s">
        <v>32</v>
      </c>
      <c r="AX665" s="13" t="s">
        <v>76</v>
      </c>
      <c r="AY665" s="215" t="s">
        <v>126</v>
      </c>
    </row>
    <row r="666" spans="1:65" s="14" customFormat="1">
      <c r="B666" s="216"/>
      <c r="C666" s="217"/>
      <c r="D666" s="207" t="s">
        <v>211</v>
      </c>
      <c r="E666" s="218" t="s">
        <v>1</v>
      </c>
      <c r="F666" s="219" t="s">
        <v>148</v>
      </c>
      <c r="G666" s="217"/>
      <c r="H666" s="220">
        <v>4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211</v>
      </c>
      <c r="AU666" s="226" t="s">
        <v>135</v>
      </c>
      <c r="AV666" s="14" t="s">
        <v>135</v>
      </c>
      <c r="AW666" s="14" t="s">
        <v>32</v>
      </c>
      <c r="AX666" s="14" t="s">
        <v>76</v>
      </c>
      <c r="AY666" s="226" t="s">
        <v>126</v>
      </c>
    </row>
    <row r="667" spans="1:65" s="15" customFormat="1">
      <c r="B667" s="227"/>
      <c r="C667" s="228"/>
      <c r="D667" s="207" t="s">
        <v>211</v>
      </c>
      <c r="E667" s="229" t="s">
        <v>1</v>
      </c>
      <c r="F667" s="230" t="s">
        <v>219</v>
      </c>
      <c r="G667" s="228"/>
      <c r="H667" s="231">
        <v>22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AT667" s="237" t="s">
        <v>211</v>
      </c>
      <c r="AU667" s="237" t="s">
        <v>135</v>
      </c>
      <c r="AV667" s="15" t="s">
        <v>148</v>
      </c>
      <c r="AW667" s="15" t="s">
        <v>32</v>
      </c>
      <c r="AX667" s="15" t="s">
        <v>83</v>
      </c>
      <c r="AY667" s="237" t="s">
        <v>126</v>
      </c>
    </row>
    <row r="668" spans="1:65" s="2" customFormat="1" ht="16.5" customHeight="1">
      <c r="A668" s="35"/>
      <c r="B668" s="36"/>
      <c r="C668" s="243" t="s">
        <v>793</v>
      </c>
      <c r="D668" s="243" t="s">
        <v>340</v>
      </c>
      <c r="E668" s="244" t="s">
        <v>837</v>
      </c>
      <c r="F668" s="245" t="s">
        <v>838</v>
      </c>
      <c r="G668" s="246" t="s">
        <v>301</v>
      </c>
      <c r="H668" s="247">
        <v>22</v>
      </c>
      <c r="I668" s="248"/>
      <c r="J668" s="249">
        <f>ROUND(I668*H668,2)</f>
        <v>0</v>
      </c>
      <c r="K668" s="245" t="s">
        <v>1</v>
      </c>
      <c r="L668" s="250"/>
      <c r="M668" s="251" t="s">
        <v>1</v>
      </c>
      <c r="N668" s="252" t="s">
        <v>42</v>
      </c>
      <c r="O668" s="72"/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8" t="s">
        <v>164</v>
      </c>
      <c r="AT668" s="198" t="s">
        <v>340</v>
      </c>
      <c r="AU668" s="198" t="s">
        <v>135</v>
      </c>
      <c r="AY668" s="18" t="s">
        <v>126</v>
      </c>
      <c r="BE668" s="199">
        <f>IF(N668="základní",J668,0)</f>
        <v>0</v>
      </c>
      <c r="BF668" s="199">
        <f>IF(N668="snížená",J668,0)</f>
        <v>0</v>
      </c>
      <c r="BG668" s="199">
        <f>IF(N668="zákl. přenesená",J668,0)</f>
        <v>0</v>
      </c>
      <c r="BH668" s="199">
        <f>IF(N668="sníž. přenesená",J668,0)</f>
        <v>0</v>
      </c>
      <c r="BI668" s="199">
        <f>IF(N668="nulová",J668,0)</f>
        <v>0</v>
      </c>
      <c r="BJ668" s="18" t="s">
        <v>135</v>
      </c>
      <c r="BK668" s="199">
        <f>ROUND(I668*H668,2)</f>
        <v>0</v>
      </c>
      <c r="BL668" s="18" t="s">
        <v>148</v>
      </c>
      <c r="BM668" s="198" t="s">
        <v>839</v>
      </c>
    </row>
    <row r="669" spans="1:65" s="2" customFormat="1" ht="24.2" customHeight="1">
      <c r="A669" s="35"/>
      <c r="B669" s="36"/>
      <c r="C669" s="187" t="s">
        <v>840</v>
      </c>
      <c r="D669" s="187" t="s">
        <v>129</v>
      </c>
      <c r="E669" s="188" t="s">
        <v>841</v>
      </c>
      <c r="F669" s="189" t="s">
        <v>842</v>
      </c>
      <c r="G669" s="190" t="s">
        <v>209</v>
      </c>
      <c r="H669" s="191">
        <v>27.76</v>
      </c>
      <c r="I669" s="192"/>
      <c r="J669" s="193">
        <f>ROUND(I669*H669,2)</f>
        <v>0</v>
      </c>
      <c r="K669" s="189" t="s">
        <v>133</v>
      </c>
      <c r="L669" s="40"/>
      <c r="M669" s="194" t="s">
        <v>1</v>
      </c>
      <c r="N669" s="195" t="s">
        <v>42</v>
      </c>
      <c r="O669" s="72"/>
      <c r="P669" s="196">
        <f>O669*H669</f>
        <v>0</v>
      </c>
      <c r="Q669" s="196">
        <v>0.29311999999999999</v>
      </c>
      <c r="R669" s="196">
        <f>Q669*H669</f>
        <v>8.1370111999999999</v>
      </c>
      <c r="S669" s="196">
        <v>0</v>
      </c>
      <c r="T669" s="197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8" t="s">
        <v>148</v>
      </c>
      <c r="AT669" s="198" t="s">
        <v>129</v>
      </c>
      <c r="AU669" s="198" t="s">
        <v>135</v>
      </c>
      <c r="AY669" s="18" t="s">
        <v>126</v>
      </c>
      <c r="BE669" s="199">
        <f>IF(N669="základní",J669,0)</f>
        <v>0</v>
      </c>
      <c r="BF669" s="199">
        <f>IF(N669="snížená",J669,0)</f>
        <v>0</v>
      </c>
      <c r="BG669" s="199">
        <f>IF(N669="zákl. přenesená",J669,0)</f>
        <v>0</v>
      </c>
      <c r="BH669" s="199">
        <f>IF(N669="sníž. přenesená",J669,0)</f>
        <v>0</v>
      </c>
      <c r="BI669" s="199">
        <f>IF(N669="nulová",J669,0)</f>
        <v>0</v>
      </c>
      <c r="BJ669" s="18" t="s">
        <v>135</v>
      </c>
      <c r="BK669" s="199">
        <f>ROUND(I669*H669,2)</f>
        <v>0</v>
      </c>
      <c r="BL669" s="18" t="s">
        <v>148</v>
      </c>
      <c r="BM669" s="198" t="s">
        <v>843</v>
      </c>
    </row>
    <row r="670" spans="1:65" s="2" customFormat="1" ht="16.5" customHeight="1">
      <c r="A670" s="35"/>
      <c r="B670" s="36"/>
      <c r="C670" s="187" t="s">
        <v>844</v>
      </c>
      <c r="D670" s="187" t="s">
        <v>129</v>
      </c>
      <c r="E670" s="188" t="s">
        <v>845</v>
      </c>
      <c r="F670" s="189" t="s">
        <v>846</v>
      </c>
      <c r="G670" s="190" t="s">
        <v>132</v>
      </c>
      <c r="H670" s="191">
        <v>2</v>
      </c>
      <c r="I670" s="192"/>
      <c r="J670" s="193">
        <f>ROUND(I670*H670,2)</f>
        <v>0</v>
      </c>
      <c r="K670" s="189" t="s">
        <v>1</v>
      </c>
      <c r="L670" s="40"/>
      <c r="M670" s="194" t="s">
        <v>1</v>
      </c>
      <c r="N670" s="195" t="s">
        <v>42</v>
      </c>
      <c r="O670" s="72"/>
      <c r="P670" s="196">
        <f>O670*H670</f>
        <v>0</v>
      </c>
      <c r="Q670" s="196">
        <v>0</v>
      </c>
      <c r="R670" s="196">
        <f>Q670*H670</f>
        <v>0</v>
      </c>
      <c r="S670" s="196">
        <v>0</v>
      </c>
      <c r="T670" s="197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8" t="s">
        <v>148</v>
      </c>
      <c r="AT670" s="198" t="s">
        <v>129</v>
      </c>
      <c r="AU670" s="198" t="s">
        <v>135</v>
      </c>
      <c r="AY670" s="18" t="s">
        <v>126</v>
      </c>
      <c r="BE670" s="199">
        <f>IF(N670="základní",J670,0)</f>
        <v>0</v>
      </c>
      <c r="BF670" s="199">
        <f>IF(N670="snížená",J670,0)</f>
        <v>0</v>
      </c>
      <c r="BG670" s="199">
        <f>IF(N670="zákl. přenesená",J670,0)</f>
        <v>0</v>
      </c>
      <c r="BH670" s="199">
        <f>IF(N670="sníž. přenesená",J670,0)</f>
        <v>0</v>
      </c>
      <c r="BI670" s="199">
        <f>IF(N670="nulová",J670,0)</f>
        <v>0</v>
      </c>
      <c r="BJ670" s="18" t="s">
        <v>135</v>
      </c>
      <c r="BK670" s="199">
        <f>ROUND(I670*H670,2)</f>
        <v>0</v>
      </c>
      <c r="BL670" s="18" t="s">
        <v>148</v>
      </c>
      <c r="BM670" s="198" t="s">
        <v>847</v>
      </c>
    </row>
    <row r="671" spans="1:65" s="2" customFormat="1" ht="16.5" customHeight="1">
      <c r="A671" s="35"/>
      <c r="B671" s="36"/>
      <c r="C671" s="187" t="s">
        <v>848</v>
      </c>
      <c r="D671" s="187" t="s">
        <v>129</v>
      </c>
      <c r="E671" s="188" t="s">
        <v>849</v>
      </c>
      <c r="F671" s="189" t="s">
        <v>850</v>
      </c>
      <c r="G671" s="190" t="s">
        <v>132</v>
      </c>
      <c r="H671" s="191">
        <v>8</v>
      </c>
      <c r="I671" s="192"/>
      <c r="J671" s="193">
        <f>ROUND(I671*H671,2)</f>
        <v>0</v>
      </c>
      <c r="K671" s="189" t="s">
        <v>1</v>
      </c>
      <c r="L671" s="40"/>
      <c r="M671" s="194" t="s">
        <v>1</v>
      </c>
      <c r="N671" s="195" t="s">
        <v>42</v>
      </c>
      <c r="O671" s="72"/>
      <c r="P671" s="196">
        <f>O671*H671</f>
        <v>0</v>
      </c>
      <c r="Q671" s="196">
        <v>0</v>
      </c>
      <c r="R671" s="196">
        <f>Q671*H671</f>
        <v>0</v>
      </c>
      <c r="S671" s="196">
        <v>0</v>
      </c>
      <c r="T671" s="19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8" t="s">
        <v>148</v>
      </c>
      <c r="AT671" s="198" t="s">
        <v>129</v>
      </c>
      <c r="AU671" s="198" t="s">
        <v>135</v>
      </c>
      <c r="AY671" s="18" t="s">
        <v>126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8" t="s">
        <v>135</v>
      </c>
      <c r="BK671" s="199">
        <f>ROUND(I671*H671,2)</f>
        <v>0</v>
      </c>
      <c r="BL671" s="18" t="s">
        <v>148</v>
      </c>
      <c r="BM671" s="198" t="s">
        <v>851</v>
      </c>
    </row>
    <row r="672" spans="1:65" s="12" customFormat="1" ht="22.9" customHeight="1">
      <c r="B672" s="171"/>
      <c r="C672" s="172"/>
      <c r="D672" s="173" t="s">
        <v>75</v>
      </c>
      <c r="E672" s="185" t="s">
        <v>168</v>
      </c>
      <c r="F672" s="185" t="s">
        <v>852</v>
      </c>
      <c r="G672" s="172"/>
      <c r="H672" s="172"/>
      <c r="I672" s="175"/>
      <c r="J672" s="186">
        <f>J673+J686+J691+J694+J700+J705+J713+J715+J745+J754+J757+J770+J778+J785+J793+J796+J802+J808+J809+J827+J828+J829+J830+J831+J832+J833+J834+J835+J837+J839+J840+J842+J843+J844+J845+J846+J850+J852+J854+J855+J857+J858+J862</f>
        <v>0</v>
      </c>
      <c r="K672" s="172"/>
      <c r="L672" s="177"/>
      <c r="M672" s="178"/>
      <c r="N672" s="179"/>
      <c r="O672" s="179"/>
      <c r="P672" s="180">
        <f>SUM(P673:P862)</f>
        <v>0</v>
      </c>
      <c r="Q672" s="179"/>
      <c r="R672" s="180">
        <f>SUM(R673:R862)</f>
        <v>12.796701860000001</v>
      </c>
      <c r="S672" s="179"/>
      <c r="T672" s="181">
        <f>SUM(T673:T862)</f>
        <v>190.91813300000001</v>
      </c>
      <c r="AR672" s="182" t="s">
        <v>83</v>
      </c>
      <c r="AT672" s="183" t="s">
        <v>75</v>
      </c>
      <c r="AU672" s="183" t="s">
        <v>83</v>
      </c>
      <c r="AY672" s="182" t="s">
        <v>126</v>
      </c>
      <c r="BK672" s="184">
        <f>SUM(BK673:BK862)</f>
        <v>0</v>
      </c>
    </row>
    <row r="673" spans="1:65" s="2" customFormat="1" ht="24.2" customHeight="1">
      <c r="A673" s="35"/>
      <c r="B673" s="36"/>
      <c r="C673" s="187" t="s">
        <v>853</v>
      </c>
      <c r="D673" s="187" t="s">
        <v>129</v>
      </c>
      <c r="E673" s="188" t="s">
        <v>854</v>
      </c>
      <c r="F673" s="189" t="s">
        <v>855</v>
      </c>
      <c r="G673" s="190" t="s">
        <v>227</v>
      </c>
      <c r="H673" s="191">
        <v>56.825000000000003</v>
      </c>
      <c r="I673" s="192"/>
      <c r="J673" s="193">
        <f>ROUND(I673*H673,2)</f>
        <v>0</v>
      </c>
      <c r="K673" s="189" t="s">
        <v>133</v>
      </c>
      <c r="L673" s="40"/>
      <c r="M673" s="194" t="s">
        <v>1</v>
      </c>
      <c r="N673" s="195" t="s">
        <v>42</v>
      </c>
      <c r="O673" s="72"/>
      <c r="P673" s="196">
        <f>O673*H673</f>
        <v>0</v>
      </c>
      <c r="Q673" s="196">
        <v>0</v>
      </c>
      <c r="R673" s="196">
        <f>Q673*H673</f>
        <v>0</v>
      </c>
      <c r="S673" s="196">
        <v>1.175</v>
      </c>
      <c r="T673" s="197">
        <f>S673*H673</f>
        <v>66.769375000000011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8" t="s">
        <v>148</v>
      </c>
      <c r="AT673" s="198" t="s">
        <v>129</v>
      </c>
      <c r="AU673" s="198" t="s">
        <v>135</v>
      </c>
      <c r="AY673" s="18" t="s">
        <v>126</v>
      </c>
      <c r="BE673" s="199">
        <f>IF(N673="základní",J673,0)</f>
        <v>0</v>
      </c>
      <c r="BF673" s="199">
        <f>IF(N673="snížená",J673,0)</f>
        <v>0</v>
      </c>
      <c r="BG673" s="199">
        <f>IF(N673="zákl. přenesená",J673,0)</f>
        <v>0</v>
      </c>
      <c r="BH673" s="199">
        <f>IF(N673="sníž. přenesená",J673,0)</f>
        <v>0</v>
      </c>
      <c r="BI673" s="199">
        <f>IF(N673="nulová",J673,0)</f>
        <v>0</v>
      </c>
      <c r="BJ673" s="18" t="s">
        <v>135</v>
      </c>
      <c r="BK673" s="199">
        <f>ROUND(I673*H673,2)</f>
        <v>0</v>
      </c>
      <c r="BL673" s="18" t="s">
        <v>148</v>
      </c>
      <c r="BM673" s="198" t="s">
        <v>856</v>
      </c>
    </row>
    <row r="674" spans="1:65" s="13" customFormat="1">
      <c r="B674" s="205"/>
      <c r="C674" s="206"/>
      <c r="D674" s="207" t="s">
        <v>211</v>
      </c>
      <c r="E674" s="208" t="s">
        <v>1</v>
      </c>
      <c r="F674" s="209" t="s">
        <v>371</v>
      </c>
      <c r="G674" s="206"/>
      <c r="H674" s="208" t="s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211</v>
      </c>
      <c r="AU674" s="215" t="s">
        <v>135</v>
      </c>
      <c r="AV674" s="13" t="s">
        <v>83</v>
      </c>
      <c r="AW674" s="13" t="s">
        <v>32</v>
      </c>
      <c r="AX674" s="13" t="s">
        <v>76</v>
      </c>
      <c r="AY674" s="215" t="s">
        <v>126</v>
      </c>
    </row>
    <row r="675" spans="1:65" s="14" customFormat="1">
      <c r="B675" s="216"/>
      <c r="C675" s="217"/>
      <c r="D675" s="207" t="s">
        <v>211</v>
      </c>
      <c r="E675" s="218" t="s">
        <v>1</v>
      </c>
      <c r="F675" s="219" t="s">
        <v>857</v>
      </c>
      <c r="G675" s="217"/>
      <c r="H675" s="220">
        <v>11.16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211</v>
      </c>
      <c r="AU675" s="226" t="s">
        <v>135</v>
      </c>
      <c r="AV675" s="14" t="s">
        <v>135</v>
      </c>
      <c r="AW675" s="14" t="s">
        <v>32</v>
      </c>
      <c r="AX675" s="14" t="s">
        <v>76</v>
      </c>
      <c r="AY675" s="226" t="s">
        <v>126</v>
      </c>
    </row>
    <row r="676" spans="1:65" s="14" customFormat="1">
      <c r="B676" s="216"/>
      <c r="C676" s="217"/>
      <c r="D676" s="207" t="s">
        <v>211</v>
      </c>
      <c r="E676" s="218" t="s">
        <v>1</v>
      </c>
      <c r="F676" s="219" t="s">
        <v>858</v>
      </c>
      <c r="G676" s="217"/>
      <c r="H676" s="220">
        <v>-1.891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211</v>
      </c>
      <c r="AU676" s="226" t="s">
        <v>135</v>
      </c>
      <c r="AV676" s="14" t="s">
        <v>135</v>
      </c>
      <c r="AW676" s="14" t="s">
        <v>32</v>
      </c>
      <c r="AX676" s="14" t="s">
        <v>76</v>
      </c>
      <c r="AY676" s="226" t="s">
        <v>126</v>
      </c>
    </row>
    <row r="677" spans="1:65" s="14" customFormat="1">
      <c r="B677" s="216"/>
      <c r="C677" s="217"/>
      <c r="D677" s="207" t="s">
        <v>211</v>
      </c>
      <c r="E677" s="218" t="s">
        <v>1</v>
      </c>
      <c r="F677" s="219" t="s">
        <v>859</v>
      </c>
      <c r="G677" s="217"/>
      <c r="H677" s="220">
        <v>6.3719999999999999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211</v>
      </c>
      <c r="AU677" s="226" t="s">
        <v>135</v>
      </c>
      <c r="AV677" s="14" t="s">
        <v>135</v>
      </c>
      <c r="AW677" s="14" t="s">
        <v>32</v>
      </c>
      <c r="AX677" s="14" t="s">
        <v>76</v>
      </c>
      <c r="AY677" s="226" t="s">
        <v>126</v>
      </c>
    </row>
    <row r="678" spans="1:65" s="14" customFormat="1">
      <c r="B678" s="216"/>
      <c r="C678" s="217"/>
      <c r="D678" s="207" t="s">
        <v>211</v>
      </c>
      <c r="E678" s="218" t="s">
        <v>1</v>
      </c>
      <c r="F678" s="219" t="s">
        <v>860</v>
      </c>
      <c r="G678" s="217"/>
      <c r="H678" s="220">
        <v>10.35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211</v>
      </c>
      <c r="AU678" s="226" t="s">
        <v>135</v>
      </c>
      <c r="AV678" s="14" t="s">
        <v>135</v>
      </c>
      <c r="AW678" s="14" t="s">
        <v>32</v>
      </c>
      <c r="AX678" s="14" t="s">
        <v>76</v>
      </c>
      <c r="AY678" s="226" t="s">
        <v>126</v>
      </c>
    </row>
    <row r="679" spans="1:65" s="14" customFormat="1">
      <c r="B679" s="216"/>
      <c r="C679" s="217"/>
      <c r="D679" s="207" t="s">
        <v>211</v>
      </c>
      <c r="E679" s="218" t="s">
        <v>1</v>
      </c>
      <c r="F679" s="219" t="s">
        <v>861</v>
      </c>
      <c r="G679" s="217"/>
      <c r="H679" s="220">
        <v>-0.97199999999999998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211</v>
      </c>
      <c r="AU679" s="226" t="s">
        <v>135</v>
      </c>
      <c r="AV679" s="14" t="s">
        <v>135</v>
      </c>
      <c r="AW679" s="14" t="s">
        <v>32</v>
      </c>
      <c r="AX679" s="14" t="s">
        <v>76</v>
      </c>
      <c r="AY679" s="226" t="s">
        <v>126</v>
      </c>
    </row>
    <row r="680" spans="1:65" s="14" customFormat="1">
      <c r="B680" s="216"/>
      <c r="C680" s="217"/>
      <c r="D680" s="207" t="s">
        <v>211</v>
      </c>
      <c r="E680" s="218" t="s">
        <v>1</v>
      </c>
      <c r="F680" s="219" t="s">
        <v>862</v>
      </c>
      <c r="G680" s="217"/>
      <c r="H680" s="220">
        <v>22.356000000000002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211</v>
      </c>
      <c r="AU680" s="226" t="s">
        <v>135</v>
      </c>
      <c r="AV680" s="14" t="s">
        <v>135</v>
      </c>
      <c r="AW680" s="14" t="s">
        <v>32</v>
      </c>
      <c r="AX680" s="14" t="s">
        <v>76</v>
      </c>
      <c r="AY680" s="226" t="s">
        <v>126</v>
      </c>
    </row>
    <row r="681" spans="1:65" s="14" customFormat="1">
      <c r="B681" s="216"/>
      <c r="C681" s="217"/>
      <c r="D681" s="207" t="s">
        <v>211</v>
      </c>
      <c r="E681" s="218" t="s">
        <v>1</v>
      </c>
      <c r="F681" s="219" t="s">
        <v>863</v>
      </c>
      <c r="G681" s="217"/>
      <c r="H681" s="220">
        <v>-1.944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211</v>
      </c>
      <c r="AU681" s="226" t="s">
        <v>135</v>
      </c>
      <c r="AV681" s="14" t="s">
        <v>135</v>
      </c>
      <c r="AW681" s="14" t="s">
        <v>32</v>
      </c>
      <c r="AX681" s="14" t="s">
        <v>76</v>
      </c>
      <c r="AY681" s="226" t="s">
        <v>126</v>
      </c>
    </row>
    <row r="682" spans="1:65" s="14" customFormat="1">
      <c r="B682" s="216"/>
      <c r="C682" s="217"/>
      <c r="D682" s="207" t="s">
        <v>211</v>
      </c>
      <c r="E682" s="218" t="s">
        <v>1</v>
      </c>
      <c r="F682" s="219" t="s">
        <v>864</v>
      </c>
      <c r="G682" s="217"/>
      <c r="H682" s="220">
        <v>10.53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211</v>
      </c>
      <c r="AU682" s="226" t="s">
        <v>135</v>
      </c>
      <c r="AV682" s="14" t="s">
        <v>135</v>
      </c>
      <c r="AW682" s="14" t="s">
        <v>32</v>
      </c>
      <c r="AX682" s="14" t="s">
        <v>76</v>
      </c>
      <c r="AY682" s="226" t="s">
        <v>126</v>
      </c>
    </row>
    <row r="683" spans="1:65" s="14" customFormat="1">
      <c r="B683" s="216"/>
      <c r="C683" s="217"/>
      <c r="D683" s="207" t="s">
        <v>211</v>
      </c>
      <c r="E683" s="218" t="s">
        <v>1</v>
      </c>
      <c r="F683" s="219" t="s">
        <v>865</v>
      </c>
      <c r="G683" s="217"/>
      <c r="H683" s="220">
        <v>-0.54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211</v>
      </c>
      <c r="AU683" s="226" t="s">
        <v>135</v>
      </c>
      <c r="AV683" s="14" t="s">
        <v>135</v>
      </c>
      <c r="AW683" s="14" t="s">
        <v>32</v>
      </c>
      <c r="AX683" s="14" t="s">
        <v>76</v>
      </c>
      <c r="AY683" s="226" t="s">
        <v>126</v>
      </c>
    </row>
    <row r="684" spans="1:65" s="14" customFormat="1">
      <c r="B684" s="216"/>
      <c r="C684" s="217"/>
      <c r="D684" s="207" t="s">
        <v>211</v>
      </c>
      <c r="E684" s="218" t="s">
        <v>1</v>
      </c>
      <c r="F684" s="219" t="s">
        <v>866</v>
      </c>
      <c r="G684" s="217"/>
      <c r="H684" s="220">
        <v>1.4039999999999999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211</v>
      </c>
      <c r="AU684" s="226" t="s">
        <v>135</v>
      </c>
      <c r="AV684" s="14" t="s">
        <v>135</v>
      </c>
      <c r="AW684" s="14" t="s">
        <v>32</v>
      </c>
      <c r="AX684" s="14" t="s">
        <v>76</v>
      </c>
      <c r="AY684" s="226" t="s">
        <v>126</v>
      </c>
    </row>
    <row r="685" spans="1:65" s="15" customFormat="1">
      <c r="B685" s="227"/>
      <c r="C685" s="228"/>
      <c r="D685" s="207" t="s">
        <v>211</v>
      </c>
      <c r="E685" s="229" t="s">
        <v>1</v>
      </c>
      <c r="F685" s="230" t="s">
        <v>219</v>
      </c>
      <c r="G685" s="228"/>
      <c r="H685" s="231">
        <v>56.825000000000003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AT685" s="237" t="s">
        <v>211</v>
      </c>
      <c r="AU685" s="237" t="s">
        <v>135</v>
      </c>
      <c r="AV685" s="15" t="s">
        <v>148</v>
      </c>
      <c r="AW685" s="15" t="s">
        <v>32</v>
      </c>
      <c r="AX685" s="15" t="s">
        <v>83</v>
      </c>
      <c r="AY685" s="237" t="s">
        <v>126</v>
      </c>
    </row>
    <row r="686" spans="1:65" s="2" customFormat="1" ht="24.2" customHeight="1">
      <c r="A686" s="35"/>
      <c r="B686" s="36"/>
      <c r="C686" s="187" t="s">
        <v>867</v>
      </c>
      <c r="D686" s="187" t="s">
        <v>129</v>
      </c>
      <c r="E686" s="188" t="s">
        <v>868</v>
      </c>
      <c r="F686" s="189" t="s">
        <v>869</v>
      </c>
      <c r="G686" s="190" t="s">
        <v>209</v>
      </c>
      <c r="H686" s="191">
        <v>27</v>
      </c>
      <c r="I686" s="192"/>
      <c r="J686" s="193">
        <f>ROUND(I686*H686,2)</f>
        <v>0</v>
      </c>
      <c r="K686" s="189" t="s">
        <v>133</v>
      </c>
      <c r="L686" s="40"/>
      <c r="M686" s="194" t="s">
        <v>1</v>
      </c>
      <c r="N686" s="195" t="s">
        <v>42</v>
      </c>
      <c r="O686" s="72"/>
      <c r="P686" s="196">
        <f>O686*H686</f>
        <v>0</v>
      </c>
      <c r="Q686" s="196">
        <v>0</v>
      </c>
      <c r="R686" s="196">
        <f>Q686*H686</f>
        <v>0</v>
      </c>
      <c r="S686" s="196">
        <v>0.113</v>
      </c>
      <c r="T686" s="197">
        <f>S686*H686</f>
        <v>3.0510000000000002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8" t="s">
        <v>148</v>
      </c>
      <c r="AT686" s="198" t="s">
        <v>129</v>
      </c>
      <c r="AU686" s="198" t="s">
        <v>135</v>
      </c>
      <c r="AY686" s="18" t="s">
        <v>126</v>
      </c>
      <c r="BE686" s="199">
        <f>IF(N686="základní",J686,0)</f>
        <v>0</v>
      </c>
      <c r="BF686" s="199">
        <f>IF(N686="snížená",J686,0)</f>
        <v>0</v>
      </c>
      <c r="BG686" s="199">
        <f>IF(N686="zákl. přenesená",J686,0)</f>
        <v>0</v>
      </c>
      <c r="BH686" s="199">
        <f>IF(N686="sníž. přenesená",J686,0)</f>
        <v>0</v>
      </c>
      <c r="BI686" s="199">
        <f>IF(N686="nulová",J686,0)</f>
        <v>0</v>
      </c>
      <c r="BJ686" s="18" t="s">
        <v>135</v>
      </c>
      <c r="BK686" s="199">
        <f>ROUND(I686*H686,2)</f>
        <v>0</v>
      </c>
      <c r="BL686" s="18" t="s">
        <v>148</v>
      </c>
      <c r="BM686" s="198" t="s">
        <v>870</v>
      </c>
    </row>
    <row r="687" spans="1:65" s="13" customFormat="1">
      <c r="B687" s="205"/>
      <c r="C687" s="206"/>
      <c r="D687" s="207" t="s">
        <v>211</v>
      </c>
      <c r="E687" s="208" t="s">
        <v>1</v>
      </c>
      <c r="F687" s="209" t="s">
        <v>371</v>
      </c>
      <c r="G687" s="206"/>
      <c r="H687" s="208" t="s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211</v>
      </c>
      <c r="AU687" s="215" t="s">
        <v>135</v>
      </c>
      <c r="AV687" s="13" t="s">
        <v>83</v>
      </c>
      <c r="AW687" s="13" t="s">
        <v>32</v>
      </c>
      <c r="AX687" s="13" t="s">
        <v>76</v>
      </c>
      <c r="AY687" s="215" t="s">
        <v>126</v>
      </c>
    </row>
    <row r="688" spans="1:65" s="14" customFormat="1">
      <c r="B688" s="216"/>
      <c r="C688" s="217"/>
      <c r="D688" s="207" t="s">
        <v>211</v>
      </c>
      <c r="E688" s="218" t="s">
        <v>1</v>
      </c>
      <c r="F688" s="219" t="s">
        <v>871</v>
      </c>
      <c r="G688" s="217"/>
      <c r="H688" s="220">
        <v>21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211</v>
      </c>
      <c r="AU688" s="226" t="s">
        <v>135</v>
      </c>
      <c r="AV688" s="14" t="s">
        <v>135</v>
      </c>
      <c r="AW688" s="14" t="s">
        <v>32</v>
      </c>
      <c r="AX688" s="14" t="s">
        <v>76</v>
      </c>
      <c r="AY688" s="226" t="s">
        <v>126</v>
      </c>
    </row>
    <row r="689" spans="1:65" s="14" customFormat="1">
      <c r="B689" s="216"/>
      <c r="C689" s="217"/>
      <c r="D689" s="207" t="s">
        <v>211</v>
      </c>
      <c r="E689" s="218" t="s">
        <v>1</v>
      </c>
      <c r="F689" s="219" t="s">
        <v>872</v>
      </c>
      <c r="G689" s="217"/>
      <c r="H689" s="220">
        <v>6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211</v>
      </c>
      <c r="AU689" s="226" t="s">
        <v>135</v>
      </c>
      <c r="AV689" s="14" t="s">
        <v>135</v>
      </c>
      <c r="AW689" s="14" t="s">
        <v>32</v>
      </c>
      <c r="AX689" s="14" t="s">
        <v>76</v>
      </c>
      <c r="AY689" s="226" t="s">
        <v>126</v>
      </c>
    </row>
    <row r="690" spans="1:65" s="15" customFormat="1">
      <c r="B690" s="227"/>
      <c r="C690" s="228"/>
      <c r="D690" s="207" t="s">
        <v>211</v>
      </c>
      <c r="E690" s="229" t="s">
        <v>1</v>
      </c>
      <c r="F690" s="230" t="s">
        <v>219</v>
      </c>
      <c r="G690" s="228"/>
      <c r="H690" s="231">
        <v>27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AT690" s="237" t="s">
        <v>211</v>
      </c>
      <c r="AU690" s="237" t="s">
        <v>135</v>
      </c>
      <c r="AV690" s="15" t="s">
        <v>148</v>
      </c>
      <c r="AW690" s="15" t="s">
        <v>32</v>
      </c>
      <c r="AX690" s="15" t="s">
        <v>83</v>
      </c>
      <c r="AY690" s="237" t="s">
        <v>126</v>
      </c>
    </row>
    <row r="691" spans="1:65" s="2" customFormat="1" ht="16.5" customHeight="1">
      <c r="A691" s="35"/>
      <c r="B691" s="36"/>
      <c r="C691" s="187" t="s">
        <v>873</v>
      </c>
      <c r="D691" s="187" t="s">
        <v>129</v>
      </c>
      <c r="E691" s="188" t="s">
        <v>874</v>
      </c>
      <c r="F691" s="189" t="s">
        <v>875</v>
      </c>
      <c r="G691" s="190" t="s">
        <v>227</v>
      </c>
      <c r="H691" s="191">
        <v>4.8</v>
      </c>
      <c r="I691" s="192"/>
      <c r="J691" s="193">
        <f>ROUND(I691*H691,2)</f>
        <v>0</v>
      </c>
      <c r="K691" s="189" t="s">
        <v>133</v>
      </c>
      <c r="L691" s="40"/>
      <c r="M691" s="194" t="s">
        <v>1</v>
      </c>
      <c r="N691" s="195" t="s">
        <v>42</v>
      </c>
      <c r="O691" s="72"/>
      <c r="P691" s="196">
        <f>O691*H691</f>
        <v>0</v>
      </c>
      <c r="Q691" s="196">
        <v>0</v>
      </c>
      <c r="R691" s="196">
        <f>Q691*H691</f>
        <v>0</v>
      </c>
      <c r="S691" s="196">
        <v>2.4</v>
      </c>
      <c r="T691" s="197">
        <f>S691*H691</f>
        <v>11.52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8" t="s">
        <v>148</v>
      </c>
      <c r="AT691" s="198" t="s">
        <v>129</v>
      </c>
      <c r="AU691" s="198" t="s">
        <v>135</v>
      </c>
      <c r="AY691" s="18" t="s">
        <v>126</v>
      </c>
      <c r="BE691" s="199">
        <f>IF(N691="základní",J691,0)</f>
        <v>0</v>
      </c>
      <c r="BF691" s="199">
        <f>IF(N691="snížená",J691,0)</f>
        <v>0</v>
      </c>
      <c r="BG691" s="199">
        <f>IF(N691="zákl. přenesená",J691,0)</f>
        <v>0</v>
      </c>
      <c r="BH691" s="199">
        <f>IF(N691="sníž. přenesená",J691,0)</f>
        <v>0</v>
      </c>
      <c r="BI691" s="199">
        <f>IF(N691="nulová",J691,0)</f>
        <v>0</v>
      </c>
      <c r="BJ691" s="18" t="s">
        <v>135</v>
      </c>
      <c r="BK691" s="199">
        <f>ROUND(I691*H691,2)</f>
        <v>0</v>
      </c>
      <c r="BL691" s="18" t="s">
        <v>148</v>
      </c>
      <c r="BM691" s="198" t="s">
        <v>876</v>
      </c>
    </row>
    <row r="692" spans="1:65" s="13" customFormat="1">
      <c r="B692" s="205"/>
      <c r="C692" s="206"/>
      <c r="D692" s="207" t="s">
        <v>211</v>
      </c>
      <c r="E692" s="208" t="s">
        <v>1</v>
      </c>
      <c r="F692" s="209" t="s">
        <v>877</v>
      </c>
      <c r="G692" s="206"/>
      <c r="H692" s="208" t="s">
        <v>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211</v>
      </c>
      <c r="AU692" s="215" t="s">
        <v>135</v>
      </c>
      <c r="AV692" s="13" t="s">
        <v>83</v>
      </c>
      <c r="AW692" s="13" t="s">
        <v>32</v>
      </c>
      <c r="AX692" s="13" t="s">
        <v>76</v>
      </c>
      <c r="AY692" s="215" t="s">
        <v>126</v>
      </c>
    </row>
    <row r="693" spans="1:65" s="14" customFormat="1">
      <c r="B693" s="216"/>
      <c r="C693" s="217"/>
      <c r="D693" s="207" t="s">
        <v>211</v>
      </c>
      <c r="E693" s="218" t="s">
        <v>1</v>
      </c>
      <c r="F693" s="219" t="s">
        <v>878</v>
      </c>
      <c r="G693" s="217"/>
      <c r="H693" s="220">
        <v>4.8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211</v>
      </c>
      <c r="AU693" s="226" t="s">
        <v>135</v>
      </c>
      <c r="AV693" s="14" t="s">
        <v>135</v>
      </c>
      <c r="AW693" s="14" t="s">
        <v>32</v>
      </c>
      <c r="AX693" s="14" t="s">
        <v>83</v>
      </c>
      <c r="AY693" s="226" t="s">
        <v>126</v>
      </c>
    </row>
    <row r="694" spans="1:65" s="2" customFormat="1" ht="16.5" customHeight="1">
      <c r="A694" s="35"/>
      <c r="B694" s="36"/>
      <c r="C694" s="187" t="s">
        <v>879</v>
      </c>
      <c r="D694" s="187" t="s">
        <v>129</v>
      </c>
      <c r="E694" s="188" t="s">
        <v>880</v>
      </c>
      <c r="F694" s="189" t="s">
        <v>881</v>
      </c>
      <c r="G694" s="190" t="s">
        <v>227</v>
      </c>
      <c r="H694" s="191">
        <v>11.276999999999999</v>
      </c>
      <c r="I694" s="192"/>
      <c r="J694" s="193">
        <f>ROUND(I694*H694,2)</f>
        <v>0</v>
      </c>
      <c r="K694" s="189" t="s">
        <v>133</v>
      </c>
      <c r="L694" s="40"/>
      <c r="M694" s="194" t="s">
        <v>1</v>
      </c>
      <c r="N694" s="195" t="s">
        <v>42</v>
      </c>
      <c r="O694" s="72"/>
      <c r="P694" s="196">
        <f>O694*H694</f>
        <v>0</v>
      </c>
      <c r="Q694" s="196">
        <v>0</v>
      </c>
      <c r="R694" s="196">
        <f>Q694*H694</f>
        <v>0</v>
      </c>
      <c r="S694" s="196">
        <v>2.2000000000000002</v>
      </c>
      <c r="T694" s="197">
        <f>S694*H694</f>
        <v>24.8094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8" t="s">
        <v>148</v>
      </c>
      <c r="AT694" s="198" t="s">
        <v>129</v>
      </c>
      <c r="AU694" s="198" t="s">
        <v>135</v>
      </c>
      <c r="AY694" s="18" t="s">
        <v>126</v>
      </c>
      <c r="BE694" s="199">
        <f>IF(N694="základní",J694,0)</f>
        <v>0</v>
      </c>
      <c r="BF694" s="199">
        <f>IF(N694="snížená",J694,0)</f>
        <v>0</v>
      </c>
      <c r="BG694" s="199">
        <f>IF(N694="zákl. přenesená",J694,0)</f>
        <v>0</v>
      </c>
      <c r="BH694" s="199">
        <f>IF(N694="sníž. přenesená",J694,0)</f>
        <v>0</v>
      </c>
      <c r="BI694" s="199">
        <f>IF(N694="nulová",J694,0)</f>
        <v>0</v>
      </c>
      <c r="BJ694" s="18" t="s">
        <v>135</v>
      </c>
      <c r="BK694" s="199">
        <f>ROUND(I694*H694,2)</f>
        <v>0</v>
      </c>
      <c r="BL694" s="18" t="s">
        <v>148</v>
      </c>
      <c r="BM694" s="198" t="s">
        <v>882</v>
      </c>
    </row>
    <row r="695" spans="1:65" s="13" customFormat="1">
      <c r="B695" s="205"/>
      <c r="C695" s="206"/>
      <c r="D695" s="207" t="s">
        <v>211</v>
      </c>
      <c r="E695" s="208" t="s">
        <v>1</v>
      </c>
      <c r="F695" s="209" t="s">
        <v>371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211</v>
      </c>
      <c r="AU695" s="215" t="s">
        <v>135</v>
      </c>
      <c r="AV695" s="13" t="s">
        <v>83</v>
      </c>
      <c r="AW695" s="13" t="s">
        <v>32</v>
      </c>
      <c r="AX695" s="13" t="s">
        <v>76</v>
      </c>
      <c r="AY695" s="215" t="s">
        <v>126</v>
      </c>
    </row>
    <row r="696" spans="1:65" s="14" customFormat="1">
      <c r="B696" s="216"/>
      <c r="C696" s="217"/>
      <c r="D696" s="207" t="s">
        <v>211</v>
      </c>
      <c r="E696" s="218" t="s">
        <v>1</v>
      </c>
      <c r="F696" s="219" t="s">
        <v>883</v>
      </c>
      <c r="G696" s="217"/>
      <c r="H696" s="220">
        <v>9.8989999999999991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211</v>
      </c>
      <c r="AU696" s="226" t="s">
        <v>135</v>
      </c>
      <c r="AV696" s="14" t="s">
        <v>135</v>
      </c>
      <c r="AW696" s="14" t="s">
        <v>32</v>
      </c>
      <c r="AX696" s="14" t="s">
        <v>76</v>
      </c>
      <c r="AY696" s="226" t="s">
        <v>126</v>
      </c>
    </row>
    <row r="697" spans="1:65" s="13" customFormat="1">
      <c r="B697" s="205"/>
      <c r="C697" s="206"/>
      <c r="D697" s="207" t="s">
        <v>211</v>
      </c>
      <c r="E697" s="208" t="s">
        <v>1</v>
      </c>
      <c r="F697" s="209" t="s">
        <v>884</v>
      </c>
      <c r="G697" s="206"/>
      <c r="H697" s="208" t="s">
        <v>1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211</v>
      </c>
      <c r="AU697" s="215" t="s">
        <v>135</v>
      </c>
      <c r="AV697" s="13" t="s">
        <v>83</v>
      </c>
      <c r="AW697" s="13" t="s">
        <v>32</v>
      </c>
      <c r="AX697" s="13" t="s">
        <v>76</v>
      </c>
      <c r="AY697" s="215" t="s">
        <v>126</v>
      </c>
    </row>
    <row r="698" spans="1:65" s="14" customFormat="1">
      <c r="B698" s="216"/>
      <c r="C698" s="217"/>
      <c r="D698" s="207" t="s">
        <v>211</v>
      </c>
      <c r="E698" s="218" t="s">
        <v>1</v>
      </c>
      <c r="F698" s="219" t="s">
        <v>885</v>
      </c>
      <c r="G698" s="217"/>
      <c r="H698" s="220">
        <v>1.3779999999999999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211</v>
      </c>
      <c r="AU698" s="226" t="s">
        <v>135</v>
      </c>
      <c r="AV698" s="14" t="s">
        <v>135</v>
      </c>
      <c r="AW698" s="14" t="s">
        <v>32</v>
      </c>
      <c r="AX698" s="14" t="s">
        <v>76</v>
      </c>
      <c r="AY698" s="226" t="s">
        <v>126</v>
      </c>
    </row>
    <row r="699" spans="1:65" s="15" customFormat="1">
      <c r="B699" s="227"/>
      <c r="C699" s="228"/>
      <c r="D699" s="207" t="s">
        <v>211</v>
      </c>
      <c r="E699" s="229" t="s">
        <v>1</v>
      </c>
      <c r="F699" s="230" t="s">
        <v>219</v>
      </c>
      <c r="G699" s="228"/>
      <c r="H699" s="231">
        <v>11.276999999999999</v>
      </c>
      <c r="I699" s="232"/>
      <c r="J699" s="228"/>
      <c r="K699" s="228"/>
      <c r="L699" s="233"/>
      <c r="M699" s="234"/>
      <c r="N699" s="235"/>
      <c r="O699" s="235"/>
      <c r="P699" s="235"/>
      <c r="Q699" s="235"/>
      <c r="R699" s="235"/>
      <c r="S699" s="235"/>
      <c r="T699" s="236"/>
      <c r="AT699" s="237" t="s">
        <v>211</v>
      </c>
      <c r="AU699" s="237" t="s">
        <v>135</v>
      </c>
      <c r="AV699" s="15" t="s">
        <v>148</v>
      </c>
      <c r="AW699" s="15" t="s">
        <v>32</v>
      </c>
      <c r="AX699" s="15" t="s">
        <v>83</v>
      </c>
      <c r="AY699" s="237" t="s">
        <v>126</v>
      </c>
    </row>
    <row r="700" spans="1:65" s="2" customFormat="1" ht="16.5" customHeight="1">
      <c r="A700" s="35"/>
      <c r="B700" s="36"/>
      <c r="C700" s="187" t="s">
        <v>886</v>
      </c>
      <c r="D700" s="187" t="s">
        <v>129</v>
      </c>
      <c r="E700" s="188" t="s">
        <v>887</v>
      </c>
      <c r="F700" s="189" t="s">
        <v>888</v>
      </c>
      <c r="G700" s="190" t="s">
        <v>227</v>
      </c>
      <c r="H700" s="191">
        <v>6.6</v>
      </c>
      <c r="I700" s="192"/>
      <c r="J700" s="193">
        <f>ROUND(I700*H700,2)</f>
        <v>0</v>
      </c>
      <c r="K700" s="189" t="s">
        <v>133</v>
      </c>
      <c r="L700" s="40"/>
      <c r="M700" s="194" t="s">
        <v>1</v>
      </c>
      <c r="N700" s="195" t="s">
        <v>42</v>
      </c>
      <c r="O700" s="72"/>
      <c r="P700" s="196">
        <f>O700*H700</f>
        <v>0</v>
      </c>
      <c r="Q700" s="196">
        <v>0</v>
      </c>
      <c r="R700" s="196">
        <f>Q700*H700</f>
        <v>0</v>
      </c>
      <c r="S700" s="196">
        <v>2.2000000000000002</v>
      </c>
      <c r="T700" s="197">
        <f>S700*H700</f>
        <v>14.52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148</v>
      </c>
      <c r="AT700" s="198" t="s">
        <v>129</v>
      </c>
      <c r="AU700" s="198" t="s">
        <v>135</v>
      </c>
      <c r="AY700" s="18" t="s">
        <v>126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135</v>
      </c>
      <c r="BK700" s="199">
        <f>ROUND(I700*H700,2)</f>
        <v>0</v>
      </c>
      <c r="BL700" s="18" t="s">
        <v>148</v>
      </c>
      <c r="BM700" s="198" t="s">
        <v>889</v>
      </c>
    </row>
    <row r="701" spans="1:65" s="13" customFormat="1">
      <c r="B701" s="205"/>
      <c r="C701" s="206"/>
      <c r="D701" s="207" t="s">
        <v>211</v>
      </c>
      <c r="E701" s="208" t="s">
        <v>1</v>
      </c>
      <c r="F701" s="209" t="s">
        <v>371</v>
      </c>
      <c r="G701" s="206"/>
      <c r="H701" s="208" t="s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211</v>
      </c>
      <c r="AU701" s="215" t="s">
        <v>135</v>
      </c>
      <c r="AV701" s="13" t="s">
        <v>83</v>
      </c>
      <c r="AW701" s="13" t="s">
        <v>32</v>
      </c>
      <c r="AX701" s="13" t="s">
        <v>76</v>
      </c>
      <c r="AY701" s="215" t="s">
        <v>126</v>
      </c>
    </row>
    <row r="702" spans="1:65" s="14" customFormat="1" ht="22.5">
      <c r="B702" s="216"/>
      <c r="C702" s="217"/>
      <c r="D702" s="207" t="s">
        <v>211</v>
      </c>
      <c r="E702" s="218" t="s">
        <v>1</v>
      </c>
      <c r="F702" s="219" t="s">
        <v>890</v>
      </c>
      <c r="G702" s="217"/>
      <c r="H702" s="220">
        <v>2.2000000000000002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211</v>
      </c>
      <c r="AU702" s="226" t="s">
        <v>135</v>
      </c>
      <c r="AV702" s="14" t="s">
        <v>135</v>
      </c>
      <c r="AW702" s="14" t="s">
        <v>32</v>
      </c>
      <c r="AX702" s="14" t="s">
        <v>76</v>
      </c>
      <c r="AY702" s="226" t="s">
        <v>126</v>
      </c>
    </row>
    <row r="703" spans="1:65" s="14" customFormat="1" ht="22.5">
      <c r="B703" s="216"/>
      <c r="C703" s="217"/>
      <c r="D703" s="207" t="s">
        <v>211</v>
      </c>
      <c r="E703" s="218" t="s">
        <v>1</v>
      </c>
      <c r="F703" s="219" t="s">
        <v>891</v>
      </c>
      <c r="G703" s="217"/>
      <c r="H703" s="220">
        <v>4.4000000000000004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211</v>
      </c>
      <c r="AU703" s="226" t="s">
        <v>135</v>
      </c>
      <c r="AV703" s="14" t="s">
        <v>135</v>
      </c>
      <c r="AW703" s="14" t="s">
        <v>32</v>
      </c>
      <c r="AX703" s="14" t="s">
        <v>76</v>
      </c>
      <c r="AY703" s="226" t="s">
        <v>126</v>
      </c>
    </row>
    <row r="704" spans="1:65" s="15" customFormat="1">
      <c r="B704" s="227"/>
      <c r="C704" s="228"/>
      <c r="D704" s="207" t="s">
        <v>211</v>
      </c>
      <c r="E704" s="229" t="s">
        <v>1</v>
      </c>
      <c r="F704" s="230" t="s">
        <v>219</v>
      </c>
      <c r="G704" s="228"/>
      <c r="H704" s="231">
        <v>6.6000000000000005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AT704" s="237" t="s">
        <v>211</v>
      </c>
      <c r="AU704" s="237" t="s">
        <v>135</v>
      </c>
      <c r="AV704" s="15" t="s">
        <v>148</v>
      </c>
      <c r="AW704" s="15" t="s">
        <v>32</v>
      </c>
      <c r="AX704" s="15" t="s">
        <v>83</v>
      </c>
      <c r="AY704" s="237" t="s">
        <v>126</v>
      </c>
    </row>
    <row r="705" spans="1:65" s="2" customFormat="1" ht="16.5" customHeight="1">
      <c r="A705" s="35"/>
      <c r="B705" s="36"/>
      <c r="C705" s="187" t="s">
        <v>892</v>
      </c>
      <c r="D705" s="187" t="s">
        <v>129</v>
      </c>
      <c r="E705" s="188" t="s">
        <v>893</v>
      </c>
      <c r="F705" s="189" t="s">
        <v>894</v>
      </c>
      <c r="G705" s="190" t="s">
        <v>209</v>
      </c>
      <c r="H705" s="191">
        <v>911.45799999999997</v>
      </c>
      <c r="I705" s="192"/>
      <c r="J705" s="193">
        <f>ROUND(I705*H705,2)</f>
        <v>0</v>
      </c>
      <c r="K705" s="189" t="s">
        <v>133</v>
      </c>
      <c r="L705" s="40"/>
      <c r="M705" s="194" t="s">
        <v>1</v>
      </c>
      <c r="N705" s="195" t="s">
        <v>42</v>
      </c>
      <c r="O705" s="72"/>
      <c r="P705" s="196">
        <f>O705*H705</f>
        <v>0</v>
      </c>
      <c r="Q705" s="196">
        <v>0</v>
      </c>
      <c r="R705" s="196">
        <f>Q705*H705</f>
        <v>0</v>
      </c>
      <c r="S705" s="196">
        <v>0</v>
      </c>
      <c r="T705" s="197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98" t="s">
        <v>148</v>
      </c>
      <c r="AT705" s="198" t="s">
        <v>129</v>
      </c>
      <c r="AU705" s="198" t="s">
        <v>135</v>
      </c>
      <c r="AY705" s="18" t="s">
        <v>126</v>
      </c>
      <c r="BE705" s="199">
        <f>IF(N705="základní",J705,0)</f>
        <v>0</v>
      </c>
      <c r="BF705" s="199">
        <f>IF(N705="snížená",J705,0)</f>
        <v>0</v>
      </c>
      <c r="BG705" s="199">
        <f>IF(N705="zákl. přenesená",J705,0)</f>
        <v>0</v>
      </c>
      <c r="BH705" s="199">
        <f>IF(N705="sníž. přenesená",J705,0)</f>
        <v>0</v>
      </c>
      <c r="BI705" s="199">
        <f>IF(N705="nulová",J705,0)</f>
        <v>0</v>
      </c>
      <c r="BJ705" s="18" t="s">
        <v>135</v>
      </c>
      <c r="BK705" s="199">
        <f>ROUND(I705*H705,2)</f>
        <v>0</v>
      </c>
      <c r="BL705" s="18" t="s">
        <v>148</v>
      </c>
      <c r="BM705" s="198" t="s">
        <v>895</v>
      </c>
    </row>
    <row r="706" spans="1:65" s="13" customFormat="1">
      <c r="B706" s="205"/>
      <c r="C706" s="206"/>
      <c r="D706" s="207" t="s">
        <v>211</v>
      </c>
      <c r="E706" s="208" t="s">
        <v>1</v>
      </c>
      <c r="F706" s="209" t="s">
        <v>351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211</v>
      </c>
      <c r="AU706" s="215" t="s">
        <v>135</v>
      </c>
      <c r="AV706" s="13" t="s">
        <v>83</v>
      </c>
      <c r="AW706" s="13" t="s">
        <v>32</v>
      </c>
      <c r="AX706" s="13" t="s">
        <v>76</v>
      </c>
      <c r="AY706" s="215" t="s">
        <v>126</v>
      </c>
    </row>
    <row r="707" spans="1:65" s="14" customFormat="1">
      <c r="B707" s="216"/>
      <c r="C707" s="217"/>
      <c r="D707" s="207" t="s">
        <v>211</v>
      </c>
      <c r="E707" s="218" t="s">
        <v>1</v>
      </c>
      <c r="F707" s="219" t="s">
        <v>896</v>
      </c>
      <c r="G707" s="217"/>
      <c r="H707" s="220">
        <v>227.392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211</v>
      </c>
      <c r="AU707" s="226" t="s">
        <v>135</v>
      </c>
      <c r="AV707" s="14" t="s">
        <v>135</v>
      </c>
      <c r="AW707" s="14" t="s">
        <v>32</v>
      </c>
      <c r="AX707" s="14" t="s">
        <v>76</v>
      </c>
      <c r="AY707" s="226" t="s">
        <v>126</v>
      </c>
    </row>
    <row r="708" spans="1:65" s="13" customFormat="1">
      <c r="B708" s="205"/>
      <c r="C708" s="206"/>
      <c r="D708" s="207" t="s">
        <v>211</v>
      </c>
      <c r="E708" s="208" t="s">
        <v>1</v>
      </c>
      <c r="F708" s="209" t="s">
        <v>355</v>
      </c>
      <c r="G708" s="206"/>
      <c r="H708" s="208" t="s">
        <v>1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211</v>
      </c>
      <c r="AU708" s="215" t="s">
        <v>135</v>
      </c>
      <c r="AV708" s="13" t="s">
        <v>83</v>
      </c>
      <c r="AW708" s="13" t="s">
        <v>32</v>
      </c>
      <c r="AX708" s="13" t="s">
        <v>76</v>
      </c>
      <c r="AY708" s="215" t="s">
        <v>126</v>
      </c>
    </row>
    <row r="709" spans="1:65" s="14" customFormat="1">
      <c r="B709" s="216"/>
      <c r="C709" s="217"/>
      <c r="D709" s="207" t="s">
        <v>211</v>
      </c>
      <c r="E709" s="218" t="s">
        <v>1</v>
      </c>
      <c r="F709" s="219" t="s">
        <v>897</v>
      </c>
      <c r="G709" s="217"/>
      <c r="H709" s="220">
        <v>454.62400000000002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211</v>
      </c>
      <c r="AU709" s="226" t="s">
        <v>135</v>
      </c>
      <c r="AV709" s="14" t="s">
        <v>135</v>
      </c>
      <c r="AW709" s="14" t="s">
        <v>32</v>
      </c>
      <c r="AX709" s="14" t="s">
        <v>76</v>
      </c>
      <c r="AY709" s="226" t="s">
        <v>126</v>
      </c>
    </row>
    <row r="710" spans="1:65" s="13" customFormat="1">
      <c r="B710" s="205"/>
      <c r="C710" s="206"/>
      <c r="D710" s="207" t="s">
        <v>211</v>
      </c>
      <c r="E710" s="208" t="s">
        <v>1</v>
      </c>
      <c r="F710" s="209" t="s">
        <v>371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211</v>
      </c>
      <c r="AU710" s="215" t="s">
        <v>135</v>
      </c>
      <c r="AV710" s="13" t="s">
        <v>83</v>
      </c>
      <c r="AW710" s="13" t="s">
        <v>32</v>
      </c>
      <c r="AX710" s="13" t="s">
        <v>76</v>
      </c>
      <c r="AY710" s="215" t="s">
        <v>126</v>
      </c>
    </row>
    <row r="711" spans="1:65" s="14" customFormat="1">
      <c r="B711" s="216"/>
      <c r="C711" s="217"/>
      <c r="D711" s="207" t="s">
        <v>211</v>
      </c>
      <c r="E711" s="218" t="s">
        <v>1</v>
      </c>
      <c r="F711" s="219" t="s">
        <v>898</v>
      </c>
      <c r="G711" s="217"/>
      <c r="H711" s="220">
        <v>229.44200000000001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211</v>
      </c>
      <c r="AU711" s="226" t="s">
        <v>135</v>
      </c>
      <c r="AV711" s="14" t="s">
        <v>135</v>
      </c>
      <c r="AW711" s="14" t="s">
        <v>32</v>
      </c>
      <c r="AX711" s="14" t="s">
        <v>76</v>
      </c>
      <c r="AY711" s="226" t="s">
        <v>126</v>
      </c>
    </row>
    <row r="712" spans="1:65" s="15" customFormat="1">
      <c r="B712" s="227"/>
      <c r="C712" s="228"/>
      <c r="D712" s="207" t="s">
        <v>211</v>
      </c>
      <c r="E712" s="229" t="s">
        <v>1</v>
      </c>
      <c r="F712" s="230" t="s">
        <v>219</v>
      </c>
      <c r="G712" s="228"/>
      <c r="H712" s="231">
        <v>911.45800000000008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AT712" s="237" t="s">
        <v>211</v>
      </c>
      <c r="AU712" s="237" t="s">
        <v>135</v>
      </c>
      <c r="AV712" s="15" t="s">
        <v>148</v>
      </c>
      <c r="AW712" s="15" t="s">
        <v>32</v>
      </c>
      <c r="AX712" s="15" t="s">
        <v>83</v>
      </c>
      <c r="AY712" s="237" t="s">
        <v>126</v>
      </c>
    </row>
    <row r="713" spans="1:65" s="2" customFormat="1" ht="16.5" customHeight="1">
      <c r="A713" s="35"/>
      <c r="B713" s="36"/>
      <c r="C713" s="187" t="s">
        <v>899</v>
      </c>
      <c r="D713" s="187" t="s">
        <v>129</v>
      </c>
      <c r="E713" s="188" t="s">
        <v>900</v>
      </c>
      <c r="F713" s="189" t="s">
        <v>901</v>
      </c>
      <c r="G713" s="190" t="s">
        <v>209</v>
      </c>
      <c r="H713" s="191">
        <v>1822.9159999999999</v>
      </c>
      <c r="I713" s="192"/>
      <c r="J713" s="193">
        <f>ROUND(I713*H713,2)</f>
        <v>0</v>
      </c>
      <c r="K713" s="189" t="s">
        <v>133</v>
      </c>
      <c r="L713" s="40"/>
      <c r="M713" s="194" t="s">
        <v>1</v>
      </c>
      <c r="N713" s="195" t="s">
        <v>42</v>
      </c>
      <c r="O713" s="72"/>
      <c r="P713" s="196">
        <f>O713*H713</f>
        <v>0</v>
      </c>
      <c r="Q713" s="196">
        <v>0</v>
      </c>
      <c r="R713" s="196">
        <f>Q713*H713</f>
        <v>0</v>
      </c>
      <c r="S713" s="196">
        <v>0</v>
      </c>
      <c r="T713" s="197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8" t="s">
        <v>148</v>
      </c>
      <c r="AT713" s="198" t="s">
        <v>129</v>
      </c>
      <c r="AU713" s="198" t="s">
        <v>135</v>
      </c>
      <c r="AY713" s="18" t="s">
        <v>126</v>
      </c>
      <c r="BE713" s="199">
        <f>IF(N713="základní",J713,0)</f>
        <v>0</v>
      </c>
      <c r="BF713" s="199">
        <f>IF(N713="snížená",J713,0)</f>
        <v>0</v>
      </c>
      <c r="BG713" s="199">
        <f>IF(N713="zákl. přenesená",J713,0)</f>
        <v>0</v>
      </c>
      <c r="BH713" s="199">
        <f>IF(N713="sníž. přenesená",J713,0)</f>
        <v>0</v>
      </c>
      <c r="BI713" s="199">
        <f>IF(N713="nulová",J713,0)</f>
        <v>0</v>
      </c>
      <c r="BJ713" s="18" t="s">
        <v>135</v>
      </c>
      <c r="BK713" s="199">
        <f>ROUND(I713*H713,2)</f>
        <v>0</v>
      </c>
      <c r="BL713" s="18" t="s">
        <v>148</v>
      </c>
      <c r="BM713" s="198" t="s">
        <v>902</v>
      </c>
    </row>
    <row r="714" spans="1:65" s="14" customFormat="1">
      <c r="B714" s="216"/>
      <c r="C714" s="217"/>
      <c r="D714" s="207" t="s">
        <v>211</v>
      </c>
      <c r="E714" s="218" t="s">
        <v>1</v>
      </c>
      <c r="F714" s="219" t="s">
        <v>903</v>
      </c>
      <c r="G714" s="217"/>
      <c r="H714" s="220">
        <v>1822.9159999999999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211</v>
      </c>
      <c r="AU714" s="226" t="s">
        <v>135</v>
      </c>
      <c r="AV714" s="14" t="s">
        <v>135</v>
      </c>
      <c r="AW714" s="14" t="s">
        <v>32</v>
      </c>
      <c r="AX714" s="14" t="s">
        <v>83</v>
      </c>
      <c r="AY714" s="226" t="s">
        <v>126</v>
      </c>
    </row>
    <row r="715" spans="1:65" s="2" customFormat="1" ht="24.2" customHeight="1">
      <c r="A715" s="35"/>
      <c r="B715" s="36"/>
      <c r="C715" s="187" t="s">
        <v>904</v>
      </c>
      <c r="D715" s="187" t="s">
        <v>129</v>
      </c>
      <c r="E715" s="188" t="s">
        <v>905</v>
      </c>
      <c r="F715" s="189" t="s">
        <v>906</v>
      </c>
      <c r="G715" s="190" t="s">
        <v>209</v>
      </c>
      <c r="H715" s="191">
        <v>300.17</v>
      </c>
      <c r="I715" s="192"/>
      <c r="J715" s="193">
        <f>ROUND(I715*H715,2)</f>
        <v>0</v>
      </c>
      <c r="K715" s="189" t="s">
        <v>133</v>
      </c>
      <c r="L715" s="40"/>
      <c r="M715" s="194" t="s">
        <v>1</v>
      </c>
      <c r="N715" s="195" t="s">
        <v>42</v>
      </c>
      <c r="O715" s="72"/>
      <c r="P715" s="196">
        <f>O715*H715</f>
        <v>0</v>
      </c>
      <c r="Q715" s="196">
        <v>0</v>
      </c>
      <c r="R715" s="196">
        <f>Q715*H715</f>
        <v>0</v>
      </c>
      <c r="S715" s="196">
        <v>3.5000000000000003E-2</v>
      </c>
      <c r="T715" s="197">
        <f>S715*H715</f>
        <v>10.505950000000002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98" t="s">
        <v>148</v>
      </c>
      <c r="AT715" s="198" t="s">
        <v>129</v>
      </c>
      <c r="AU715" s="198" t="s">
        <v>135</v>
      </c>
      <c r="AY715" s="18" t="s">
        <v>126</v>
      </c>
      <c r="BE715" s="199">
        <f>IF(N715="základní",J715,0)</f>
        <v>0</v>
      </c>
      <c r="BF715" s="199">
        <f>IF(N715="snížená",J715,0)</f>
        <v>0</v>
      </c>
      <c r="BG715" s="199">
        <f>IF(N715="zákl. přenesená",J715,0)</f>
        <v>0</v>
      </c>
      <c r="BH715" s="199">
        <f>IF(N715="sníž. přenesená",J715,0)</f>
        <v>0</v>
      </c>
      <c r="BI715" s="199">
        <f>IF(N715="nulová",J715,0)</f>
        <v>0</v>
      </c>
      <c r="BJ715" s="18" t="s">
        <v>135</v>
      </c>
      <c r="BK715" s="199">
        <f>ROUND(I715*H715,2)</f>
        <v>0</v>
      </c>
      <c r="BL715" s="18" t="s">
        <v>148</v>
      </c>
      <c r="BM715" s="198" t="s">
        <v>907</v>
      </c>
    </row>
    <row r="716" spans="1:65" s="13" customFormat="1">
      <c r="B716" s="205"/>
      <c r="C716" s="206"/>
      <c r="D716" s="207" t="s">
        <v>211</v>
      </c>
      <c r="E716" s="208" t="s">
        <v>1</v>
      </c>
      <c r="F716" s="209" t="s">
        <v>351</v>
      </c>
      <c r="G716" s="206"/>
      <c r="H716" s="208" t="s">
        <v>1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211</v>
      </c>
      <c r="AU716" s="215" t="s">
        <v>135</v>
      </c>
      <c r="AV716" s="13" t="s">
        <v>83</v>
      </c>
      <c r="AW716" s="13" t="s">
        <v>32</v>
      </c>
      <c r="AX716" s="13" t="s">
        <v>76</v>
      </c>
      <c r="AY716" s="215" t="s">
        <v>126</v>
      </c>
    </row>
    <row r="717" spans="1:65" s="14" customFormat="1">
      <c r="B717" s="216"/>
      <c r="C717" s="217"/>
      <c r="D717" s="207" t="s">
        <v>211</v>
      </c>
      <c r="E717" s="218" t="s">
        <v>1</v>
      </c>
      <c r="F717" s="219" t="s">
        <v>507</v>
      </c>
      <c r="G717" s="217"/>
      <c r="H717" s="220">
        <v>13.26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211</v>
      </c>
      <c r="AU717" s="226" t="s">
        <v>135</v>
      </c>
      <c r="AV717" s="14" t="s">
        <v>135</v>
      </c>
      <c r="AW717" s="14" t="s">
        <v>32</v>
      </c>
      <c r="AX717" s="14" t="s">
        <v>76</v>
      </c>
      <c r="AY717" s="226" t="s">
        <v>126</v>
      </c>
    </row>
    <row r="718" spans="1:65" s="14" customFormat="1">
      <c r="B718" s="216"/>
      <c r="C718" s="217"/>
      <c r="D718" s="207" t="s">
        <v>211</v>
      </c>
      <c r="E718" s="218" t="s">
        <v>1</v>
      </c>
      <c r="F718" s="219" t="s">
        <v>908</v>
      </c>
      <c r="G718" s="217"/>
      <c r="H718" s="220">
        <v>5.58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211</v>
      </c>
      <c r="AU718" s="226" t="s">
        <v>135</v>
      </c>
      <c r="AV718" s="14" t="s">
        <v>135</v>
      </c>
      <c r="AW718" s="14" t="s">
        <v>32</v>
      </c>
      <c r="AX718" s="14" t="s">
        <v>76</v>
      </c>
      <c r="AY718" s="226" t="s">
        <v>126</v>
      </c>
    </row>
    <row r="719" spans="1:65" s="14" customFormat="1">
      <c r="B719" s="216"/>
      <c r="C719" s="217"/>
      <c r="D719" s="207" t="s">
        <v>211</v>
      </c>
      <c r="E719" s="218" t="s">
        <v>1</v>
      </c>
      <c r="F719" s="219" t="s">
        <v>909</v>
      </c>
      <c r="G719" s="217"/>
      <c r="H719" s="220">
        <v>0.48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211</v>
      </c>
      <c r="AU719" s="226" t="s">
        <v>135</v>
      </c>
      <c r="AV719" s="14" t="s">
        <v>135</v>
      </c>
      <c r="AW719" s="14" t="s">
        <v>32</v>
      </c>
      <c r="AX719" s="14" t="s">
        <v>76</v>
      </c>
      <c r="AY719" s="226" t="s">
        <v>126</v>
      </c>
    </row>
    <row r="720" spans="1:65" s="14" customFormat="1">
      <c r="B720" s="216"/>
      <c r="C720" s="217"/>
      <c r="D720" s="207" t="s">
        <v>211</v>
      </c>
      <c r="E720" s="218" t="s">
        <v>1</v>
      </c>
      <c r="F720" s="219" t="s">
        <v>910</v>
      </c>
      <c r="G720" s="217"/>
      <c r="H720" s="220">
        <v>17.25</v>
      </c>
      <c r="I720" s="221"/>
      <c r="J720" s="217"/>
      <c r="K720" s="217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211</v>
      </c>
      <c r="AU720" s="226" t="s">
        <v>135</v>
      </c>
      <c r="AV720" s="14" t="s">
        <v>135</v>
      </c>
      <c r="AW720" s="14" t="s">
        <v>32</v>
      </c>
      <c r="AX720" s="14" t="s">
        <v>76</v>
      </c>
      <c r="AY720" s="226" t="s">
        <v>126</v>
      </c>
    </row>
    <row r="721" spans="2:51" s="14" customFormat="1">
      <c r="B721" s="216"/>
      <c r="C721" s="217"/>
      <c r="D721" s="207" t="s">
        <v>211</v>
      </c>
      <c r="E721" s="218" t="s">
        <v>1</v>
      </c>
      <c r="F721" s="219" t="s">
        <v>911</v>
      </c>
      <c r="G721" s="217"/>
      <c r="H721" s="220">
        <v>19.52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211</v>
      </c>
      <c r="AU721" s="226" t="s">
        <v>135</v>
      </c>
      <c r="AV721" s="14" t="s">
        <v>135</v>
      </c>
      <c r="AW721" s="14" t="s">
        <v>32</v>
      </c>
      <c r="AX721" s="14" t="s">
        <v>76</v>
      </c>
      <c r="AY721" s="226" t="s">
        <v>126</v>
      </c>
    </row>
    <row r="722" spans="2:51" s="14" customFormat="1">
      <c r="B722" s="216"/>
      <c r="C722" s="217"/>
      <c r="D722" s="207" t="s">
        <v>211</v>
      </c>
      <c r="E722" s="218" t="s">
        <v>1</v>
      </c>
      <c r="F722" s="219" t="s">
        <v>912</v>
      </c>
      <c r="G722" s="217"/>
      <c r="H722" s="220">
        <v>0.8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211</v>
      </c>
      <c r="AU722" s="226" t="s">
        <v>135</v>
      </c>
      <c r="AV722" s="14" t="s">
        <v>135</v>
      </c>
      <c r="AW722" s="14" t="s">
        <v>32</v>
      </c>
      <c r="AX722" s="14" t="s">
        <v>76</v>
      </c>
      <c r="AY722" s="226" t="s">
        <v>126</v>
      </c>
    </row>
    <row r="723" spans="2:51" s="14" customFormat="1">
      <c r="B723" s="216"/>
      <c r="C723" s="217"/>
      <c r="D723" s="207" t="s">
        <v>211</v>
      </c>
      <c r="E723" s="218" t="s">
        <v>1</v>
      </c>
      <c r="F723" s="219" t="s">
        <v>913</v>
      </c>
      <c r="G723" s="217"/>
      <c r="H723" s="220">
        <v>0.32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211</v>
      </c>
      <c r="AU723" s="226" t="s">
        <v>135</v>
      </c>
      <c r="AV723" s="14" t="s">
        <v>135</v>
      </c>
      <c r="AW723" s="14" t="s">
        <v>32</v>
      </c>
      <c r="AX723" s="14" t="s">
        <v>76</v>
      </c>
      <c r="AY723" s="226" t="s">
        <v>126</v>
      </c>
    </row>
    <row r="724" spans="2:51" s="16" customFormat="1">
      <c r="B724" s="254"/>
      <c r="C724" s="255"/>
      <c r="D724" s="207" t="s">
        <v>211</v>
      </c>
      <c r="E724" s="256" t="s">
        <v>1</v>
      </c>
      <c r="F724" s="257" t="s">
        <v>500</v>
      </c>
      <c r="G724" s="255"/>
      <c r="H724" s="258">
        <v>57.21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AT724" s="264" t="s">
        <v>211</v>
      </c>
      <c r="AU724" s="264" t="s">
        <v>135</v>
      </c>
      <c r="AV724" s="16" t="s">
        <v>144</v>
      </c>
      <c r="AW724" s="16" t="s">
        <v>32</v>
      </c>
      <c r="AX724" s="16" t="s">
        <v>76</v>
      </c>
      <c r="AY724" s="264" t="s">
        <v>126</v>
      </c>
    </row>
    <row r="725" spans="2:51" s="13" customFormat="1">
      <c r="B725" s="205"/>
      <c r="C725" s="206"/>
      <c r="D725" s="207" t="s">
        <v>211</v>
      </c>
      <c r="E725" s="208" t="s">
        <v>1</v>
      </c>
      <c r="F725" s="209" t="s">
        <v>355</v>
      </c>
      <c r="G725" s="206"/>
      <c r="H725" s="208" t="s">
        <v>1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211</v>
      </c>
      <c r="AU725" s="215" t="s">
        <v>135</v>
      </c>
      <c r="AV725" s="13" t="s">
        <v>83</v>
      </c>
      <c r="AW725" s="13" t="s">
        <v>32</v>
      </c>
      <c r="AX725" s="13" t="s">
        <v>76</v>
      </c>
      <c r="AY725" s="215" t="s">
        <v>126</v>
      </c>
    </row>
    <row r="726" spans="2:51" s="14" customFormat="1">
      <c r="B726" s="216"/>
      <c r="C726" s="217"/>
      <c r="D726" s="207" t="s">
        <v>211</v>
      </c>
      <c r="E726" s="218" t="s">
        <v>1</v>
      </c>
      <c r="F726" s="219" t="s">
        <v>509</v>
      </c>
      <c r="G726" s="217"/>
      <c r="H726" s="220">
        <v>26.52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211</v>
      </c>
      <c r="AU726" s="226" t="s">
        <v>135</v>
      </c>
      <c r="AV726" s="14" t="s">
        <v>135</v>
      </c>
      <c r="AW726" s="14" t="s">
        <v>32</v>
      </c>
      <c r="AX726" s="14" t="s">
        <v>76</v>
      </c>
      <c r="AY726" s="226" t="s">
        <v>126</v>
      </c>
    </row>
    <row r="727" spans="2:51" s="14" customFormat="1">
      <c r="B727" s="216"/>
      <c r="C727" s="217"/>
      <c r="D727" s="207" t="s">
        <v>211</v>
      </c>
      <c r="E727" s="218" t="s">
        <v>1</v>
      </c>
      <c r="F727" s="219" t="s">
        <v>510</v>
      </c>
      <c r="G727" s="217"/>
      <c r="H727" s="220">
        <v>11.16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211</v>
      </c>
      <c r="AU727" s="226" t="s">
        <v>135</v>
      </c>
      <c r="AV727" s="14" t="s">
        <v>135</v>
      </c>
      <c r="AW727" s="14" t="s">
        <v>32</v>
      </c>
      <c r="AX727" s="14" t="s">
        <v>76</v>
      </c>
      <c r="AY727" s="226" t="s">
        <v>126</v>
      </c>
    </row>
    <row r="728" spans="2:51" s="14" customFormat="1">
      <c r="B728" s="216"/>
      <c r="C728" s="217"/>
      <c r="D728" s="207" t="s">
        <v>211</v>
      </c>
      <c r="E728" s="218" t="s">
        <v>1</v>
      </c>
      <c r="F728" s="219" t="s">
        <v>914</v>
      </c>
      <c r="G728" s="217"/>
      <c r="H728" s="220">
        <v>0.96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211</v>
      </c>
      <c r="AU728" s="226" t="s">
        <v>135</v>
      </c>
      <c r="AV728" s="14" t="s">
        <v>135</v>
      </c>
      <c r="AW728" s="14" t="s">
        <v>32</v>
      </c>
      <c r="AX728" s="14" t="s">
        <v>76</v>
      </c>
      <c r="AY728" s="226" t="s">
        <v>126</v>
      </c>
    </row>
    <row r="729" spans="2:51" s="14" customFormat="1">
      <c r="B729" s="216"/>
      <c r="C729" s="217"/>
      <c r="D729" s="207" t="s">
        <v>211</v>
      </c>
      <c r="E729" s="218" t="s">
        <v>1</v>
      </c>
      <c r="F729" s="219" t="s">
        <v>915</v>
      </c>
      <c r="G729" s="217"/>
      <c r="H729" s="220">
        <v>34.5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211</v>
      </c>
      <c r="AU729" s="226" t="s">
        <v>135</v>
      </c>
      <c r="AV729" s="14" t="s">
        <v>135</v>
      </c>
      <c r="AW729" s="14" t="s">
        <v>32</v>
      </c>
      <c r="AX729" s="14" t="s">
        <v>76</v>
      </c>
      <c r="AY729" s="226" t="s">
        <v>126</v>
      </c>
    </row>
    <row r="730" spans="2:51" s="14" customFormat="1">
      <c r="B730" s="216"/>
      <c r="C730" s="217"/>
      <c r="D730" s="207" t="s">
        <v>211</v>
      </c>
      <c r="E730" s="218" t="s">
        <v>1</v>
      </c>
      <c r="F730" s="219" t="s">
        <v>916</v>
      </c>
      <c r="G730" s="217"/>
      <c r="H730" s="220">
        <v>39.04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211</v>
      </c>
      <c r="AU730" s="226" t="s">
        <v>135</v>
      </c>
      <c r="AV730" s="14" t="s">
        <v>135</v>
      </c>
      <c r="AW730" s="14" t="s">
        <v>32</v>
      </c>
      <c r="AX730" s="14" t="s">
        <v>76</v>
      </c>
      <c r="AY730" s="226" t="s">
        <v>126</v>
      </c>
    </row>
    <row r="731" spans="2:51" s="14" customFormat="1">
      <c r="B731" s="216"/>
      <c r="C731" s="217"/>
      <c r="D731" s="207" t="s">
        <v>211</v>
      </c>
      <c r="E731" s="218" t="s">
        <v>1</v>
      </c>
      <c r="F731" s="219" t="s">
        <v>917</v>
      </c>
      <c r="G731" s="217"/>
      <c r="H731" s="220">
        <v>1.6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211</v>
      </c>
      <c r="AU731" s="226" t="s">
        <v>135</v>
      </c>
      <c r="AV731" s="14" t="s">
        <v>135</v>
      </c>
      <c r="AW731" s="14" t="s">
        <v>32</v>
      </c>
      <c r="AX731" s="14" t="s">
        <v>76</v>
      </c>
      <c r="AY731" s="226" t="s">
        <v>126</v>
      </c>
    </row>
    <row r="732" spans="2:51" s="14" customFormat="1">
      <c r="B732" s="216"/>
      <c r="C732" s="217"/>
      <c r="D732" s="207" t="s">
        <v>211</v>
      </c>
      <c r="E732" s="218" t="s">
        <v>1</v>
      </c>
      <c r="F732" s="219" t="s">
        <v>918</v>
      </c>
      <c r="G732" s="217"/>
      <c r="H732" s="220">
        <v>0.64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211</v>
      </c>
      <c r="AU732" s="226" t="s">
        <v>135</v>
      </c>
      <c r="AV732" s="14" t="s">
        <v>135</v>
      </c>
      <c r="AW732" s="14" t="s">
        <v>32</v>
      </c>
      <c r="AX732" s="14" t="s">
        <v>76</v>
      </c>
      <c r="AY732" s="226" t="s">
        <v>126</v>
      </c>
    </row>
    <row r="733" spans="2:51" s="16" customFormat="1">
      <c r="B733" s="254"/>
      <c r="C733" s="255"/>
      <c r="D733" s="207" t="s">
        <v>211</v>
      </c>
      <c r="E733" s="256" t="s">
        <v>1</v>
      </c>
      <c r="F733" s="257" t="s">
        <v>500</v>
      </c>
      <c r="G733" s="255"/>
      <c r="H733" s="258">
        <v>114.42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AT733" s="264" t="s">
        <v>211</v>
      </c>
      <c r="AU733" s="264" t="s">
        <v>135</v>
      </c>
      <c r="AV733" s="16" t="s">
        <v>144</v>
      </c>
      <c r="AW733" s="16" t="s">
        <v>32</v>
      </c>
      <c r="AX733" s="16" t="s">
        <v>76</v>
      </c>
      <c r="AY733" s="264" t="s">
        <v>126</v>
      </c>
    </row>
    <row r="734" spans="2:51" s="13" customFormat="1">
      <c r="B734" s="205"/>
      <c r="C734" s="206"/>
      <c r="D734" s="207" t="s">
        <v>211</v>
      </c>
      <c r="E734" s="208" t="s">
        <v>1</v>
      </c>
      <c r="F734" s="209" t="s">
        <v>371</v>
      </c>
      <c r="G734" s="206"/>
      <c r="H734" s="208" t="s">
        <v>1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211</v>
      </c>
      <c r="AU734" s="215" t="s">
        <v>135</v>
      </c>
      <c r="AV734" s="13" t="s">
        <v>83</v>
      </c>
      <c r="AW734" s="13" t="s">
        <v>32</v>
      </c>
      <c r="AX734" s="13" t="s">
        <v>76</v>
      </c>
      <c r="AY734" s="215" t="s">
        <v>126</v>
      </c>
    </row>
    <row r="735" spans="2:51" s="14" customFormat="1">
      <c r="B735" s="216"/>
      <c r="C735" s="217"/>
      <c r="D735" s="207" t="s">
        <v>211</v>
      </c>
      <c r="E735" s="218" t="s">
        <v>1</v>
      </c>
      <c r="F735" s="219" t="s">
        <v>919</v>
      </c>
      <c r="G735" s="217"/>
      <c r="H735" s="220">
        <v>64.08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211</v>
      </c>
      <c r="AU735" s="226" t="s">
        <v>135</v>
      </c>
      <c r="AV735" s="14" t="s">
        <v>135</v>
      </c>
      <c r="AW735" s="14" t="s">
        <v>32</v>
      </c>
      <c r="AX735" s="14" t="s">
        <v>76</v>
      </c>
      <c r="AY735" s="226" t="s">
        <v>126</v>
      </c>
    </row>
    <row r="736" spans="2:51" s="14" customFormat="1">
      <c r="B736" s="216"/>
      <c r="C736" s="217"/>
      <c r="D736" s="207" t="s">
        <v>211</v>
      </c>
      <c r="E736" s="218" t="s">
        <v>1</v>
      </c>
      <c r="F736" s="219" t="s">
        <v>920</v>
      </c>
      <c r="G736" s="217"/>
      <c r="H736" s="220">
        <v>19.5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211</v>
      </c>
      <c r="AU736" s="226" t="s">
        <v>135</v>
      </c>
      <c r="AV736" s="14" t="s">
        <v>135</v>
      </c>
      <c r="AW736" s="14" t="s">
        <v>32</v>
      </c>
      <c r="AX736" s="14" t="s">
        <v>76</v>
      </c>
      <c r="AY736" s="226" t="s">
        <v>126</v>
      </c>
    </row>
    <row r="737" spans="1:65" s="14" customFormat="1">
      <c r="B737" s="216"/>
      <c r="C737" s="217"/>
      <c r="D737" s="207" t="s">
        <v>211</v>
      </c>
      <c r="E737" s="218" t="s">
        <v>1</v>
      </c>
      <c r="F737" s="219" t="s">
        <v>911</v>
      </c>
      <c r="G737" s="217"/>
      <c r="H737" s="220">
        <v>19.52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211</v>
      </c>
      <c r="AU737" s="226" t="s">
        <v>135</v>
      </c>
      <c r="AV737" s="14" t="s">
        <v>135</v>
      </c>
      <c r="AW737" s="14" t="s">
        <v>32</v>
      </c>
      <c r="AX737" s="14" t="s">
        <v>76</v>
      </c>
      <c r="AY737" s="226" t="s">
        <v>126</v>
      </c>
    </row>
    <row r="738" spans="1:65" s="14" customFormat="1">
      <c r="B738" s="216"/>
      <c r="C738" s="217"/>
      <c r="D738" s="207" t="s">
        <v>211</v>
      </c>
      <c r="E738" s="218" t="s">
        <v>1</v>
      </c>
      <c r="F738" s="219" t="s">
        <v>912</v>
      </c>
      <c r="G738" s="217"/>
      <c r="H738" s="220">
        <v>0.8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211</v>
      </c>
      <c r="AU738" s="226" t="s">
        <v>135</v>
      </c>
      <c r="AV738" s="14" t="s">
        <v>135</v>
      </c>
      <c r="AW738" s="14" t="s">
        <v>32</v>
      </c>
      <c r="AX738" s="14" t="s">
        <v>76</v>
      </c>
      <c r="AY738" s="226" t="s">
        <v>126</v>
      </c>
    </row>
    <row r="739" spans="1:65" s="14" customFormat="1">
      <c r="B739" s="216"/>
      <c r="C739" s="217"/>
      <c r="D739" s="207" t="s">
        <v>211</v>
      </c>
      <c r="E739" s="218" t="s">
        <v>1</v>
      </c>
      <c r="F739" s="219" t="s">
        <v>918</v>
      </c>
      <c r="G739" s="217"/>
      <c r="H739" s="220">
        <v>0.64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211</v>
      </c>
      <c r="AU739" s="226" t="s">
        <v>135</v>
      </c>
      <c r="AV739" s="14" t="s">
        <v>135</v>
      </c>
      <c r="AW739" s="14" t="s">
        <v>32</v>
      </c>
      <c r="AX739" s="14" t="s">
        <v>76</v>
      </c>
      <c r="AY739" s="226" t="s">
        <v>126</v>
      </c>
    </row>
    <row r="740" spans="1:65" s="16" customFormat="1">
      <c r="B740" s="254"/>
      <c r="C740" s="255"/>
      <c r="D740" s="207" t="s">
        <v>211</v>
      </c>
      <c r="E740" s="256" t="s">
        <v>1</v>
      </c>
      <c r="F740" s="257" t="s">
        <v>500</v>
      </c>
      <c r="G740" s="255"/>
      <c r="H740" s="258">
        <v>104.53999999999999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AT740" s="264" t="s">
        <v>211</v>
      </c>
      <c r="AU740" s="264" t="s">
        <v>135</v>
      </c>
      <c r="AV740" s="16" t="s">
        <v>144</v>
      </c>
      <c r="AW740" s="16" t="s">
        <v>32</v>
      </c>
      <c r="AX740" s="16" t="s">
        <v>76</v>
      </c>
      <c r="AY740" s="264" t="s">
        <v>126</v>
      </c>
    </row>
    <row r="741" spans="1:65" s="13" customFormat="1">
      <c r="B741" s="205"/>
      <c r="C741" s="206"/>
      <c r="D741" s="207" t="s">
        <v>211</v>
      </c>
      <c r="E741" s="208" t="s">
        <v>1</v>
      </c>
      <c r="F741" s="209" t="s">
        <v>921</v>
      </c>
      <c r="G741" s="206"/>
      <c r="H741" s="208" t="s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211</v>
      </c>
      <c r="AU741" s="215" t="s">
        <v>135</v>
      </c>
      <c r="AV741" s="13" t="s">
        <v>83</v>
      </c>
      <c r="AW741" s="13" t="s">
        <v>32</v>
      </c>
      <c r="AX741" s="13" t="s">
        <v>76</v>
      </c>
      <c r="AY741" s="215" t="s">
        <v>126</v>
      </c>
    </row>
    <row r="742" spans="1:65" s="14" customFormat="1">
      <c r="B742" s="216"/>
      <c r="C742" s="217"/>
      <c r="D742" s="207" t="s">
        <v>211</v>
      </c>
      <c r="E742" s="218" t="s">
        <v>1</v>
      </c>
      <c r="F742" s="219" t="s">
        <v>922</v>
      </c>
      <c r="G742" s="217"/>
      <c r="H742" s="220">
        <v>24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211</v>
      </c>
      <c r="AU742" s="226" t="s">
        <v>135</v>
      </c>
      <c r="AV742" s="14" t="s">
        <v>135</v>
      </c>
      <c r="AW742" s="14" t="s">
        <v>32</v>
      </c>
      <c r="AX742" s="14" t="s">
        <v>76</v>
      </c>
      <c r="AY742" s="226" t="s">
        <v>126</v>
      </c>
    </row>
    <row r="743" spans="1:65" s="16" customFormat="1">
      <c r="B743" s="254"/>
      <c r="C743" s="255"/>
      <c r="D743" s="207" t="s">
        <v>211</v>
      </c>
      <c r="E743" s="256" t="s">
        <v>1</v>
      </c>
      <c r="F743" s="257" t="s">
        <v>500</v>
      </c>
      <c r="G743" s="255"/>
      <c r="H743" s="258">
        <v>24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AT743" s="264" t="s">
        <v>211</v>
      </c>
      <c r="AU743" s="264" t="s">
        <v>135</v>
      </c>
      <c r="AV743" s="16" t="s">
        <v>144</v>
      </c>
      <c r="AW743" s="16" t="s">
        <v>32</v>
      </c>
      <c r="AX743" s="16" t="s">
        <v>76</v>
      </c>
      <c r="AY743" s="264" t="s">
        <v>126</v>
      </c>
    </row>
    <row r="744" spans="1:65" s="15" customFormat="1">
      <c r="B744" s="227"/>
      <c r="C744" s="228"/>
      <c r="D744" s="207" t="s">
        <v>211</v>
      </c>
      <c r="E744" s="229" t="s">
        <v>1</v>
      </c>
      <c r="F744" s="230" t="s">
        <v>219</v>
      </c>
      <c r="G744" s="228"/>
      <c r="H744" s="231">
        <v>300.16999999999996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211</v>
      </c>
      <c r="AU744" s="237" t="s">
        <v>135</v>
      </c>
      <c r="AV744" s="15" t="s">
        <v>148</v>
      </c>
      <c r="AW744" s="15" t="s">
        <v>32</v>
      </c>
      <c r="AX744" s="15" t="s">
        <v>83</v>
      </c>
      <c r="AY744" s="237" t="s">
        <v>126</v>
      </c>
    </row>
    <row r="745" spans="1:65" s="2" customFormat="1" ht="16.5" customHeight="1">
      <c r="A745" s="35"/>
      <c r="B745" s="36"/>
      <c r="C745" s="187" t="s">
        <v>923</v>
      </c>
      <c r="D745" s="187" t="s">
        <v>129</v>
      </c>
      <c r="E745" s="188" t="s">
        <v>924</v>
      </c>
      <c r="F745" s="189" t="s">
        <v>925</v>
      </c>
      <c r="G745" s="190" t="s">
        <v>222</v>
      </c>
      <c r="H745" s="191">
        <v>243.08</v>
      </c>
      <c r="I745" s="192"/>
      <c r="J745" s="193">
        <f>ROUND(I745*H745,2)</f>
        <v>0</v>
      </c>
      <c r="K745" s="189" t="s">
        <v>133</v>
      </c>
      <c r="L745" s="40"/>
      <c r="M745" s="194" t="s">
        <v>1</v>
      </c>
      <c r="N745" s="195" t="s">
        <v>42</v>
      </c>
      <c r="O745" s="72"/>
      <c r="P745" s="196">
        <f>O745*H745</f>
        <v>0</v>
      </c>
      <c r="Q745" s="196">
        <v>0</v>
      </c>
      <c r="R745" s="196">
        <f>Q745*H745</f>
        <v>0</v>
      </c>
      <c r="S745" s="196">
        <v>8.9999999999999993E-3</v>
      </c>
      <c r="T745" s="197">
        <f>S745*H745</f>
        <v>2.1877200000000001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8" t="s">
        <v>148</v>
      </c>
      <c r="AT745" s="198" t="s">
        <v>129</v>
      </c>
      <c r="AU745" s="198" t="s">
        <v>135</v>
      </c>
      <c r="AY745" s="18" t="s">
        <v>126</v>
      </c>
      <c r="BE745" s="199">
        <f>IF(N745="základní",J745,0)</f>
        <v>0</v>
      </c>
      <c r="BF745" s="199">
        <f>IF(N745="snížená",J745,0)</f>
        <v>0</v>
      </c>
      <c r="BG745" s="199">
        <f>IF(N745="zákl. přenesená",J745,0)</f>
        <v>0</v>
      </c>
      <c r="BH745" s="199">
        <f>IF(N745="sníž. přenesená",J745,0)</f>
        <v>0</v>
      </c>
      <c r="BI745" s="199">
        <f>IF(N745="nulová",J745,0)</f>
        <v>0</v>
      </c>
      <c r="BJ745" s="18" t="s">
        <v>135</v>
      </c>
      <c r="BK745" s="199">
        <f>ROUND(I745*H745,2)</f>
        <v>0</v>
      </c>
      <c r="BL745" s="18" t="s">
        <v>148</v>
      </c>
      <c r="BM745" s="198" t="s">
        <v>926</v>
      </c>
    </row>
    <row r="746" spans="1:65" s="13" customFormat="1">
      <c r="B746" s="205"/>
      <c r="C746" s="206"/>
      <c r="D746" s="207" t="s">
        <v>211</v>
      </c>
      <c r="E746" s="208" t="s">
        <v>1</v>
      </c>
      <c r="F746" s="209" t="s">
        <v>351</v>
      </c>
      <c r="G746" s="206"/>
      <c r="H746" s="208" t="s">
        <v>1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211</v>
      </c>
      <c r="AU746" s="215" t="s">
        <v>135</v>
      </c>
      <c r="AV746" s="13" t="s">
        <v>83</v>
      </c>
      <c r="AW746" s="13" t="s">
        <v>32</v>
      </c>
      <c r="AX746" s="13" t="s">
        <v>76</v>
      </c>
      <c r="AY746" s="215" t="s">
        <v>126</v>
      </c>
    </row>
    <row r="747" spans="1:65" s="14" customFormat="1">
      <c r="B747" s="216"/>
      <c r="C747" s="217"/>
      <c r="D747" s="207" t="s">
        <v>211</v>
      </c>
      <c r="E747" s="218" t="s">
        <v>1</v>
      </c>
      <c r="F747" s="219" t="s">
        <v>927</v>
      </c>
      <c r="G747" s="217"/>
      <c r="H747" s="220">
        <v>50.56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211</v>
      </c>
      <c r="AU747" s="226" t="s">
        <v>135</v>
      </c>
      <c r="AV747" s="14" t="s">
        <v>135</v>
      </c>
      <c r="AW747" s="14" t="s">
        <v>32</v>
      </c>
      <c r="AX747" s="14" t="s">
        <v>76</v>
      </c>
      <c r="AY747" s="226" t="s">
        <v>126</v>
      </c>
    </row>
    <row r="748" spans="1:65" s="13" customFormat="1">
      <c r="B748" s="205"/>
      <c r="C748" s="206"/>
      <c r="D748" s="207" t="s">
        <v>211</v>
      </c>
      <c r="E748" s="208" t="s">
        <v>1</v>
      </c>
      <c r="F748" s="209" t="s">
        <v>355</v>
      </c>
      <c r="G748" s="206"/>
      <c r="H748" s="208" t="s">
        <v>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211</v>
      </c>
      <c r="AU748" s="215" t="s">
        <v>135</v>
      </c>
      <c r="AV748" s="13" t="s">
        <v>83</v>
      </c>
      <c r="AW748" s="13" t="s">
        <v>32</v>
      </c>
      <c r="AX748" s="13" t="s">
        <v>76</v>
      </c>
      <c r="AY748" s="215" t="s">
        <v>126</v>
      </c>
    </row>
    <row r="749" spans="1:65" s="14" customFormat="1">
      <c r="B749" s="216"/>
      <c r="C749" s="217"/>
      <c r="D749" s="207" t="s">
        <v>211</v>
      </c>
      <c r="E749" s="218" t="s">
        <v>1</v>
      </c>
      <c r="F749" s="219" t="s">
        <v>928</v>
      </c>
      <c r="G749" s="217"/>
      <c r="H749" s="220">
        <v>101.12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211</v>
      </c>
      <c r="AU749" s="226" t="s">
        <v>135</v>
      </c>
      <c r="AV749" s="14" t="s">
        <v>135</v>
      </c>
      <c r="AW749" s="14" t="s">
        <v>32</v>
      </c>
      <c r="AX749" s="14" t="s">
        <v>76</v>
      </c>
      <c r="AY749" s="226" t="s">
        <v>126</v>
      </c>
    </row>
    <row r="750" spans="1:65" s="13" customFormat="1">
      <c r="B750" s="205"/>
      <c r="C750" s="206"/>
      <c r="D750" s="207" t="s">
        <v>211</v>
      </c>
      <c r="E750" s="208" t="s">
        <v>1</v>
      </c>
      <c r="F750" s="209" t="s">
        <v>371</v>
      </c>
      <c r="G750" s="206"/>
      <c r="H750" s="208" t="s">
        <v>1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211</v>
      </c>
      <c r="AU750" s="215" t="s">
        <v>135</v>
      </c>
      <c r="AV750" s="13" t="s">
        <v>83</v>
      </c>
      <c r="AW750" s="13" t="s">
        <v>32</v>
      </c>
      <c r="AX750" s="13" t="s">
        <v>76</v>
      </c>
      <c r="AY750" s="215" t="s">
        <v>126</v>
      </c>
    </row>
    <row r="751" spans="1:65" s="14" customFormat="1">
      <c r="B751" s="216"/>
      <c r="C751" s="217"/>
      <c r="D751" s="207" t="s">
        <v>211</v>
      </c>
      <c r="E751" s="218" t="s">
        <v>1</v>
      </c>
      <c r="F751" s="219" t="s">
        <v>929</v>
      </c>
      <c r="G751" s="217"/>
      <c r="H751" s="220">
        <v>39.4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211</v>
      </c>
      <c r="AU751" s="226" t="s">
        <v>135</v>
      </c>
      <c r="AV751" s="14" t="s">
        <v>135</v>
      </c>
      <c r="AW751" s="14" t="s">
        <v>32</v>
      </c>
      <c r="AX751" s="14" t="s">
        <v>76</v>
      </c>
      <c r="AY751" s="226" t="s">
        <v>126</v>
      </c>
    </row>
    <row r="752" spans="1:65" s="14" customFormat="1">
      <c r="B752" s="216"/>
      <c r="C752" s="217"/>
      <c r="D752" s="207" t="s">
        <v>211</v>
      </c>
      <c r="E752" s="218" t="s">
        <v>1</v>
      </c>
      <c r="F752" s="219" t="s">
        <v>930</v>
      </c>
      <c r="G752" s="217"/>
      <c r="H752" s="220">
        <v>52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211</v>
      </c>
      <c r="AU752" s="226" t="s">
        <v>135</v>
      </c>
      <c r="AV752" s="14" t="s">
        <v>135</v>
      </c>
      <c r="AW752" s="14" t="s">
        <v>32</v>
      </c>
      <c r="AX752" s="14" t="s">
        <v>76</v>
      </c>
      <c r="AY752" s="226" t="s">
        <v>126</v>
      </c>
    </row>
    <row r="753" spans="1:65" s="15" customFormat="1">
      <c r="B753" s="227"/>
      <c r="C753" s="228"/>
      <c r="D753" s="207" t="s">
        <v>211</v>
      </c>
      <c r="E753" s="229" t="s">
        <v>1</v>
      </c>
      <c r="F753" s="230" t="s">
        <v>219</v>
      </c>
      <c r="G753" s="228"/>
      <c r="H753" s="231">
        <v>243.08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AT753" s="237" t="s">
        <v>211</v>
      </c>
      <c r="AU753" s="237" t="s">
        <v>135</v>
      </c>
      <c r="AV753" s="15" t="s">
        <v>148</v>
      </c>
      <c r="AW753" s="15" t="s">
        <v>32</v>
      </c>
      <c r="AX753" s="15" t="s">
        <v>83</v>
      </c>
      <c r="AY753" s="237" t="s">
        <v>126</v>
      </c>
    </row>
    <row r="754" spans="1:65" s="2" customFormat="1" ht="24.2" customHeight="1">
      <c r="A754" s="35"/>
      <c r="B754" s="36"/>
      <c r="C754" s="187" t="s">
        <v>931</v>
      </c>
      <c r="D754" s="187" t="s">
        <v>129</v>
      </c>
      <c r="E754" s="188" t="s">
        <v>932</v>
      </c>
      <c r="F754" s="189" t="s">
        <v>933</v>
      </c>
      <c r="G754" s="190" t="s">
        <v>209</v>
      </c>
      <c r="H754" s="191">
        <v>7.68</v>
      </c>
      <c r="I754" s="192"/>
      <c r="J754" s="193">
        <f>ROUND(I754*H754,2)</f>
        <v>0</v>
      </c>
      <c r="K754" s="189" t="s">
        <v>133</v>
      </c>
      <c r="L754" s="40"/>
      <c r="M754" s="194" t="s">
        <v>1</v>
      </c>
      <c r="N754" s="195" t="s">
        <v>42</v>
      </c>
      <c r="O754" s="72"/>
      <c r="P754" s="196">
        <f>O754*H754</f>
        <v>0</v>
      </c>
      <c r="Q754" s="196">
        <v>0</v>
      </c>
      <c r="R754" s="196">
        <f>Q754*H754</f>
        <v>0</v>
      </c>
      <c r="S754" s="196">
        <v>6.7000000000000004E-2</v>
      </c>
      <c r="T754" s="197">
        <f>S754*H754</f>
        <v>0.51456000000000002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8" t="s">
        <v>148</v>
      </c>
      <c r="AT754" s="198" t="s">
        <v>129</v>
      </c>
      <c r="AU754" s="198" t="s">
        <v>135</v>
      </c>
      <c r="AY754" s="18" t="s">
        <v>126</v>
      </c>
      <c r="BE754" s="199">
        <f>IF(N754="základní",J754,0)</f>
        <v>0</v>
      </c>
      <c r="BF754" s="199">
        <f>IF(N754="snížená",J754,0)</f>
        <v>0</v>
      </c>
      <c r="BG754" s="199">
        <f>IF(N754="zákl. přenesená",J754,0)</f>
        <v>0</v>
      </c>
      <c r="BH754" s="199">
        <f>IF(N754="sníž. přenesená",J754,0)</f>
        <v>0</v>
      </c>
      <c r="BI754" s="199">
        <f>IF(N754="nulová",J754,0)</f>
        <v>0</v>
      </c>
      <c r="BJ754" s="18" t="s">
        <v>135</v>
      </c>
      <c r="BK754" s="199">
        <f>ROUND(I754*H754,2)</f>
        <v>0</v>
      </c>
      <c r="BL754" s="18" t="s">
        <v>148</v>
      </c>
      <c r="BM754" s="198" t="s">
        <v>934</v>
      </c>
    </row>
    <row r="755" spans="1:65" s="13" customFormat="1">
      <c r="B755" s="205"/>
      <c r="C755" s="206"/>
      <c r="D755" s="207" t="s">
        <v>211</v>
      </c>
      <c r="E755" s="208" t="s">
        <v>1</v>
      </c>
      <c r="F755" s="209" t="s">
        <v>351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211</v>
      </c>
      <c r="AU755" s="215" t="s">
        <v>135</v>
      </c>
      <c r="AV755" s="13" t="s">
        <v>83</v>
      </c>
      <c r="AW755" s="13" t="s">
        <v>32</v>
      </c>
      <c r="AX755" s="13" t="s">
        <v>76</v>
      </c>
      <c r="AY755" s="215" t="s">
        <v>126</v>
      </c>
    </row>
    <row r="756" spans="1:65" s="14" customFormat="1">
      <c r="B756" s="216"/>
      <c r="C756" s="217"/>
      <c r="D756" s="207" t="s">
        <v>211</v>
      </c>
      <c r="E756" s="218" t="s">
        <v>1</v>
      </c>
      <c r="F756" s="219" t="s">
        <v>935</v>
      </c>
      <c r="G756" s="217"/>
      <c r="H756" s="220">
        <v>7.68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211</v>
      </c>
      <c r="AU756" s="226" t="s">
        <v>135</v>
      </c>
      <c r="AV756" s="14" t="s">
        <v>135</v>
      </c>
      <c r="AW756" s="14" t="s">
        <v>32</v>
      </c>
      <c r="AX756" s="14" t="s">
        <v>83</v>
      </c>
      <c r="AY756" s="226" t="s">
        <v>126</v>
      </c>
    </row>
    <row r="757" spans="1:65" s="2" customFormat="1" ht="24.2" customHeight="1">
      <c r="A757" s="35"/>
      <c r="B757" s="36"/>
      <c r="C757" s="187" t="s">
        <v>936</v>
      </c>
      <c r="D757" s="187" t="s">
        <v>129</v>
      </c>
      <c r="E757" s="188" t="s">
        <v>937</v>
      </c>
      <c r="F757" s="189" t="s">
        <v>938</v>
      </c>
      <c r="G757" s="190" t="s">
        <v>209</v>
      </c>
      <c r="H757" s="191">
        <v>159.17599999999999</v>
      </c>
      <c r="I757" s="192"/>
      <c r="J757" s="193">
        <f>ROUND(I757*H757,2)</f>
        <v>0</v>
      </c>
      <c r="K757" s="189" t="s">
        <v>133</v>
      </c>
      <c r="L757" s="40"/>
      <c r="M757" s="194" t="s">
        <v>1</v>
      </c>
      <c r="N757" s="195" t="s">
        <v>42</v>
      </c>
      <c r="O757" s="72"/>
      <c r="P757" s="196">
        <f>O757*H757</f>
        <v>0</v>
      </c>
      <c r="Q757" s="196">
        <v>0</v>
      </c>
      <c r="R757" s="196">
        <f>Q757*H757</f>
        <v>0</v>
      </c>
      <c r="S757" s="196">
        <v>7.5999999999999998E-2</v>
      </c>
      <c r="T757" s="197">
        <f>S757*H757</f>
        <v>12.097375999999999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98" t="s">
        <v>148</v>
      </c>
      <c r="AT757" s="198" t="s">
        <v>129</v>
      </c>
      <c r="AU757" s="198" t="s">
        <v>135</v>
      </c>
      <c r="AY757" s="18" t="s">
        <v>126</v>
      </c>
      <c r="BE757" s="199">
        <f>IF(N757="základní",J757,0)</f>
        <v>0</v>
      </c>
      <c r="BF757" s="199">
        <f>IF(N757="snížená",J757,0)</f>
        <v>0</v>
      </c>
      <c r="BG757" s="199">
        <f>IF(N757="zákl. přenesená",J757,0)</f>
        <v>0</v>
      </c>
      <c r="BH757" s="199">
        <f>IF(N757="sníž. přenesená",J757,0)</f>
        <v>0</v>
      </c>
      <c r="BI757" s="199">
        <f>IF(N757="nulová",J757,0)</f>
        <v>0</v>
      </c>
      <c r="BJ757" s="18" t="s">
        <v>135</v>
      </c>
      <c r="BK757" s="199">
        <f>ROUND(I757*H757,2)</f>
        <v>0</v>
      </c>
      <c r="BL757" s="18" t="s">
        <v>148</v>
      </c>
      <c r="BM757" s="198" t="s">
        <v>939</v>
      </c>
    </row>
    <row r="758" spans="1:65" s="13" customFormat="1">
      <c r="B758" s="205"/>
      <c r="C758" s="206"/>
      <c r="D758" s="207" t="s">
        <v>211</v>
      </c>
      <c r="E758" s="208" t="s">
        <v>1</v>
      </c>
      <c r="F758" s="209" t="s">
        <v>388</v>
      </c>
      <c r="G758" s="206"/>
      <c r="H758" s="208" t="s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211</v>
      </c>
      <c r="AU758" s="215" t="s">
        <v>135</v>
      </c>
      <c r="AV758" s="13" t="s">
        <v>83</v>
      </c>
      <c r="AW758" s="13" t="s">
        <v>32</v>
      </c>
      <c r="AX758" s="13" t="s">
        <v>76</v>
      </c>
      <c r="AY758" s="215" t="s">
        <v>126</v>
      </c>
    </row>
    <row r="759" spans="1:65" s="14" customFormat="1">
      <c r="B759" s="216"/>
      <c r="C759" s="217"/>
      <c r="D759" s="207" t="s">
        <v>211</v>
      </c>
      <c r="E759" s="218" t="s">
        <v>1</v>
      </c>
      <c r="F759" s="219" t="s">
        <v>940</v>
      </c>
      <c r="G759" s="217"/>
      <c r="H759" s="220">
        <v>9.4559999999999995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211</v>
      </c>
      <c r="AU759" s="226" t="s">
        <v>135</v>
      </c>
      <c r="AV759" s="14" t="s">
        <v>135</v>
      </c>
      <c r="AW759" s="14" t="s">
        <v>32</v>
      </c>
      <c r="AX759" s="14" t="s">
        <v>76</v>
      </c>
      <c r="AY759" s="226" t="s">
        <v>126</v>
      </c>
    </row>
    <row r="760" spans="1:65" s="13" customFormat="1">
      <c r="B760" s="205"/>
      <c r="C760" s="206"/>
      <c r="D760" s="207" t="s">
        <v>211</v>
      </c>
      <c r="E760" s="208" t="s">
        <v>1</v>
      </c>
      <c r="F760" s="209" t="s">
        <v>351</v>
      </c>
      <c r="G760" s="206"/>
      <c r="H760" s="208" t="s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211</v>
      </c>
      <c r="AU760" s="215" t="s">
        <v>135</v>
      </c>
      <c r="AV760" s="13" t="s">
        <v>83</v>
      </c>
      <c r="AW760" s="13" t="s">
        <v>32</v>
      </c>
      <c r="AX760" s="13" t="s">
        <v>76</v>
      </c>
      <c r="AY760" s="215" t="s">
        <v>126</v>
      </c>
    </row>
    <row r="761" spans="1:65" s="14" customFormat="1">
      <c r="B761" s="216"/>
      <c r="C761" s="217"/>
      <c r="D761" s="207" t="s">
        <v>211</v>
      </c>
      <c r="E761" s="218" t="s">
        <v>1</v>
      </c>
      <c r="F761" s="219" t="s">
        <v>941</v>
      </c>
      <c r="G761" s="217"/>
      <c r="H761" s="220">
        <v>28.367999999999999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211</v>
      </c>
      <c r="AU761" s="226" t="s">
        <v>135</v>
      </c>
      <c r="AV761" s="14" t="s">
        <v>135</v>
      </c>
      <c r="AW761" s="14" t="s">
        <v>32</v>
      </c>
      <c r="AX761" s="14" t="s">
        <v>76</v>
      </c>
      <c r="AY761" s="226" t="s">
        <v>126</v>
      </c>
    </row>
    <row r="762" spans="1:65" s="14" customFormat="1">
      <c r="B762" s="216"/>
      <c r="C762" s="217"/>
      <c r="D762" s="207" t="s">
        <v>211</v>
      </c>
      <c r="E762" s="218" t="s">
        <v>1</v>
      </c>
      <c r="F762" s="219" t="s">
        <v>942</v>
      </c>
      <c r="G762" s="217"/>
      <c r="H762" s="220">
        <v>9.4559999999999995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211</v>
      </c>
      <c r="AU762" s="226" t="s">
        <v>135</v>
      </c>
      <c r="AV762" s="14" t="s">
        <v>135</v>
      </c>
      <c r="AW762" s="14" t="s">
        <v>32</v>
      </c>
      <c r="AX762" s="14" t="s">
        <v>76</v>
      </c>
      <c r="AY762" s="226" t="s">
        <v>126</v>
      </c>
    </row>
    <row r="763" spans="1:65" s="13" customFormat="1">
      <c r="B763" s="205"/>
      <c r="C763" s="206"/>
      <c r="D763" s="207" t="s">
        <v>211</v>
      </c>
      <c r="E763" s="208" t="s">
        <v>1</v>
      </c>
      <c r="F763" s="209" t="s">
        <v>355</v>
      </c>
      <c r="G763" s="206"/>
      <c r="H763" s="208" t="s">
        <v>1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211</v>
      </c>
      <c r="AU763" s="215" t="s">
        <v>135</v>
      </c>
      <c r="AV763" s="13" t="s">
        <v>83</v>
      </c>
      <c r="AW763" s="13" t="s">
        <v>32</v>
      </c>
      <c r="AX763" s="13" t="s">
        <v>76</v>
      </c>
      <c r="AY763" s="215" t="s">
        <v>126</v>
      </c>
    </row>
    <row r="764" spans="1:65" s="14" customFormat="1">
      <c r="B764" s="216"/>
      <c r="C764" s="217"/>
      <c r="D764" s="207" t="s">
        <v>211</v>
      </c>
      <c r="E764" s="218" t="s">
        <v>1</v>
      </c>
      <c r="F764" s="219" t="s">
        <v>943</v>
      </c>
      <c r="G764" s="217"/>
      <c r="H764" s="220">
        <v>63.04</v>
      </c>
      <c r="I764" s="221"/>
      <c r="J764" s="217"/>
      <c r="K764" s="217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211</v>
      </c>
      <c r="AU764" s="226" t="s">
        <v>135</v>
      </c>
      <c r="AV764" s="14" t="s">
        <v>135</v>
      </c>
      <c r="AW764" s="14" t="s">
        <v>32</v>
      </c>
      <c r="AX764" s="14" t="s">
        <v>76</v>
      </c>
      <c r="AY764" s="226" t="s">
        <v>126</v>
      </c>
    </row>
    <row r="765" spans="1:65" s="14" customFormat="1">
      <c r="B765" s="216"/>
      <c r="C765" s="217"/>
      <c r="D765" s="207" t="s">
        <v>211</v>
      </c>
      <c r="E765" s="218" t="s">
        <v>1</v>
      </c>
      <c r="F765" s="219" t="s">
        <v>944</v>
      </c>
      <c r="G765" s="217"/>
      <c r="H765" s="220">
        <v>18.911999999999999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211</v>
      </c>
      <c r="AU765" s="226" t="s">
        <v>135</v>
      </c>
      <c r="AV765" s="14" t="s">
        <v>135</v>
      </c>
      <c r="AW765" s="14" t="s">
        <v>32</v>
      </c>
      <c r="AX765" s="14" t="s">
        <v>76</v>
      </c>
      <c r="AY765" s="226" t="s">
        <v>126</v>
      </c>
    </row>
    <row r="766" spans="1:65" s="13" customFormat="1">
      <c r="B766" s="205"/>
      <c r="C766" s="206"/>
      <c r="D766" s="207" t="s">
        <v>211</v>
      </c>
      <c r="E766" s="208" t="s">
        <v>1</v>
      </c>
      <c r="F766" s="209" t="s">
        <v>371</v>
      </c>
      <c r="G766" s="206"/>
      <c r="H766" s="208" t="s">
        <v>1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211</v>
      </c>
      <c r="AU766" s="215" t="s">
        <v>135</v>
      </c>
      <c r="AV766" s="13" t="s">
        <v>83</v>
      </c>
      <c r="AW766" s="13" t="s">
        <v>32</v>
      </c>
      <c r="AX766" s="13" t="s">
        <v>76</v>
      </c>
      <c r="AY766" s="215" t="s">
        <v>126</v>
      </c>
    </row>
    <row r="767" spans="1:65" s="14" customFormat="1">
      <c r="B767" s="216"/>
      <c r="C767" s="217"/>
      <c r="D767" s="207" t="s">
        <v>211</v>
      </c>
      <c r="E767" s="218" t="s">
        <v>1</v>
      </c>
      <c r="F767" s="219" t="s">
        <v>945</v>
      </c>
      <c r="G767" s="217"/>
      <c r="H767" s="220">
        <v>4.7279999999999998</v>
      </c>
      <c r="I767" s="221"/>
      <c r="J767" s="217"/>
      <c r="K767" s="217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211</v>
      </c>
      <c r="AU767" s="226" t="s">
        <v>135</v>
      </c>
      <c r="AV767" s="14" t="s">
        <v>135</v>
      </c>
      <c r="AW767" s="14" t="s">
        <v>32</v>
      </c>
      <c r="AX767" s="14" t="s">
        <v>76</v>
      </c>
      <c r="AY767" s="226" t="s">
        <v>126</v>
      </c>
    </row>
    <row r="768" spans="1:65" s="14" customFormat="1">
      <c r="B768" s="216"/>
      <c r="C768" s="217"/>
      <c r="D768" s="207" t="s">
        <v>211</v>
      </c>
      <c r="E768" s="218" t="s">
        <v>1</v>
      </c>
      <c r="F768" s="219" t="s">
        <v>946</v>
      </c>
      <c r="G768" s="217"/>
      <c r="H768" s="220">
        <v>25.216000000000001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211</v>
      </c>
      <c r="AU768" s="226" t="s">
        <v>135</v>
      </c>
      <c r="AV768" s="14" t="s">
        <v>135</v>
      </c>
      <c r="AW768" s="14" t="s">
        <v>32</v>
      </c>
      <c r="AX768" s="14" t="s">
        <v>76</v>
      </c>
      <c r="AY768" s="226" t="s">
        <v>126</v>
      </c>
    </row>
    <row r="769" spans="1:65" s="15" customFormat="1">
      <c r="B769" s="227"/>
      <c r="C769" s="228"/>
      <c r="D769" s="207" t="s">
        <v>211</v>
      </c>
      <c r="E769" s="229" t="s">
        <v>1</v>
      </c>
      <c r="F769" s="230" t="s">
        <v>219</v>
      </c>
      <c r="G769" s="228"/>
      <c r="H769" s="231">
        <v>159.17600000000002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AT769" s="237" t="s">
        <v>211</v>
      </c>
      <c r="AU769" s="237" t="s">
        <v>135</v>
      </c>
      <c r="AV769" s="15" t="s">
        <v>148</v>
      </c>
      <c r="AW769" s="15" t="s">
        <v>32</v>
      </c>
      <c r="AX769" s="15" t="s">
        <v>83</v>
      </c>
      <c r="AY769" s="237" t="s">
        <v>126</v>
      </c>
    </row>
    <row r="770" spans="1:65" s="2" customFormat="1" ht="21.75" customHeight="1">
      <c r="A770" s="35"/>
      <c r="B770" s="36"/>
      <c r="C770" s="187" t="s">
        <v>947</v>
      </c>
      <c r="D770" s="187" t="s">
        <v>129</v>
      </c>
      <c r="E770" s="188" t="s">
        <v>948</v>
      </c>
      <c r="F770" s="189" t="s">
        <v>949</v>
      </c>
      <c r="G770" s="190" t="s">
        <v>209</v>
      </c>
      <c r="H770" s="191">
        <v>28.32</v>
      </c>
      <c r="I770" s="192"/>
      <c r="J770" s="193">
        <f>ROUND(I770*H770,2)</f>
        <v>0</v>
      </c>
      <c r="K770" s="189" t="s">
        <v>133</v>
      </c>
      <c r="L770" s="40"/>
      <c r="M770" s="194" t="s">
        <v>1</v>
      </c>
      <c r="N770" s="195" t="s">
        <v>42</v>
      </c>
      <c r="O770" s="72"/>
      <c r="P770" s="196">
        <f>O770*H770</f>
        <v>0</v>
      </c>
      <c r="Q770" s="196">
        <v>0</v>
      </c>
      <c r="R770" s="196">
        <f>Q770*H770</f>
        <v>0</v>
      </c>
      <c r="S770" s="196">
        <v>7.2999999999999995E-2</v>
      </c>
      <c r="T770" s="197">
        <f>S770*H770</f>
        <v>2.0673599999999999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8" t="s">
        <v>148</v>
      </c>
      <c r="AT770" s="198" t="s">
        <v>129</v>
      </c>
      <c r="AU770" s="198" t="s">
        <v>135</v>
      </c>
      <c r="AY770" s="18" t="s">
        <v>126</v>
      </c>
      <c r="BE770" s="199">
        <f>IF(N770="základní",J770,0)</f>
        <v>0</v>
      </c>
      <c r="BF770" s="199">
        <f>IF(N770="snížená",J770,0)</f>
        <v>0</v>
      </c>
      <c r="BG770" s="199">
        <f>IF(N770="zákl. přenesená",J770,0)</f>
        <v>0</v>
      </c>
      <c r="BH770" s="199">
        <f>IF(N770="sníž. přenesená",J770,0)</f>
        <v>0</v>
      </c>
      <c r="BI770" s="199">
        <f>IF(N770="nulová",J770,0)</f>
        <v>0</v>
      </c>
      <c r="BJ770" s="18" t="s">
        <v>135</v>
      </c>
      <c r="BK770" s="199">
        <f>ROUND(I770*H770,2)</f>
        <v>0</v>
      </c>
      <c r="BL770" s="18" t="s">
        <v>148</v>
      </c>
      <c r="BM770" s="198" t="s">
        <v>950</v>
      </c>
    </row>
    <row r="771" spans="1:65" s="13" customFormat="1">
      <c r="B771" s="205"/>
      <c r="C771" s="206"/>
      <c r="D771" s="207" t="s">
        <v>211</v>
      </c>
      <c r="E771" s="208" t="s">
        <v>1</v>
      </c>
      <c r="F771" s="209" t="s">
        <v>388</v>
      </c>
      <c r="G771" s="206"/>
      <c r="H771" s="208" t="s">
        <v>1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211</v>
      </c>
      <c r="AU771" s="215" t="s">
        <v>135</v>
      </c>
      <c r="AV771" s="13" t="s">
        <v>83</v>
      </c>
      <c r="AW771" s="13" t="s">
        <v>32</v>
      </c>
      <c r="AX771" s="13" t="s">
        <v>76</v>
      </c>
      <c r="AY771" s="215" t="s">
        <v>126</v>
      </c>
    </row>
    <row r="772" spans="1:65" s="14" customFormat="1">
      <c r="B772" s="216"/>
      <c r="C772" s="217"/>
      <c r="D772" s="207" t="s">
        <v>211</v>
      </c>
      <c r="E772" s="218" t="s">
        <v>1</v>
      </c>
      <c r="F772" s="219" t="s">
        <v>951</v>
      </c>
      <c r="G772" s="217"/>
      <c r="H772" s="220">
        <v>14.04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211</v>
      </c>
      <c r="AU772" s="226" t="s">
        <v>135</v>
      </c>
      <c r="AV772" s="14" t="s">
        <v>135</v>
      </c>
      <c r="AW772" s="14" t="s">
        <v>32</v>
      </c>
      <c r="AX772" s="14" t="s">
        <v>76</v>
      </c>
      <c r="AY772" s="226" t="s">
        <v>126</v>
      </c>
    </row>
    <row r="773" spans="1:65" s="13" customFormat="1">
      <c r="B773" s="205"/>
      <c r="C773" s="206"/>
      <c r="D773" s="207" t="s">
        <v>211</v>
      </c>
      <c r="E773" s="208" t="s">
        <v>1</v>
      </c>
      <c r="F773" s="209" t="s">
        <v>355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211</v>
      </c>
      <c r="AU773" s="215" t="s">
        <v>135</v>
      </c>
      <c r="AV773" s="13" t="s">
        <v>83</v>
      </c>
      <c r="AW773" s="13" t="s">
        <v>32</v>
      </c>
      <c r="AX773" s="13" t="s">
        <v>76</v>
      </c>
      <c r="AY773" s="215" t="s">
        <v>126</v>
      </c>
    </row>
    <row r="774" spans="1:65" s="14" customFormat="1">
      <c r="B774" s="216"/>
      <c r="C774" s="217"/>
      <c r="D774" s="207" t="s">
        <v>211</v>
      </c>
      <c r="E774" s="218" t="s">
        <v>1</v>
      </c>
      <c r="F774" s="219" t="s">
        <v>475</v>
      </c>
      <c r="G774" s="217"/>
      <c r="H774" s="220">
        <v>12.48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211</v>
      </c>
      <c r="AU774" s="226" t="s">
        <v>135</v>
      </c>
      <c r="AV774" s="14" t="s">
        <v>135</v>
      </c>
      <c r="AW774" s="14" t="s">
        <v>32</v>
      </c>
      <c r="AX774" s="14" t="s">
        <v>76</v>
      </c>
      <c r="AY774" s="226" t="s">
        <v>126</v>
      </c>
    </row>
    <row r="775" spans="1:65" s="13" customFormat="1">
      <c r="B775" s="205"/>
      <c r="C775" s="206"/>
      <c r="D775" s="207" t="s">
        <v>211</v>
      </c>
      <c r="E775" s="208" t="s">
        <v>1</v>
      </c>
      <c r="F775" s="209" t="s">
        <v>371</v>
      </c>
      <c r="G775" s="206"/>
      <c r="H775" s="208" t="s">
        <v>1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211</v>
      </c>
      <c r="AU775" s="215" t="s">
        <v>135</v>
      </c>
      <c r="AV775" s="13" t="s">
        <v>83</v>
      </c>
      <c r="AW775" s="13" t="s">
        <v>32</v>
      </c>
      <c r="AX775" s="13" t="s">
        <v>76</v>
      </c>
      <c r="AY775" s="215" t="s">
        <v>126</v>
      </c>
    </row>
    <row r="776" spans="1:65" s="14" customFormat="1">
      <c r="B776" s="216"/>
      <c r="C776" s="217"/>
      <c r="D776" s="207" t="s">
        <v>211</v>
      </c>
      <c r="E776" s="218" t="s">
        <v>1</v>
      </c>
      <c r="F776" s="219" t="s">
        <v>952</v>
      </c>
      <c r="G776" s="217"/>
      <c r="H776" s="220">
        <v>1.8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211</v>
      </c>
      <c r="AU776" s="226" t="s">
        <v>135</v>
      </c>
      <c r="AV776" s="14" t="s">
        <v>135</v>
      </c>
      <c r="AW776" s="14" t="s">
        <v>32</v>
      </c>
      <c r="AX776" s="14" t="s">
        <v>76</v>
      </c>
      <c r="AY776" s="226" t="s">
        <v>126</v>
      </c>
    </row>
    <row r="777" spans="1:65" s="15" customFormat="1">
      <c r="B777" s="227"/>
      <c r="C777" s="228"/>
      <c r="D777" s="207" t="s">
        <v>211</v>
      </c>
      <c r="E777" s="229" t="s">
        <v>1</v>
      </c>
      <c r="F777" s="230" t="s">
        <v>219</v>
      </c>
      <c r="G777" s="228"/>
      <c r="H777" s="231">
        <v>28.32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AT777" s="237" t="s">
        <v>211</v>
      </c>
      <c r="AU777" s="237" t="s">
        <v>135</v>
      </c>
      <c r="AV777" s="15" t="s">
        <v>148</v>
      </c>
      <c r="AW777" s="15" t="s">
        <v>32</v>
      </c>
      <c r="AX777" s="15" t="s">
        <v>83</v>
      </c>
      <c r="AY777" s="237" t="s">
        <v>126</v>
      </c>
    </row>
    <row r="778" spans="1:65" s="2" customFormat="1" ht="21.75" customHeight="1">
      <c r="A778" s="35"/>
      <c r="B778" s="36"/>
      <c r="C778" s="187" t="s">
        <v>953</v>
      </c>
      <c r="D778" s="187" t="s">
        <v>129</v>
      </c>
      <c r="E778" s="188" t="s">
        <v>954</v>
      </c>
      <c r="F778" s="189" t="s">
        <v>955</v>
      </c>
      <c r="G778" s="190" t="s">
        <v>209</v>
      </c>
      <c r="H778" s="191">
        <v>24.48</v>
      </c>
      <c r="I778" s="192"/>
      <c r="J778" s="193">
        <f>ROUND(I778*H778,2)</f>
        <v>0</v>
      </c>
      <c r="K778" s="189" t="s">
        <v>133</v>
      </c>
      <c r="L778" s="40"/>
      <c r="M778" s="194" t="s">
        <v>1</v>
      </c>
      <c r="N778" s="195" t="s">
        <v>42</v>
      </c>
      <c r="O778" s="72"/>
      <c r="P778" s="196">
        <f>O778*H778</f>
        <v>0</v>
      </c>
      <c r="Q778" s="196">
        <v>0</v>
      </c>
      <c r="R778" s="196">
        <f>Q778*H778</f>
        <v>0</v>
      </c>
      <c r="S778" s="196">
        <v>5.8999999999999997E-2</v>
      </c>
      <c r="T778" s="197">
        <f>S778*H778</f>
        <v>1.44432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8" t="s">
        <v>148</v>
      </c>
      <c r="AT778" s="198" t="s">
        <v>129</v>
      </c>
      <c r="AU778" s="198" t="s">
        <v>135</v>
      </c>
      <c r="AY778" s="18" t="s">
        <v>126</v>
      </c>
      <c r="BE778" s="199">
        <f>IF(N778="základní",J778,0)</f>
        <v>0</v>
      </c>
      <c r="BF778" s="199">
        <f>IF(N778="snížená",J778,0)</f>
        <v>0</v>
      </c>
      <c r="BG778" s="199">
        <f>IF(N778="zákl. přenesená",J778,0)</f>
        <v>0</v>
      </c>
      <c r="BH778" s="199">
        <f>IF(N778="sníž. přenesená",J778,0)</f>
        <v>0</v>
      </c>
      <c r="BI778" s="199">
        <f>IF(N778="nulová",J778,0)</f>
        <v>0</v>
      </c>
      <c r="BJ778" s="18" t="s">
        <v>135</v>
      </c>
      <c r="BK778" s="199">
        <f>ROUND(I778*H778,2)</f>
        <v>0</v>
      </c>
      <c r="BL778" s="18" t="s">
        <v>148</v>
      </c>
      <c r="BM778" s="198" t="s">
        <v>956</v>
      </c>
    </row>
    <row r="779" spans="1:65" s="13" customFormat="1">
      <c r="B779" s="205"/>
      <c r="C779" s="206"/>
      <c r="D779" s="207" t="s">
        <v>211</v>
      </c>
      <c r="E779" s="208" t="s">
        <v>1</v>
      </c>
      <c r="F779" s="209" t="s">
        <v>351</v>
      </c>
      <c r="G779" s="206"/>
      <c r="H779" s="208" t="s">
        <v>1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211</v>
      </c>
      <c r="AU779" s="215" t="s">
        <v>135</v>
      </c>
      <c r="AV779" s="13" t="s">
        <v>83</v>
      </c>
      <c r="AW779" s="13" t="s">
        <v>32</v>
      </c>
      <c r="AX779" s="13" t="s">
        <v>76</v>
      </c>
      <c r="AY779" s="215" t="s">
        <v>126</v>
      </c>
    </row>
    <row r="780" spans="1:65" s="14" customFormat="1">
      <c r="B780" s="216"/>
      <c r="C780" s="217"/>
      <c r="D780" s="207" t="s">
        <v>211</v>
      </c>
      <c r="E780" s="218" t="s">
        <v>1</v>
      </c>
      <c r="F780" s="219" t="s">
        <v>957</v>
      </c>
      <c r="G780" s="217"/>
      <c r="H780" s="220">
        <v>11.88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211</v>
      </c>
      <c r="AU780" s="226" t="s">
        <v>135</v>
      </c>
      <c r="AV780" s="14" t="s">
        <v>135</v>
      </c>
      <c r="AW780" s="14" t="s">
        <v>32</v>
      </c>
      <c r="AX780" s="14" t="s">
        <v>76</v>
      </c>
      <c r="AY780" s="226" t="s">
        <v>126</v>
      </c>
    </row>
    <row r="781" spans="1:65" s="13" customFormat="1">
      <c r="B781" s="205"/>
      <c r="C781" s="206"/>
      <c r="D781" s="207" t="s">
        <v>211</v>
      </c>
      <c r="E781" s="208" t="s">
        <v>1</v>
      </c>
      <c r="F781" s="209" t="s">
        <v>371</v>
      </c>
      <c r="G781" s="206"/>
      <c r="H781" s="208" t="s">
        <v>1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211</v>
      </c>
      <c r="AU781" s="215" t="s">
        <v>135</v>
      </c>
      <c r="AV781" s="13" t="s">
        <v>83</v>
      </c>
      <c r="AW781" s="13" t="s">
        <v>32</v>
      </c>
      <c r="AX781" s="13" t="s">
        <v>76</v>
      </c>
      <c r="AY781" s="215" t="s">
        <v>126</v>
      </c>
    </row>
    <row r="782" spans="1:65" s="14" customFormat="1">
      <c r="B782" s="216"/>
      <c r="C782" s="217"/>
      <c r="D782" s="207" t="s">
        <v>211</v>
      </c>
      <c r="E782" s="218" t="s">
        <v>1</v>
      </c>
      <c r="F782" s="219" t="s">
        <v>958</v>
      </c>
      <c r="G782" s="217"/>
      <c r="H782" s="220">
        <v>9.7200000000000006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211</v>
      </c>
      <c r="AU782" s="226" t="s">
        <v>135</v>
      </c>
      <c r="AV782" s="14" t="s">
        <v>135</v>
      </c>
      <c r="AW782" s="14" t="s">
        <v>32</v>
      </c>
      <c r="AX782" s="14" t="s">
        <v>76</v>
      </c>
      <c r="AY782" s="226" t="s">
        <v>126</v>
      </c>
    </row>
    <row r="783" spans="1:65" s="14" customFormat="1">
      <c r="B783" s="216"/>
      <c r="C783" s="217"/>
      <c r="D783" s="207" t="s">
        <v>211</v>
      </c>
      <c r="E783" s="218" t="s">
        <v>1</v>
      </c>
      <c r="F783" s="219" t="s">
        <v>959</v>
      </c>
      <c r="G783" s="217"/>
      <c r="H783" s="220">
        <v>2.88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211</v>
      </c>
      <c r="AU783" s="226" t="s">
        <v>135</v>
      </c>
      <c r="AV783" s="14" t="s">
        <v>135</v>
      </c>
      <c r="AW783" s="14" t="s">
        <v>32</v>
      </c>
      <c r="AX783" s="14" t="s">
        <v>76</v>
      </c>
      <c r="AY783" s="226" t="s">
        <v>126</v>
      </c>
    </row>
    <row r="784" spans="1:65" s="15" customFormat="1">
      <c r="B784" s="227"/>
      <c r="C784" s="228"/>
      <c r="D784" s="207" t="s">
        <v>211</v>
      </c>
      <c r="E784" s="229" t="s">
        <v>1</v>
      </c>
      <c r="F784" s="230" t="s">
        <v>219</v>
      </c>
      <c r="G784" s="228"/>
      <c r="H784" s="231">
        <v>24.48</v>
      </c>
      <c r="I784" s="232"/>
      <c r="J784" s="228"/>
      <c r="K784" s="228"/>
      <c r="L784" s="233"/>
      <c r="M784" s="234"/>
      <c r="N784" s="235"/>
      <c r="O784" s="235"/>
      <c r="P784" s="235"/>
      <c r="Q784" s="235"/>
      <c r="R784" s="235"/>
      <c r="S784" s="235"/>
      <c r="T784" s="236"/>
      <c r="AT784" s="237" t="s">
        <v>211</v>
      </c>
      <c r="AU784" s="237" t="s">
        <v>135</v>
      </c>
      <c r="AV784" s="15" t="s">
        <v>148</v>
      </c>
      <c r="AW784" s="15" t="s">
        <v>32</v>
      </c>
      <c r="AX784" s="15" t="s">
        <v>83</v>
      </c>
      <c r="AY784" s="237" t="s">
        <v>126</v>
      </c>
    </row>
    <row r="785" spans="1:65" s="2" customFormat="1" ht="21.75" customHeight="1">
      <c r="A785" s="35"/>
      <c r="B785" s="36"/>
      <c r="C785" s="187" t="s">
        <v>960</v>
      </c>
      <c r="D785" s="187" t="s">
        <v>129</v>
      </c>
      <c r="E785" s="188" t="s">
        <v>961</v>
      </c>
      <c r="F785" s="189" t="s">
        <v>962</v>
      </c>
      <c r="G785" s="190" t="s">
        <v>209</v>
      </c>
      <c r="H785" s="191">
        <v>85.84</v>
      </c>
      <c r="I785" s="192"/>
      <c r="J785" s="193">
        <f>ROUND(I785*H785,2)</f>
        <v>0</v>
      </c>
      <c r="K785" s="189" t="s">
        <v>133</v>
      </c>
      <c r="L785" s="40"/>
      <c r="M785" s="194" t="s">
        <v>1</v>
      </c>
      <c r="N785" s="195" t="s">
        <v>42</v>
      </c>
      <c r="O785" s="72"/>
      <c r="P785" s="196">
        <f>O785*H785</f>
        <v>0</v>
      </c>
      <c r="Q785" s="196">
        <v>0</v>
      </c>
      <c r="R785" s="196">
        <f>Q785*H785</f>
        <v>0</v>
      </c>
      <c r="S785" s="196">
        <v>5.0999999999999997E-2</v>
      </c>
      <c r="T785" s="197">
        <f>S785*H785</f>
        <v>4.37784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8" t="s">
        <v>148</v>
      </c>
      <c r="AT785" s="198" t="s">
        <v>129</v>
      </c>
      <c r="AU785" s="198" t="s">
        <v>135</v>
      </c>
      <c r="AY785" s="18" t="s">
        <v>126</v>
      </c>
      <c r="BE785" s="199">
        <f>IF(N785="základní",J785,0)</f>
        <v>0</v>
      </c>
      <c r="BF785" s="199">
        <f>IF(N785="snížená",J785,0)</f>
        <v>0</v>
      </c>
      <c r="BG785" s="199">
        <f>IF(N785="zákl. přenesená",J785,0)</f>
        <v>0</v>
      </c>
      <c r="BH785" s="199">
        <f>IF(N785="sníž. přenesená",J785,0)</f>
        <v>0</v>
      </c>
      <c r="BI785" s="199">
        <f>IF(N785="nulová",J785,0)</f>
        <v>0</v>
      </c>
      <c r="BJ785" s="18" t="s">
        <v>135</v>
      </c>
      <c r="BK785" s="199">
        <f>ROUND(I785*H785,2)</f>
        <v>0</v>
      </c>
      <c r="BL785" s="18" t="s">
        <v>148</v>
      </c>
      <c r="BM785" s="198" t="s">
        <v>963</v>
      </c>
    </row>
    <row r="786" spans="1:65" s="13" customFormat="1">
      <c r="B786" s="205"/>
      <c r="C786" s="206"/>
      <c r="D786" s="207" t="s">
        <v>211</v>
      </c>
      <c r="E786" s="208" t="s">
        <v>1</v>
      </c>
      <c r="F786" s="209" t="s">
        <v>351</v>
      </c>
      <c r="G786" s="206"/>
      <c r="H786" s="208" t="s">
        <v>1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211</v>
      </c>
      <c r="AU786" s="215" t="s">
        <v>135</v>
      </c>
      <c r="AV786" s="13" t="s">
        <v>83</v>
      </c>
      <c r="AW786" s="13" t="s">
        <v>32</v>
      </c>
      <c r="AX786" s="13" t="s">
        <v>76</v>
      </c>
      <c r="AY786" s="215" t="s">
        <v>126</v>
      </c>
    </row>
    <row r="787" spans="1:65" s="14" customFormat="1">
      <c r="B787" s="216"/>
      <c r="C787" s="217"/>
      <c r="D787" s="207" t="s">
        <v>211</v>
      </c>
      <c r="E787" s="218" t="s">
        <v>1</v>
      </c>
      <c r="F787" s="219" t="s">
        <v>964</v>
      </c>
      <c r="G787" s="217"/>
      <c r="H787" s="220">
        <v>20.8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211</v>
      </c>
      <c r="AU787" s="226" t="s">
        <v>135</v>
      </c>
      <c r="AV787" s="14" t="s">
        <v>135</v>
      </c>
      <c r="AW787" s="14" t="s">
        <v>32</v>
      </c>
      <c r="AX787" s="14" t="s">
        <v>76</v>
      </c>
      <c r="AY787" s="226" t="s">
        <v>126</v>
      </c>
    </row>
    <row r="788" spans="1:65" s="13" customFormat="1">
      <c r="B788" s="205"/>
      <c r="C788" s="206"/>
      <c r="D788" s="207" t="s">
        <v>211</v>
      </c>
      <c r="E788" s="208" t="s">
        <v>1</v>
      </c>
      <c r="F788" s="209" t="s">
        <v>355</v>
      </c>
      <c r="G788" s="206"/>
      <c r="H788" s="208" t="s">
        <v>1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211</v>
      </c>
      <c r="AU788" s="215" t="s">
        <v>135</v>
      </c>
      <c r="AV788" s="13" t="s">
        <v>83</v>
      </c>
      <c r="AW788" s="13" t="s">
        <v>32</v>
      </c>
      <c r="AX788" s="13" t="s">
        <v>76</v>
      </c>
      <c r="AY788" s="215" t="s">
        <v>126</v>
      </c>
    </row>
    <row r="789" spans="1:65" s="14" customFormat="1">
      <c r="B789" s="216"/>
      <c r="C789" s="217"/>
      <c r="D789" s="207" t="s">
        <v>211</v>
      </c>
      <c r="E789" s="218" t="s">
        <v>1</v>
      </c>
      <c r="F789" s="219" t="s">
        <v>965</v>
      </c>
      <c r="G789" s="217"/>
      <c r="H789" s="220">
        <v>24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211</v>
      </c>
      <c r="AU789" s="226" t="s">
        <v>135</v>
      </c>
      <c r="AV789" s="14" t="s">
        <v>135</v>
      </c>
      <c r="AW789" s="14" t="s">
        <v>32</v>
      </c>
      <c r="AX789" s="14" t="s">
        <v>76</v>
      </c>
      <c r="AY789" s="226" t="s">
        <v>126</v>
      </c>
    </row>
    <row r="790" spans="1:65" s="14" customFormat="1">
      <c r="B790" s="216"/>
      <c r="C790" s="217"/>
      <c r="D790" s="207" t="s">
        <v>211</v>
      </c>
      <c r="E790" s="218" t="s">
        <v>1</v>
      </c>
      <c r="F790" s="219" t="s">
        <v>966</v>
      </c>
      <c r="G790" s="217"/>
      <c r="H790" s="220">
        <v>32.4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211</v>
      </c>
      <c r="AU790" s="226" t="s">
        <v>135</v>
      </c>
      <c r="AV790" s="14" t="s">
        <v>135</v>
      </c>
      <c r="AW790" s="14" t="s">
        <v>32</v>
      </c>
      <c r="AX790" s="14" t="s">
        <v>76</v>
      </c>
      <c r="AY790" s="226" t="s">
        <v>126</v>
      </c>
    </row>
    <row r="791" spans="1:65" s="14" customFormat="1">
      <c r="B791" s="216"/>
      <c r="C791" s="217"/>
      <c r="D791" s="207" t="s">
        <v>211</v>
      </c>
      <c r="E791" s="218" t="s">
        <v>1</v>
      </c>
      <c r="F791" s="219" t="s">
        <v>967</v>
      </c>
      <c r="G791" s="217"/>
      <c r="H791" s="220">
        <v>8.64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211</v>
      </c>
      <c r="AU791" s="226" t="s">
        <v>135</v>
      </c>
      <c r="AV791" s="14" t="s">
        <v>135</v>
      </c>
      <c r="AW791" s="14" t="s">
        <v>32</v>
      </c>
      <c r="AX791" s="14" t="s">
        <v>76</v>
      </c>
      <c r="AY791" s="226" t="s">
        <v>126</v>
      </c>
    </row>
    <row r="792" spans="1:65" s="15" customFormat="1">
      <c r="B792" s="227"/>
      <c r="C792" s="228"/>
      <c r="D792" s="207" t="s">
        <v>211</v>
      </c>
      <c r="E792" s="229" t="s">
        <v>1</v>
      </c>
      <c r="F792" s="230" t="s">
        <v>219</v>
      </c>
      <c r="G792" s="228"/>
      <c r="H792" s="231">
        <v>85.839999999999989</v>
      </c>
      <c r="I792" s="232"/>
      <c r="J792" s="228"/>
      <c r="K792" s="228"/>
      <c r="L792" s="233"/>
      <c r="M792" s="234"/>
      <c r="N792" s="235"/>
      <c r="O792" s="235"/>
      <c r="P792" s="235"/>
      <c r="Q792" s="235"/>
      <c r="R792" s="235"/>
      <c r="S792" s="235"/>
      <c r="T792" s="236"/>
      <c r="AT792" s="237" t="s">
        <v>211</v>
      </c>
      <c r="AU792" s="237" t="s">
        <v>135</v>
      </c>
      <c r="AV792" s="15" t="s">
        <v>148</v>
      </c>
      <c r="AW792" s="15" t="s">
        <v>32</v>
      </c>
      <c r="AX792" s="15" t="s">
        <v>83</v>
      </c>
      <c r="AY792" s="237" t="s">
        <v>126</v>
      </c>
    </row>
    <row r="793" spans="1:65" s="2" customFormat="1" ht="21.75" customHeight="1">
      <c r="A793" s="35"/>
      <c r="B793" s="36"/>
      <c r="C793" s="187" t="s">
        <v>968</v>
      </c>
      <c r="D793" s="187" t="s">
        <v>129</v>
      </c>
      <c r="E793" s="188" t="s">
        <v>969</v>
      </c>
      <c r="F793" s="189" t="s">
        <v>970</v>
      </c>
      <c r="G793" s="190" t="s">
        <v>209</v>
      </c>
      <c r="H793" s="191">
        <v>13.76</v>
      </c>
      <c r="I793" s="192"/>
      <c r="J793" s="193">
        <f>ROUND(I793*H793,2)</f>
        <v>0</v>
      </c>
      <c r="K793" s="189" t="s">
        <v>133</v>
      </c>
      <c r="L793" s="40"/>
      <c r="M793" s="194" t="s">
        <v>1</v>
      </c>
      <c r="N793" s="195" t="s">
        <v>42</v>
      </c>
      <c r="O793" s="72"/>
      <c r="P793" s="196">
        <f>O793*H793</f>
        <v>0</v>
      </c>
      <c r="Q793" s="196">
        <v>0</v>
      </c>
      <c r="R793" s="196">
        <f>Q793*H793</f>
        <v>0</v>
      </c>
      <c r="S793" s="196">
        <v>8.3000000000000004E-2</v>
      </c>
      <c r="T793" s="197">
        <f>S793*H793</f>
        <v>1.14208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98" t="s">
        <v>148</v>
      </c>
      <c r="AT793" s="198" t="s">
        <v>129</v>
      </c>
      <c r="AU793" s="198" t="s">
        <v>135</v>
      </c>
      <c r="AY793" s="18" t="s">
        <v>126</v>
      </c>
      <c r="BE793" s="199">
        <f>IF(N793="základní",J793,0)</f>
        <v>0</v>
      </c>
      <c r="BF793" s="199">
        <f>IF(N793="snížená",J793,0)</f>
        <v>0</v>
      </c>
      <c r="BG793" s="199">
        <f>IF(N793="zákl. přenesená",J793,0)</f>
        <v>0</v>
      </c>
      <c r="BH793" s="199">
        <f>IF(N793="sníž. přenesená",J793,0)</f>
        <v>0</v>
      </c>
      <c r="BI793" s="199">
        <f>IF(N793="nulová",J793,0)</f>
        <v>0</v>
      </c>
      <c r="BJ793" s="18" t="s">
        <v>135</v>
      </c>
      <c r="BK793" s="199">
        <f>ROUND(I793*H793,2)</f>
        <v>0</v>
      </c>
      <c r="BL793" s="18" t="s">
        <v>148</v>
      </c>
      <c r="BM793" s="198" t="s">
        <v>971</v>
      </c>
    </row>
    <row r="794" spans="1:65" s="13" customFormat="1">
      <c r="B794" s="205"/>
      <c r="C794" s="206"/>
      <c r="D794" s="207" t="s">
        <v>211</v>
      </c>
      <c r="E794" s="208" t="s">
        <v>1</v>
      </c>
      <c r="F794" s="209" t="s">
        <v>355</v>
      </c>
      <c r="G794" s="206"/>
      <c r="H794" s="208" t="s">
        <v>1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211</v>
      </c>
      <c r="AU794" s="215" t="s">
        <v>135</v>
      </c>
      <c r="AV794" s="13" t="s">
        <v>83</v>
      </c>
      <c r="AW794" s="13" t="s">
        <v>32</v>
      </c>
      <c r="AX794" s="13" t="s">
        <v>76</v>
      </c>
      <c r="AY794" s="215" t="s">
        <v>126</v>
      </c>
    </row>
    <row r="795" spans="1:65" s="14" customFormat="1">
      <c r="B795" s="216"/>
      <c r="C795" s="217"/>
      <c r="D795" s="207" t="s">
        <v>211</v>
      </c>
      <c r="E795" s="218" t="s">
        <v>1</v>
      </c>
      <c r="F795" s="219" t="s">
        <v>972</v>
      </c>
      <c r="G795" s="217"/>
      <c r="H795" s="220">
        <v>13.76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211</v>
      </c>
      <c r="AU795" s="226" t="s">
        <v>135</v>
      </c>
      <c r="AV795" s="14" t="s">
        <v>135</v>
      </c>
      <c r="AW795" s="14" t="s">
        <v>32</v>
      </c>
      <c r="AX795" s="14" t="s">
        <v>83</v>
      </c>
      <c r="AY795" s="226" t="s">
        <v>126</v>
      </c>
    </row>
    <row r="796" spans="1:65" s="2" customFormat="1" ht="24.2" customHeight="1">
      <c r="A796" s="35"/>
      <c r="B796" s="36"/>
      <c r="C796" s="187" t="s">
        <v>973</v>
      </c>
      <c r="D796" s="187" t="s">
        <v>129</v>
      </c>
      <c r="E796" s="188" t="s">
        <v>974</v>
      </c>
      <c r="F796" s="189" t="s">
        <v>975</v>
      </c>
      <c r="G796" s="190" t="s">
        <v>222</v>
      </c>
      <c r="H796" s="191">
        <v>7.2</v>
      </c>
      <c r="I796" s="192"/>
      <c r="J796" s="193">
        <f>ROUND(I796*H796,2)</f>
        <v>0</v>
      </c>
      <c r="K796" s="189" t="s">
        <v>133</v>
      </c>
      <c r="L796" s="40"/>
      <c r="M796" s="194" t="s">
        <v>1</v>
      </c>
      <c r="N796" s="195" t="s">
        <v>42</v>
      </c>
      <c r="O796" s="72"/>
      <c r="P796" s="196">
        <f>O796*H796</f>
        <v>0</v>
      </c>
      <c r="Q796" s="196">
        <v>0</v>
      </c>
      <c r="R796" s="196">
        <f>Q796*H796</f>
        <v>0</v>
      </c>
      <c r="S796" s="196">
        <v>4.2000000000000003E-2</v>
      </c>
      <c r="T796" s="197">
        <f>S796*H796</f>
        <v>0.3024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8" t="s">
        <v>148</v>
      </c>
      <c r="AT796" s="198" t="s">
        <v>129</v>
      </c>
      <c r="AU796" s="198" t="s">
        <v>135</v>
      </c>
      <c r="AY796" s="18" t="s">
        <v>126</v>
      </c>
      <c r="BE796" s="199">
        <f>IF(N796="základní",J796,0)</f>
        <v>0</v>
      </c>
      <c r="BF796" s="199">
        <f>IF(N796="snížená",J796,0)</f>
        <v>0</v>
      </c>
      <c r="BG796" s="199">
        <f>IF(N796="zákl. přenesená",J796,0)</f>
        <v>0</v>
      </c>
      <c r="BH796" s="199">
        <f>IF(N796="sníž. přenesená",J796,0)</f>
        <v>0</v>
      </c>
      <c r="BI796" s="199">
        <f>IF(N796="nulová",J796,0)</f>
        <v>0</v>
      </c>
      <c r="BJ796" s="18" t="s">
        <v>135</v>
      </c>
      <c r="BK796" s="199">
        <f>ROUND(I796*H796,2)</f>
        <v>0</v>
      </c>
      <c r="BL796" s="18" t="s">
        <v>148</v>
      </c>
      <c r="BM796" s="198" t="s">
        <v>976</v>
      </c>
    </row>
    <row r="797" spans="1:65" s="13" customFormat="1">
      <c r="B797" s="205"/>
      <c r="C797" s="206"/>
      <c r="D797" s="207" t="s">
        <v>211</v>
      </c>
      <c r="E797" s="208" t="s">
        <v>1</v>
      </c>
      <c r="F797" s="209" t="s">
        <v>351</v>
      </c>
      <c r="G797" s="206"/>
      <c r="H797" s="208" t="s">
        <v>1</v>
      </c>
      <c r="I797" s="210"/>
      <c r="J797" s="206"/>
      <c r="K797" s="206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211</v>
      </c>
      <c r="AU797" s="215" t="s">
        <v>135</v>
      </c>
      <c r="AV797" s="13" t="s">
        <v>83</v>
      </c>
      <c r="AW797" s="13" t="s">
        <v>32</v>
      </c>
      <c r="AX797" s="13" t="s">
        <v>76</v>
      </c>
      <c r="AY797" s="215" t="s">
        <v>126</v>
      </c>
    </row>
    <row r="798" spans="1:65" s="14" customFormat="1">
      <c r="B798" s="216"/>
      <c r="C798" s="217"/>
      <c r="D798" s="207" t="s">
        <v>211</v>
      </c>
      <c r="E798" s="218" t="s">
        <v>1</v>
      </c>
      <c r="F798" s="219" t="s">
        <v>977</v>
      </c>
      <c r="G798" s="217"/>
      <c r="H798" s="220">
        <v>2.4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211</v>
      </c>
      <c r="AU798" s="226" t="s">
        <v>135</v>
      </c>
      <c r="AV798" s="14" t="s">
        <v>135</v>
      </c>
      <c r="AW798" s="14" t="s">
        <v>32</v>
      </c>
      <c r="AX798" s="14" t="s">
        <v>76</v>
      </c>
      <c r="AY798" s="226" t="s">
        <v>126</v>
      </c>
    </row>
    <row r="799" spans="1:65" s="13" customFormat="1">
      <c r="B799" s="205"/>
      <c r="C799" s="206"/>
      <c r="D799" s="207" t="s">
        <v>211</v>
      </c>
      <c r="E799" s="208" t="s">
        <v>1</v>
      </c>
      <c r="F799" s="209" t="s">
        <v>355</v>
      </c>
      <c r="G799" s="206"/>
      <c r="H799" s="208" t="s">
        <v>1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211</v>
      </c>
      <c r="AU799" s="215" t="s">
        <v>135</v>
      </c>
      <c r="AV799" s="13" t="s">
        <v>83</v>
      </c>
      <c r="AW799" s="13" t="s">
        <v>32</v>
      </c>
      <c r="AX799" s="13" t="s">
        <v>76</v>
      </c>
      <c r="AY799" s="215" t="s">
        <v>126</v>
      </c>
    </row>
    <row r="800" spans="1:65" s="14" customFormat="1">
      <c r="B800" s="216"/>
      <c r="C800" s="217"/>
      <c r="D800" s="207" t="s">
        <v>211</v>
      </c>
      <c r="E800" s="218" t="s">
        <v>1</v>
      </c>
      <c r="F800" s="219" t="s">
        <v>978</v>
      </c>
      <c r="G800" s="217"/>
      <c r="H800" s="220">
        <v>4.8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211</v>
      </c>
      <c r="AU800" s="226" t="s">
        <v>135</v>
      </c>
      <c r="AV800" s="14" t="s">
        <v>135</v>
      </c>
      <c r="AW800" s="14" t="s">
        <v>32</v>
      </c>
      <c r="AX800" s="14" t="s">
        <v>76</v>
      </c>
      <c r="AY800" s="226" t="s">
        <v>126</v>
      </c>
    </row>
    <row r="801" spans="1:65" s="15" customFormat="1">
      <c r="B801" s="227"/>
      <c r="C801" s="228"/>
      <c r="D801" s="207" t="s">
        <v>211</v>
      </c>
      <c r="E801" s="229" t="s">
        <v>1</v>
      </c>
      <c r="F801" s="230" t="s">
        <v>219</v>
      </c>
      <c r="G801" s="228"/>
      <c r="H801" s="231">
        <v>7.1999999999999993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AT801" s="237" t="s">
        <v>211</v>
      </c>
      <c r="AU801" s="237" t="s">
        <v>135</v>
      </c>
      <c r="AV801" s="15" t="s">
        <v>148</v>
      </c>
      <c r="AW801" s="15" t="s">
        <v>32</v>
      </c>
      <c r="AX801" s="15" t="s">
        <v>83</v>
      </c>
      <c r="AY801" s="237" t="s">
        <v>126</v>
      </c>
    </row>
    <row r="802" spans="1:65" s="2" customFormat="1" ht="24.2" customHeight="1">
      <c r="A802" s="35"/>
      <c r="B802" s="36"/>
      <c r="C802" s="187" t="s">
        <v>979</v>
      </c>
      <c r="D802" s="187" t="s">
        <v>129</v>
      </c>
      <c r="E802" s="188" t="s">
        <v>980</v>
      </c>
      <c r="F802" s="189" t="s">
        <v>981</v>
      </c>
      <c r="G802" s="190" t="s">
        <v>222</v>
      </c>
      <c r="H802" s="191">
        <v>25.2</v>
      </c>
      <c r="I802" s="192"/>
      <c r="J802" s="193">
        <f>ROUND(I802*H802,2)</f>
        <v>0</v>
      </c>
      <c r="K802" s="189" t="s">
        <v>133</v>
      </c>
      <c r="L802" s="40"/>
      <c r="M802" s="194" t="s">
        <v>1</v>
      </c>
      <c r="N802" s="195" t="s">
        <v>42</v>
      </c>
      <c r="O802" s="72"/>
      <c r="P802" s="196">
        <f>O802*H802</f>
        <v>0</v>
      </c>
      <c r="Q802" s="196">
        <v>0</v>
      </c>
      <c r="R802" s="196">
        <f>Q802*H802</f>
        <v>0</v>
      </c>
      <c r="S802" s="196">
        <v>6.5000000000000002E-2</v>
      </c>
      <c r="T802" s="197">
        <f>S802*H802</f>
        <v>1.6379999999999999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8" t="s">
        <v>148</v>
      </c>
      <c r="AT802" s="198" t="s">
        <v>129</v>
      </c>
      <c r="AU802" s="198" t="s">
        <v>135</v>
      </c>
      <c r="AY802" s="18" t="s">
        <v>126</v>
      </c>
      <c r="BE802" s="199">
        <f>IF(N802="základní",J802,0)</f>
        <v>0</v>
      </c>
      <c r="BF802" s="199">
        <f>IF(N802="snížená",J802,0)</f>
        <v>0</v>
      </c>
      <c r="BG802" s="199">
        <f>IF(N802="zákl. přenesená",J802,0)</f>
        <v>0</v>
      </c>
      <c r="BH802" s="199">
        <f>IF(N802="sníž. přenesená",J802,0)</f>
        <v>0</v>
      </c>
      <c r="BI802" s="199">
        <f>IF(N802="nulová",J802,0)</f>
        <v>0</v>
      </c>
      <c r="BJ802" s="18" t="s">
        <v>135</v>
      </c>
      <c r="BK802" s="199">
        <f>ROUND(I802*H802,2)</f>
        <v>0</v>
      </c>
      <c r="BL802" s="18" t="s">
        <v>148</v>
      </c>
      <c r="BM802" s="198" t="s">
        <v>982</v>
      </c>
    </row>
    <row r="803" spans="1:65" s="13" customFormat="1">
      <c r="B803" s="205"/>
      <c r="C803" s="206"/>
      <c r="D803" s="207" t="s">
        <v>211</v>
      </c>
      <c r="E803" s="208" t="s">
        <v>1</v>
      </c>
      <c r="F803" s="209" t="s">
        <v>351</v>
      </c>
      <c r="G803" s="206"/>
      <c r="H803" s="208" t="s">
        <v>1</v>
      </c>
      <c r="I803" s="210"/>
      <c r="J803" s="206"/>
      <c r="K803" s="206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211</v>
      </c>
      <c r="AU803" s="215" t="s">
        <v>135</v>
      </c>
      <c r="AV803" s="13" t="s">
        <v>83</v>
      </c>
      <c r="AW803" s="13" t="s">
        <v>32</v>
      </c>
      <c r="AX803" s="13" t="s">
        <v>76</v>
      </c>
      <c r="AY803" s="215" t="s">
        <v>126</v>
      </c>
    </row>
    <row r="804" spans="1:65" s="14" customFormat="1">
      <c r="B804" s="216"/>
      <c r="C804" s="217"/>
      <c r="D804" s="207" t="s">
        <v>211</v>
      </c>
      <c r="E804" s="218" t="s">
        <v>1</v>
      </c>
      <c r="F804" s="219" t="s">
        <v>983</v>
      </c>
      <c r="G804" s="217"/>
      <c r="H804" s="220">
        <v>8.4</v>
      </c>
      <c r="I804" s="221"/>
      <c r="J804" s="217"/>
      <c r="K804" s="217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211</v>
      </c>
      <c r="AU804" s="226" t="s">
        <v>135</v>
      </c>
      <c r="AV804" s="14" t="s">
        <v>135</v>
      </c>
      <c r="AW804" s="14" t="s">
        <v>32</v>
      </c>
      <c r="AX804" s="14" t="s">
        <v>76</v>
      </c>
      <c r="AY804" s="226" t="s">
        <v>126</v>
      </c>
    </row>
    <row r="805" spans="1:65" s="13" customFormat="1">
      <c r="B805" s="205"/>
      <c r="C805" s="206"/>
      <c r="D805" s="207" t="s">
        <v>211</v>
      </c>
      <c r="E805" s="208" t="s">
        <v>1</v>
      </c>
      <c r="F805" s="209" t="s">
        <v>355</v>
      </c>
      <c r="G805" s="206"/>
      <c r="H805" s="208" t="s">
        <v>1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211</v>
      </c>
      <c r="AU805" s="215" t="s">
        <v>135</v>
      </c>
      <c r="AV805" s="13" t="s">
        <v>83</v>
      </c>
      <c r="AW805" s="13" t="s">
        <v>32</v>
      </c>
      <c r="AX805" s="13" t="s">
        <v>76</v>
      </c>
      <c r="AY805" s="215" t="s">
        <v>126</v>
      </c>
    </row>
    <row r="806" spans="1:65" s="14" customFormat="1">
      <c r="B806" s="216"/>
      <c r="C806" s="217"/>
      <c r="D806" s="207" t="s">
        <v>211</v>
      </c>
      <c r="E806" s="218" t="s">
        <v>1</v>
      </c>
      <c r="F806" s="219" t="s">
        <v>984</v>
      </c>
      <c r="G806" s="217"/>
      <c r="H806" s="220">
        <v>16.8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211</v>
      </c>
      <c r="AU806" s="226" t="s">
        <v>135</v>
      </c>
      <c r="AV806" s="14" t="s">
        <v>135</v>
      </c>
      <c r="AW806" s="14" t="s">
        <v>32</v>
      </c>
      <c r="AX806" s="14" t="s">
        <v>76</v>
      </c>
      <c r="AY806" s="226" t="s">
        <v>126</v>
      </c>
    </row>
    <row r="807" spans="1:65" s="15" customFormat="1">
      <c r="B807" s="227"/>
      <c r="C807" s="228"/>
      <c r="D807" s="207" t="s">
        <v>211</v>
      </c>
      <c r="E807" s="229" t="s">
        <v>1</v>
      </c>
      <c r="F807" s="230" t="s">
        <v>219</v>
      </c>
      <c r="G807" s="228"/>
      <c r="H807" s="231">
        <v>25.200000000000003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AT807" s="237" t="s">
        <v>211</v>
      </c>
      <c r="AU807" s="237" t="s">
        <v>135</v>
      </c>
      <c r="AV807" s="15" t="s">
        <v>148</v>
      </c>
      <c r="AW807" s="15" t="s">
        <v>32</v>
      </c>
      <c r="AX807" s="15" t="s">
        <v>83</v>
      </c>
      <c r="AY807" s="237" t="s">
        <v>126</v>
      </c>
    </row>
    <row r="808" spans="1:65" s="2" customFormat="1" ht="24.2" customHeight="1">
      <c r="A808" s="35"/>
      <c r="B808" s="36"/>
      <c r="C808" s="187" t="s">
        <v>985</v>
      </c>
      <c r="D808" s="187" t="s">
        <v>129</v>
      </c>
      <c r="E808" s="188" t="s">
        <v>986</v>
      </c>
      <c r="F808" s="189" t="s">
        <v>987</v>
      </c>
      <c r="G808" s="190" t="s">
        <v>209</v>
      </c>
      <c r="H808" s="191">
        <v>857.97</v>
      </c>
      <c r="I808" s="192"/>
      <c r="J808" s="193">
        <f>ROUND(I808*H808,2)</f>
        <v>0</v>
      </c>
      <c r="K808" s="189" t="s">
        <v>133</v>
      </c>
      <c r="L808" s="40"/>
      <c r="M808" s="194" t="s">
        <v>1</v>
      </c>
      <c r="N808" s="195" t="s">
        <v>42</v>
      </c>
      <c r="O808" s="72"/>
      <c r="P808" s="196">
        <f>O808*H808</f>
        <v>0</v>
      </c>
      <c r="Q808" s="196">
        <v>0</v>
      </c>
      <c r="R808" s="196">
        <f>Q808*H808</f>
        <v>0</v>
      </c>
      <c r="S808" s="196">
        <v>0.01</v>
      </c>
      <c r="T808" s="197">
        <f>S808*H808</f>
        <v>8.5797000000000008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98" t="s">
        <v>148</v>
      </c>
      <c r="AT808" s="198" t="s">
        <v>129</v>
      </c>
      <c r="AU808" s="198" t="s">
        <v>135</v>
      </c>
      <c r="AY808" s="18" t="s">
        <v>126</v>
      </c>
      <c r="BE808" s="199">
        <f>IF(N808="základní",J808,0)</f>
        <v>0</v>
      </c>
      <c r="BF808" s="199">
        <f>IF(N808="snížená",J808,0)</f>
        <v>0</v>
      </c>
      <c r="BG808" s="199">
        <f>IF(N808="zákl. přenesená",J808,0)</f>
        <v>0</v>
      </c>
      <c r="BH808" s="199">
        <f>IF(N808="sníž. přenesená",J808,0)</f>
        <v>0</v>
      </c>
      <c r="BI808" s="199">
        <f>IF(N808="nulová",J808,0)</f>
        <v>0</v>
      </c>
      <c r="BJ808" s="18" t="s">
        <v>135</v>
      </c>
      <c r="BK808" s="199">
        <f>ROUND(I808*H808,2)</f>
        <v>0</v>
      </c>
      <c r="BL808" s="18" t="s">
        <v>148</v>
      </c>
      <c r="BM808" s="198" t="s">
        <v>988</v>
      </c>
    </row>
    <row r="809" spans="1:65" s="2" customFormat="1" ht="24.2" customHeight="1">
      <c r="A809" s="35"/>
      <c r="B809" s="36"/>
      <c r="C809" s="187" t="s">
        <v>989</v>
      </c>
      <c r="D809" s="187" t="s">
        <v>129</v>
      </c>
      <c r="E809" s="188" t="s">
        <v>990</v>
      </c>
      <c r="F809" s="189" t="s">
        <v>991</v>
      </c>
      <c r="G809" s="190" t="s">
        <v>209</v>
      </c>
      <c r="H809" s="191">
        <v>323.214</v>
      </c>
      <c r="I809" s="192"/>
      <c r="J809" s="193">
        <f>ROUND(I809*H809,2)</f>
        <v>0</v>
      </c>
      <c r="K809" s="189" t="s">
        <v>133</v>
      </c>
      <c r="L809" s="40"/>
      <c r="M809" s="194" t="s">
        <v>1</v>
      </c>
      <c r="N809" s="195" t="s">
        <v>42</v>
      </c>
      <c r="O809" s="72"/>
      <c r="P809" s="196">
        <f>O809*H809</f>
        <v>0</v>
      </c>
      <c r="Q809" s="196">
        <v>0</v>
      </c>
      <c r="R809" s="196">
        <f>Q809*H809</f>
        <v>0</v>
      </c>
      <c r="S809" s="196">
        <v>6.8000000000000005E-2</v>
      </c>
      <c r="T809" s="197">
        <f>S809*H809</f>
        <v>21.978552000000001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8" t="s">
        <v>148</v>
      </c>
      <c r="AT809" s="198" t="s">
        <v>129</v>
      </c>
      <c r="AU809" s="198" t="s">
        <v>135</v>
      </c>
      <c r="AY809" s="18" t="s">
        <v>126</v>
      </c>
      <c r="BE809" s="199">
        <f>IF(N809="základní",J809,0)</f>
        <v>0</v>
      </c>
      <c r="BF809" s="199">
        <f>IF(N809="snížená",J809,0)</f>
        <v>0</v>
      </c>
      <c r="BG809" s="199">
        <f>IF(N809="zákl. přenesená",J809,0)</f>
        <v>0</v>
      </c>
      <c r="BH809" s="199">
        <f>IF(N809="sníž. přenesená",J809,0)</f>
        <v>0</v>
      </c>
      <c r="BI809" s="199">
        <f>IF(N809="nulová",J809,0)</f>
        <v>0</v>
      </c>
      <c r="BJ809" s="18" t="s">
        <v>135</v>
      </c>
      <c r="BK809" s="199">
        <f>ROUND(I809*H809,2)</f>
        <v>0</v>
      </c>
      <c r="BL809" s="18" t="s">
        <v>148</v>
      </c>
      <c r="BM809" s="198" t="s">
        <v>992</v>
      </c>
    </row>
    <row r="810" spans="1:65" s="13" customFormat="1">
      <c r="B810" s="205"/>
      <c r="C810" s="206"/>
      <c r="D810" s="207" t="s">
        <v>211</v>
      </c>
      <c r="E810" s="208" t="s">
        <v>1</v>
      </c>
      <c r="F810" s="209" t="s">
        <v>351</v>
      </c>
      <c r="G810" s="206"/>
      <c r="H810" s="208" t="s">
        <v>1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211</v>
      </c>
      <c r="AU810" s="215" t="s">
        <v>135</v>
      </c>
      <c r="AV810" s="13" t="s">
        <v>83</v>
      </c>
      <c r="AW810" s="13" t="s">
        <v>32</v>
      </c>
      <c r="AX810" s="13" t="s">
        <v>76</v>
      </c>
      <c r="AY810" s="215" t="s">
        <v>126</v>
      </c>
    </row>
    <row r="811" spans="1:65" s="14" customFormat="1">
      <c r="B811" s="216"/>
      <c r="C811" s="217"/>
      <c r="D811" s="207" t="s">
        <v>211</v>
      </c>
      <c r="E811" s="218" t="s">
        <v>1</v>
      </c>
      <c r="F811" s="219" t="s">
        <v>993</v>
      </c>
      <c r="G811" s="217"/>
      <c r="H811" s="220">
        <v>97.6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211</v>
      </c>
      <c r="AU811" s="226" t="s">
        <v>135</v>
      </c>
      <c r="AV811" s="14" t="s">
        <v>135</v>
      </c>
      <c r="AW811" s="14" t="s">
        <v>32</v>
      </c>
      <c r="AX811" s="14" t="s">
        <v>76</v>
      </c>
      <c r="AY811" s="226" t="s">
        <v>126</v>
      </c>
    </row>
    <row r="812" spans="1:65" s="14" customFormat="1">
      <c r="B812" s="216"/>
      <c r="C812" s="217"/>
      <c r="D812" s="207" t="s">
        <v>211</v>
      </c>
      <c r="E812" s="218" t="s">
        <v>1</v>
      </c>
      <c r="F812" s="219" t="s">
        <v>587</v>
      </c>
      <c r="G812" s="217"/>
      <c r="H812" s="220">
        <v>-9.4559999999999995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211</v>
      </c>
      <c r="AU812" s="226" t="s">
        <v>135</v>
      </c>
      <c r="AV812" s="14" t="s">
        <v>135</v>
      </c>
      <c r="AW812" s="14" t="s">
        <v>32</v>
      </c>
      <c r="AX812" s="14" t="s">
        <v>76</v>
      </c>
      <c r="AY812" s="226" t="s">
        <v>126</v>
      </c>
    </row>
    <row r="813" spans="1:65" s="14" customFormat="1">
      <c r="B813" s="216"/>
      <c r="C813" s="217"/>
      <c r="D813" s="207" t="s">
        <v>211</v>
      </c>
      <c r="E813" s="218" t="s">
        <v>1</v>
      </c>
      <c r="F813" s="219" t="s">
        <v>994</v>
      </c>
      <c r="G813" s="217"/>
      <c r="H813" s="220">
        <v>-2.2799999999999998</v>
      </c>
      <c r="I813" s="221"/>
      <c r="J813" s="217"/>
      <c r="K813" s="217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211</v>
      </c>
      <c r="AU813" s="226" t="s">
        <v>135</v>
      </c>
      <c r="AV813" s="14" t="s">
        <v>135</v>
      </c>
      <c r="AW813" s="14" t="s">
        <v>32</v>
      </c>
      <c r="AX813" s="14" t="s">
        <v>76</v>
      </c>
      <c r="AY813" s="226" t="s">
        <v>126</v>
      </c>
    </row>
    <row r="814" spans="1:65" s="16" customFormat="1">
      <c r="B814" s="254"/>
      <c r="C814" s="255"/>
      <c r="D814" s="207" t="s">
        <v>211</v>
      </c>
      <c r="E814" s="256" t="s">
        <v>1</v>
      </c>
      <c r="F814" s="257" t="s">
        <v>500</v>
      </c>
      <c r="G814" s="255"/>
      <c r="H814" s="258">
        <v>85.86399999999999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AT814" s="264" t="s">
        <v>211</v>
      </c>
      <c r="AU814" s="264" t="s">
        <v>135</v>
      </c>
      <c r="AV814" s="16" t="s">
        <v>144</v>
      </c>
      <c r="AW814" s="16" t="s">
        <v>32</v>
      </c>
      <c r="AX814" s="16" t="s">
        <v>76</v>
      </c>
      <c r="AY814" s="264" t="s">
        <v>126</v>
      </c>
    </row>
    <row r="815" spans="1:65" s="13" customFormat="1">
      <c r="B815" s="205"/>
      <c r="C815" s="206"/>
      <c r="D815" s="207" t="s">
        <v>211</v>
      </c>
      <c r="E815" s="208" t="s">
        <v>1</v>
      </c>
      <c r="F815" s="209" t="s">
        <v>355</v>
      </c>
      <c r="G815" s="206"/>
      <c r="H815" s="208" t="s">
        <v>1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211</v>
      </c>
      <c r="AU815" s="215" t="s">
        <v>135</v>
      </c>
      <c r="AV815" s="13" t="s">
        <v>83</v>
      </c>
      <c r="AW815" s="13" t="s">
        <v>32</v>
      </c>
      <c r="AX815" s="13" t="s">
        <v>76</v>
      </c>
      <c r="AY815" s="215" t="s">
        <v>126</v>
      </c>
    </row>
    <row r="816" spans="1:65" s="14" customFormat="1">
      <c r="B816" s="216"/>
      <c r="C816" s="217"/>
      <c r="D816" s="207" t="s">
        <v>211</v>
      </c>
      <c r="E816" s="218" t="s">
        <v>1</v>
      </c>
      <c r="F816" s="219" t="s">
        <v>995</v>
      </c>
      <c r="G816" s="217"/>
      <c r="H816" s="220">
        <v>195.2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211</v>
      </c>
      <c r="AU816" s="226" t="s">
        <v>135</v>
      </c>
      <c r="AV816" s="14" t="s">
        <v>135</v>
      </c>
      <c r="AW816" s="14" t="s">
        <v>32</v>
      </c>
      <c r="AX816" s="14" t="s">
        <v>76</v>
      </c>
      <c r="AY816" s="226" t="s">
        <v>126</v>
      </c>
    </row>
    <row r="817" spans="1:65" s="14" customFormat="1">
      <c r="B817" s="216"/>
      <c r="C817" s="217"/>
      <c r="D817" s="207" t="s">
        <v>211</v>
      </c>
      <c r="E817" s="218" t="s">
        <v>1</v>
      </c>
      <c r="F817" s="219" t="s">
        <v>556</v>
      </c>
      <c r="G817" s="217"/>
      <c r="H817" s="220">
        <v>-18.911999999999999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211</v>
      </c>
      <c r="AU817" s="226" t="s">
        <v>135</v>
      </c>
      <c r="AV817" s="14" t="s">
        <v>135</v>
      </c>
      <c r="AW817" s="14" t="s">
        <v>32</v>
      </c>
      <c r="AX817" s="14" t="s">
        <v>76</v>
      </c>
      <c r="AY817" s="226" t="s">
        <v>126</v>
      </c>
    </row>
    <row r="818" spans="1:65" s="14" customFormat="1">
      <c r="B818" s="216"/>
      <c r="C818" s="217"/>
      <c r="D818" s="207" t="s">
        <v>211</v>
      </c>
      <c r="E818" s="218" t="s">
        <v>1</v>
      </c>
      <c r="F818" s="219" t="s">
        <v>996</v>
      </c>
      <c r="G818" s="217"/>
      <c r="H818" s="220">
        <v>-4.5599999999999996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211</v>
      </c>
      <c r="AU818" s="226" t="s">
        <v>135</v>
      </c>
      <c r="AV818" s="14" t="s">
        <v>135</v>
      </c>
      <c r="AW818" s="14" t="s">
        <v>32</v>
      </c>
      <c r="AX818" s="14" t="s">
        <v>76</v>
      </c>
      <c r="AY818" s="226" t="s">
        <v>126</v>
      </c>
    </row>
    <row r="819" spans="1:65" s="16" customFormat="1">
      <c r="B819" s="254"/>
      <c r="C819" s="255"/>
      <c r="D819" s="207" t="s">
        <v>211</v>
      </c>
      <c r="E819" s="256" t="s">
        <v>1</v>
      </c>
      <c r="F819" s="257" t="s">
        <v>500</v>
      </c>
      <c r="G819" s="255"/>
      <c r="H819" s="258">
        <v>171.72799999999998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AT819" s="264" t="s">
        <v>211</v>
      </c>
      <c r="AU819" s="264" t="s">
        <v>135</v>
      </c>
      <c r="AV819" s="16" t="s">
        <v>144</v>
      </c>
      <c r="AW819" s="16" t="s">
        <v>32</v>
      </c>
      <c r="AX819" s="16" t="s">
        <v>76</v>
      </c>
      <c r="AY819" s="264" t="s">
        <v>126</v>
      </c>
    </row>
    <row r="820" spans="1:65" s="13" customFormat="1">
      <c r="B820" s="205"/>
      <c r="C820" s="206"/>
      <c r="D820" s="207" t="s">
        <v>211</v>
      </c>
      <c r="E820" s="208" t="s">
        <v>1</v>
      </c>
      <c r="F820" s="209" t="s">
        <v>371</v>
      </c>
      <c r="G820" s="206"/>
      <c r="H820" s="208" t="s">
        <v>1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211</v>
      </c>
      <c r="AU820" s="215" t="s">
        <v>135</v>
      </c>
      <c r="AV820" s="13" t="s">
        <v>83</v>
      </c>
      <c r="AW820" s="13" t="s">
        <v>32</v>
      </c>
      <c r="AX820" s="13" t="s">
        <v>76</v>
      </c>
      <c r="AY820" s="215" t="s">
        <v>126</v>
      </c>
    </row>
    <row r="821" spans="1:65" s="14" customFormat="1">
      <c r="B821" s="216"/>
      <c r="C821" s="217"/>
      <c r="D821" s="207" t="s">
        <v>211</v>
      </c>
      <c r="E821" s="218" t="s">
        <v>1</v>
      </c>
      <c r="F821" s="219" t="s">
        <v>997</v>
      </c>
      <c r="G821" s="217"/>
      <c r="H821" s="220">
        <v>14.85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211</v>
      </c>
      <c r="AU821" s="226" t="s">
        <v>135</v>
      </c>
      <c r="AV821" s="14" t="s">
        <v>135</v>
      </c>
      <c r="AW821" s="14" t="s">
        <v>32</v>
      </c>
      <c r="AX821" s="14" t="s">
        <v>76</v>
      </c>
      <c r="AY821" s="226" t="s">
        <v>126</v>
      </c>
    </row>
    <row r="822" spans="1:65" s="14" customFormat="1">
      <c r="B822" s="216"/>
      <c r="C822" s="217"/>
      <c r="D822" s="207" t="s">
        <v>211</v>
      </c>
      <c r="E822" s="218" t="s">
        <v>1</v>
      </c>
      <c r="F822" s="219" t="s">
        <v>998</v>
      </c>
      <c r="G822" s="217"/>
      <c r="H822" s="220">
        <v>19.8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211</v>
      </c>
      <c r="AU822" s="226" t="s">
        <v>135</v>
      </c>
      <c r="AV822" s="14" t="s">
        <v>135</v>
      </c>
      <c r="AW822" s="14" t="s">
        <v>32</v>
      </c>
      <c r="AX822" s="14" t="s">
        <v>76</v>
      </c>
      <c r="AY822" s="226" t="s">
        <v>126</v>
      </c>
    </row>
    <row r="823" spans="1:65" s="14" customFormat="1">
      <c r="B823" s="216"/>
      <c r="C823" s="217"/>
      <c r="D823" s="207" t="s">
        <v>211</v>
      </c>
      <c r="E823" s="218" t="s">
        <v>1</v>
      </c>
      <c r="F823" s="219" t="s">
        <v>999</v>
      </c>
      <c r="G823" s="217"/>
      <c r="H823" s="220">
        <v>35.700000000000003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211</v>
      </c>
      <c r="AU823" s="226" t="s">
        <v>135</v>
      </c>
      <c r="AV823" s="14" t="s">
        <v>135</v>
      </c>
      <c r="AW823" s="14" t="s">
        <v>32</v>
      </c>
      <c r="AX823" s="14" t="s">
        <v>76</v>
      </c>
      <c r="AY823" s="226" t="s">
        <v>126</v>
      </c>
    </row>
    <row r="824" spans="1:65" s="14" customFormat="1">
      <c r="B824" s="216"/>
      <c r="C824" s="217"/>
      <c r="D824" s="207" t="s">
        <v>211</v>
      </c>
      <c r="E824" s="218" t="s">
        <v>1</v>
      </c>
      <c r="F824" s="219" t="s">
        <v>1000</v>
      </c>
      <c r="G824" s="217"/>
      <c r="H824" s="220">
        <v>-4.7279999999999998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211</v>
      </c>
      <c r="AU824" s="226" t="s">
        <v>135</v>
      </c>
      <c r="AV824" s="14" t="s">
        <v>135</v>
      </c>
      <c r="AW824" s="14" t="s">
        <v>32</v>
      </c>
      <c r="AX824" s="14" t="s">
        <v>76</v>
      </c>
      <c r="AY824" s="226" t="s">
        <v>126</v>
      </c>
    </row>
    <row r="825" spans="1:65" s="16" customFormat="1">
      <c r="B825" s="254"/>
      <c r="C825" s="255"/>
      <c r="D825" s="207" t="s">
        <v>211</v>
      </c>
      <c r="E825" s="256" t="s">
        <v>1</v>
      </c>
      <c r="F825" s="257" t="s">
        <v>500</v>
      </c>
      <c r="G825" s="255"/>
      <c r="H825" s="258">
        <v>65.622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AT825" s="264" t="s">
        <v>211</v>
      </c>
      <c r="AU825" s="264" t="s">
        <v>135</v>
      </c>
      <c r="AV825" s="16" t="s">
        <v>144</v>
      </c>
      <c r="AW825" s="16" t="s">
        <v>32</v>
      </c>
      <c r="AX825" s="16" t="s">
        <v>76</v>
      </c>
      <c r="AY825" s="264" t="s">
        <v>126</v>
      </c>
    </row>
    <row r="826" spans="1:65" s="15" customFormat="1">
      <c r="B826" s="227"/>
      <c r="C826" s="228"/>
      <c r="D826" s="207" t="s">
        <v>211</v>
      </c>
      <c r="E826" s="229" t="s">
        <v>1</v>
      </c>
      <c r="F826" s="230" t="s">
        <v>219</v>
      </c>
      <c r="G826" s="228"/>
      <c r="H826" s="231">
        <v>323.214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AT826" s="237" t="s">
        <v>211</v>
      </c>
      <c r="AU826" s="237" t="s">
        <v>135</v>
      </c>
      <c r="AV826" s="15" t="s">
        <v>148</v>
      </c>
      <c r="AW826" s="15" t="s">
        <v>32</v>
      </c>
      <c r="AX826" s="15" t="s">
        <v>83</v>
      </c>
      <c r="AY826" s="237" t="s">
        <v>126</v>
      </c>
    </row>
    <row r="827" spans="1:65" s="2" customFormat="1" ht="37.9" customHeight="1">
      <c r="A827" s="35"/>
      <c r="B827" s="36"/>
      <c r="C827" s="187" t="s">
        <v>1001</v>
      </c>
      <c r="D827" s="187" t="s">
        <v>129</v>
      </c>
      <c r="E827" s="188" t="s">
        <v>1002</v>
      </c>
      <c r="F827" s="189" t="s">
        <v>1003</v>
      </c>
      <c r="G827" s="190" t="s">
        <v>222</v>
      </c>
      <c r="H827" s="191">
        <v>9.75</v>
      </c>
      <c r="I827" s="192"/>
      <c r="J827" s="193">
        <f t="shared" ref="J827:J835" si="0">ROUND(I827*H827,2)</f>
        <v>0</v>
      </c>
      <c r="K827" s="189" t="s">
        <v>133</v>
      </c>
      <c r="L827" s="40"/>
      <c r="M827" s="194" t="s">
        <v>1</v>
      </c>
      <c r="N827" s="195" t="s">
        <v>42</v>
      </c>
      <c r="O827" s="72"/>
      <c r="P827" s="196">
        <f t="shared" ref="P827:P835" si="1">O827*H827</f>
        <v>0</v>
      </c>
      <c r="Q827" s="196">
        <v>0</v>
      </c>
      <c r="R827" s="196">
        <f t="shared" ref="R827:R835" si="2">Q827*H827</f>
        <v>0</v>
      </c>
      <c r="S827" s="196">
        <v>0.35</v>
      </c>
      <c r="T827" s="197">
        <f t="shared" ref="T827:T835" si="3">S827*H827</f>
        <v>3.4124999999999996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8" t="s">
        <v>148</v>
      </c>
      <c r="AT827" s="198" t="s">
        <v>129</v>
      </c>
      <c r="AU827" s="198" t="s">
        <v>135</v>
      </c>
      <c r="AY827" s="18" t="s">
        <v>126</v>
      </c>
      <c r="BE827" s="199">
        <f t="shared" ref="BE827:BE835" si="4">IF(N827="základní",J827,0)</f>
        <v>0</v>
      </c>
      <c r="BF827" s="199">
        <f t="shared" ref="BF827:BF835" si="5">IF(N827="snížená",J827,0)</f>
        <v>0</v>
      </c>
      <c r="BG827" s="199">
        <f t="shared" ref="BG827:BG835" si="6">IF(N827="zákl. přenesená",J827,0)</f>
        <v>0</v>
      </c>
      <c r="BH827" s="199">
        <f t="shared" ref="BH827:BH835" si="7">IF(N827="sníž. přenesená",J827,0)</f>
        <v>0</v>
      </c>
      <c r="BI827" s="199">
        <f t="shared" ref="BI827:BI835" si="8">IF(N827="nulová",J827,0)</f>
        <v>0</v>
      </c>
      <c r="BJ827" s="18" t="s">
        <v>135</v>
      </c>
      <c r="BK827" s="199">
        <f t="shared" ref="BK827:BK835" si="9">ROUND(I827*H827,2)</f>
        <v>0</v>
      </c>
      <c r="BL827" s="18" t="s">
        <v>148</v>
      </c>
      <c r="BM827" s="198" t="s">
        <v>1004</v>
      </c>
    </row>
    <row r="828" spans="1:65" s="2" customFormat="1" ht="33" customHeight="1">
      <c r="A828" s="35"/>
      <c r="B828" s="36"/>
      <c r="C828" s="187" t="s">
        <v>1005</v>
      </c>
      <c r="D828" s="187" t="s">
        <v>129</v>
      </c>
      <c r="E828" s="188" t="s">
        <v>1006</v>
      </c>
      <c r="F828" s="189" t="s">
        <v>1007</v>
      </c>
      <c r="G828" s="190" t="s">
        <v>209</v>
      </c>
      <c r="H828" s="191">
        <v>10.313000000000001</v>
      </c>
      <c r="I828" s="192"/>
      <c r="J828" s="193">
        <f t="shared" si="0"/>
        <v>0</v>
      </c>
      <c r="K828" s="189" t="s">
        <v>133</v>
      </c>
      <c r="L828" s="40"/>
      <c r="M828" s="194" t="s">
        <v>1</v>
      </c>
      <c r="N828" s="195" t="s">
        <v>42</v>
      </c>
      <c r="O828" s="72"/>
      <c r="P828" s="196">
        <f t="shared" si="1"/>
        <v>0</v>
      </c>
      <c r="Q828" s="196">
        <v>0</v>
      </c>
      <c r="R828" s="196">
        <f t="shared" si="2"/>
        <v>0</v>
      </c>
      <c r="S828" s="196">
        <v>0</v>
      </c>
      <c r="T828" s="197">
        <f t="shared" si="3"/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8" t="s">
        <v>148</v>
      </c>
      <c r="AT828" s="198" t="s">
        <v>129</v>
      </c>
      <c r="AU828" s="198" t="s">
        <v>135</v>
      </c>
      <c r="AY828" s="18" t="s">
        <v>126</v>
      </c>
      <c r="BE828" s="199">
        <f t="shared" si="4"/>
        <v>0</v>
      </c>
      <c r="BF828" s="199">
        <f t="shared" si="5"/>
        <v>0</v>
      </c>
      <c r="BG828" s="199">
        <f t="shared" si="6"/>
        <v>0</v>
      </c>
      <c r="BH828" s="199">
        <f t="shared" si="7"/>
        <v>0</v>
      </c>
      <c r="BI828" s="199">
        <f t="shared" si="8"/>
        <v>0</v>
      </c>
      <c r="BJ828" s="18" t="s">
        <v>135</v>
      </c>
      <c r="BK828" s="199">
        <f t="shared" si="9"/>
        <v>0</v>
      </c>
      <c r="BL828" s="18" t="s">
        <v>148</v>
      </c>
      <c r="BM828" s="198" t="s">
        <v>1008</v>
      </c>
    </row>
    <row r="829" spans="1:65" s="2" customFormat="1" ht="16.5" customHeight="1">
      <c r="A829" s="35"/>
      <c r="B829" s="36"/>
      <c r="C829" s="187" t="s">
        <v>1009</v>
      </c>
      <c r="D829" s="187" t="s">
        <v>129</v>
      </c>
      <c r="E829" s="188" t="s">
        <v>1010</v>
      </c>
      <c r="F829" s="189" t="s">
        <v>1011</v>
      </c>
      <c r="G829" s="190" t="s">
        <v>132</v>
      </c>
      <c r="H829" s="191">
        <v>1</v>
      </c>
      <c r="I829" s="192"/>
      <c r="J829" s="193">
        <f t="shared" si="0"/>
        <v>0</v>
      </c>
      <c r="K829" s="189" t="s">
        <v>1</v>
      </c>
      <c r="L829" s="40"/>
      <c r="M829" s="194" t="s">
        <v>1</v>
      </c>
      <c r="N829" s="195" t="s">
        <v>42</v>
      </c>
      <c r="O829" s="72"/>
      <c r="P829" s="196">
        <f t="shared" si="1"/>
        <v>0</v>
      </c>
      <c r="Q829" s="196">
        <v>0</v>
      </c>
      <c r="R829" s="196">
        <f t="shared" si="2"/>
        <v>0</v>
      </c>
      <c r="S829" s="196">
        <v>0</v>
      </c>
      <c r="T829" s="197">
        <f t="shared" si="3"/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98" t="s">
        <v>148</v>
      </c>
      <c r="AT829" s="198" t="s">
        <v>129</v>
      </c>
      <c r="AU829" s="198" t="s">
        <v>135</v>
      </c>
      <c r="AY829" s="18" t="s">
        <v>126</v>
      </c>
      <c r="BE829" s="199">
        <f t="shared" si="4"/>
        <v>0</v>
      </c>
      <c r="BF829" s="199">
        <f t="shared" si="5"/>
        <v>0</v>
      </c>
      <c r="BG829" s="199">
        <f t="shared" si="6"/>
        <v>0</v>
      </c>
      <c r="BH829" s="199">
        <f t="shared" si="7"/>
        <v>0</v>
      </c>
      <c r="BI829" s="199">
        <f t="shared" si="8"/>
        <v>0</v>
      </c>
      <c r="BJ829" s="18" t="s">
        <v>135</v>
      </c>
      <c r="BK829" s="199">
        <f t="shared" si="9"/>
        <v>0</v>
      </c>
      <c r="BL829" s="18" t="s">
        <v>148</v>
      </c>
      <c r="BM829" s="198" t="s">
        <v>1012</v>
      </c>
    </row>
    <row r="830" spans="1:65" s="2" customFormat="1" ht="16.5" customHeight="1">
      <c r="A830" s="35"/>
      <c r="B830" s="36"/>
      <c r="C830" s="187" t="s">
        <v>1013</v>
      </c>
      <c r="D830" s="187" t="s">
        <v>129</v>
      </c>
      <c r="E830" s="188" t="s">
        <v>1014</v>
      </c>
      <c r="F830" s="189" t="s">
        <v>1015</v>
      </c>
      <c r="G830" s="190" t="s">
        <v>132</v>
      </c>
      <c r="H830" s="191">
        <v>16</v>
      </c>
      <c r="I830" s="192"/>
      <c r="J830" s="193">
        <f t="shared" si="0"/>
        <v>0</v>
      </c>
      <c r="K830" s="189" t="s">
        <v>1</v>
      </c>
      <c r="L830" s="40"/>
      <c r="M830" s="194" t="s">
        <v>1</v>
      </c>
      <c r="N830" s="195" t="s">
        <v>42</v>
      </c>
      <c r="O830" s="72"/>
      <c r="P830" s="196">
        <f t="shared" si="1"/>
        <v>0</v>
      </c>
      <c r="Q830" s="196">
        <v>0</v>
      </c>
      <c r="R830" s="196">
        <f t="shared" si="2"/>
        <v>0</v>
      </c>
      <c r="S830" s="196">
        <v>0</v>
      </c>
      <c r="T830" s="197">
        <f t="shared" si="3"/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8" t="s">
        <v>148</v>
      </c>
      <c r="AT830" s="198" t="s">
        <v>129</v>
      </c>
      <c r="AU830" s="198" t="s">
        <v>135</v>
      </c>
      <c r="AY830" s="18" t="s">
        <v>126</v>
      </c>
      <c r="BE830" s="199">
        <f t="shared" si="4"/>
        <v>0</v>
      </c>
      <c r="BF830" s="199">
        <f t="shared" si="5"/>
        <v>0</v>
      </c>
      <c r="BG830" s="199">
        <f t="shared" si="6"/>
        <v>0</v>
      </c>
      <c r="BH830" s="199">
        <f t="shared" si="7"/>
        <v>0</v>
      </c>
      <c r="BI830" s="199">
        <f t="shared" si="8"/>
        <v>0</v>
      </c>
      <c r="BJ830" s="18" t="s">
        <v>135</v>
      </c>
      <c r="BK830" s="199">
        <f t="shared" si="9"/>
        <v>0</v>
      </c>
      <c r="BL830" s="18" t="s">
        <v>148</v>
      </c>
      <c r="BM830" s="198" t="s">
        <v>1016</v>
      </c>
    </row>
    <row r="831" spans="1:65" s="2" customFormat="1" ht="16.5" customHeight="1">
      <c r="A831" s="35"/>
      <c r="B831" s="36"/>
      <c r="C831" s="187" t="s">
        <v>1017</v>
      </c>
      <c r="D831" s="187" t="s">
        <v>129</v>
      </c>
      <c r="E831" s="188" t="s">
        <v>1018</v>
      </c>
      <c r="F831" s="189" t="s">
        <v>1019</v>
      </c>
      <c r="G831" s="190" t="s">
        <v>132</v>
      </c>
      <c r="H831" s="191">
        <v>1</v>
      </c>
      <c r="I831" s="192"/>
      <c r="J831" s="193">
        <f t="shared" si="0"/>
        <v>0</v>
      </c>
      <c r="K831" s="189" t="s">
        <v>1</v>
      </c>
      <c r="L831" s="40"/>
      <c r="M831" s="194" t="s">
        <v>1</v>
      </c>
      <c r="N831" s="195" t="s">
        <v>42</v>
      </c>
      <c r="O831" s="72"/>
      <c r="P831" s="196">
        <f t="shared" si="1"/>
        <v>0</v>
      </c>
      <c r="Q831" s="196">
        <v>0</v>
      </c>
      <c r="R831" s="196">
        <f t="shared" si="2"/>
        <v>0</v>
      </c>
      <c r="S831" s="196">
        <v>0</v>
      </c>
      <c r="T831" s="197">
        <f t="shared" si="3"/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198" t="s">
        <v>148</v>
      </c>
      <c r="AT831" s="198" t="s">
        <v>129</v>
      </c>
      <c r="AU831" s="198" t="s">
        <v>135</v>
      </c>
      <c r="AY831" s="18" t="s">
        <v>126</v>
      </c>
      <c r="BE831" s="199">
        <f t="shared" si="4"/>
        <v>0</v>
      </c>
      <c r="BF831" s="199">
        <f t="shared" si="5"/>
        <v>0</v>
      </c>
      <c r="BG831" s="199">
        <f t="shared" si="6"/>
        <v>0</v>
      </c>
      <c r="BH831" s="199">
        <f t="shared" si="7"/>
        <v>0</v>
      </c>
      <c r="BI831" s="199">
        <f t="shared" si="8"/>
        <v>0</v>
      </c>
      <c r="BJ831" s="18" t="s">
        <v>135</v>
      </c>
      <c r="BK831" s="199">
        <f t="shared" si="9"/>
        <v>0</v>
      </c>
      <c r="BL831" s="18" t="s">
        <v>148</v>
      </c>
      <c r="BM831" s="198" t="s">
        <v>1020</v>
      </c>
    </row>
    <row r="832" spans="1:65" s="2" customFormat="1" ht="16.5" customHeight="1">
      <c r="A832" s="35"/>
      <c r="B832" s="36"/>
      <c r="C832" s="187" t="s">
        <v>1021</v>
      </c>
      <c r="D832" s="187" t="s">
        <v>129</v>
      </c>
      <c r="E832" s="188" t="s">
        <v>1022</v>
      </c>
      <c r="F832" s="189" t="s">
        <v>1023</v>
      </c>
      <c r="G832" s="190" t="s">
        <v>132</v>
      </c>
      <c r="H832" s="191">
        <v>1</v>
      </c>
      <c r="I832" s="192"/>
      <c r="J832" s="193">
        <f t="shared" si="0"/>
        <v>0</v>
      </c>
      <c r="K832" s="189" t="s">
        <v>1</v>
      </c>
      <c r="L832" s="40"/>
      <c r="M832" s="194" t="s">
        <v>1</v>
      </c>
      <c r="N832" s="195" t="s">
        <v>42</v>
      </c>
      <c r="O832" s="72"/>
      <c r="P832" s="196">
        <f t="shared" si="1"/>
        <v>0</v>
      </c>
      <c r="Q832" s="196">
        <v>0</v>
      </c>
      <c r="R832" s="196">
        <f t="shared" si="2"/>
        <v>0</v>
      </c>
      <c r="S832" s="196">
        <v>0</v>
      </c>
      <c r="T832" s="197">
        <f t="shared" si="3"/>
        <v>0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98" t="s">
        <v>148</v>
      </c>
      <c r="AT832" s="198" t="s">
        <v>129</v>
      </c>
      <c r="AU832" s="198" t="s">
        <v>135</v>
      </c>
      <c r="AY832" s="18" t="s">
        <v>126</v>
      </c>
      <c r="BE832" s="199">
        <f t="shared" si="4"/>
        <v>0</v>
      </c>
      <c r="BF832" s="199">
        <f t="shared" si="5"/>
        <v>0</v>
      </c>
      <c r="BG832" s="199">
        <f t="shared" si="6"/>
        <v>0</v>
      </c>
      <c r="BH832" s="199">
        <f t="shared" si="7"/>
        <v>0</v>
      </c>
      <c r="BI832" s="199">
        <f t="shared" si="8"/>
        <v>0</v>
      </c>
      <c r="BJ832" s="18" t="s">
        <v>135</v>
      </c>
      <c r="BK832" s="199">
        <f t="shared" si="9"/>
        <v>0</v>
      </c>
      <c r="BL832" s="18" t="s">
        <v>148</v>
      </c>
      <c r="BM832" s="198" t="s">
        <v>1024</v>
      </c>
    </row>
    <row r="833" spans="1:65" s="2" customFormat="1" ht="16.5" customHeight="1">
      <c r="A833" s="35"/>
      <c r="B833" s="36"/>
      <c r="C833" s="187" t="s">
        <v>1025</v>
      </c>
      <c r="D833" s="187" t="s">
        <v>129</v>
      </c>
      <c r="E833" s="188" t="s">
        <v>1026</v>
      </c>
      <c r="F833" s="189" t="s">
        <v>1027</v>
      </c>
      <c r="G833" s="190" t="s">
        <v>132</v>
      </c>
      <c r="H833" s="191">
        <v>2</v>
      </c>
      <c r="I833" s="192"/>
      <c r="J833" s="193">
        <f t="shared" si="0"/>
        <v>0</v>
      </c>
      <c r="K833" s="189" t="s">
        <v>1</v>
      </c>
      <c r="L833" s="40"/>
      <c r="M833" s="194" t="s">
        <v>1</v>
      </c>
      <c r="N833" s="195" t="s">
        <v>42</v>
      </c>
      <c r="O833" s="72"/>
      <c r="P833" s="196">
        <f t="shared" si="1"/>
        <v>0</v>
      </c>
      <c r="Q833" s="196">
        <v>0</v>
      </c>
      <c r="R833" s="196">
        <f t="shared" si="2"/>
        <v>0</v>
      </c>
      <c r="S833" s="196">
        <v>0</v>
      </c>
      <c r="T833" s="197">
        <f t="shared" si="3"/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8" t="s">
        <v>148</v>
      </c>
      <c r="AT833" s="198" t="s">
        <v>129</v>
      </c>
      <c r="AU833" s="198" t="s">
        <v>135</v>
      </c>
      <c r="AY833" s="18" t="s">
        <v>126</v>
      </c>
      <c r="BE833" s="199">
        <f t="shared" si="4"/>
        <v>0</v>
      </c>
      <c r="BF833" s="199">
        <f t="shared" si="5"/>
        <v>0</v>
      </c>
      <c r="BG833" s="199">
        <f t="shared" si="6"/>
        <v>0</v>
      </c>
      <c r="BH833" s="199">
        <f t="shared" si="7"/>
        <v>0</v>
      </c>
      <c r="BI833" s="199">
        <f t="shared" si="8"/>
        <v>0</v>
      </c>
      <c r="BJ833" s="18" t="s">
        <v>135</v>
      </c>
      <c r="BK833" s="199">
        <f t="shared" si="9"/>
        <v>0</v>
      </c>
      <c r="BL833" s="18" t="s">
        <v>148</v>
      </c>
      <c r="BM833" s="198" t="s">
        <v>1028</v>
      </c>
    </row>
    <row r="834" spans="1:65" s="2" customFormat="1" ht="16.5" customHeight="1">
      <c r="A834" s="35"/>
      <c r="B834" s="36"/>
      <c r="C834" s="187" t="s">
        <v>1029</v>
      </c>
      <c r="D834" s="187" t="s">
        <v>129</v>
      </c>
      <c r="E834" s="188" t="s">
        <v>1030</v>
      </c>
      <c r="F834" s="189" t="s">
        <v>1031</v>
      </c>
      <c r="G834" s="190" t="s">
        <v>301</v>
      </c>
      <c r="H834" s="191">
        <v>2</v>
      </c>
      <c r="I834" s="192"/>
      <c r="J834" s="193">
        <f t="shared" si="0"/>
        <v>0</v>
      </c>
      <c r="K834" s="189" t="s">
        <v>1</v>
      </c>
      <c r="L834" s="40"/>
      <c r="M834" s="194" t="s">
        <v>1</v>
      </c>
      <c r="N834" s="195" t="s">
        <v>42</v>
      </c>
      <c r="O834" s="72"/>
      <c r="P834" s="196">
        <f t="shared" si="1"/>
        <v>0</v>
      </c>
      <c r="Q834" s="196">
        <v>0</v>
      </c>
      <c r="R834" s="196">
        <f t="shared" si="2"/>
        <v>0</v>
      </c>
      <c r="S834" s="196">
        <v>0</v>
      </c>
      <c r="T834" s="197">
        <f t="shared" si="3"/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8" t="s">
        <v>148</v>
      </c>
      <c r="AT834" s="198" t="s">
        <v>129</v>
      </c>
      <c r="AU834" s="198" t="s">
        <v>135</v>
      </c>
      <c r="AY834" s="18" t="s">
        <v>126</v>
      </c>
      <c r="BE834" s="199">
        <f t="shared" si="4"/>
        <v>0</v>
      </c>
      <c r="BF834" s="199">
        <f t="shared" si="5"/>
        <v>0</v>
      </c>
      <c r="BG834" s="199">
        <f t="shared" si="6"/>
        <v>0</v>
      </c>
      <c r="BH834" s="199">
        <f t="shared" si="7"/>
        <v>0</v>
      </c>
      <c r="BI834" s="199">
        <f t="shared" si="8"/>
        <v>0</v>
      </c>
      <c r="BJ834" s="18" t="s">
        <v>135</v>
      </c>
      <c r="BK834" s="199">
        <f t="shared" si="9"/>
        <v>0</v>
      </c>
      <c r="BL834" s="18" t="s">
        <v>148</v>
      </c>
      <c r="BM834" s="198" t="s">
        <v>1032</v>
      </c>
    </row>
    <row r="835" spans="1:65" s="2" customFormat="1" ht="24.2" customHeight="1">
      <c r="A835" s="35"/>
      <c r="B835" s="36"/>
      <c r="C835" s="187" t="s">
        <v>1033</v>
      </c>
      <c r="D835" s="187" t="s">
        <v>129</v>
      </c>
      <c r="E835" s="188" t="s">
        <v>1034</v>
      </c>
      <c r="F835" s="189" t="s">
        <v>1035</v>
      </c>
      <c r="G835" s="190" t="s">
        <v>222</v>
      </c>
      <c r="H835" s="191">
        <v>71.900000000000006</v>
      </c>
      <c r="I835" s="192"/>
      <c r="J835" s="193">
        <f t="shared" si="0"/>
        <v>0</v>
      </c>
      <c r="K835" s="189" t="s">
        <v>133</v>
      </c>
      <c r="L835" s="40"/>
      <c r="M835" s="194" t="s">
        <v>1</v>
      </c>
      <c r="N835" s="195" t="s">
        <v>42</v>
      </c>
      <c r="O835" s="72"/>
      <c r="P835" s="196">
        <f t="shared" si="1"/>
        <v>0</v>
      </c>
      <c r="Q835" s="196">
        <v>0.10095</v>
      </c>
      <c r="R835" s="196">
        <f t="shared" si="2"/>
        <v>7.258305</v>
      </c>
      <c r="S835" s="196">
        <v>0</v>
      </c>
      <c r="T835" s="197">
        <f t="shared" si="3"/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8" t="s">
        <v>148</v>
      </c>
      <c r="AT835" s="198" t="s">
        <v>129</v>
      </c>
      <c r="AU835" s="198" t="s">
        <v>135</v>
      </c>
      <c r="AY835" s="18" t="s">
        <v>126</v>
      </c>
      <c r="BE835" s="199">
        <f t="shared" si="4"/>
        <v>0</v>
      </c>
      <c r="BF835" s="199">
        <f t="shared" si="5"/>
        <v>0</v>
      </c>
      <c r="BG835" s="199">
        <f t="shared" si="6"/>
        <v>0</v>
      </c>
      <c r="BH835" s="199">
        <f t="shared" si="7"/>
        <v>0</v>
      </c>
      <c r="BI835" s="199">
        <f t="shared" si="8"/>
        <v>0</v>
      </c>
      <c r="BJ835" s="18" t="s">
        <v>135</v>
      </c>
      <c r="BK835" s="199">
        <f t="shared" si="9"/>
        <v>0</v>
      </c>
      <c r="BL835" s="18" t="s">
        <v>148</v>
      </c>
      <c r="BM835" s="198" t="s">
        <v>1036</v>
      </c>
    </row>
    <row r="836" spans="1:65" s="14" customFormat="1">
      <c r="B836" s="216"/>
      <c r="C836" s="217"/>
      <c r="D836" s="207" t="s">
        <v>211</v>
      </c>
      <c r="E836" s="218" t="s">
        <v>1</v>
      </c>
      <c r="F836" s="219" t="s">
        <v>1037</v>
      </c>
      <c r="G836" s="217"/>
      <c r="H836" s="220">
        <v>71.900000000000006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211</v>
      </c>
      <c r="AU836" s="226" t="s">
        <v>135</v>
      </c>
      <c r="AV836" s="14" t="s">
        <v>135</v>
      </c>
      <c r="AW836" s="14" t="s">
        <v>32</v>
      </c>
      <c r="AX836" s="14" t="s">
        <v>83</v>
      </c>
      <c r="AY836" s="226" t="s">
        <v>126</v>
      </c>
    </row>
    <row r="837" spans="1:65" s="2" customFormat="1" ht="16.5" customHeight="1">
      <c r="A837" s="35"/>
      <c r="B837" s="36"/>
      <c r="C837" s="243" t="s">
        <v>1038</v>
      </c>
      <c r="D837" s="243" t="s">
        <v>340</v>
      </c>
      <c r="E837" s="244" t="s">
        <v>1039</v>
      </c>
      <c r="F837" s="245" t="s">
        <v>1040</v>
      </c>
      <c r="G837" s="246" t="s">
        <v>222</v>
      </c>
      <c r="H837" s="247">
        <v>79.09</v>
      </c>
      <c r="I837" s="248"/>
      <c r="J837" s="249">
        <f>ROUND(I837*H837,2)</f>
        <v>0</v>
      </c>
      <c r="K837" s="245" t="s">
        <v>133</v>
      </c>
      <c r="L837" s="250"/>
      <c r="M837" s="251" t="s">
        <v>1</v>
      </c>
      <c r="N837" s="252" t="s">
        <v>42</v>
      </c>
      <c r="O837" s="72"/>
      <c r="P837" s="196">
        <f>O837*H837</f>
        <v>0</v>
      </c>
      <c r="Q837" s="196">
        <v>2.8000000000000001E-2</v>
      </c>
      <c r="R837" s="196">
        <f>Q837*H837</f>
        <v>2.2145200000000003</v>
      </c>
      <c r="S837" s="196">
        <v>0</v>
      </c>
      <c r="T837" s="197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8" t="s">
        <v>164</v>
      </c>
      <c r="AT837" s="198" t="s">
        <v>340</v>
      </c>
      <c r="AU837" s="198" t="s">
        <v>135</v>
      </c>
      <c r="AY837" s="18" t="s">
        <v>126</v>
      </c>
      <c r="BE837" s="199">
        <f>IF(N837="základní",J837,0)</f>
        <v>0</v>
      </c>
      <c r="BF837" s="199">
        <f>IF(N837="snížená",J837,0)</f>
        <v>0</v>
      </c>
      <c r="BG837" s="199">
        <f>IF(N837="zákl. přenesená",J837,0)</f>
        <v>0</v>
      </c>
      <c r="BH837" s="199">
        <f>IF(N837="sníž. přenesená",J837,0)</f>
        <v>0</v>
      </c>
      <c r="BI837" s="199">
        <f>IF(N837="nulová",J837,0)</f>
        <v>0</v>
      </c>
      <c r="BJ837" s="18" t="s">
        <v>135</v>
      </c>
      <c r="BK837" s="199">
        <f>ROUND(I837*H837,2)</f>
        <v>0</v>
      </c>
      <c r="BL837" s="18" t="s">
        <v>148</v>
      </c>
      <c r="BM837" s="198" t="s">
        <v>1041</v>
      </c>
    </row>
    <row r="838" spans="1:65" s="14" customFormat="1">
      <c r="B838" s="216"/>
      <c r="C838" s="217"/>
      <c r="D838" s="207" t="s">
        <v>211</v>
      </c>
      <c r="E838" s="217"/>
      <c r="F838" s="219" t="s">
        <v>1042</v>
      </c>
      <c r="G838" s="217"/>
      <c r="H838" s="220">
        <v>79.09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211</v>
      </c>
      <c r="AU838" s="226" t="s">
        <v>135</v>
      </c>
      <c r="AV838" s="14" t="s">
        <v>135</v>
      </c>
      <c r="AW838" s="14" t="s">
        <v>4</v>
      </c>
      <c r="AX838" s="14" t="s">
        <v>83</v>
      </c>
      <c r="AY838" s="226" t="s">
        <v>126</v>
      </c>
    </row>
    <row r="839" spans="1:65" s="2" customFormat="1" ht="24.2" customHeight="1">
      <c r="A839" s="35"/>
      <c r="B839" s="36"/>
      <c r="C839" s="187" t="s">
        <v>1043</v>
      </c>
      <c r="D839" s="187" t="s">
        <v>129</v>
      </c>
      <c r="E839" s="188" t="s">
        <v>1044</v>
      </c>
      <c r="F839" s="189" t="s">
        <v>1045</v>
      </c>
      <c r="G839" s="190" t="s">
        <v>222</v>
      </c>
      <c r="H839" s="191">
        <v>10</v>
      </c>
      <c r="I839" s="192"/>
      <c r="J839" s="193">
        <f>ROUND(I839*H839,2)</f>
        <v>0</v>
      </c>
      <c r="K839" s="189" t="s">
        <v>133</v>
      </c>
      <c r="L839" s="40"/>
      <c r="M839" s="194" t="s">
        <v>1</v>
      </c>
      <c r="N839" s="195" t="s">
        <v>42</v>
      </c>
      <c r="O839" s="72"/>
      <c r="P839" s="196">
        <f>O839*H839</f>
        <v>0</v>
      </c>
      <c r="Q839" s="196">
        <v>0.16370999999999999</v>
      </c>
      <c r="R839" s="196">
        <f>Q839*H839</f>
        <v>1.6371</v>
      </c>
      <c r="S839" s="196">
        <v>0</v>
      </c>
      <c r="T839" s="197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98" t="s">
        <v>148</v>
      </c>
      <c r="AT839" s="198" t="s">
        <v>129</v>
      </c>
      <c r="AU839" s="198" t="s">
        <v>135</v>
      </c>
      <c r="AY839" s="18" t="s">
        <v>126</v>
      </c>
      <c r="BE839" s="199">
        <f>IF(N839="základní",J839,0)</f>
        <v>0</v>
      </c>
      <c r="BF839" s="199">
        <f>IF(N839="snížená",J839,0)</f>
        <v>0</v>
      </c>
      <c r="BG839" s="199">
        <f>IF(N839="zákl. přenesená",J839,0)</f>
        <v>0</v>
      </c>
      <c r="BH839" s="199">
        <f>IF(N839="sníž. přenesená",J839,0)</f>
        <v>0</v>
      </c>
      <c r="BI839" s="199">
        <f>IF(N839="nulová",J839,0)</f>
        <v>0</v>
      </c>
      <c r="BJ839" s="18" t="s">
        <v>135</v>
      </c>
      <c r="BK839" s="199">
        <f>ROUND(I839*H839,2)</f>
        <v>0</v>
      </c>
      <c r="BL839" s="18" t="s">
        <v>148</v>
      </c>
      <c r="BM839" s="198" t="s">
        <v>1046</v>
      </c>
    </row>
    <row r="840" spans="1:65" s="2" customFormat="1" ht="16.5" customHeight="1">
      <c r="A840" s="35"/>
      <c r="B840" s="36"/>
      <c r="C840" s="243" t="s">
        <v>1047</v>
      </c>
      <c r="D840" s="243" t="s">
        <v>340</v>
      </c>
      <c r="E840" s="244" t="s">
        <v>1048</v>
      </c>
      <c r="F840" s="245" t="s">
        <v>1049</v>
      </c>
      <c r="G840" s="246" t="s">
        <v>222</v>
      </c>
      <c r="H840" s="247">
        <v>11</v>
      </c>
      <c r="I840" s="248"/>
      <c r="J840" s="249">
        <f>ROUND(I840*H840,2)</f>
        <v>0</v>
      </c>
      <c r="K840" s="245" t="s">
        <v>133</v>
      </c>
      <c r="L840" s="250"/>
      <c r="M840" s="251" t="s">
        <v>1</v>
      </c>
      <c r="N840" s="252" t="s">
        <v>42</v>
      </c>
      <c r="O840" s="72"/>
      <c r="P840" s="196">
        <f>O840*H840</f>
        <v>0</v>
      </c>
      <c r="Q840" s="196">
        <v>0.13131999999999999</v>
      </c>
      <c r="R840" s="196">
        <f>Q840*H840</f>
        <v>1.4445199999999998</v>
      </c>
      <c r="S840" s="196">
        <v>0</v>
      </c>
      <c r="T840" s="197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8" t="s">
        <v>164</v>
      </c>
      <c r="AT840" s="198" t="s">
        <v>340</v>
      </c>
      <c r="AU840" s="198" t="s">
        <v>135</v>
      </c>
      <c r="AY840" s="18" t="s">
        <v>126</v>
      </c>
      <c r="BE840" s="199">
        <f>IF(N840="základní",J840,0)</f>
        <v>0</v>
      </c>
      <c r="BF840" s="199">
        <f>IF(N840="snížená",J840,0)</f>
        <v>0</v>
      </c>
      <c r="BG840" s="199">
        <f>IF(N840="zákl. přenesená",J840,0)</f>
        <v>0</v>
      </c>
      <c r="BH840" s="199">
        <f>IF(N840="sníž. přenesená",J840,0)</f>
        <v>0</v>
      </c>
      <c r="BI840" s="199">
        <f>IF(N840="nulová",J840,0)</f>
        <v>0</v>
      </c>
      <c r="BJ840" s="18" t="s">
        <v>135</v>
      </c>
      <c r="BK840" s="199">
        <f>ROUND(I840*H840,2)</f>
        <v>0</v>
      </c>
      <c r="BL840" s="18" t="s">
        <v>148</v>
      </c>
      <c r="BM840" s="198" t="s">
        <v>1050</v>
      </c>
    </row>
    <row r="841" spans="1:65" s="14" customFormat="1">
      <c r="B841" s="216"/>
      <c r="C841" s="217"/>
      <c r="D841" s="207" t="s">
        <v>211</v>
      </c>
      <c r="E841" s="217"/>
      <c r="F841" s="219" t="s">
        <v>1051</v>
      </c>
      <c r="G841" s="217"/>
      <c r="H841" s="220">
        <v>11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211</v>
      </c>
      <c r="AU841" s="226" t="s">
        <v>135</v>
      </c>
      <c r="AV841" s="14" t="s">
        <v>135</v>
      </c>
      <c r="AW841" s="14" t="s">
        <v>4</v>
      </c>
      <c r="AX841" s="14" t="s">
        <v>83</v>
      </c>
      <c r="AY841" s="226" t="s">
        <v>126</v>
      </c>
    </row>
    <row r="842" spans="1:65" s="2" customFormat="1" ht="16.5" customHeight="1">
      <c r="A842" s="35"/>
      <c r="B842" s="36"/>
      <c r="C842" s="187" t="s">
        <v>1052</v>
      </c>
      <c r="D842" s="187" t="s">
        <v>129</v>
      </c>
      <c r="E842" s="188" t="s">
        <v>1053</v>
      </c>
      <c r="F842" s="189" t="s">
        <v>1054</v>
      </c>
      <c r="G842" s="190" t="s">
        <v>132</v>
      </c>
      <c r="H842" s="191">
        <v>4</v>
      </c>
      <c r="I842" s="192"/>
      <c r="J842" s="193">
        <f>ROUND(I842*H842,2)</f>
        <v>0</v>
      </c>
      <c r="K842" s="189" t="s">
        <v>1</v>
      </c>
      <c r="L842" s="40"/>
      <c r="M842" s="194" t="s">
        <v>1</v>
      </c>
      <c r="N842" s="195" t="s">
        <v>42</v>
      </c>
      <c r="O842" s="72"/>
      <c r="P842" s="196">
        <f>O842*H842</f>
        <v>0</v>
      </c>
      <c r="Q842" s="196">
        <v>0</v>
      </c>
      <c r="R842" s="196">
        <f>Q842*H842</f>
        <v>0</v>
      </c>
      <c r="S842" s="196">
        <v>0</v>
      </c>
      <c r="T842" s="197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98" t="s">
        <v>148</v>
      </c>
      <c r="AT842" s="198" t="s">
        <v>129</v>
      </c>
      <c r="AU842" s="198" t="s">
        <v>135</v>
      </c>
      <c r="AY842" s="18" t="s">
        <v>126</v>
      </c>
      <c r="BE842" s="199">
        <f>IF(N842="základní",J842,0)</f>
        <v>0</v>
      </c>
      <c r="BF842" s="199">
        <f>IF(N842="snížená",J842,0)</f>
        <v>0</v>
      </c>
      <c r="BG842" s="199">
        <f>IF(N842="zákl. přenesená",J842,0)</f>
        <v>0</v>
      </c>
      <c r="BH842" s="199">
        <f>IF(N842="sníž. přenesená",J842,0)</f>
        <v>0</v>
      </c>
      <c r="BI842" s="199">
        <f>IF(N842="nulová",J842,0)</f>
        <v>0</v>
      </c>
      <c r="BJ842" s="18" t="s">
        <v>135</v>
      </c>
      <c r="BK842" s="199">
        <f>ROUND(I842*H842,2)</f>
        <v>0</v>
      </c>
      <c r="BL842" s="18" t="s">
        <v>148</v>
      </c>
      <c r="BM842" s="198" t="s">
        <v>1055</v>
      </c>
    </row>
    <row r="843" spans="1:65" s="2" customFormat="1" ht="16.5" customHeight="1">
      <c r="A843" s="35"/>
      <c r="B843" s="36"/>
      <c r="C843" s="187" t="s">
        <v>1056</v>
      </c>
      <c r="D843" s="187" t="s">
        <v>129</v>
      </c>
      <c r="E843" s="188" t="s">
        <v>1057</v>
      </c>
      <c r="F843" s="189" t="s">
        <v>1058</v>
      </c>
      <c r="G843" s="190" t="s">
        <v>301</v>
      </c>
      <c r="H843" s="191">
        <v>6</v>
      </c>
      <c r="I843" s="192"/>
      <c r="J843" s="193">
        <f>ROUND(I843*H843,2)</f>
        <v>0</v>
      </c>
      <c r="K843" s="189" t="s">
        <v>133</v>
      </c>
      <c r="L843" s="40"/>
      <c r="M843" s="194" t="s">
        <v>1</v>
      </c>
      <c r="N843" s="195" t="s">
        <v>42</v>
      </c>
      <c r="O843" s="72"/>
      <c r="P843" s="196">
        <f>O843*H843</f>
        <v>0</v>
      </c>
      <c r="Q843" s="196">
        <v>1.8000000000000001E-4</v>
      </c>
      <c r="R843" s="196">
        <f>Q843*H843</f>
        <v>1.08E-3</v>
      </c>
      <c r="S843" s="196">
        <v>0</v>
      </c>
      <c r="T843" s="19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8" t="s">
        <v>148</v>
      </c>
      <c r="AT843" s="198" t="s">
        <v>129</v>
      </c>
      <c r="AU843" s="198" t="s">
        <v>135</v>
      </c>
      <c r="AY843" s="18" t="s">
        <v>126</v>
      </c>
      <c r="BE843" s="199">
        <f>IF(N843="základní",J843,0)</f>
        <v>0</v>
      </c>
      <c r="BF843" s="199">
        <f>IF(N843="snížená",J843,0)</f>
        <v>0</v>
      </c>
      <c r="BG843" s="199">
        <f>IF(N843="zákl. přenesená",J843,0)</f>
        <v>0</v>
      </c>
      <c r="BH843" s="199">
        <f>IF(N843="sníž. přenesená",J843,0)</f>
        <v>0</v>
      </c>
      <c r="BI843" s="199">
        <f>IF(N843="nulová",J843,0)</f>
        <v>0</v>
      </c>
      <c r="BJ843" s="18" t="s">
        <v>135</v>
      </c>
      <c r="BK843" s="199">
        <f>ROUND(I843*H843,2)</f>
        <v>0</v>
      </c>
      <c r="BL843" s="18" t="s">
        <v>148</v>
      </c>
      <c r="BM843" s="198" t="s">
        <v>1059</v>
      </c>
    </row>
    <row r="844" spans="1:65" s="2" customFormat="1" ht="16.5" customHeight="1">
      <c r="A844" s="35"/>
      <c r="B844" s="36"/>
      <c r="C844" s="243" t="s">
        <v>1060</v>
      </c>
      <c r="D844" s="243" t="s">
        <v>340</v>
      </c>
      <c r="E844" s="244" t="s">
        <v>1061</v>
      </c>
      <c r="F844" s="245" t="s">
        <v>1062</v>
      </c>
      <c r="G844" s="246" t="s">
        <v>301</v>
      </c>
      <c r="H844" s="247">
        <v>6</v>
      </c>
      <c r="I844" s="248"/>
      <c r="J844" s="249">
        <f>ROUND(I844*H844,2)</f>
        <v>0</v>
      </c>
      <c r="K844" s="245" t="s">
        <v>1</v>
      </c>
      <c r="L844" s="250"/>
      <c r="M844" s="251" t="s">
        <v>1</v>
      </c>
      <c r="N844" s="252" t="s">
        <v>42</v>
      </c>
      <c r="O844" s="72"/>
      <c r="P844" s="196">
        <f>O844*H844</f>
        <v>0</v>
      </c>
      <c r="Q844" s="196">
        <v>1.2E-2</v>
      </c>
      <c r="R844" s="196">
        <f>Q844*H844</f>
        <v>7.2000000000000008E-2</v>
      </c>
      <c r="S844" s="196">
        <v>0</v>
      </c>
      <c r="T844" s="197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8" t="s">
        <v>164</v>
      </c>
      <c r="AT844" s="198" t="s">
        <v>340</v>
      </c>
      <c r="AU844" s="198" t="s">
        <v>135</v>
      </c>
      <c r="AY844" s="18" t="s">
        <v>126</v>
      </c>
      <c r="BE844" s="199">
        <f>IF(N844="základní",J844,0)</f>
        <v>0</v>
      </c>
      <c r="BF844" s="199">
        <f>IF(N844="snížená",J844,0)</f>
        <v>0</v>
      </c>
      <c r="BG844" s="199">
        <f>IF(N844="zákl. přenesená",J844,0)</f>
        <v>0</v>
      </c>
      <c r="BH844" s="199">
        <f>IF(N844="sníž. přenesená",J844,0)</f>
        <v>0</v>
      </c>
      <c r="BI844" s="199">
        <f>IF(N844="nulová",J844,0)</f>
        <v>0</v>
      </c>
      <c r="BJ844" s="18" t="s">
        <v>135</v>
      </c>
      <c r="BK844" s="199">
        <f>ROUND(I844*H844,2)</f>
        <v>0</v>
      </c>
      <c r="BL844" s="18" t="s">
        <v>148</v>
      </c>
      <c r="BM844" s="198" t="s">
        <v>1063</v>
      </c>
    </row>
    <row r="845" spans="1:65" s="2" customFormat="1" ht="16.5" customHeight="1">
      <c r="A845" s="318"/>
      <c r="B845" s="36"/>
      <c r="C845" s="187" t="s">
        <v>2751</v>
      </c>
      <c r="D845" s="187" t="s">
        <v>129</v>
      </c>
      <c r="E845" s="188" t="s">
        <v>2752</v>
      </c>
      <c r="F845" s="189" t="s">
        <v>2753</v>
      </c>
      <c r="G845" s="190" t="s">
        <v>301</v>
      </c>
      <c r="H845" s="191">
        <v>16</v>
      </c>
      <c r="I845" s="192"/>
      <c r="J845" s="193">
        <f>ROUND(I845*H845,2)</f>
        <v>0</v>
      </c>
      <c r="K845" s="189"/>
      <c r="L845" s="250"/>
      <c r="M845" s="251"/>
      <c r="N845" s="252"/>
      <c r="O845" s="72"/>
      <c r="P845" s="196"/>
      <c r="Q845" s="196"/>
      <c r="R845" s="196"/>
      <c r="S845" s="196"/>
      <c r="T845" s="197"/>
      <c r="U845" s="318"/>
      <c r="V845" s="318"/>
      <c r="W845" s="318"/>
      <c r="X845" s="318"/>
      <c r="Y845" s="318"/>
      <c r="Z845" s="318"/>
      <c r="AA845" s="318"/>
      <c r="AB845" s="318"/>
      <c r="AC845" s="318"/>
      <c r="AD845" s="318"/>
      <c r="AE845" s="318"/>
      <c r="AR845" s="198"/>
      <c r="AT845" s="198"/>
      <c r="AU845" s="198"/>
      <c r="AY845" s="18"/>
      <c r="BE845" s="199"/>
      <c r="BF845" s="199"/>
      <c r="BG845" s="199"/>
      <c r="BH845" s="199"/>
      <c r="BI845" s="199"/>
      <c r="BJ845" s="18"/>
      <c r="BK845" s="199"/>
      <c r="BL845" s="18"/>
      <c r="BM845" s="198"/>
    </row>
    <row r="846" spans="1:65" s="2" customFormat="1" ht="24.2" customHeight="1">
      <c r="A846" s="35"/>
      <c r="B846" s="36"/>
      <c r="C846" s="187" t="s">
        <v>1064</v>
      </c>
      <c r="D846" s="187" t="s">
        <v>129</v>
      </c>
      <c r="E846" s="188" t="s">
        <v>1065</v>
      </c>
      <c r="F846" s="189" t="s">
        <v>1066</v>
      </c>
      <c r="G846" s="190" t="s">
        <v>209</v>
      </c>
      <c r="H846" s="191">
        <v>1204</v>
      </c>
      <c r="I846" s="192"/>
      <c r="J846" s="193">
        <f>ROUND(I846*H846,2)</f>
        <v>0</v>
      </c>
      <c r="K846" s="189" t="s">
        <v>133</v>
      </c>
      <c r="L846" s="40"/>
      <c r="M846" s="194" t="s">
        <v>1</v>
      </c>
      <c r="N846" s="195" t="s">
        <v>42</v>
      </c>
      <c r="O846" s="72"/>
      <c r="P846" s="196">
        <f>O846*H846</f>
        <v>0</v>
      </c>
      <c r="Q846" s="196">
        <v>0</v>
      </c>
      <c r="R846" s="196">
        <f>Q846*H846</f>
        <v>0</v>
      </c>
      <c r="S846" s="196">
        <v>0</v>
      </c>
      <c r="T846" s="197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8" t="s">
        <v>148</v>
      </c>
      <c r="AT846" s="198" t="s">
        <v>129</v>
      </c>
      <c r="AU846" s="198" t="s">
        <v>135</v>
      </c>
      <c r="AY846" s="18" t="s">
        <v>126</v>
      </c>
      <c r="BE846" s="199">
        <f>IF(N846="základní",J846,0)</f>
        <v>0</v>
      </c>
      <c r="BF846" s="199">
        <f>IF(N846="snížená",J846,0)</f>
        <v>0</v>
      </c>
      <c r="BG846" s="199">
        <f>IF(N846="zákl. přenesená",J846,0)</f>
        <v>0</v>
      </c>
      <c r="BH846" s="199">
        <f>IF(N846="sníž. přenesená",J846,0)</f>
        <v>0</v>
      </c>
      <c r="BI846" s="199">
        <f>IF(N846="nulová",J846,0)</f>
        <v>0</v>
      </c>
      <c r="BJ846" s="18" t="s">
        <v>135</v>
      </c>
      <c r="BK846" s="199">
        <f>ROUND(I846*H846,2)</f>
        <v>0</v>
      </c>
      <c r="BL846" s="18" t="s">
        <v>148</v>
      </c>
      <c r="BM846" s="198" t="s">
        <v>1067</v>
      </c>
    </row>
    <row r="847" spans="1:65" s="14" customFormat="1">
      <c r="B847" s="216"/>
      <c r="C847" s="217"/>
      <c r="D847" s="207" t="s">
        <v>211</v>
      </c>
      <c r="E847" s="218" t="s">
        <v>1</v>
      </c>
      <c r="F847" s="219" t="s">
        <v>1068</v>
      </c>
      <c r="G847" s="217"/>
      <c r="H847" s="220">
        <v>924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211</v>
      </c>
      <c r="AU847" s="226" t="s">
        <v>135</v>
      </c>
      <c r="AV847" s="14" t="s">
        <v>135</v>
      </c>
      <c r="AW847" s="14" t="s">
        <v>32</v>
      </c>
      <c r="AX847" s="14" t="s">
        <v>76</v>
      </c>
      <c r="AY847" s="226" t="s">
        <v>126</v>
      </c>
    </row>
    <row r="848" spans="1:65" s="14" customFormat="1">
      <c r="B848" s="216"/>
      <c r="C848" s="217"/>
      <c r="D848" s="207" t="s">
        <v>211</v>
      </c>
      <c r="E848" s="218" t="s">
        <v>1</v>
      </c>
      <c r="F848" s="219" t="s">
        <v>1069</v>
      </c>
      <c r="G848" s="217"/>
      <c r="H848" s="220">
        <v>280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211</v>
      </c>
      <c r="AU848" s="226" t="s">
        <v>135</v>
      </c>
      <c r="AV848" s="14" t="s">
        <v>135</v>
      </c>
      <c r="AW848" s="14" t="s">
        <v>32</v>
      </c>
      <c r="AX848" s="14" t="s">
        <v>76</v>
      </c>
      <c r="AY848" s="226" t="s">
        <v>126</v>
      </c>
    </row>
    <row r="849" spans="1:65" s="15" customFormat="1">
      <c r="B849" s="227"/>
      <c r="C849" s="228"/>
      <c r="D849" s="207" t="s">
        <v>211</v>
      </c>
      <c r="E849" s="229" t="s">
        <v>1</v>
      </c>
      <c r="F849" s="230" t="s">
        <v>219</v>
      </c>
      <c r="G849" s="228"/>
      <c r="H849" s="231">
        <v>1204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AT849" s="237" t="s">
        <v>211</v>
      </c>
      <c r="AU849" s="237" t="s">
        <v>135</v>
      </c>
      <c r="AV849" s="15" t="s">
        <v>148</v>
      </c>
      <c r="AW849" s="15" t="s">
        <v>32</v>
      </c>
      <c r="AX849" s="15" t="s">
        <v>83</v>
      </c>
      <c r="AY849" s="237" t="s">
        <v>126</v>
      </c>
    </row>
    <row r="850" spans="1:65" s="2" customFormat="1" ht="24.2" customHeight="1">
      <c r="A850" s="35"/>
      <c r="B850" s="36"/>
      <c r="C850" s="187" t="s">
        <v>1070</v>
      </c>
      <c r="D850" s="187" t="s">
        <v>129</v>
      </c>
      <c r="E850" s="188" t="s">
        <v>1071</v>
      </c>
      <c r="F850" s="189" t="s">
        <v>1072</v>
      </c>
      <c r="G850" s="190" t="s">
        <v>209</v>
      </c>
      <c r="H850" s="191">
        <v>216720</v>
      </c>
      <c r="I850" s="192"/>
      <c r="J850" s="193">
        <f>ROUND(I850*H850,2)</f>
        <v>0</v>
      </c>
      <c r="K850" s="189" t="s">
        <v>133</v>
      </c>
      <c r="L850" s="40"/>
      <c r="M850" s="194" t="s">
        <v>1</v>
      </c>
      <c r="N850" s="195" t="s">
        <v>42</v>
      </c>
      <c r="O850" s="72"/>
      <c r="P850" s="196">
        <f>O850*H850</f>
        <v>0</v>
      </c>
      <c r="Q850" s="196">
        <v>0</v>
      </c>
      <c r="R850" s="196">
        <f>Q850*H850</f>
        <v>0</v>
      </c>
      <c r="S850" s="196">
        <v>0</v>
      </c>
      <c r="T850" s="197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8" t="s">
        <v>148</v>
      </c>
      <c r="AT850" s="198" t="s">
        <v>129</v>
      </c>
      <c r="AU850" s="198" t="s">
        <v>135</v>
      </c>
      <c r="AY850" s="18" t="s">
        <v>126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18" t="s">
        <v>135</v>
      </c>
      <c r="BK850" s="199">
        <f>ROUND(I850*H850,2)</f>
        <v>0</v>
      </c>
      <c r="BL850" s="18" t="s">
        <v>148</v>
      </c>
      <c r="BM850" s="198" t="s">
        <v>1073</v>
      </c>
    </row>
    <row r="851" spans="1:65" s="14" customFormat="1">
      <c r="B851" s="216"/>
      <c r="C851" s="217"/>
      <c r="D851" s="207" t="s">
        <v>211</v>
      </c>
      <c r="E851" s="218" t="s">
        <v>1</v>
      </c>
      <c r="F851" s="219" t="s">
        <v>1074</v>
      </c>
      <c r="G851" s="217"/>
      <c r="H851" s="220">
        <v>216720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211</v>
      </c>
      <c r="AU851" s="226" t="s">
        <v>135</v>
      </c>
      <c r="AV851" s="14" t="s">
        <v>135</v>
      </c>
      <c r="AW851" s="14" t="s">
        <v>32</v>
      </c>
      <c r="AX851" s="14" t="s">
        <v>83</v>
      </c>
      <c r="AY851" s="226" t="s">
        <v>126</v>
      </c>
    </row>
    <row r="852" spans="1:65" s="2" customFormat="1" ht="24.2" customHeight="1">
      <c r="A852" s="35"/>
      <c r="B852" s="36"/>
      <c r="C852" s="187" t="s">
        <v>1075</v>
      </c>
      <c r="D852" s="187" t="s">
        <v>129</v>
      </c>
      <c r="E852" s="188" t="s">
        <v>1076</v>
      </c>
      <c r="F852" s="189" t="s">
        <v>1077</v>
      </c>
      <c r="G852" s="190" t="s">
        <v>209</v>
      </c>
      <c r="H852" s="191">
        <v>1204</v>
      </c>
      <c r="I852" s="192"/>
      <c r="J852" s="193">
        <f>ROUND(I852*H852,2)</f>
        <v>0</v>
      </c>
      <c r="K852" s="189" t="s">
        <v>258</v>
      </c>
      <c r="L852" s="40"/>
      <c r="M852" s="194" t="s">
        <v>1</v>
      </c>
      <c r="N852" s="195" t="s">
        <v>42</v>
      </c>
      <c r="O852" s="72"/>
      <c r="P852" s="196">
        <f>O852*H852</f>
        <v>0</v>
      </c>
      <c r="Q852" s="196">
        <v>0</v>
      </c>
      <c r="R852" s="196">
        <f>Q852*H852</f>
        <v>0</v>
      </c>
      <c r="S852" s="196">
        <v>0</v>
      </c>
      <c r="T852" s="197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98" t="s">
        <v>148</v>
      </c>
      <c r="AT852" s="198" t="s">
        <v>129</v>
      </c>
      <c r="AU852" s="198" t="s">
        <v>135</v>
      </c>
      <c r="AY852" s="18" t="s">
        <v>126</v>
      </c>
      <c r="BE852" s="199">
        <f>IF(N852="základní",J852,0)</f>
        <v>0</v>
      </c>
      <c r="BF852" s="199">
        <f>IF(N852="snížená",J852,0)</f>
        <v>0</v>
      </c>
      <c r="BG852" s="199">
        <f>IF(N852="zákl. přenesená",J852,0)</f>
        <v>0</v>
      </c>
      <c r="BH852" s="199">
        <f>IF(N852="sníž. přenesená",J852,0)</f>
        <v>0</v>
      </c>
      <c r="BI852" s="199">
        <f>IF(N852="nulová",J852,0)</f>
        <v>0</v>
      </c>
      <c r="BJ852" s="18" t="s">
        <v>135</v>
      </c>
      <c r="BK852" s="199">
        <f>ROUND(I852*H852,2)</f>
        <v>0</v>
      </c>
      <c r="BL852" s="18" t="s">
        <v>148</v>
      </c>
      <c r="BM852" s="198" t="s">
        <v>1078</v>
      </c>
    </row>
    <row r="853" spans="1:65" s="2" customFormat="1">
      <c r="A853" s="35"/>
      <c r="B853" s="36"/>
      <c r="C853" s="37"/>
      <c r="D853" s="238" t="s">
        <v>260</v>
      </c>
      <c r="E853" s="37"/>
      <c r="F853" s="239" t="s">
        <v>1079</v>
      </c>
      <c r="G853" s="37"/>
      <c r="H853" s="37"/>
      <c r="I853" s="240"/>
      <c r="J853" s="37"/>
      <c r="K853" s="37"/>
      <c r="L853" s="40"/>
      <c r="M853" s="241"/>
      <c r="N853" s="242"/>
      <c r="O853" s="72"/>
      <c r="P853" s="72"/>
      <c r="Q853" s="72"/>
      <c r="R853" s="72"/>
      <c r="S853" s="72"/>
      <c r="T853" s="73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T853" s="18" t="s">
        <v>260</v>
      </c>
      <c r="AU853" s="18" t="s">
        <v>135</v>
      </c>
    </row>
    <row r="854" spans="1:65" s="2" customFormat="1" ht="16.5" customHeight="1">
      <c r="A854" s="35"/>
      <c r="B854" s="36"/>
      <c r="C854" s="187" t="s">
        <v>1080</v>
      </c>
      <c r="D854" s="187" t="s">
        <v>129</v>
      </c>
      <c r="E854" s="188" t="s">
        <v>1081</v>
      </c>
      <c r="F854" s="189" t="s">
        <v>1082</v>
      </c>
      <c r="G854" s="190" t="s">
        <v>209</v>
      </c>
      <c r="H854" s="191">
        <v>1204</v>
      </c>
      <c r="I854" s="192"/>
      <c r="J854" s="193">
        <f>ROUND(I854*H854,2)</f>
        <v>0</v>
      </c>
      <c r="K854" s="189" t="s">
        <v>133</v>
      </c>
      <c r="L854" s="40"/>
      <c r="M854" s="194" t="s">
        <v>1</v>
      </c>
      <c r="N854" s="195" t="s">
        <v>42</v>
      </c>
      <c r="O854" s="72"/>
      <c r="P854" s="196">
        <f>O854*H854</f>
        <v>0</v>
      </c>
      <c r="Q854" s="196">
        <v>0</v>
      </c>
      <c r="R854" s="196">
        <f>Q854*H854</f>
        <v>0</v>
      </c>
      <c r="S854" s="196">
        <v>0</v>
      </c>
      <c r="T854" s="197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8" t="s">
        <v>148</v>
      </c>
      <c r="AT854" s="198" t="s">
        <v>129</v>
      </c>
      <c r="AU854" s="198" t="s">
        <v>135</v>
      </c>
      <c r="AY854" s="18" t="s">
        <v>126</v>
      </c>
      <c r="BE854" s="199">
        <f>IF(N854="základní",J854,0)</f>
        <v>0</v>
      </c>
      <c r="BF854" s="199">
        <f>IF(N854="snížená",J854,0)</f>
        <v>0</v>
      </c>
      <c r="BG854" s="199">
        <f>IF(N854="zákl. přenesená",J854,0)</f>
        <v>0</v>
      </c>
      <c r="BH854" s="199">
        <f>IF(N854="sníž. přenesená",J854,0)</f>
        <v>0</v>
      </c>
      <c r="BI854" s="199">
        <f>IF(N854="nulová",J854,0)</f>
        <v>0</v>
      </c>
      <c r="BJ854" s="18" t="s">
        <v>135</v>
      </c>
      <c r="BK854" s="199">
        <f>ROUND(I854*H854,2)</f>
        <v>0</v>
      </c>
      <c r="BL854" s="18" t="s">
        <v>148</v>
      </c>
      <c r="BM854" s="198" t="s">
        <v>1083</v>
      </c>
    </row>
    <row r="855" spans="1:65" s="2" customFormat="1" ht="16.5" customHeight="1">
      <c r="A855" s="35"/>
      <c r="B855" s="36"/>
      <c r="C855" s="187" t="s">
        <v>1084</v>
      </c>
      <c r="D855" s="187" t="s">
        <v>129</v>
      </c>
      <c r="E855" s="188" t="s">
        <v>1085</v>
      </c>
      <c r="F855" s="189" t="s">
        <v>1086</v>
      </c>
      <c r="G855" s="190" t="s">
        <v>209</v>
      </c>
      <c r="H855" s="191">
        <v>216720</v>
      </c>
      <c r="I855" s="192"/>
      <c r="J855" s="193">
        <f>ROUND(I855*H855,2)</f>
        <v>0</v>
      </c>
      <c r="K855" s="189" t="s">
        <v>133</v>
      </c>
      <c r="L855" s="40"/>
      <c r="M855" s="194" t="s">
        <v>1</v>
      </c>
      <c r="N855" s="195" t="s">
        <v>42</v>
      </c>
      <c r="O855" s="72"/>
      <c r="P855" s="196">
        <f>O855*H855</f>
        <v>0</v>
      </c>
      <c r="Q855" s="196">
        <v>0</v>
      </c>
      <c r="R855" s="196">
        <f>Q855*H855</f>
        <v>0</v>
      </c>
      <c r="S855" s="196">
        <v>0</v>
      </c>
      <c r="T855" s="197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8" t="s">
        <v>148</v>
      </c>
      <c r="AT855" s="198" t="s">
        <v>129</v>
      </c>
      <c r="AU855" s="198" t="s">
        <v>135</v>
      </c>
      <c r="AY855" s="18" t="s">
        <v>126</v>
      </c>
      <c r="BE855" s="199">
        <f>IF(N855="základní",J855,0)</f>
        <v>0</v>
      </c>
      <c r="BF855" s="199">
        <f>IF(N855="snížená",J855,0)</f>
        <v>0</v>
      </c>
      <c r="BG855" s="199">
        <f>IF(N855="zákl. přenesená",J855,0)</f>
        <v>0</v>
      </c>
      <c r="BH855" s="199">
        <f>IF(N855="sníž. přenesená",J855,0)</f>
        <v>0</v>
      </c>
      <c r="BI855" s="199">
        <f>IF(N855="nulová",J855,0)</f>
        <v>0</v>
      </c>
      <c r="BJ855" s="18" t="s">
        <v>135</v>
      </c>
      <c r="BK855" s="199">
        <f>ROUND(I855*H855,2)</f>
        <v>0</v>
      </c>
      <c r="BL855" s="18" t="s">
        <v>148</v>
      </c>
      <c r="BM855" s="198" t="s">
        <v>1087</v>
      </c>
    </row>
    <row r="856" spans="1:65" s="14" customFormat="1">
      <c r="B856" s="216"/>
      <c r="C856" s="217"/>
      <c r="D856" s="207" t="s">
        <v>211</v>
      </c>
      <c r="E856" s="218" t="s">
        <v>1</v>
      </c>
      <c r="F856" s="219" t="s">
        <v>1074</v>
      </c>
      <c r="G856" s="217"/>
      <c r="H856" s="220">
        <v>216720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211</v>
      </c>
      <c r="AU856" s="226" t="s">
        <v>135</v>
      </c>
      <c r="AV856" s="14" t="s">
        <v>135</v>
      </c>
      <c r="AW856" s="14" t="s">
        <v>32</v>
      </c>
      <c r="AX856" s="14" t="s">
        <v>83</v>
      </c>
      <c r="AY856" s="226" t="s">
        <v>126</v>
      </c>
    </row>
    <row r="857" spans="1:65" s="2" customFormat="1" ht="16.5" customHeight="1">
      <c r="A857" s="35"/>
      <c r="B857" s="36"/>
      <c r="C857" s="187" t="s">
        <v>1088</v>
      </c>
      <c r="D857" s="187" t="s">
        <v>129</v>
      </c>
      <c r="E857" s="188" t="s">
        <v>1089</v>
      </c>
      <c r="F857" s="189" t="s">
        <v>1090</v>
      </c>
      <c r="G857" s="190" t="s">
        <v>209</v>
      </c>
      <c r="H857" s="191">
        <v>1204</v>
      </c>
      <c r="I857" s="192"/>
      <c r="J857" s="193">
        <f>ROUND(I857*H857,2)</f>
        <v>0</v>
      </c>
      <c r="K857" s="189" t="s">
        <v>133</v>
      </c>
      <c r="L857" s="40"/>
      <c r="M857" s="194" t="s">
        <v>1</v>
      </c>
      <c r="N857" s="195" t="s">
        <v>42</v>
      </c>
      <c r="O857" s="72"/>
      <c r="P857" s="196">
        <f>O857*H857</f>
        <v>0</v>
      </c>
      <c r="Q857" s="196">
        <v>0</v>
      </c>
      <c r="R857" s="196">
        <f>Q857*H857</f>
        <v>0</v>
      </c>
      <c r="S857" s="196">
        <v>0</v>
      </c>
      <c r="T857" s="197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8" t="s">
        <v>148</v>
      </c>
      <c r="AT857" s="198" t="s">
        <v>129</v>
      </c>
      <c r="AU857" s="198" t="s">
        <v>135</v>
      </c>
      <c r="AY857" s="18" t="s">
        <v>126</v>
      </c>
      <c r="BE857" s="199">
        <f>IF(N857="základní",J857,0)</f>
        <v>0</v>
      </c>
      <c r="BF857" s="199">
        <f>IF(N857="snížená",J857,0)</f>
        <v>0</v>
      </c>
      <c r="BG857" s="199">
        <f>IF(N857="zákl. přenesená",J857,0)</f>
        <v>0</v>
      </c>
      <c r="BH857" s="199">
        <f>IF(N857="sníž. přenesená",J857,0)</f>
        <v>0</v>
      </c>
      <c r="BI857" s="199">
        <f>IF(N857="nulová",J857,0)</f>
        <v>0</v>
      </c>
      <c r="BJ857" s="18" t="s">
        <v>135</v>
      </c>
      <c r="BK857" s="199">
        <f>ROUND(I857*H857,2)</f>
        <v>0</v>
      </c>
      <c r="BL857" s="18" t="s">
        <v>148</v>
      </c>
      <c r="BM857" s="198" t="s">
        <v>1091</v>
      </c>
    </row>
    <row r="858" spans="1:65" s="2" customFormat="1" ht="24.2" customHeight="1">
      <c r="A858" s="35"/>
      <c r="B858" s="36"/>
      <c r="C858" s="187" t="s">
        <v>1092</v>
      </c>
      <c r="D858" s="187" t="s">
        <v>129</v>
      </c>
      <c r="E858" s="188" t="s">
        <v>1093</v>
      </c>
      <c r="F858" s="189" t="s">
        <v>1094</v>
      </c>
      <c r="G858" s="190" t="s">
        <v>209</v>
      </c>
      <c r="H858" s="191">
        <v>995.15800000000002</v>
      </c>
      <c r="I858" s="192"/>
      <c r="J858" s="193">
        <f>ROUND(I858*H858,2)</f>
        <v>0</v>
      </c>
      <c r="K858" s="189" t="s">
        <v>133</v>
      </c>
      <c r="L858" s="40"/>
      <c r="M858" s="194" t="s">
        <v>1</v>
      </c>
      <c r="N858" s="195" t="s">
        <v>42</v>
      </c>
      <c r="O858" s="72"/>
      <c r="P858" s="196">
        <f>O858*H858</f>
        <v>0</v>
      </c>
      <c r="Q858" s="196">
        <v>1.2999999999999999E-4</v>
      </c>
      <c r="R858" s="196">
        <f>Q858*H858</f>
        <v>0.12937053999999998</v>
      </c>
      <c r="S858" s="196">
        <v>0</v>
      </c>
      <c r="T858" s="197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98" t="s">
        <v>148</v>
      </c>
      <c r="AT858" s="198" t="s">
        <v>129</v>
      </c>
      <c r="AU858" s="198" t="s">
        <v>135</v>
      </c>
      <c r="AY858" s="18" t="s">
        <v>126</v>
      </c>
      <c r="BE858" s="199">
        <f>IF(N858="základní",J858,0)</f>
        <v>0</v>
      </c>
      <c r="BF858" s="199">
        <f>IF(N858="snížená",J858,0)</f>
        <v>0</v>
      </c>
      <c r="BG858" s="199">
        <f>IF(N858="zákl. přenesená",J858,0)</f>
        <v>0</v>
      </c>
      <c r="BH858" s="199">
        <f>IF(N858="sníž. přenesená",J858,0)</f>
        <v>0</v>
      </c>
      <c r="BI858" s="199">
        <f>IF(N858="nulová",J858,0)</f>
        <v>0</v>
      </c>
      <c r="BJ858" s="18" t="s">
        <v>135</v>
      </c>
      <c r="BK858" s="199">
        <f>ROUND(I858*H858,2)</f>
        <v>0</v>
      </c>
      <c r="BL858" s="18" t="s">
        <v>148</v>
      </c>
      <c r="BM858" s="198" t="s">
        <v>1095</v>
      </c>
    </row>
    <row r="859" spans="1:65" s="14" customFormat="1">
      <c r="B859" s="216"/>
      <c r="C859" s="217"/>
      <c r="D859" s="207" t="s">
        <v>211</v>
      </c>
      <c r="E859" s="218" t="s">
        <v>1</v>
      </c>
      <c r="F859" s="219" t="s">
        <v>832</v>
      </c>
      <c r="G859" s="217"/>
      <c r="H859" s="220">
        <v>911.45799999999997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211</v>
      </c>
      <c r="AU859" s="226" t="s">
        <v>135</v>
      </c>
      <c r="AV859" s="14" t="s">
        <v>135</v>
      </c>
      <c r="AW859" s="14" t="s">
        <v>32</v>
      </c>
      <c r="AX859" s="14" t="s">
        <v>76</v>
      </c>
      <c r="AY859" s="226" t="s">
        <v>126</v>
      </c>
    </row>
    <row r="860" spans="1:65" s="14" customFormat="1">
      <c r="B860" s="216"/>
      <c r="C860" s="217"/>
      <c r="D860" s="207" t="s">
        <v>211</v>
      </c>
      <c r="E860" s="218" t="s">
        <v>1</v>
      </c>
      <c r="F860" s="219" t="s">
        <v>1096</v>
      </c>
      <c r="G860" s="217"/>
      <c r="H860" s="220">
        <v>83.7</v>
      </c>
      <c r="I860" s="221"/>
      <c r="J860" s="217"/>
      <c r="K860" s="217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211</v>
      </c>
      <c r="AU860" s="226" t="s">
        <v>135</v>
      </c>
      <c r="AV860" s="14" t="s">
        <v>135</v>
      </c>
      <c r="AW860" s="14" t="s">
        <v>32</v>
      </c>
      <c r="AX860" s="14" t="s">
        <v>76</v>
      </c>
      <c r="AY860" s="226" t="s">
        <v>126</v>
      </c>
    </row>
    <row r="861" spans="1:65" s="15" customFormat="1">
      <c r="B861" s="227"/>
      <c r="C861" s="228"/>
      <c r="D861" s="207" t="s">
        <v>211</v>
      </c>
      <c r="E861" s="229" t="s">
        <v>1</v>
      </c>
      <c r="F861" s="230" t="s">
        <v>219</v>
      </c>
      <c r="G861" s="228"/>
      <c r="H861" s="231">
        <v>995.15800000000002</v>
      </c>
      <c r="I861" s="232"/>
      <c r="J861" s="228"/>
      <c r="K861" s="228"/>
      <c r="L861" s="233"/>
      <c r="M861" s="234"/>
      <c r="N861" s="235"/>
      <c r="O861" s="235"/>
      <c r="P861" s="235"/>
      <c r="Q861" s="235"/>
      <c r="R861" s="235"/>
      <c r="S861" s="235"/>
      <c r="T861" s="236"/>
      <c r="AT861" s="237" t="s">
        <v>211</v>
      </c>
      <c r="AU861" s="237" t="s">
        <v>135</v>
      </c>
      <c r="AV861" s="15" t="s">
        <v>148</v>
      </c>
      <c r="AW861" s="15" t="s">
        <v>32</v>
      </c>
      <c r="AX861" s="15" t="s">
        <v>83</v>
      </c>
      <c r="AY861" s="237" t="s">
        <v>126</v>
      </c>
    </row>
    <row r="862" spans="1:65" s="2" customFormat="1" ht="24.2" customHeight="1">
      <c r="A862" s="35"/>
      <c r="B862" s="36"/>
      <c r="C862" s="187" t="s">
        <v>1097</v>
      </c>
      <c r="D862" s="187" t="s">
        <v>129</v>
      </c>
      <c r="E862" s="188" t="s">
        <v>1098</v>
      </c>
      <c r="F862" s="189" t="s">
        <v>1099</v>
      </c>
      <c r="G862" s="190" t="s">
        <v>209</v>
      </c>
      <c r="H862" s="191">
        <v>995.15800000000002</v>
      </c>
      <c r="I862" s="192"/>
      <c r="J862" s="193">
        <f>ROUND(I862*H862,2)</f>
        <v>0</v>
      </c>
      <c r="K862" s="189" t="s">
        <v>133</v>
      </c>
      <c r="L862" s="40"/>
      <c r="M862" s="194" t="s">
        <v>1</v>
      </c>
      <c r="N862" s="195" t="s">
        <v>42</v>
      </c>
      <c r="O862" s="72"/>
      <c r="P862" s="196">
        <f>O862*H862</f>
        <v>0</v>
      </c>
      <c r="Q862" s="196">
        <v>4.0000000000000003E-5</v>
      </c>
      <c r="R862" s="196">
        <f>Q862*H862</f>
        <v>3.9806320000000006E-2</v>
      </c>
      <c r="S862" s="196">
        <v>0</v>
      </c>
      <c r="T862" s="197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8" t="s">
        <v>148</v>
      </c>
      <c r="AT862" s="198" t="s">
        <v>129</v>
      </c>
      <c r="AU862" s="198" t="s">
        <v>135</v>
      </c>
      <c r="AY862" s="18" t="s">
        <v>126</v>
      </c>
      <c r="BE862" s="199">
        <f>IF(N862="základní",J862,0)</f>
        <v>0</v>
      </c>
      <c r="BF862" s="199">
        <f>IF(N862="snížená",J862,0)</f>
        <v>0</v>
      </c>
      <c r="BG862" s="199">
        <f>IF(N862="zákl. přenesená",J862,0)</f>
        <v>0</v>
      </c>
      <c r="BH862" s="199">
        <f>IF(N862="sníž. přenesená",J862,0)</f>
        <v>0</v>
      </c>
      <c r="BI862" s="199">
        <f>IF(N862="nulová",J862,0)</f>
        <v>0</v>
      </c>
      <c r="BJ862" s="18" t="s">
        <v>135</v>
      </c>
      <c r="BK862" s="199">
        <f>ROUND(I862*H862,2)</f>
        <v>0</v>
      </c>
      <c r="BL862" s="18" t="s">
        <v>148</v>
      </c>
      <c r="BM862" s="198" t="s">
        <v>1100</v>
      </c>
    </row>
    <row r="863" spans="1:65" s="12" customFormat="1" ht="22.9" customHeight="1">
      <c r="B863" s="171"/>
      <c r="C863" s="172"/>
      <c r="D863" s="173" t="s">
        <v>75</v>
      </c>
      <c r="E863" s="185" t="s">
        <v>1101</v>
      </c>
      <c r="F863" s="185" t="s">
        <v>1102</v>
      </c>
      <c r="G863" s="172"/>
      <c r="H863" s="172"/>
      <c r="I863" s="175"/>
      <c r="J863" s="186">
        <f>BK863</f>
        <v>0</v>
      </c>
      <c r="K863" s="172"/>
      <c r="L863" s="177"/>
      <c r="M863" s="178"/>
      <c r="N863" s="179"/>
      <c r="O863" s="179"/>
      <c r="P863" s="180">
        <f>SUM(P864:P874)</f>
        <v>0</v>
      </c>
      <c r="Q863" s="179"/>
      <c r="R863" s="180">
        <f>SUM(R864:R874)</f>
        <v>0</v>
      </c>
      <c r="S863" s="179"/>
      <c r="T863" s="181">
        <f>SUM(T864:T874)</f>
        <v>0</v>
      </c>
      <c r="AR863" s="182" t="s">
        <v>83</v>
      </c>
      <c r="AT863" s="183" t="s">
        <v>75</v>
      </c>
      <c r="AU863" s="183" t="s">
        <v>83</v>
      </c>
      <c r="AY863" s="182" t="s">
        <v>126</v>
      </c>
      <c r="BK863" s="184">
        <f>SUM(BK864:BK874)</f>
        <v>0</v>
      </c>
    </row>
    <row r="864" spans="1:65" s="2" customFormat="1" ht="24.2" customHeight="1">
      <c r="A864" s="35"/>
      <c r="B864" s="36"/>
      <c r="C864" s="187" t="s">
        <v>1103</v>
      </c>
      <c r="D864" s="187" t="s">
        <v>129</v>
      </c>
      <c r="E864" s="188" t="s">
        <v>1104</v>
      </c>
      <c r="F864" s="189" t="s">
        <v>1105</v>
      </c>
      <c r="G864" s="190" t="s">
        <v>248</v>
      </c>
      <c r="H864" s="191">
        <v>287.37900000000002</v>
      </c>
      <c r="I864" s="192"/>
      <c r="J864" s="193">
        <f>ROUND(I864*H864,2)</f>
        <v>0</v>
      </c>
      <c r="K864" s="189" t="s">
        <v>133</v>
      </c>
      <c r="L864" s="40"/>
      <c r="M864" s="194" t="s">
        <v>1</v>
      </c>
      <c r="N864" s="195" t="s">
        <v>42</v>
      </c>
      <c r="O864" s="72"/>
      <c r="P864" s="196">
        <f>O864*H864</f>
        <v>0</v>
      </c>
      <c r="Q864" s="196">
        <v>0</v>
      </c>
      <c r="R864" s="196">
        <f>Q864*H864</f>
        <v>0</v>
      </c>
      <c r="S864" s="196">
        <v>0</v>
      </c>
      <c r="T864" s="197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8" t="s">
        <v>148</v>
      </c>
      <c r="AT864" s="198" t="s">
        <v>129</v>
      </c>
      <c r="AU864" s="198" t="s">
        <v>135</v>
      </c>
      <c r="AY864" s="18" t="s">
        <v>126</v>
      </c>
      <c r="BE864" s="199">
        <f>IF(N864="základní",J864,0)</f>
        <v>0</v>
      </c>
      <c r="BF864" s="199">
        <f>IF(N864="snížená",J864,0)</f>
        <v>0</v>
      </c>
      <c r="BG864" s="199">
        <f>IF(N864="zákl. přenesená",J864,0)</f>
        <v>0</v>
      </c>
      <c r="BH864" s="199">
        <f>IF(N864="sníž. přenesená",J864,0)</f>
        <v>0</v>
      </c>
      <c r="BI864" s="199">
        <f>IF(N864="nulová",J864,0)</f>
        <v>0</v>
      </c>
      <c r="BJ864" s="18" t="s">
        <v>135</v>
      </c>
      <c r="BK864" s="199">
        <f>ROUND(I864*H864,2)</f>
        <v>0</v>
      </c>
      <c r="BL864" s="18" t="s">
        <v>148</v>
      </c>
      <c r="BM864" s="198" t="s">
        <v>1106</v>
      </c>
    </row>
    <row r="865" spans="1:65" s="2" customFormat="1" ht="16.5" customHeight="1">
      <c r="A865" s="35"/>
      <c r="B865" s="36"/>
      <c r="C865" s="187" t="s">
        <v>1107</v>
      </c>
      <c r="D865" s="187" t="s">
        <v>129</v>
      </c>
      <c r="E865" s="188" t="s">
        <v>1108</v>
      </c>
      <c r="F865" s="189" t="s">
        <v>1109</v>
      </c>
      <c r="G865" s="190" t="s">
        <v>248</v>
      </c>
      <c r="H865" s="191">
        <v>287.37900000000002</v>
      </c>
      <c r="I865" s="192"/>
      <c r="J865" s="193">
        <f>ROUND(I865*H865,2)</f>
        <v>0</v>
      </c>
      <c r="K865" s="189" t="s">
        <v>133</v>
      </c>
      <c r="L865" s="40"/>
      <c r="M865" s="194" t="s">
        <v>1</v>
      </c>
      <c r="N865" s="195" t="s">
        <v>42</v>
      </c>
      <c r="O865" s="72"/>
      <c r="P865" s="196">
        <f>O865*H865</f>
        <v>0</v>
      </c>
      <c r="Q865" s="196">
        <v>0</v>
      </c>
      <c r="R865" s="196">
        <f>Q865*H865</f>
        <v>0</v>
      </c>
      <c r="S865" s="196">
        <v>0</v>
      </c>
      <c r="T865" s="197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8" t="s">
        <v>148</v>
      </c>
      <c r="AT865" s="198" t="s">
        <v>129</v>
      </c>
      <c r="AU865" s="198" t="s">
        <v>135</v>
      </c>
      <c r="AY865" s="18" t="s">
        <v>126</v>
      </c>
      <c r="BE865" s="199">
        <f>IF(N865="základní",J865,0)</f>
        <v>0</v>
      </c>
      <c r="BF865" s="199">
        <f>IF(N865="snížená",J865,0)</f>
        <v>0</v>
      </c>
      <c r="BG865" s="199">
        <f>IF(N865="zákl. přenesená",J865,0)</f>
        <v>0</v>
      </c>
      <c r="BH865" s="199">
        <f>IF(N865="sníž. přenesená",J865,0)</f>
        <v>0</v>
      </c>
      <c r="BI865" s="199">
        <f>IF(N865="nulová",J865,0)</f>
        <v>0</v>
      </c>
      <c r="BJ865" s="18" t="s">
        <v>135</v>
      </c>
      <c r="BK865" s="199">
        <f>ROUND(I865*H865,2)</f>
        <v>0</v>
      </c>
      <c r="BL865" s="18" t="s">
        <v>148</v>
      </c>
      <c r="BM865" s="198" t="s">
        <v>1110</v>
      </c>
    </row>
    <row r="866" spans="1:65" s="2" customFormat="1" ht="21.75" customHeight="1">
      <c r="A866" s="35"/>
      <c r="B866" s="36"/>
      <c r="C866" s="187" t="s">
        <v>1111</v>
      </c>
      <c r="D866" s="187" t="s">
        <v>129</v>
      </c>
      <c r="E866" s="188" t="s">
        <v>1112</v>
      </c>
      <c r="F866" s="189" t="s">
        <v>1113</v>
      </c>
      <c r="G866" s="190" t="s">
        <v>248</v>
      </c>
      <c r="H866" s="191">
        <v>287.37900000000002</v>
      </c>
      <c r="I866" s="192"/>
      <c r="J866" s="193">
        <f>ROUND(I866*H866,2)</f>
        <v>0</v>
      </c>
      <c r="K866" s="189" t="s">
        <v>133</v>
      </c>
      <c r="L866" s="40"/>
      <c r="M866" s="194" t="s">
        <v>1</v>
      </c>
      <c r="N866" s="195" t="s">
        <v>42</v>
      </c>
      <c r="O866" s="72"/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7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8" t="s">
        <v>148</v>
      </c>
      <c r="AT866" s="198" t="s">
        <v>129</v>
      </c>
      <c r="AU866" s="198" t="s">
        <v>135</v>
      </c>
      <c r="AY866" s="18" t="s">
        <v>126</v>
      </c>
      <c r="BE866" s="199">
        <f>IF(N866="základní",J866,0)</f>
        <v>0</v>
      </c>
      <c r="BF866" s="199">
        <f>IF(N866="snížená",J866,0)</f>
        <v>0</v>
      </c>
      <c r="BG866" s="199">
        <f>IF(N866="zákl. přenesená",J866,0)</f>
        <v>0</v>
      </c>
      <c r="BH866" s="199">
        <f>IF(N866="sníž. přenesená",J866,0)</f>
        <v>0</v>
      </c>
      <c r="BI866" s="199">
        <f>IF(N866="nulová",J866,0)</f>
        <v>0</v>
      </c>
      <c r="BJ866" s="18" t="s">
        <v>135</v>
      </c>
      <c r="BK866" s="199">
        <f>ROUND(I866*H866,2)</f>
        <v>0</v>
      </c>
      <c r="BL866" s="18" t="s">
        <v>148</v>
      </c>
      <c r="BM866" s="198" t="s">
        <v>1114</v>
      </c>
    </row>
    <row r="867" spans="1:65" s="2" customFormat="1" ht="24.2" customHeight="1">
      <c r="A867" s="35"/>
      <c r="B867" s="36"/>
      <c r="C867" s="187" t="s">
        <v>1115</v>
      </c>
      <c r="D867" s="187" t="s">
        <v>129</v>
      </c>
      <c r="E867" s="188" t="s">
        <v>1116</v>
      </c>
      <c r="F867" s="189" t="s">
        <v>1117</v>
      </c>
      <c r="G867" s="190" t="s">
        <v>248</v>
      </c>
      <c r="H867" s="191">
        <v>1724.2739999999999</v>
      </c>
      <c r="I867" s="192"/>
      <c r="J867" s="193">
        <f>ROUND(I867*H867,2)</f>
        <v>0</v>
      </c>
      <c r="K867" s="189" t="s">
        <v>133</v>
      </c>
      <c r="L867" s="40"/>
      <c r="M867" s="194" t="s">
        <v>1</v>
      </c>
      <c r="N867" s="195" t="s">
        <v>42</v>
      </c>
      <c r="O867" s="72"/>
      <c r="P867" s="196">
        <f>O867*H867</f>
        <v>0</v>
      </c>
      <c r="Q867" s="196">
        <v>0</v>
      </c>
      <c r="R867" s="196">
        <f>Q867*H867</f>
        <v>0</v>
      </c>
      <c r="S867" s="196">
        <v>0</v>
      </c>
      <c r="T867" s="197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98" t="s">
        <v>148</v>
      </c>
      <c r="AT867" s="198" t="s">
        <v>129</v>
      </c>
      <c r="AU867" s="198" t="s">
        <v>135</v>
      </c>
      <c r="AY867" s="18" t="s">
        <v>126</v>
      </c>
      <c r="BE867" s="199">
        <f>IF(N867="základní",J867,0)</f>
        <v>0</v>
      </c>
      <c r="BF867" s="199">
        <f>IF(N867="snížená",J867,0)</f>
        <v>0</v>
      </c>
      <c r="BG867" s="199">
        <f>IF(N867="zákl. přenesená",J867,0)</f>
        <v>0</v>
      </c>
      <c r="BH867" s="199">
        <f>IF(N867="sníž. přenesená",J867,0)</f>
        <v>0</v>
      </c>
      <c r="BI867" s="199">
        <f>IF(N867="nulová",J867,0)</f>
        <v>0</v>
      </c>
      <c r="BJ867" s="18" t="s">
        <v>135</v>
      </c>
      <c r="BK867" s="199">
        <f>ROUND(I867*H867,2)</f>
        <v>0</v>
      </c>
      <c r="BL867" s="18" t="s">
        <v>148</v>
      </c>
      <c r="BM867" s="198" t="s">
        <v>1118</v>
      </c>
    </row>
    <row r="868" spans="1:65" s="14" customFormat="1">
      <c r="B868" s="216"/>
      <c r="C868" s="217"/>
      <c r="D868" s="207" t="s">
        <v>211</v>
      </c>
      <c r="E868" s="218" t="s">
        <v>1</v>
      </c>
      <c r="F868" s="219" t="s">
        <v>1119</v>
      </c>
      <c r="G868" s="217"/>
      <c r="H868" s="220">
        <v>1724.2739999999999</v>
      </c>
      <c r="I868" s="221"/>
      <c r="J868" s="217"/>
      <c r="K868" s="217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211</v>
      </c>
      <c r="AU868" s="226" t="s">
        <v>135</v>
      </c>
      <c r="AV868" s="14" t="s">
        <v>135</v>
      </c>
      <c r="AW868" s="14" t="s">
        <v>32</v>
      </c>
      <c r="AX868" s="14" t="s">
        <v>83</v>
      </c>
      <c r="AY868" s="226" t="s">
        <v>126</v>
      </c>
    </row>
    <row r="869" spans="1:65" s="2" customFormat="1" ht="24.2" customHeight="1">
      <c r="A869" s="35"/>
      <c r="B869" s="36"/>
      <c r="C869" s="187" t="s">
        <v>1120</v>
      </c>
      <c r="D869" s="187" t="s">
        <v>129</v>
      </c>
      <c r="E869" s="188" t="s">
        <v>1121</v>
      </c>
      <c r="F869" s="189" t="s">
        <v>1122</v>
      </c>
      <c r="G869" s="190" t="s">
        <v>248</v>
      </c>
      <c r="H869" s="191">
        <v>55.54</v>
      </c>
      <c r="I869" s="192"/>
      <c r="J869" s="193">
        <f t="shared" ref="J869:J874" si="10">ROUND(I869*H869,2)</f>
        <v>0</v>
      </c>
      <c r="K869" s="189" t="s">
        <v>133</v>
      </c>
      <c r="L869" s="40"/>
      <c r="M869" s="194" t="s">
        <v>1</v>
      </c>
      <c r="N869" s="195" t="s">
        <v>42</v>
      </c>
      <c r="O869" s="72"/>
      <c r="P869" s="196">
        <f t="shared" ref="P869:P874" si="11">O869*H869</f>
        <v>0</v>
      </c>
      <c r="Q869" s="196">
        <v>0</v>
      </c>
      <c r="R869" s="196">
        <f t="shared" ref="R869:R874" si="12">Q869*H869</f>
        <v>0</v>
      </c>
      <c r="S869" s="196">
        <v>0</v>
      </c>
      <c r="T869" s="197">
        <f t="shared" ref="T869:T874" si="13"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8" t="s">
        <v>148</v>
      </c>
      <c r="AT869" s="198" t="s">
        <v>129</v>
      </c>
      <c r="AU869" s="198" t="s">
        <v>135</v>
      </c>
      <c r="AY869" s="18" t="s">
        <v>126</v>
      </c>
      <c r="BE869" s="199">
        <f t="shared" ref="BE869:BE874" si="14">IF(N869="základní",J869,0)</f>
        <v>0</v>
      </c>
      <c r="BF869" s="199">
        <f t="shared" ref="BF869:BF874" si="15">IF(N869="snížená",J869,0)</f>
        <v>0</v>
      </c>
      <c r="BG869" s="199">
        <f t="shared" ref="BG869:BG874" si="16">IF(N869="zákl. přenesená",J869,0)</f>
        <v>0</v>
      </c>
      <c r="BH869" s="199">
        <f t="shared" ref="BH869:BH874" si="17">IF(N869="sníž. přenesená",J869,0)</f>
        <v>0</v>
      </c>
      <c r="BI869" s="199">
        <f t="shared" ref="BI869:BI874" si="18">IF(N869="nulová",J869,0)</f>
        <v>0</v>
      </c>
      <c r="BJ869" s="18" t="s">
        <v>135</v>
      </c>
      <c r="BK869" s="199">
        <f t="shared" ref="BK869:BK874" si="19">ROUND(I869*H869,2)</f>
        <v>0</v>
      </c>
      <c r="BL869" s="18" t="s">
        <v>148</v>
      </c>
      <c r="BM869" s="198" t="s">
        <v>1123</v>
      </c>
    </row>
    <row r="870" spans="1:65" s="2" customFormat="1" ht="24.2" customHeight="1">
      <c r="A870" s="35"/>
      <c r="B870" s="36"/>
      <c r="C870" s="187" t="s">
        <v>1124</v>
      </c>
      <c r="D870" s="187" t="s">
        <v>129</v>
      </c>
      <c r="E870" s="188" t="s">
        <v>1125</v>
      </c>
      <c r="F870" s="189" t="s">
        <v>1126</v>
      </c>
      <c r="G870" s="190" t="s">
        <v>248</v>
      </c>
      <c r="H870" s="191">
        <v>11.52</v>
      </c>
      <c r="I870" s="192"/>
      <c r="J870" s="193">
        <f t="shared" si="10"/>
        <v>0</v>
      </c>
      <c r="K870" s="189" t="s">
        <v>133</v>
      </c>
      <c r="L870" s="40"/>
      <c r="M870" s="194" t="s">
        <v>1</v>
      </c>
      <c r="N870" s="195" t="s">
        <v>42</v>
      </c>
      <c r="O870" s="72"/>
      <c r="P870" s="196">
        <f t="shared" si="11"/>
        <v>0</v>
      </c>
      <c r="Q870" s="196">
        <v>0</v>
      </c>
      <c r="R870" s="196">
        <f t="shared" si="12"/>
        <v>0</v>
      </c>
      <c r="S870" s="196">
        <v>0</v>
      </c>
      <c r="T870" s="197">
        <f t="shared" si="13"/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8" t="s">
        <v>148</v>
      </c>
      <c r="AT870" s="198" t="s">
        <v>129</v>
      </c>
      <c r="AU870" s="198" t="s">
        <v>135</v>
      </c>
      <c r="AY870" s="18" t="s">
        <v>126</v>
      </c>
      <c r="BE870" s="199">
        <f t="shared" si="14"/>
        <v>0</v>
      </c>
      <c r="BF870" s="199">
        <f t="shared" si="15"/>
        <v>0</v>
      </c>
      <c r="BG870" s="199">
        <f t="shared" si="16"/>
        <v>0</v>
      </c>
      <c r="BH870" s="199">
        <f t="shared" si="17"/>
        <v>0</v>
      </c>
      <c r="BI870" s="199">
        <f t="shared" si="18"/>
        <v>0</v>
      </c>
      <c r="BJ870" s="18" t="s">
        <v>135</v>
      </c>
      <c r="BK870" s="199">
        <f t="shared" si="19"/>
        <v>0</v>
      </c>
      <c r="BL870" s="18" t="s">
        <v>148</v>
      </c>
      <c r="BM870" s="198" t="s">
        <v>1127</v>
      </c>
    </row>
    <row r="871" spans="1:65" s="2" customFormat="1" ht="24.2" customHeight="1">
      <c r="A871" s="35"/>
      <c r="B871" s="36"/>
      <c r="C871" s="187" t="s">
        <v>1128</v>
      </c>
      <c r="D871" s="187" t="s">
        <v>129</v>
      </c>
      <c r="E871" s="188" t="s">
        <v>1129</v>
      </c>
      <c r="F871" s="189" t="s">
        <v>1130</v>
      </c>
      <c r="G871" s="190" t="s">
        <v>248</v>
      </c>
      <c r="H871" s="191">
        <v>79.709000000000003</v>
      </c>
      <c r="I871" s="192"/>
      <c r="J871" s="193">
        <f t="shared" si="10"/>
        <v>0</v>
      </c>
      <c r="K871" s="189" t="s">
        <v>133</v>
      </c>
      <c r="L871" s="40"/>
      <c r="M871" s="194" t="s">
        <v>1</v>
      </c>
      <c r="N871" s="195" t="s">
        <v>42</v>
      </c>
      <c r="O871" s="72"/>
      <c r="P871" s="196">
        <f t="shared" si="11"/>
        <v>0</v>
      </c>
      <c r="Q871" s="196">
        <v>0</v>
      </c>
      <c r="R871" s="196">
        <f t="shared" si="12"/>
        <v>0</v>
      </c>
      <c r="S871" s="196">
        <v>0</v>
      </c>
      <c r="T871" s="197">
        <f t="shared" si="13"/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98" t="s">
        <v>148</v>
      </c>
      <c r="AT871" s="198" t="s">
        <v>129</v>
      </c>
      <c r="AU871" s="198" t="s">
        <v>135</v>
      </c>
      <c r="AY871" s="18" t="s">
        <v>126</v>
      </c>
      <c r="BE871" s="199">
        <f t="shared" si="14"/>
        <v>0</v>
      </c>
      <c r="BF871" s="199">
        <f t="shared" si="15"/>
        <v>0</v>
      </c>
      <c r="BG871" s="199">
        <f t="shared" si="16"/>
        <v>0</v>
      </c>
      <c r="BH871" s="199">
        <f t="shared" si="17"/>
        <v>0</v>
      </c>
      <c r="BI871" s="199">
        <f t="shared" si="18"/>
        <v>0</v>
      </c>
      <c r="BJ871" s="18" t="s">
        <v>135</v>
      </c>
      <c r="BK871" s="199">
        <f t="shared" si="19"/>
        <v>0</v>
      </c>
      <c r="BL871" s="18" t="s">
        <v>148</v>
      </c>
      <c r="BM871" s="198" t="s">
        <v>1131</v>
      </c>
    </row>
    <row r="872" spans="1:65" s="2" customFormat="1" ht="24.2" customHeight="1">
      <c r="A872" s="35"/>
      <c r="B872" s="36"/>
      <c r="C872" s="187" t="s">
        <v>1132</v>
      </c>
      <c r="D872" s="187" t="s">
        <v>129</v>
      </c>
      <c r="E872" s="188" t="s">
        <v>1133</v>
      </c>
      <c r="F872" s="189" t="s">
        <v>1134</v>
      </c>
      <c r="G872" s="190" t="s">
        <v>248</v>
      </c>
      <c r="H872" s="191">
        <v>34.673000000000002</v>
      </c>
      <c r="I872" s="192"/>
      <c r="J872" s="193">
        <f t="shared" si="10"/>
        <v>0</v>
      </c>
      <c r="K872" s="189" t="s">
        <v>133</v>
      </c>
      <c r="L872" s="40"/>
      <c r="M872" s="194" t="s">
        <v>1</v>
      </c>
      <c r="N872" s="195" t="s">
        <v>42</v>
      </c>
      <c r="O872" s="72"/>
      <c r="P872" s="196">
        <f t="shared" si="11"/>
        <v>0</v>
      </c>
      <c r="Q872" s="196">
        <v>0</v>
      </c>
      <c r="R872" s="196">
        <f t="shared" si="12"/>
        <v>0</v>
      </c>
      <c r="S872" s="196">
        <v>0</v>
      </c>
      <c r="T872" s="197">
        <f t="shared" si="13"/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148</v>
      </c>
      <c r="AT872" s="198" t="s">
        <v>129</v>
      </c>
      <c r="AU872" s="198" t="s">
        <v>135</v>
      </c>
      <c r="AY872" s="18" t="s">
        <v>126</v>
      </c>
      <c r="BE872" s="199">
        <f t="shared" si="14"/>
        <v>0</v>
      </c>
      <c r="BF872" s="199">
        <f t="shared" si="15"/>
        <v>0</v>
      </c>
      <c r="BG872" s="199">
        <f t="shared" si="16"/>
        <v>0</v>
      </c>
      <c r="BH872" s="199">
        <f t="shared" si="17"/>
        <v>0</v>
      </c>
      <c r="BI872" s="199">
        <f t="shared" si="18"/>
        <v>0</v>
      </c>
      <c r="BJ872" s="18" t="s">
        <v>135</v>
      </c>
      <c r="BK872" s="199">
        <f t="shared" si="19"/>
        <v>0</v>
      </c>
      <c r="BL872" s="18" t="s">
        <v>148</v>
      </c>
      <c r="BM872" s="198" t="s">
        <v>1135</v>
      </c>
    </row>
    <row r="873" spans="1:65" s="2" customFormat="1" ht="24.2" customHeight="1">
      <c r="A873" s="35"/>
      <c r="B873" s="36"/>
      <c r="C873" s="187" t="s">
        <v>1136</v>
      </c>
      <c r="D873" s="187" t="s">
        <v>129</v>
      </c>
      <c r="E873" s="188" t="s">
        <v>1137</v>
      </c>
      <c r="F873" s="189" t="s">
        <v>1138</v>
      </c>
      <c r="G873" s="190" t="s">
        <v>248</v>
      </c>
      <c r="H873" s="191">
        <v>16.446999999999999</v>
      </c>
      <c r="I873" s="192"/>
      <c r="J873" s="193">
        <f t="shared" si="10"/>
        <v>0</v>
      </c>
      <c r="K873" s="189" t="s">
        <v>133</v>
      </c>
      <c r="L873" s="40"/>
      <c r="M873" s="194" t="s">
        <v>1</v>
      </c>
      <c r="N873" s="195" t="s">
        <v>42</v>
      </c>
      <c r="O873" s="72"/>
      <c r="P873" s="196">
        <f t="shared" si="11"/>
        <v>0</v>
      </c>
      <c r="Q873" s="196">
        <v>0</v>
      </c>
      <c r="R873" s="196">
        <f t="shared" si="12"/>
        <v>0</v>
      </c>
      <c r="S873" s="196">
        <v>0</v>
      </c>
      <c r="T873" s="197">
        <f t="shared" si="13"/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98" t="s">
        <v>148</v>
      </c>
      <c r="AT873" s="198" t="s">
        <v>129</v>
      </c>
      <c r="AU873" s="198" t="s">
        <v>135</v>
      </c>
      <c r="AY873" s="18" t="s">
        <v>126</v>
      </c>
      <c r="BE873" s="199">
        <f t="shared" si="14"/>
        <v>0</v>
      </c>
      <c r="BF873" s="199">
        <f t="shared" si="15"/>
        <v>0</v>
      </c>
      <c r="BG873" s="199">
        <f t="shared" si="16"/>
        <v>0</v>
      </c>
      <c r="BH873" s="199">
        <f t="shared" si="17"/>
        <v>0</v>
      </c>
      <c r="BI873" s="199">
        <f t="shared" si="18"/>
        <v>0</v>
      </c>
      <c r="BJ873" s="18" t="s">
        <v>135</v>
      </c>
      <c r="BK873" s="199">
        <f t="shared" si="19"/>
        <v>0</v>
      </c>
      <c r="BL873" s="18" t="s">
        <v>148</v>
      </c>
      <c r="BM873" s="198" t="s">
        <v>1139</v>
      </c>
    </row>
    <row r="874" spans="1:65" s="2" customFormat="1" ht="24.2" customHeight="1">
      <c r="A874" s="35"/>
      <c r="B874" s="36"/>
      <c r="C874" s="187" t="s">
        <v>1140</v>
      </c>
      <c r="D874" s="187" t="s">
        <v>129</v>
      </c>
      <c r="E874" s="188" t="s">
        <v>1141</v>
      </c>
      <c r="F874" s="189" t="s">
        <v>1142</v>
      </c>
      <c r="G874" s="190" t="s">
        <v>248</v>
      </c>
      <c r="H874" s="191">
        <v>89.49</v>
      </c>
      <c r="I874" s="192"/>
      <c r="J874" s="193">
        <f t="shared" si="10"/>
        <v>0</v>
      </c>
      <c r="K874" s="189" t="s">
        <v>133</v>
      </c>
      <c r="L874" s="40"/>
      <c r="M874" s="194" t="s">
        <v>1</v>
      </c>
      <c r="N874" s="195" t="s">
        <v>42</v>
      </c>
      <c r="O874" s="72"/>
      <c r="P874" s="196">
        <f t="shared" si="11"/>
        <v>0</v>
      </c>
      <c r="Q874" s="196">
        <v>0</v>
      </c>
      <c r="R874" s="196">
        <f t="shared" si="12"/>
        <v>0</v>
      </c>
      <c r="S874" s="196">
        <v>0</v>
      </c>
      <c r="T874" s="197">
        <f t="shared" si="13"/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8" t="s">
        <v>148</v>
      </c>
      <c r="AT874" s="198" t="s">
        <v>129</v>
      </c>
      <c r="AU874" s="198" t="s">
        <v>135</v>
      </c>
      <c r="AY874" s="18" t="s">
        <v>126</v>
      </c>
      <c r="BE874" s="199">
        <f t="shared" si="14"/>
        <v>0</v>
      </c>
      <c r="BF874" s="199">
        <f t="shared" si="15"/>
        <v>0</v>
      </c>
      <c r="BG874" s="199">
        <f t="shared" si="16"/>
        <v>0</v>
      </c>
      <c r="BH874" s="199">
        <f t="shared" si="17"/>
        <v>0</v>
      </c>
      <c r="BI874" s="199">
        <f t="shared" si="18"/>
        <v>0</v>
      </c>
      <c r="BJ874" s="18" t="s">
        <v>135</v>
      </c>
      <c r="BK874" s="199">
        <f t="shared" si="19"/>
        <v>0</v>
      </c>
      <c r="BL874" s="18" t="s">
        <v>148</v>
      </c>
      <c r="BM874" s="198" t="s">
        <v>1143</v>
      </c>
    </row>
    <row r="875" spans="1:65" s="12" customFormat="1" ht="22.9" customHeight="1">
      <c r="B875" s="171"/>
      <c r="C875" s="172"/>
      <c r="D875" s="173" t="s">
        <v>75</v>
      </c>
      <c r="E875" s="185" t="s">
        <v>1144</v>
      </c>
      <c r="F875" s="185" t="s">
        <v>1145</v>
      </c>
      <c r="G875" s="172"/>
      <c r="H875" s="172"/>
      <c r="I875" s="175"/>
      <c r="J875" s="186">
        <f>BK875</f>
        <v>0</v>
      </c>
      <c r="K875" s="172"/>
      <c r="L875" s="177"/>
      <c r="M875" s="178"/>
      <c r="N875" s="179"/>
      <c r="O875" s="179"/>
      <c r="P875" s="180">
        <f>P876</f>
        <v>0</v>
      </c>
      <c r="Q875" s="179"/>
      <c r="R875" s="180">
        <f>R876</f>
        <v>0</v>
      </c>
      <c r="S875" s="179"/>
      <c r="T875" s="181">
        <f>T876</f>
        <v>0</v>
      </c>
      <c r="AR875" s="182" t="s">
        <v>83</v>
      </c>
      <c r="AT875" s="183" t="s">
        <v>75</v>
      </c>
      <c r="AU875" s="183" t="s">
        <v>83</v>
      </c>
      <c r="AY875" s="182" t="s">
        <v>126</v>
      </c>
      <c r="BK875" s="184">
        <f>BK876</f>
        <v>0</v>
      </c>
    </row>
    <row r="876" spans="1:65" s="2" customFormat="1" ht="33" customHeight="1">
      <c r="A876" s="35"/>
      <c r="B876" s="36"/>
      <c r="C876" s="187" t="s">
        <v>1146</v>
      </c>
      <c r="D876" s="187" t="s">
        <v>129</v>
      </c>
      <c r="E876" s="188" t="s">
        <v>1147</v>
      </c>
      <c r="F876" s="189" t="s">
        <v>1148</v>
      </c>
      <c r="G876" s="190" t="s">
        <v>248</v>
      </c>
      <c r="H876" s="191">
        <v>250.65199999999999</v>
      </c>
      <c r="I876" s="192"/>
      <c r="J876" s="193">
        <f>ROUND(I876*H876,2)</f>
        <v>0</v>
      </c>
      <c r="K876" s="189" t="s">
        <v>133</v>
      </c>
      <c r="L876" s="40"/>
      <c r="M876" s="194" t="s">
        <v>1</v>
      </c>
      <c r="N876" s="195" t="s">
        <v>42</v>
      </c>
      <c r="O876" s="72"/>
      <c r="P876" s="196">
        <f>O876*H876</f>
        <v>0</v>
      </c>
      <c r="Q876" s="196">
        <v>0</v>
      </c>
      <c r="R876" s="196">
        <f>Q876*H876</f>
        <v>0</v>
      </c>
      <c r="S876" s="196">
        <v>0</v>
      </c>
      <c r="T876" s="197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8" t="s">
        <v>148</v>
      </c>
      <c r="AT876" s="198" t="s">
        <v>129</v>
      </c>
      <c r="AU876" s="198" t="s">
        <v>135</v>
      </c>
      <c r="AY876" s="18" t="s">
        <v>126</v>
      </c>
      <c r="BE876" s="199">
        <f>IF(N876="základní",J876,0)</f>
        <v>0</v>
      </c>
      <c r="BF876" s="199">
        <f>IF(N876="snížená",J876,0)</f>
        <v>0</v>
      </c>
      <c r="BG876" s="199">
        <f>IF(N876="zákl. přenesená",J876,0)</f>
        <v>0</v>
      </c>
      <c r="BH876" s="199">
        <f>IF(N876="sníž. přenesená",J876,0)</f>
        <v>0</v>
      </c>
      <c r="BI876" s="199">
        <f>IF(N876="nulová",J876,0)</f>
        <v>0</v>
      </c>
      <c r="BJ876" s="18" t="s">
        <v>135</v>
      </c>
      <c r="BK876" s="199">
        <f>ROUND(I876*H876,2)</f>
        <v>0</v>
      </c>
      <c r="BL876" s="18" t="s">
        <v>148</v>
      </c>
      <c r="BM876" s="198" t="s">
        <v>1149</v>
      </c>
    </row>
    <row r="877" spans="1:65" s="12" customFormat="1" ht="25.9" customHeight="1">
      <c r="B877" s="171"/>
      <c r="C877" s="172"/>
      <c r="D877" s="173" t="s">
        <v>75</v>
      </c>
      <c r="E877" s="174" t="s">
        <v>1150</v>
      </c>
      <c r="F877" s="174" t="s">
        <v>1151</v>
      </c>
      <c r="G877" s="172"/>
      <c r="H877" s="172"/>
      <c r="I877" s="175"/>
      <c r="J877" s="176">
        <f>BK877</f>
        <v>0</v>
      </c>
      <c r="K877" s="172"/>
      <c r="L877" s="177"/>
      <c r="M877" s="178"/>
      <c r="N877" s="179"/>
      <c r="O877" s="179"/>
      <c r="P877" s="180">
        <f>P878+P925+P954+P961+P1053+P1095+P1150+P1159+P1378+P1390+P1420+P1441+P1529+P1576+P1609</f>
        <v>0</v>
      </c>
      <c r="Q877" s="179"/>
      <c r="R877" s="180">
        <f>R878+R925+R954+R961+R1053+R1095+R1150+R1159+R1378+R1390+R1420+R1441+R1529+R1576+R1609</f>
        <v>56.186574840000006</v>
      </c>
      <c r="S877" s="179"/>
      <c r="T877" s="181">
        <f>T878+T925+T954+T961+T1053+T1095+T1150+T1159+T1378+T1390+T1420+T1441+T1529+T1576+T1609</f>
        <v>83.662607039999997</v>
      </c>
      <c r="AR877" s="182" t="s">
        <v>135</v>
      </c>
      <c r="AT877" s="183" t="s">
        <v>75</v>
      </c>
      <c r="AU877" s="183" t="s">
        <v>76</v>
      </c>
      <c r="AY877" s="182" t="s">
        <v>126</v>
      </c>
      <c r="BK877" s="184">
        <f>BK878+BK925+BK954+BK961+BK1053+BK1095+BK1150+BK1159+BK1378+BK1390+BK1420+BK1441+BK1529+BK1576+BK1609</f>
        <v>0</v>
      </c>
    </row>
    <row r="878" spans="1:65" s="12" customFormat="1" ht="22.9" customHeight="1">
      <c r="B878" s="171"/>
      <c r="C878" s="172"/>
      <c r="D878" s="173" t="s">
        <v>75</v>
      </c>
      <c r="E878" s="185" t="s">
        <v>1152</v>
      </c>
      <c r="F878" s="185" t="s">
        <v>1153</v>
      </c>
      <c r="G878" s="172"/>
      <c r="H878" s="172"/>
      <c r="I878" s="175"/>
      <c r="J878" s="186">
        <f>BK878</f>
        <v>0</v>
      </c>
      <c r="K878" s="172"/>
      <c r="L878" s="177"/>
      <c r="M878" s="178"/>
      <c r="N878" s="179"/>
      <c r="O878" s="179"/>
      <c r="P878" s="180">
        <f>SUM(P879:P924)</f>
        <v>0</v>
      </c>
      <c r="Q878" s="179"/>
      <c r="R878" s="180">
        <f>SUM(R879:R924)</f>
        <v>0.97354735999999997</v>
      </c>
      <c r="S878" s="179"/>
      <c r="T878" s="181">
        <f>SUM(T879:T924)</f>
        <v>0</v>
      </c>
      <c r="AR878" s="182" t="s">
        <v>135</v>
      </c>
      <c r="AT878" s="183" t="s">
        <v>75</v>
      </c>
      <c r="AU878" s="183" t="s">
        <v>83</v>
      </c>
      <c r="AY878" s="182" t="s">
        <v>126</v>
      </c>
      <c r="BK878" s="184">
        <f>SUM(BK879:BK924)</f>
        <v>0</v>
      </c>
    </row>
    <row r="879" spans="1:65" s="2" customFormat="1" ht="16.5" customHeight="1">
      <c r="A879" s="35"/>
      <c r="B879" s="36"/>
      <c r="C879" s="187" t="s">
        <v>1154</v>
      </c>
      <c r="D879" s="187" t="s">
        <v>129</v>
      </c>
      <c r="E879" s="188" t="s">
        <v>1155</v>
      </c>
      <c r="F879" s="189" t="s">
        <v>1156</v>
      </c>
      <c r="G879" s="190" t="s">
        <v>209</v>
      </c>
      <c r="H879" s="191">
        <v>22.7</v>
      </c>
      <c r="I879" s="192"/>
      <c r="J879" s="193">
        <f>ROUND(I879*H879,2)</f>
        <v>0</v>
      </c>
      <c r="K879" s="189" t="s">
        <v>1</v>
      </c>
      <c r="L879" s="40"/>
      <c r="M879" s="194" t="s">
        <v>1</v>
      </c>
      <c r="N879" s="195" t="s">
        <v>42</v>
      </c>
      <c r="O879" s="72"/>
      <c r="P879" s="196">
        <f>O879*H879</f>
        <v>0</v>
      </c>
      <c r="Q879" s="196">
        <v>0</v>
      </c>
      <c r="R879" s="196">
        <f>Q879*H879</f>
        <v>0</v>
      </c>
      <c r="S879" s="196">
        <v>0</v>
      </c>
      <c r="T879" s="197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98" t="s">
        <v>298</v>
      </c>
      <c r="AT879" s="198" t="s">
        <v>129</v>
      </c>
      <c r="AU879" s="198" t="s">
        <v>135</v>
      </c>
      <c r="AY879" s="18" t="s">
        <v>126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8" t="s">
        <v>135</v>
      </c>
      <c r="BK879" s="199">
        <f>ROUND(I879*H879,2)</f>
        <v>0</v>
      </c>
      <c r="BL879" s="18" t="s">
        <v>298</v>
      </c>
      <c r="BM879" s="198" t="s">
        <v>1157</v>
      </c>
    </row>
    <row r="880" spans="1:65" s="14" customFormat="1">
      <c r="B880" s="216"/>
      <c r="C880" s="217"/>
      <c r="D880" s="207" t="s">
        <v>211</v>
      </c>
      <c r="E880" s="218" t="s">
        <v>1</v>
      </c>
      <c r="F880" s="219" t="s">
        <v>1158</v>
      </c>
      <c r="G880" s="217"/>
      <c r="H880" s="220">
        <v>22.7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211</v>
      </c>
      <c r="AU880" s="226" t="s">
        <v>135</v>
      </c>
      <c r="AV880" s="14" t="s">
        <v>135</v>
      </c>
      <c r="AW880" s="14" t="s">
        <v>32</v>
      </c>
      <c r="AX880" s="14" t="s">
        <v>83</v>
      </c>
      <c r="AY880" s="226" t="s">
        <v>126</v>
      </c>
    </row>
    <row r="881" spans="1:65" s="2" customFormat="1" ht="24.2" customHeight="1">
      <c r="A881" s="35"/>
      <c r="B881" s="36"/>
      <c r="C881" s="187" t="s">
        <v>1159</v>
      </c>
      <c r="D881" s="187" t="s">
        <v>129</v>
      </c>
      <c r="E881" s="188" t="s">
        <v>1160</v>
      </c>
      <c r="F881" s="189" t="s">
        <v>1161</v>
      </c>
      <c r="G881" s="190" t="s">
        <v>209</v>
      </c>
      <c r="H881" s="191">
        <v>77.28</v>
      </c>
      <c r="I881" s="192"/>
      <c r="J881" s="193">
        <f>ROUND(I881*H881,2)</f>
        <v>0</v>
      </c>
      <c r="K881" s="189" t="s">
        <v>133</v>
      </c>
      <c r="L881" s="40"/>
      <c r="M881" s="194" t="s">
        <v>1</v>
      </c>
      <c r="N881" s="195" t="s">
        <v>42</v>
      </c>
      <c r="O881" s="72"/>
      <c r="P881" s="196">
        <f>O881*H881</f>
        <v>0</v>
      </c>
      <c r="Q881" s="196">
        <v>0</v>
      </c>
      <c r="R881" s="196">
        <f>Q881*H881</f>
        <v>0</v>
      </c>
      <c r="S881" s="196">
        <v>0</v>
      </c>
      <c r="T881" s="197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98" t="s">
        <v>298</v>
      </c>
      <c r="AT881" s="198" t="s">
        <v>129</v>
      </c>
      <c r="AU881" s="198" t="s">
        <v>135</v>
      </c>
      <c r="AY881" s="18" t="s">
        <v>126</v>
      </c>
      <c r="BE881" s="199">
        <f>IF(N881="základní",J881,0)</f>
        <v>0</v>
      </c>
      <c r="BF881" s="199">
        <f>IF(N881="snížená",J881,0)</f>
        <v>0</v>
      </c>
      <c r="BG881" s="199">
        <f>IF(N881="zákl. přenesená",J881,0)</f>
        <v>0</v>
      </c>
      <c r="BH881" s="199">
        <f>IF(N881="sníž. přenesená",J881,0)</f>
        <v>0</v>
      </c>
      <c r="BI881" s="199">
        <f>IF(N881="nulová",J881,0)</f>
        <v>0</v>
      </c>
      <c r="BJ881" s="18" t="s">
        <v>135</v>
      </c>
      <c r="BK881" s="199">
        <f>ROUND(I881*H881,2)</f>
        <v>0</v>
      </c>
      <c r="BL881" s="18" t="s">
        <v>298</v>
      </c>
      <c r="BM881" s="198" t="s">
        <v>1162</v>
      </c>
    </row>
    <row r="882" spans="1:65" s="13" customFormat="1">
      <c r="B882" s="205"/>
      <c r="C882" s="206"/>
      <c r="D882" s="207" t="s">
        <v>211</v>
      </c>
      <c r="E882" s="208" t="s">
        <v>1</v>
      </c>
      <c r="F882" s="209" t="s">
        <v>1163</v>
      </c>
      <c r="G882" s="206"/>
      <c r="H882" s="208" t="s">
        <v>1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211</v>
      </c>
      <c r="AU882" s="215" t="s">
        <v>135</v>
      </c>
      <c r="AV882" s="13" t="s">
        <v>83</v>
      </c>
      <c r="AW882" s="13" t="s">
        <v>32</v>
      </c>
      <c r="AX882" s="13" t="s">
        <v>76</v>
      </c>
      <c r="AY882" s="215" t="s">
        <v>126</v>
      </c>
    </row>
    <row r="883" spans="1:65" s="13" customFormat="1">
      <c r="B883" s="205"/>
      <c r="C883" s="206"/>
      <c r="D883" s="207" t="s">
        <v>211</v>
      </c>
      <c r="E883" s="208" t="s">
        <v>1</v>
      </c>
      <c r="F883" s="209" t="s">
        <v>351</v>
      </c>
      <c r="G883" s="206"/>
      <c r="H883" s="208" t="s">
        <v>1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211</v>
      </c>
      <c r="AU883" s="215" t="s">
        <v>135</v>
      </c>
      <c r="AV883" s="13" t="s">
        <v>83</v>
      </c>
      <c r="AW883" s="13" t="s">
        <v>32</v>
      </c>
      <c r="AX883" s="13" t="s">
        <v>76</v>
      </c>
      <c r="AY883" s="215" t="s">
        <v>126</v>
      </c>
    </row>
    <row r="884" spans="1:65" s="14" customFormat="1">
      <c r="B884" s="216"/>
      <c r="C884" s="217"/>
      <c r="D884" s="207" t="s">
        <v>211</v>
      </c>
      <c r="E884" s="218" t="s">
        <v>1</v>
      </c>
      <c r="F884" s="219" t="s">
        <v>507</v>
      </c>
      <c r="G884" s="217"/>
      <c r="H884" s="220">
        <v>13.26</v>
      </c>
      <c r="I884" s="221"/>
      <c r="J884" s="217"/>
      <c r="K884" s="217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211</v>
      </c>
      <c r="AU884" s="226" t="s">
        <v>135</v>
      </c>
      <c r="AV884" s="14" t="s">
        <v>135</v>
      </c>
      <c r="AW884" s="14" t="s">
        <v>32</v>
      </c>
      <c r="AX884" s="14" t="s">
        <v>76</v>
      </c>
      <c r="AY884" s="226" t="s">
        <v>126</v>
      </c>
    </row>
    <row r="885" spans="1:65" s="14" customFormat="1">
      <c r="B885" s="216"/>
      <c r="C885" s="217"/>
      <c r="D885" s="207" t="s">
        <v>211</v>
      </c>
      <c r="E885" s="218" t="s">
        <v>1</v>
      </c>
      <c r="F885" s="219" t="s">
        <v>909</v>
      </c>
      <c r="G885" s="217"/>
      <c r="H885" s="220">
        <v>0.48</v>
      </c>
      <c r="I885" s="221"/>
      <c r="J885" s="217"/>
      <c r="K885" s="217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211</v>
      </c>
      <c r="AU885" s="226" t="s">
        <v>135</v>
      </c>
      <c r="AV885" s="14" t="s">
        <v>135</v>
      </c>
      <c r="AW885" s="14" t="s">
        <v>32</v>
      </c>
      <c r="AX885" s="14" t="s">
        <v>76</v>
      </c>
      <c r="AY885" s="226" t="s">
        <v>126</v>
      </c>
    </row>
    <row r="886" spans="1:65" s="14" customFormat="1">
      <c r="B886" s="216"/>
      <c r="C886" s="217"/>
      <c r="D886" s="207" t="s">
        <v>211</v>
      </c>
      <c r="E886" s="218" t="s">
        <v>1</v>
      </c>
      <c r="F886" s="219" t="s">
        <v>908</v>
      </c>
      <c r="G886" s="217"/>
      <c r="H886" s="220">
        <v>5.58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211</v>
      </c>
      <c r="AU886" s="226" t="s">
        <v>135</v>
      </c>
      <c r="AV886" s="14" t="s">
        <v>135</v>
      </c>
      <c r="AW886" s="14" t="s">
        <v>32</v>
      </c>
      <c r="AX886" s="14" t="s">
        <v>76</v>
      </c>
      <c r="AY886" s="226" t="s">
        <v>126</v>
      </c>
    </row>
    <row r="887" spans="1:65" s="13" customFormat="1">
      <c r="B887" s="205"/>
      <c r="C887" s="206"/>
      <c r="D887" s="207" t="s">
        <v>211</v>
      </c>
      <c r="E887" s="208" t="s">
        <v>1</v>
      </c>
      <c r="F887" s="209" t="s">
        <v>355</v>
      </c>
      <c r="G887" s="206"/>
      <c r="H887" s="208" t="s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211</v>
      </c>
      <c r="AU887" s="215" t="s">
        <v>135</v>
      </c>
      <c r="AV887" s="13" t="s">
        <v>83</v>
      </c>
      <c r="AW887" s="13" t="s">
        <v>32</v>
      </c>
      <c r="AX887" s="13" t="s">
        <v>76</v>
      </c>
      <c r="AY887" s="215" t="s">
        <v>126</v>
      </c>
    </row>
    <row r="888" spans="1:65" s="14" customFormat="1">
      <c r="B888" s="216"/>
      <c r="C888" s="217"/>
      <c r="D888" s="207" t="s">
        <v>211</v>
      </c>
      <c r="E888" s="218" t="s">
        <v>1</v>
      </c>
      <c r="F888" s="219" t="s">
        <v>509</v>
      </c>
      <c r="G888" s="217"/>
      <c r="H888" s="220">
        <v>26.52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211</v>
      </c>
      <c r="AU888" s="226" t="s">
        <v>135</v>
      </c>
      <c r="AV888" s="14" t="s">
        <v>135</v>
      </c>
      <c r="AW888" s="14" t="s">
        <v>32</v>
      </c>
      <c r="AX888" s="14" t="s">
        <v>76</v>
      </c>
      <c r="AY888" s="226" t="s">
        <v>126</v>
      </c>
    </row>
    <row r="889" spans="1:65" s="14" customFormat="1">
      <c r="B889" s="216"/>
      <c r="C889" s="217"/>
      <c r="D889" s="207" t="s">
        <v>211</v>
      </c>
      <c r="E889" s="218" t="s">
        <v>1</v>
      </c>
      <c r="F889" s="219" t="s">
        <v>914</v>
      </c>
      <c r="G889" s="217"/>
      <c r="H889" s="220">
        <v>0.96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211</v>
      </c>
      <c r="AU889" s="226" t="s">
        <v>135</v>
      </c>
      <c r="AV889" s="14" t="s">
        <v>135</v>
      </c>
      <c r="AW889" s="14" t="s">
        <v>32</v>
      </c>
      <c r="AX889" s="14" t="s">
        <v>76</v>
      </c>
      <c r="AY889" s="226" t="s">
        <v>126</v>
      </c>
    </row>
    <row r="890" spans="1:65" s="14" customFormat="1">
      <c r="B890" s="216"/>
      <c r="C890" s="217"/>
      <c r="D890" s="207" t="s">
        <v>211</v>
      </c>
      <c r="E890" s="218" t="s">
        <v>1</v>
      </c>
      <c r="F890" s="219" t="s">
        <v>510</v>
      </c>
      <c r="G890" s="217"/>
      <c r="H890" s="220">
        <v>11.16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211</v>
      </c>
      <c r="AU890" s="226" t="s">
        <v>135</v>
      </c>
      <c r="AV890" s="14" t="s">
        <v>135</v>
      </c>
      <c r="AW890" s="14" t="s">
        <v>32</v>
      </c>
      <c r="AX890" s="14" t="s">
        <v>76</v>
      </c>
      <c r="AY890" s="226" t="s">
        <v>126</v>
      </c>
    </row>
    <row r="891" spans="1:65" s="13" customFormat="1">
      <c r="B891" s="205"/>
      <c r="C891" s="206"/>
      <c r="D891" s="207" t="s">
        <v>211</v>
      </c>
      <c r="E891" s="208" t="s">
        <v>1</v>
      </c>
      <c r="F891" s="209" t="s">
        <v>371</v>
      </c>
      <c r="G891" s="206"/>
      <c r="H891" s="208" t="s">
        <v>1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211</v>
      </c>
      <c r="AU891" s="215" t="s">
        <v>135</v>
      </c>
      <c r="AV891" s="13" t="s">
        <v>83</v>
      </c>
      <c r="AW891" s="13" t="s">
        <v>32</v>
      </c>
      <c r="AX891" s="13" t="s">
        <v>76</v>
      </c>
      <c r="AY891" s="215" t="s">
        <v>126</v>
      </c>
    </row>
    <row r="892" spans="1:65" s="14" customFormat="1">
      <c r="B892" s="216"/>
      <c r="C892" s="217"/>
      <c r="D892" s="207" t="s">
        <v>211</v>
      </c>
      <c r="E892" s="218" t="s">
        <v>1</v>
      </c>
      <c r="F892" s="219" t="s">
        <v>507</v>
      </c>
      <c r="G892" s="217"/>
      <c r="H892" s="220">
        <v>13.26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211</v>
      </c>
      <c r="AU892" s="226" t="s">
        <v>135</v>
      </c>
      <c r="AV892" s="14" t="s">
        <v>135</v>
      </c>
      <c r="AW892" s="14" t="s">
        <v>32</v>
      </c>
      <c r="AX892" s="14" t="s">
        <v>76</v>
      </c>
      <c r="AY892" s="226" t="s">
        <v>126</v>
      </c>
    </row>
    <row r="893" spans="1:65" s="14" customFormat="1">
      <c r="B893" s="216"/>
      <c r="C893" s="217"/>
      <c r="D893" s="207" t="s">
        <v>211</v>
      </c>
      <c r="E893" s="218" t="s">
        <v>1</v>
      </c>
      <c r="F893" s="219" t="s">
        <v>908</v>
      </c>
      <c r="G893" s="217"/>
      <c r="H893" s="220">
        <v>5.58</v>
      </c>
      <c r="I893" s="221"/>
      <c r="J893" s="217"/>
      <c r="K893" s="217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211</v>
      </c>
      <c r="AU893" s="226" t="s">
        <v>135</v>
      </c>
      <c r="AV893" s="14" t="s">
        <v>135</v>
      </c>
      <c r="AW893" s="14" t="s">
        <v>32</v>
      </c>
      <c r="AX893" s="14" t="s">
        <v>76</v>
      </c>
      <c r="AY893" s="226" t="s">
        <v>126</v>
      </c>
    </row>
    <row r="894" spans="1:65" s="14" customFormat="1">
      <c r="B894" s="216"/>
      <c r="C894" s="217"/>
      <c r="D894" s="207" t="s">
        <v>211</v>
      </c>
      <c r="E894" s="218" t="s">
        <v>1</v>
      </c>
      <c r="F894" s="219" t="s">
        <v>909</v>
      </c>
      <c r="G894" s="217"/>
      <c r="H894" s="220">
        <v>0.48</v>
      </c>
      <c r="I894" s="221"/>
      <c r="J894" s="217"/>
      <c r="K894" s="217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211</v>
      </c>
      <c r="AU894" s="226" t="s">
        <v>135</v>
      </c>
      <c r="AV894" s="14" t="s">
        <v>135</v>
      </c>
      <c r="AW894" s="14" t="s">
        <v>32</v>
      </c>
      <c r="AX894" s="14" t="s">
        <v>76</v>
      </c>
      <c r="AY894" s="226" t="s">
        <v>126</v>
      </c>
    </row>
    <row r="895" spans="1:65" s="15" customFormat="1">
      <c r="B895" s="227"/>
      <c r="C895" s="228"/>
      <c r="D895" s="207" t="s">
        <v>211</v>
      </c>
      <c r="E895" s="229" t="s">
        <v>1</v>
      </c>
      <c r="F895" s="230" t="s">
        <v>219</v>
      </c>
      <c r="G895" s="228"/>
      <c r="H895" s="231">
        <v>77.280000000000015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AT895" s="237" t="s">
        <v>211</v>
      </c>
      <c r="AU895" s="237" t="s">
        <v>135</v>
      </c>
      <c r="AV895" s="15" t="s">
        <v>148</v>
      </c>
      <c r="AW895" s="15" t="s">
        <v>32</v>
      </c>
      <c r="AX895" s="15" t="s">
        <v>83</v>
      </c>
      <c r="AY895" s="237" t="s">
        <v>126</v>
      </c>
    </row>
    <row r="896" spans="1:65" s="2" customFormat="1" ht="24.2" customHeight="1">
      <c r="A896" s="35"/>
      <c r="B896" s="36"/>
      <c r="C896" s="187" t="s">
        <v>1164</v>
      </c>
      <c r="D896" s="187" t="s">
        <v>129</v>
      </c>
      <c r="E896" s="188" t="s">
        <v>1165</v>
      </c>
      <c r="F896" s="189" t="s">
        <v>1166</v>
      </c>
      <c r="G896" s="190" t="s">
        <v>209</v>
      </c>
      <c r="H896" s="191">
        <v>91.32</v>
      </c>
      <c r="I896" s="192"/>
      <c r="J896" s="193">
        <f>ROUND(I896*H896,2)</f>
        <v>0</v>
      </c>
      <c r="K896" s="189" t="s">
        <v>133</v>
      </c>
      <c r="L896" s="40"/>
      <c r="M896" s="194" t="s">
        <v>1</v>
      </c>
      <c r="N896" s="195" t="s">
        <v>42</v>
      </c>
      <c r="O896" s="72"/>
      <c r="P896" s="196">
        <f>O896*H896</f>
        <v>0</v>
      </c>
      <c r="Q896" s="196">
        <v>0</v>
      </c>
      <c r="R896" s="196">
        <f>Q896*H896</f>
        <v>0</v>
      </c>
      <c r="S896" s="196">
        <v>0</v>
      </c>
      <c r="T896" s="197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8" t="s">
        <v>298</v>
      </c>
      <c r="AT896" s="198" t="s">
        <v>129</v>
      </c>
      <c r="AU896" s="198" t="s">
        <v>135</v>
      </c>
      <c r="AY896" s="18" t="s">
        <v>126</v>
      </c>
      <c r="BE896" s="199">
        <f>IF(N896="základní",J896,0)</f>
        <v>0</v>
      </c>
      <c r="BF896" s="199">
        <f>IF(N896="snížená",J896,0)</f>
        <v>0</v>
      </c>
      <c r="BG896" s="199">
        <f>IF(N896="zákl. přenesená",J896,0)</f>
        <v>0</v>
      </c>
      <c r="BH896" s="199">
        <f>IF(N896="sníž. přenesená",J896,0)</f>
        <v>0</v>
      </c>
      <c r="BI896" s="199">
        <f>IF(N896="nulová",J896,0)</f>
        <v>0</v>
      </c>
      <c r="BJ896" s="18" t="s">
        <v>135</v>
      </c>
      <c r="BK896" s="199">
        <f>ROUND(I896*H896,2)</f>
        <v>0</v>
      </c>
      <c r="BL896" s="18" t="s">
        <v>298</v>
      </c>
      <c r="BM896" s="198" t="s">
        <v>1167</v>
      </c>
    </row>
    <row r="897" spans="1:65" s="13" customFormat="1">
      <c r="B897" s="205"/>
      <c r="C897" s="206"/>
      <c r="D897" s="207" t="s">
        <v>211</v>
      </c>
      <c r="E897" s="208" t="s">
        <v>1</v>
      </c>
      <c r="F897" s="209" t="s">
        <v>1168</v>
      </c>
      <c r="G897" s="206"/>
      <c r="H897" s="208" t="s">
        <v>1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211</v>
      </c>
      <c r="AU897" s="215" t="s">
        <v>135</v>
      </c>
      <c r="AV897" s="13" t="s">
        <v>83</v>
      </c>
      <c r="AW897" s="13" t="s">
        <v>32</v>
      </c>
      <c r="AX897" s="13" t="s">
        <v>76</v>
      </c>
      <c r="AY897" s="215" t="s">
        <v>126</v>
      </c>
    </row>
    <row r="898" spans="1:65" s="13" customFormat="1">
      <c r="B898" s="205"/>
      <c r="C898" s="206"/>
      <c r="D898" s="207" t="s">
        <v>211</v>
      </c>
      <c r="E898" s="208" t="s">
        <v>1</v>
      </c>
      <c r="F898" s="209" t="s">
        <v>351</v>
      </c>
      <c r="G898" s="206"/>
      <c r="H898" s="208" t="s">
        <v>1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211</v>
      </c>
      <c r="AU898" s="215" t="s">
        <v>135</v>
      </c>
      <c r="AV898" s="13" t="s">
        <v>83</v>
      </c>
      <c r="AW898" s="13" t="s">
        <v>32</v>
      </c>
      <c r="AX898" s="13" t="s">
        <v>76</v>
      </c>
      <c r="AY898" s="215" t="s">
        <v>126</v>
      </c>
    </row>
    <row r="899" spans="1:65" s="14" customFormat="1">
      <c r="B899" s="216"/>
      <c r="C899" s="217"/>
      <c r="D899" s="207" t="s">
        <v>211</v>
      </c>
      <c r="E899" s="218" t="s">
        <v>1</v>
      </c>
      <c r="F899" s="219" t="s">
        <v>1169</v>
      </c>
      <c r="G899" s="217"/>
      <c r="H899" s="220">
        <v>6.6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211</v>
      </c>
      <c r="AU899" s="226" t="s">
        <v>135</v>
      </c>
      <c r="AV899" s="14" t="s">
        <v>135</v>
      </c>
      <c r="AW899" s="14" t="s">
        <v>32</v>
      </c>
      <c r="AX899" s="14" t="s">
        <v>76</v>
      </c>
      <c r="AY899" s="226" t="s">
        <v>126</v>
      </c>
    </row>
    <row r="900" spans="1:65" s="14" customFormat="1">
      <c r="B900" s="216"/>
      <c r="C900" s="217"/>
      <c r="D900" s="207" t="s">
        <v>211</v>
      </c>
      <c r="E900" s="218" t="s">
        <v>1</v>
      </c>
      <c r="F900" s="219" t="s">
        <v>1170</v>
      </c>
      <c r="G900" s="217"/>
      <c r="H900" s="220">
        <v>9.57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211</v>
      </c>
      <c r="AU900" s="226" t="s">
        <v>135</v>
      </c>
      <c r="AV900" s="14" t="s">
        <v>135</v>
      </c>
      <c r="AW900" s="14" t="s">
        <v>32</v>
      </c>
      <c r="AX900" s="14" t="s">
        <v>76</v>
      </c>
      <c r="AY900" s="226" t="s">
        <v>126</v>
      </c>
    </row>
    <row r="901" spans="1:65" s="14" customFormat="1">
      <c r="B901" s="216"/>
      <c r="C901" s="217"/>
      <c r="D901" s="207" t="s">
        <v>211</v>
      </c>
      <c r="E901" s="218" t="s">
        <v>1</v>
      </c>
      <c r="F901" s="219" t="s">
        <v>1171</v>
      </c>
      <c r="G901" s="217"/>
      <c r="H901" s="220">
        <v>6.66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211</v>
      </c>
      <c r="AU901" s="226" t="s">
        <v>135</v>
      </c>
      <c r="AV901" s="14" t="s">
        <v>135</v>
      </c>
      <c r="AW901" s="14" t="s">
        <v>32</v>
      </c>
      <c r="AX901" s="14" t="s">
        <v>76</v>
      </c>
      <c r="AY901" s="226" t="s">
        <v>126</v>
      </c>
    </row>
    <row r="902" spans="1:65" s="13" customFormat="1">
      <c r="B902" s="205"/>
      <c r="C902" s="206"/>
      <c r="D902" s="207" t="s">
        <v>211</v>
      </c>
      <c r="E902" s="208" t="s">
        <v>1</v>
      </c>
      <c r="F902" s="209" t="s">
        <v>355</v>
      </c>
      <c r="G902" s="206"/>
      <c r="H902" s="208" t="s">
        <v>1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211</v>
      </c>
      <c r="AU902" s="215" t="s">
        <v>135</v>
      </c>
      <c r="AV902" s="13" t="s">
        <v>83</v>
      </c>
      <c r="AW902" s="13" t="s">
        <v>32</v>
      </c>
      <c r="AX902" s="13" t="s">
        <v>76</v>
      </c>
      <c r="AY902" s="215" t="s">
        <v>126</v>
      </c>
    </row>
    <row r="903" spans="1:65" s="14" customFormat="1">
      <c r="B903" s="216"/>
      <c r="C903" s="217"/>
      <c r="D903" s="207" t="s">
        <v>211</v>
      </c>
      <c r="E903" s="218" t="s">
        <v>1</v>
      </c>
      <c r="F903" s="219" t="s">
        <v>1172</v>
      </c>
      <c r="G903" s="217"/>
      <c r="H903" s="220">
        <v>13.2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211</v>
      </c>
      <c r="AU903" s="226" t="s">
        <v>135</v>
      </c>
      <c r="AV903" s="14" t="s">
        <v>135</v>
      </c>
      <c r="AW903" s="14" t="s">
        <v>32</v>
      </c>
      <c r="AX903" s="14" t="s">
        <v>76</v>
      </c>
      <c r="AY903" s="226" t="s">
        <v>126</v>
      </c>
    </row>
    <row r="904" spans="1:65" s="14" customFormat="1">
      <c r="B904" s="216"/>
      <c r="C904" s="217"/>
      <c r="D904" s="207" t="s">
        <v>211</v>
      </c>
      <c r="E904" s="218" t="s">
        <v>1</v>
      </c>
      <c r="F904" s="219" t="s">
        <v>1173</v>
      </c>
      <c r="G904" s="217"/>
      <c r="H904" s="220">
        <v>19.14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211</v>
      </c>
      <c r="AU904" s="226" t="s">
        <v>135</v>
      </c>
      <c r="AV904" s="14" t="s">
        <v>135</v>
      </c>
      <c r="AW904" s="14" t="s">
        <v>32</v>
      </c>
      <c r="AX904" s="14" t="s">
        <v>76</v>
      </c>
      <c r="AY904" s="226" t="s">
        <v>126</v>
      </c>
    </row>
    <row r="905" spans="1:65" s="14" customFormat="1">
      <c r="B905" s="216"/>
      <c r="C905" s="217"/>
      <c r="D905" s="207" t="s">
        <v>211</v>
      </c>
      <c r="E905" s="218" t="s">
        <v>1</v>
      </c>
      <c r="F905" s="219" t="s">
        <v>1174</v>
      </c>
      <c r="G905" s="217"/>
      <c r="H905" s="220">
        <v>13.32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211</v>
      </c>
      <c r="AU905" s="226" t="s">
        <v>135</v>
      </c>
      <c r="AV905" s="14" t="s">
        <v>135</v>
      </c>
      <c r="AW905" s="14" t="s">
        <v>32</v>
      </c>
      <c r="AX905" s="14" t="s">
        <v>76</v>
      </c>
      <c r="AY905" s="226" t="s">
        <v>126</v>
      </c>
    </row>
    <row r="906" spans="1:65" s="13" customFormat="1">
      <c r="B906" s="205"/>
      <c r="C906" s="206"/>
      <c r="D906" s="207" t="s">
        <v>211</v>
      </c>
      <c r="E906" s="208" t="s">
        <v>1</v>
      </c>
      <c r="F906" s="209" t="s">
        <v>371</v>
      </c>
      <c r="G906" s="206"/>
      <c r="H906" s="208" t="s">
        <v>1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211</v>
      </c>
      <c r="AU906" s="215" t="s">
        <v>135</v>
      </c>
      <c r="AV906" s="13" t="s">
        <v>83</v>
      </c>
      <c r="AW906" s="13" t="s">
        <v>32</v>
      </c>
      <c r="AX906" s="13" t="s">
        <v>76</v>
      </c>
      <c r="AY906" s="215" t="s">
        <v>126</v>
      </c>
    </row>
    <row r="907" spans="1:65" s="14" customFormat="1">
      <c r="B907" s="216"/>
      <c r="C907" s="217"/>
      <c r="D907" s="207" t="s">
        <v>211</v>
      </c>
      <c r="E907" s="218" t="s">
        <v>1</v>
      </c>
      <c r="F907" s="219" t="s">
        <v>1169</v>
      </c>
      <c r="G907" s="217"/>
      <c r="H907" s="220">
        <v>6.6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211</v>
      </c>
      <c r="AU907" s="226" t="s">
        <v>135</v>
      </c>
      <c r="AV907" s="14" t="s">
        <v>135</v>
      </c>
      <c r="AW907" s="14" t="s">
        <v>32</v>
      </c>
      <c r="AX907" s="14" t="s">
        <v>76</v>
      </c>
      <c r="AY907" s="226" t="s">
        <v>126</v>
      </c>
    </row>
    <row r="908" spans="1:65" s="14" customFormat="1">
      <c r="B908" s="216"/>
      <c r="C908" s="217"/>
      <c r="D908" s="207" t="s">
        <v>211</v>
      </c>
      <c r="E908" s="218" t="s">
        <v>1</v>
      </c>
      <c r="F908" s="219" t="s">
        <v>1170</v>
      </c>
      <c r="G908" s="217"/>
      <c r="H908" s="220">
        <v>9.57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211</v>
      </c>
      <c r="AU908" s="226" t="s">
        <v>135</v>
      </c>
      <c r="AV908" s="14" t="s">
        <v>135</v>
      </c>
      <c r="AW908" s="14" t="s">
        <v>32</v>
      </c>
      <c r="AX908" s="14" t="s">
        <v>76</v>
      </c>
      <c r="AY908" s="226" t="s">
        <v>126</v>
      </c>
    </row>
    <row r="909" spans="1:65" s="14" customFormat="1">
      <c r="B909" s="216"/>
      <c r="C909" s="217"/>
      <c r="D909" s="207" t="s">
        <v>211</v>
      </c>
      <c r="E909" s="218" t="s">
        <v>1</v>
      </c>
      <c r="F909" s="219" t="s">
        <v>1171</v>
      </c>
      <c r="G909" s="217"/>
      <c r="H909" s="220">
        <v>6.66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211</v>
      </c>
      <c r="AU909" s="226" t="s">
        <v>135</v>
      </c>
      <c r="AV909" s="14" t="s">
        <v>135</v>
      </c>
      <c r="AW909" s="14" t="s">
        <v>32</v>
      </c>
      <c r="AX909" s="14" t="s">
        <v>76</v>
      </c>
      <c r="AY909" s="226" t="s">
        <v>126</v>
      </c>
    </row>
    <row r="910" spans="1:65" s="15" customFormat="1">
      <c r="B910" s="227"/>
      <c r="C910" s="228"/>
      <c r="D910" s="207" t="s">
        <v>211</v>
      </c>
      <c r="E910" s="229" t="s">
        <v>1</v>
      </c>
      <c r="F910" s="230" t="s">
        <v>219</v>
      </c>
      <c r="G910" s="228"/>
      <c r="H910" s="231">
        <v>91.32</v>
      </c>
      <c r="I910" s="232"/>
      <c r="J910" s="228"/>
      <c r="K910" s="228"/>
      <c r="L910" s="233"/>
      <c r="M910" s="234"/>
      <c r="N910" s="235"/>
      <c r="O910" s="235"/>
      <c r="P910" s="235"/>
      <c r="Q910" s="235"/>
      <c r="R910" s="235"/>
      <c r="S910" s="235"/>
      <c r="T910" s="236"/>
      <c r="AT910" s="237" t="s">
        <v>211</v>
      </c>
      <c r="AU910" s="237" t="s">
        <v>135</v>
      </c>
      <c r="AV910" s="15" t="s">
        <v>148</v>
      </c>
      <c r="AW910" s="15" t="s">
        <v>32</v>
      </c>
      <c r="AX910" s="15" t="s">
        <v>83</v>
      </c>
      <c r="AY910" s="237" t="s">
        <v>126</v>
      </c>
    </row>
    <row r="911" spans="1:65" s="2" customFormat="1" ht="16.5" customHeight="1">
      <c r="A911" s="35"/>
      <c r="B911" s="36"/>
      <c r="C911" s="243" t="s">
        <v>1175</v>
      </c>
      <c r="D911" s="243" t="s">
        <v>340</v>
      </c>
      <c r="E911" s="244" t="s">
        <v>1176</v>
      </c>
      <c r="F911" s="245" t="s">
        <v>1177</v>
      </c>
      <c r="G911" s="246" t="s">
        <v>248</v>
      </c>
      <c r="H911" s="247">
        <v>5.8999999999999997E-2</v>
      </c>
      <c r="I911" s="248"/>
      <c r="J911" s="249">
        <f>ROUND(I911*H911,2)</f>
        <v>0</v>
      </c>
      <c r="K911" s="245" t="s">
        <v>133</v>
      </c>
      <c r="L911" s="250"/>
      <c r="M911" s="251" t="s">
        <v>1</v>
      </c>
      <c r="N911" s="252" t="s">
        <v>42</v>
      </c>
      <c r="O911" s="72"/>
      <c r="P911" s="196">
        <f>O911*H911</f>
        <v>0</v>
      </c>
      <c r="Q911" s="196">
        <v>1</v>
      </c>
      <c r="R911" s="196">
        <f>Q911*H911</f>
        <v>5.8999999999999997E-2</v>
      </c>
      <c r="S911" s="196">
        <v>0</v>
      </c>
      <c r="T911" s="197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8" t="s">
        <v>405</v>
      </c>
      <c r="AT911" s="198" t="s">
        <v>340</v>
      </c>
      <c r="AU911" s="198" t="s">
        <v>135</v>
      </c>
      <c r="AY911" s="18" t="s">
        <v>126</v>
      </c>
      <c r="BE911" s="199">
        <f>IF(N911="základní",J911,0)</f>
        <v>0</v>
      </c>
      <c r="BF911" s="199">
        <f>IF(N911="snížená",J911,0)</f>
        <v>0</v>
      </c>
      <c r="BG911" s="199">
        <f>IF(N911="zákl. přenesená",J911,0)</f>
        <v>0</v>
      </c>
      <c r="BH911" s="199">
        <f>IF(N911="sníž. přenesená",J911,0)</f>
        <v>0</v>
      </c>
      <c r="BI911" s="199">
        <f>IF(N911="nulová",J911,0)</f>
        <v>0</v>
      </c>
      <c r="BJ911" s="18" t="s">
        <v>135</v>
      </c>
      <c r="BK911" s="199">
        <f>ROUND(I911*H911,2)</f>
        <v>0</v>
      </c>
      <c r="BL911" s="18" t="s">
        <v>298</v>
      </c>
      <c r="BM911" s="198" t="s">
        <v>1178</v>
      </c>
    </row>
    <row r="912" spans="1:65" s="2" customFormat="1" ht="19.5">
      <c r="A912" s="35"/>
      <c r="B912" s="36"/>
      <c r="C912" s="37"/>
      <c r="D912" s="207" t="s">
        <v>344</v>
      </c>
      <c r="E912" s="37"/>
      <c r="F912" s="253" t="s">
        <v>1179</v>
      </c>
      <c r="G912" s="37"/>
      <c r="H912" s="37"/>
      <c r="I912" s="240"/>
      <c r="J912" s="37"/>
      <c r="K912" s="37"/>
      <c r="L912" s="40"/>
      <c r="M912" s="241"/>
      <c r="N912" s="242"/>
      <c r="O912" s="72"/>
      <c r="P912" s="72"/>
      <c r="Q912" s="72"/>
      <c r="R912" s="72"/>
      <c r="S912" s="72"/>
      <c r="T912" s="73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T912" s="18" t="s">
        <v>344</v>
      </c>
      <c r="AU912" s="18" t="s">
        <v>135</v>
      </c>
    </row>
    <row r="913" spans="1:65" s="14" customFormat="1">
      <c r="B913" s="216"/>
      <c r="C913" s="217"/>
      <c r="D913" s="207" t="s">
        <v>211</v>
      </c>
      <c r="E913" s="218" t="s">
        <v>1</v>
      </c>
      <c r="F913" s="219" t="s">
        <v>1180</v>
      </c>
      <c r="G913" s="217"/>
      <c r="H913" s="220">
        <v>168.6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211</v>
      </c>
      <c r="AU913" s="226" t="s">
        <v>135</v>
      </c>
      <c r="AV913" s="14" t="s">
        <v>135</v>
      </c>
      <c r="AW913" s="14" t="s">
        <v>32</v>
      </c>
      <c r="AX913" s="14" t="s">
        <v>83</v>
      </c>
      <c r="AY913" s="226" t="s">
        <v>126</v>
      </c>
    </row>
    <row r="914" spans="1:65" s="14" customFormat="1">
      <c r="B914" s="216"/>
      <c r="C914" s="217"/>
      <c r="D914" s="207" t="s">
        <v>211</v>
      </c>
      <c r="E914" s="217"/>
      <c r="F914" s="219" t="s">
        <v>1181</v>
      </c>
      <c r="G914" s="217"/>
      <c r="H914" s="220">
        <v>5.8999999999999997E-2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211</v>
      </c>
      <c r="AU914" s="226" t="s">
        <v>135</v>
      </c>
      <c r="AV914" s="14" t="s">
        <v>135</v>
      </c>
      <c r="AW914" s="14" t="s">
        <v>4</v>
      </c>
      <c r="AX914" s="14" t="s">
        <v>83</v>
      </c>
      <c r="AY914" s="226" t="s">
        <v>126</v>
      </c>
    </row>
    <row r="915" spans="1:65" s="2" customFormat="1" ht="21.75" customHeight="1">
      <c r="A915" s="35"/>
      <c r="B915" s="36"/>
      <c r="C915" s="187" t="s">
        <v>1182</v>
      </c>
      <c r="D915" s="187" t="s">
        <v>129</v>
      </c>
      <c r="E915" s="188" t="s">
        <v>1183</v>
      </c>
      <c r="F915" s="189" t="s">
        <v>1184</v>
      </c>
      <c r="G915" s="190" t="s">
        <v>209</v>
      </c>
      <c r="H915" s="191">
        <v>77.28</v>
      </c>
      <c r="I915" s="192"/>
      <c r="J915" s="193">
        <f>ROUND(I915*H915,2)</f>
        <v>0</v>
      </c>
      <c r="K915" s="189" t="s">
        <v>133</v>
      </c>
      <c r="L915" s="40"/>
      <c r="M915" s="194" t="s">
        <v>1</v>
      </c>
      <c r="N915" s="195" t="s">
        <v>42</v>
      </c>
      <c r="O915" s="72"/>
      <c r="P915" s="196">
        <f>O915*H915</f>
        <v>0</v>
      </c>
      <c r="Q915" s="196">
        <v>4.0000000000000002E-4</v>
      </c>
      <c r="R915" s="196">
        <f>Q915*H915</f>
        <v>3.0912000000000002E-2</v>
      </c>
      <c r="S915" s="196">
        <v>0</v>
      </c>
      <c r="T915" s="197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8" t="s">
        <v>298</v>
      </c>
      <c r="AT915" s="198" t="s">
        <v>129</v>
      </c>
      <c r="AU915" s="198" t="s">
        <v>135</v>
      </c>
      <c r="AY915" s="18" t="s">
        <v>126</v>
      </c>
      <c r="BE915" s="199">
        <f>IF(N915="základní",J915,0)</f>
        <v>0</v>
      </c>
      <c r="BF915" s="199">
        <f>IF(N915="snížená",J915,0)</f>
        <v>0</v>
      </c>
      <c r="BG915" s="199">
        <f>IF(N915="zákl. přenesená",J915,0)</f>
        <v>0</v>
      </c>
      <c r="BH915" s="199">
        <f>IF(N915="sníž. přenesená",J915,0)</f>
        <v>0</v>
      </c>
      <c r="BI915" s="199">
        <f>IF(N915="nulová",J915,0)</f>
        <v>0</v>
      </c>
      <c r="BJ915" s="18" t="s">
        <v>135</v>
      </c>
      <c r="BK915" s="199">
        <f>ROUND(I915*H915,2)</f>
        <v>0</v>
      </c>
      <c r="BL915" s="18" t="s">
        <v>298</v>
      </c>
      <c r="BM915" s="198" t="s">
        <v>1185</v>
      </c>
    </row>
    <row r="916" spans="1:65" s="2" customFormat="1" ht="21.75" customHeight="1">
      <c r="A916" s="35"/>
      <c r="B916" s="36"/>
      <c r="C916" s="187" t="s">
        <v>1186</v>
      </c>
      <c r="D916" s="187" t="s">
        <v>129</v>
      </c>
      <c r="E916" s="188" t="s">
        <v>1187</v>
      </c>
      <c r="F916" s="189" t="s">
        <v>1188</v>
      </c>
      <c r="G916" s="190" t="s">
        <v>209</v>
      </c>
      <c r="H916" s="191">
        <v>91.32</v>
      </c>
      <c r="I916" s="192"/>
      <c r="J916" s="193">
        <f>ROUND(I916*H916,2)</f>
        <v>0</v>
      </c>
      <c r="K916" s="189" t="s">
        <v>133</v>
      </c>
      <c r="L916" s="40"/>
      <c r="M916" s="194" t="s">
        <v>1</v>
      </c>
      <c r="N916" s="195" t="s">
        <v>42</v>
      </c>
      <c r="O916" s="72"/>
      <c r="P916" s="196">
        <f>O916*H916</f>
        <v>0</v>
      </c>
      <c r="Q916" s="196">
        <v>4.0000000000000002E-4</v>
      </c>
      <c r="R916" s="196">
        <f>Q916*H916</f>
        <v>3.6527999999999998E-2</v>
      </c>
      <c r="S916" s="196">
        <v>0</v>
      </c>
      <c r="T916" s="197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98" t="s">
        <v>298</v>
      </c>
      <c r="AT916" s="198" t="s">
        <v>129</v>
      </c>
      <c r="AU916" s="198" t="s">
        <v>135</v>
      </c>
      <c r="AY916" s="18" t="s">
        <v>126</v>
      </c>
      <c r="BE916" s="199">
        <f>IF(N916="základní",J916,0)</f>
        <v>0</v>
      </c>
      <c r="BF916" s="199">
        <f>IF(N916="snížená",J916,0)</f>
        <v>0</v>
      </c>
      <c r="BG916" s="199">
        <f>IF(N916="zákl. přenesená",J916,0)</f>
        <v>0</v>
      </c>
      <c r="BH916" s="199">
        <f>IF(N916="sníž. přenesená",J916,0)</f>
        <v>0</v>
      </c>
      <c r="BI916" s="199">
        <f>IF(N916="nulová",J916,0)</f>
        <v>0</v>
      </c>
      <c r="BJ916" s="18" t="s">
        <v>135</v>
      </c>
      <c r="BK916" s="199">
        <f>ROUND(I916*H916,2)</f>
        <v>0</v>
      </c>
      <c r="BL916" s="18" t="s">
        <v>298</v>
      </c>
      <c r="BM916" s="198" t="s">
        <v>1189</v>
      </c>
    </row>
    <row r="917" spans="1:65" s="2" customFormat="1" ht="21.75" customHeight="1">
      <c r="A917" s="35"/>
      <c r="B917" s="36"/>
      <c r="C917" s="243" t="s">
        <v>1190</v>
      </c>
      <c r="D917" s="243" t="s">
        <v>340</v>
      </c>
      <c r="E917" s="244" t="s">
        <v>1191</v>
      </c>
      <c r="F917" s="245" t="s">
        <v>1192</v>
      </c>
      <c r="G917" s="246" t="s">
        <v>209</v>
      </c>
      <c r="H917" s="247">
        <v>202.32</v>
      </c>
      <c r="I917" s="248"/>
      <c r="J917" s="249">
        <f>ROUND(I917*H917,2)</f>
        <v>0</v>
      </c>
      <c r="K917" s="245" t="s">
        <v>133</v>
      </c>
      <c r="L917" s="250"/>
      <c r="M917" s="251" t="s">
        <v>1</v>
      </c>
      <c r="N917" s="252" t="s">
        <v>42</v>
      </c>
      <c r="O917" s="72"/>
      <c r="P917" s="196">
        <f>O917*H917</f>
        <v>0</v>
      </c>
      <c r="Q917" s="196">
        <v>3.8800000000000002E-3</v>
      </c>
      <c r="R917" s="196">
        <f>Q917*H917</f>
        <v>0.78500159999999997</v>
      </c>
      <c r="S917" s="196">
        <v>0</v>
      </c>
      <c r="T917" s="197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8" t="s">
        <v>405</v>
      </c>
      <c r="AT917" s="198" t="s">
        <v>340</v>
      </c>
      <c r="AU917" s="198" t="s">
        <v>135</v>
      </c>
      <c r="AY917" s="18" t="s">
        <v>126</v>
      </c>
      <c r="BE917" s="199">
        <f>IF(N917="základní",J917,0)</f>
        <v>0</v>
      </c>
      <c r="BF917" s="199">
        <f>IF(N917="snížená",J917,0)</f>
        <v>0</v>
      </c>
      <c r="BG917" s="199">
        <f>IF(N917="zákl. přenesená",J917,0)</f>
        <v>0</v>
      </c>
      <c r="BH917" s="199">
        <f>IF(N917="sníž. přenesená",J917,0)</f>
        <v>0</v>
      </c>
      <c r="BI917" s="199">
        <f>IF(N917="nulová",J917,0)</f>
        <v>0</v>
      </c>
      <c r="BJ917" s="18" t="s">
        <v>135</v>
      </c>
      <c r="BK917" s="199">
        <f>ROUND(I917*H917,2)</f>
        <v>0</v>
      </c>
      <c r="BL917" s="18" t="s">
        <v>298</v>
      </c>
      <c r="BM917" s="198" t="s">
        <v>1193</v>
      </c>
    </row>
    <row r="918" spans="1:65" s="14" customFormat="1">
      <c r="B918" s="216"/>
      <c r="C918" s="217"/>
      <c r="D918" s="207" t="s">
        <v>211</v>
      </c>
      <c r="E918" s="218" t="s">
        <v>1</v>
      </c>
      <c r="F918" s="219" t="s">
        <v>1180</v>
      </c>
      <c r="G918" s="217"/>
      <c r="H918" s="220">
        <v>168.6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211</v>
      </c>
      <c r="AU918" s="226" t="s">
        <v>135</v>
      </c>
      <c r="AV918" s="14" t="s">
        <v>135</v>
      </c>
      <c r="AW918" s="14" t="s">
        <v>32</v>
      </c>
      <c r="AX918" s="14" t="s">
        <v>83</v>
      </c>
      <c r="AY918" s="226" t="s">
        <v>126</v>
      </c>
    </row>
    <row r="919" spans="1:65" s="14" customFormat="1">
      <c r="B919" s="216"/>
      <c r="C919" s="217"/>
      <c r="D919" s="207" t="s">
        <v>211</v>
      </c>
      <c r="E919" s="217"/>
      <c r="F919" s="219" t="s">
        <v>1194</v>
      </c>
      <c r="G919" s="217"/>
      <c r="H919" s="220">
        <v>202.32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211</v>
      </c>
      <c r="AU919" s="226" t="s">
        <v>135</v>
      </c>
      <c r="AV919" s="14" t="s">
        <v>135</v>
      </c>
      <c r="AW919" s="14" t="s">
        <v>4</v>
      </c>
      <c r="AX919" s="14" t="s">
        <v>83</v>
      </c>
      <c r="AY919" s="226" t="s">
        <v>126</v>
      </c>
    </row>
    <row r="920" spans="1:65" s="2" customFormat="1" ht="24.2" customHeight="1">
      <c r="A920" s="35"/>
      <c r="B920" s="36"/>
      <c r="C920" s="187" t="s">
        <v>1195</v>
      </c>
      <c r="D920" s="187" t="s">
        <v>129</v>
      </c>
      <c r="E920" s="188" t="s">
        <v>1196</v>
      </c>
      <c r="F920" s="189" t="s">
        <v>1197</v>
      </c>
      <c r="G920" s="190" t="s">
        <v>209</v>
      </c>
      <c r="H920" s="191">
        <v>59.472000000000001</v>
      </c>
      <c r="I920" s="192"/>
      <c r="J920" s="193">
        <f>ROUND(I920*H920,2)</f>
        <v>0</v>
      </c>
      <c r="K920" s="189" t="s">
        <v>133</v>
      </c>
      <c r="L920" s="40"/>
      <c r="M920" s="194" t="s">
        <v>1</v>
      </c>
      <c r="N920" s="195" t="s">
        <v>42</v>
      </c>
      <c r="O920" s="72"/>
      <c r="P920" s="196">
        <f>O920*H920</f>
        <v>0</v>
      </c>
      <c r="Q920" s="196">
        <v>6.3000000000000003E-4</v>
      </c>
      <c r="R920" s="196">
        <f>Q920*H920</f>
        <v>3.7467360000000005E-2</v>
      </c>
      <c r="S920" s="196">
        <v>0</v>
      </c>
      <c r="T920" s="197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98" t="s">
        <v>298</v>
      </c>
      <c r="AT920" s="198" t="s">
        <v>129</v>
      </c>
      <c r="AU920" s="198" t="s">
        <v>135</v>
      </c>
      <c r="AY920" s="18" t="s">
        <v>126</v>
      </c>
      <c r="BE920" s="199">
        <f>IF(N920="základní",J920,0)</f>
        <v>0</v>
      </c>
      <c r="BF920" s="199">
        <f>IF(N920="snížená",J920,0)</f>
        <v>0</v>
      </c>
      <c r="BG920" s="199">
        <f>IF(N920="zákl. přenesená",J920,0)</f>
        <v>0</v>
      </c>
      <c r="BH920" s="199">
        <f>IF(N920="sníž. přenesená",J920,0)</f>
        <v>0</v>
      </c>
      <c r="BI920" s="199">
        <f>IF(N920="nulová",J920,0)</f>
        <v>0</v>
      </c>
      <c r="BJ920" s="18" t="s">
        <v>135</v>
      </c>
      <c r="BK920" s="199">
        <f>ROUND(I920*H920,2)</f>
        <v>0</v>
      </c>
      <c r="BL920" s="18" t="s">
        <v>298</v>
      </c>
      <c r="BM920" s="198" t="s">
        <v>1198</v>
      </c>
    </row>
    <row r="921" spans="1:65" s="14" customFormat="1">
      <c r="B921" s="216"/>
      <c r="C921" s="217"/>
      <c r="D921" s="207" t="s">
        <v>211</v>
      </c>
      <c r="E921" s="218" t="s">
        <v>1</v>
      </c>
      <c r="F921" s="219" t="s">
        <v>1199</v>
      </c>
      <c r="G921" s="217"/>
      <c r="H921" s="220">
        <v>59.472000000000001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211</v>
      </c>
      <c r="AU921" s="226" t="s">
        <v>135</v>
      </c>
      <c r="AV921" s="14" t="s">
        <v>135</v>
      </c>
      <c r="AW921" s="14" t="s">
        <v>32</v>
      </c>
      <c r="AX921" s="14" t="s">
        <v>83</v>
      </c>
      <c r="AY921" s="226" t="s">
        <v>126</v>
      </c>
    </row>
    <row r="922" spans="1:65" s="2" customFormat="1" ht="16.5" customHeight="1">
      <c r="A922" s="35"/>
      <c r="B922" s="36"/>
      <c r="C922" s="187" t="s">
        <v>1200</v>
      </c>
      <c r="D922" s="187" t="s">
        <v>129</v>
      </c>
      <c r="E922" s="188" t="s">
        <v>1201</v>
      </c>
      <c r="F922" s="189" t="s">
        <v>1202</v>
      </c>
      <c r="G922" s="190" t="s">
        <v>222</v>
      </c>
      <c r="H922" s="191">
        <v>84.96</v>
      </c>
      <c r="I922" s="192"/>
      <c r="J922" s="193">
        <f>ROUND(I922*H922,2)</f>
        <v>0</v>
      </c>
      <c r="K922" s="189" t="s">
        <v>133</v>
      </c>
      <c r="L922" s="40"/>
      <c r="M922" s="194" t="s">
        <v>1</v>
      </c>
      <c r="N922" s="195" t="s">
        <v>42</v>
      </c>
      <c r="O922" s="72"/>
      <c r="P922" s="196">
        <f>O922*H922</f>
        <v>0</v>
      </c>
      <c r="Q922" s="196">
        <v>2.9E-4</v>
      </c>
      <c r="R922" s="196">
        <f>Q922*H922</f>
        <v>2.4638399999999998E-2</v>
      </c>
      <c r="S922" s="196">
        <v>0</v>
      </c>
      <c r="T922" s="197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98" t="s">
        <v>298</v>
      </c>
      <c r="AT922" s="198" t="s">
        <v>129</v>
      </c>
      <c r="AU922" s="198" t="s">
        <v>135</v>
      </c>
      <c r="AY922" s="18" t="s">
        <v>126</v>
      </c>
      <c r="BE922" s="199">
        <f>IF(N922="základní",J922,0)</f>
        <v>0</v>
      </c>
      <c r="BF922" s="199">
        <f>IF(N922="snížená",J922,0)</f>
        <v>0</v>
      </c>
      <c r="BG922" s="199">
        <f>IF(N922="zákl. přenesená",J922,0)</f>
        <v>0</v>
      </c>
      <c r="BH922" s="199">
        <f>IF(N922="sníž. přenesená",J922,0)</f>
        <v>0</v>
      </c>
      <c r="BI922" s="199">
        <f>IF(N922="nulová",J922,0)</f>
        <v>0</v>
      </c>
      <c r="BJ922" s="18" t="s">
        <v>135</v>
      </c>
      <c r="BK922" s="199">
        <f>ROUND(I922*H922,2)</f>
        <v>0</v>
      </c>
      <c r="BL922" s="18" t="s">
        <v>298</v>
      </c>
      <c r="BM922" s="198" t="s">
        <v>1203</v>
      </c>
    </row>
    <row r="923" spans="1:65" s="14" customFormat="1">
      <c r="B923" s="216"/>
      <c r="C923" s="217"/>
      <c r="D923" s="207" t="s">
        <v>211</v>
      </c>
      <c r="E923" s="218" t="s">
        <v>1</v>
      </c>
      <c r="F923" s="219" t="s">
        <v>1204</v>
      </c>
      <c r="G923" s="217"/>
      <c r="H923" s="220">
        <v>84.96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211</v>
      </c>
      <c r="AU923" s="226" t="s">
        <v>135</v>
      </c>
      <c r="AV923" s="14" t="s">
        <v>135</v>
      </c>
      <c r="AW923" s="14" t="s">
        <v>32</v>
      </c>
      <c r="AX923" s="14" t="s">
        <v>83</v>
      </c>
      <c r="AY923" s="226" t="s">
        <v>126</v>
      </c>
    </row>
    <row r="924" spans="1:65" s="2" customFormat="1" ht="24.2" customHeight="1">
      <c r="A924" s="35"/>
      <c r="B924" s="36"/>
      <c r="C924" s="187" t="s">
        <v>1205</v>
      </c>
      <c r="D924" s="187" t="s">
        <v>129</v>
      </c>
      <c r="E924" s="188" t="s">
        <v>1206</v>
      </c>
      <c r="F924" s="189" t="s">
        <v>1207</v>
      </c>
      <c r="G924" s="190" t="s">
        <v>1208</v>
      </c>
      <c r="H924" s="265"/>
      <c r="I924" s="192"/>
      <c r="J924" s="193">
        <f>ROUND(I924*H924,2)</f>
        <v>0</v>
      </c>
      <c r="K924" s="189" t="s">
        <v>133</v>
      </c>
      <c r="L924" s="40"/>
      <c r="M924" s="194" t="s">
        <v>1</v>
      </c>
      <c r="N924" s="195" t="s">
        <v>42</v>
      </c>
      <c r="O924" s="72"/>
      <c r="P924" s="196">
        <f>O924*H924</f>
        <v>0</v>
      </c>
      <c r="Q924" s="196">
        <v>0</v>
      </c>
      <c r="R924" s="196">
        <f>Q924*H924</f>
        <v>0</v>
      </c>
      <c r="S924" s="196">
        <v>0</v>
      </c>
      <c r="T924" s="197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8" t="s">
        <v>298</v>
      </c>
      <c r="AT924" s="198" t="s">
        <v>129</v>
      </c>
      <c r="AU924" s="198" t="s">
        <v>135</v>
      </c>
      <c r="AY924" s="18" t="s">
        <v>126</v>
      </c>
      <c r="BE924" s="199">
        <f>IF(N924="základní",J924,0)</f>
        <v>0</v>
      </c>
      <c r="BF924" s="199">
        <f>IF(N924="snížená",J924,0)</f>
        <v>0</v>
      </c>
      <c r="BG924" s="199">
        <f>IF(N924="zákl. přenesená",J924,0)</f>
        <v>0</v>
      </c>
      <c r="BH924" s="199">
        <f>IF(N924="sníž. přenesená",J924,0)</f>
        <v>0</v>
      </c>
      <c r="BI924" s="199">
        <f>IF(N924="nulová",J924,0)</f>
        <v>0</v>
      </c>
      <c r="BJ924" s="18" t="s">
        <v>135</v>
      </c>
      <c r="BK924" s="199">
        <f>ROUND(I924*H924,2)</f>
        <v>0</v>
      </c>
      <c r="BL924" s="18" t="s">
        <v>298</v>
      </c>
      <c r="BM924" s="198" t="s">
        <v>1209</v>
      </c>
    </row>
    <row r="925" spans="1:65" s="12" customFormat="1" ht="22.9" customHeight="1">
      <c r="B925" s="171"/>
      <c r="C925" s="172"/>
      <c r="D925" s="173" t="s">
        <v>75</v>
      </c>
      <c r="E925" s="185" t="s">
        <v>1210</v>
      </c>
      <c r="F925" s="185" t="s">
        <v>1211</v>
      </c>
      <c r="G925" s="172"/>
      <c r="H925" s="172"/>
      <c r="I925" s="175"/>
      <c r="J925" s="186">
        <f>BK925</f>
        <v>0</v>
      </c>
      <c r="K925" s="172"/>
      <c r="L925" s="177"/>
      <c r="M925" s="178"/>
      <c r="N925" s="179"/>
      <c r="O925" s="179"/>
      <c r="P925" s="180">
        <f>SUM(P926:P953)</f>
        <v>0</v>
      </c>
      <c r="Q925" s="179"/>
      <c r="R925" s="180">
        <f>SUM(R926:R953)</f>
        <v>2.4706739599999996</v>
      </c>
      <c r="S925" s="179"/>
      <c r="T925" s="181">
        <f>SUM(T926:T953)</f>
        <v>16.446981999999998</v>
      </c>
      <c r="AR925" s="182" t="s">
        <v>135</v>
      </c>
      <c r="AT925" s="183" t="s">
        <v>75</v>
      </c>
      <c r="AU925" s="183" t="s">
        <v>83</v>
      </c>
      <c r="AY925" s="182" t="s">
        <v>126</v>
      </c>
      <c r="BK925" s="184">
        <f>SUM(BK926:BK953)</f>
        <v>0</v>
      </c>
    </row>
    <row r="926" spans="1:65" s="2" customFormat="1" ht="24.2" customHeight="1">
      <c r="A926" s="35"/>
      <c r="B926" s="36"/>
      <c r="C926" s="187" t="s">
        <v>1212</v>
      </c>
      <c r="D926" s="187" t="s">
        <v>129</v>
      </c>
      <c r="E926" s="188" t="s">
        <v>1213</v>
      </c>
      <c r="F926" s="189" t="s">
        <v>1214</v>
      </c>
      <c r="G926" s="190" t="s">
        <v>209</v>
      </c>
      <c r="H926" s="191">
        <v>219.98</v>
      </c>
      <c r="I926" s="192"/>
      <c r="J926" s="193">
        <f>ROUND(I926*H926,2)</f>
        <v>0</v>
      </c>
      <c r="K926" s="189" t="s">
        <v>133</v>
      </c>
      <c r="L926" s="40"/>
      <c r="M926" s="194" t="s">
        <v>1</v>
      </c>
      <c r="N926" s="195" t="s">
        <v>42</v>
      </c>
      <c r="O926" s="72"/>
      <c r="P926" s="196">
        <f>O926*H926</f>
        <v>0</v>
      </c>
      <c r="Q926" s="196">
        <v>0</v>
      </c>
      <c r="R926" s="196">
        <f>Q926*H926</f>
        <v>0</v>
      </c>
      <c r="S926" s="196">
        <v>3.3999999999999998E-3</v>
      </c>
      <c r="T926" s="197">
        <f>S926*H926</f>
        <v>0.74793199999999993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8" t="s">
        <v>298</v>
      </c>
      <c r="AT926" s="198" t="s">
        <v>129</v>
      </c>
      <c r="AU926" s="198" t="s">
        <v>135</v>
      </c>
      <c r="AY926" s="18" t="s">
        <v>126</v>
      </c>
      <c r="BE926" s="199">
        <f>IF(N926="základní",J926,0)</f>
        <v>0</v>
      </c>
      <c r="BF926" s="199">
        <f>IF(N926="snížená",J926,0)</f>
        <v>0</v>
      </c>
      <c r="BG926" s="199">
        <f>IF(N926="zákl. přenesená",J926,0)</f>
        <v>0</v>
      </c>
      <c r="BH926" s="199">
        <f>IF(N926="sníž. přenesená",J926,0)</f>
        <v>0</v>
      </c>
      <c r="BI926" s="199">
        <f>IF(N926="nulová",J926,0)</f>
        <v>0</v>
      </c>
      <c r="BJ926" s="18" t="s">
        <v>135</v>
      </c>
      <c r="BK926" s="199">
        <f>ROUND(I926*H926,2)</f>
        <v>0</v>
      </c>
      <c r="BL926" s="18" t="s">
        <v>298</v>
      </c>
      <c r="BM926" s="198" t="s">
        <v>1215</v>
      </c>
    </row>
    <row r="927" spans="1:65" s="13" customFormat="1">
      <c r="B927" s="205"/>
      <c r="C927" s="206"/>
      <c r="D927" s="207" t="s">
        <v>211</v>
      </c>
      <c r="E927" s="208" t="s">
        <v>1</v>
      </c>
      <c r="F927" s="209" t="s">
        <v>371</v>
      </c>
      <c r="G927" s="206"/>
      <c r="H927" s="208" t="s">
        <v>1</v>
      </c>
      <c r="I927" s="210"/>
      <c r="J927" s="206"/>
      <c r="K927" s="206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211</v>
      </c>
      <c r="AU927" s="215" t="s">
        <v>135</v>
      </c>
      <c r="AV927" s="13" t="s">
        <v>83</v>
      </c>
      <c r="AW927" s="13" t="s">
        <v>32</v>
      </c>
      <c r="AX927" s="13" t="s">
        <v>76</v>
      </c>
      <c r="AY927" s="215" t="s">
        <v>126</v>
      </c>
    </row>
    <row r="928" spans="1:65" s="14" customFormat="1">
      <c r="B928" s="216"/>
      <c r="C928" s="217"/>
      <c r="D928" s="207" t="s">
        <v>211</v>
      </c>
      <c r="E928" s="218" t="s">
        <v>1</v>
      </c>
      <c r="F928" s="219" t="s">
        <v>1216</v>
      </c>
      <c r="G928" s="217"/>
      <c r="H928" s="220">
        <v>219.98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211</v>
      </c>
      <c r="AU928" s="226" t="s">
        <v>135</v>
      </c>
      <c r="AV928" s="14" t="s">
        <v>135</v>
      </c>
      <c r="AW928" s="14" t="s">
        <v>32</v>
      </c>
      <c r="AX928" s="14" t="s">
        <v>83</v>
      </c>
      <c r="AY928" s="226" t="s">
        <v>126</v>
      </c>
    </row>
    <row r="929" spans="1:65" s="2" customFormat="1" ht="24.2" customHeight="1">
      <c r="A929" s="35"/>
      <c r="B929" s="36"/>
      <c r="C929" s="187" t="s">
        <v>1217</v>
      </c>
      <c r="D929" s="187" t="s">
        <v>129</v>
      </c>
      <c r="E929" s="188" t="s">
        <v>1218</v>
      </c>
      <c r="F929" s="189" t="s">
        <v>1219</v>
      </c>
      <c r="G929" s="190" t="s">
        <v>209</v>
      </c>
      <c r="H929" s="191">
        <v>70.75</v>
      </c>
      <c r="I929" s="192"/>
      <c r="J929" s="193">
        <f>ROUND(I929*H929,2)</f>
        <v>0</v>
      </c>
      <c r="K929" s="189" t="s">
        <v>133</v>
      </c>
      <c r="L929" s="40"/>
      <c r="M929" s="194" t="s">
        <v>1</v>
      </c>
      <c r="N929" s="195" t="s">
        <v>42</v>
      </c>
      <c r="O929" s="72"/>
      <c r="P929" s="196">
        <f>O929*H929</f>
        <v>0</v>
      </c>
      <c r="Q929" s="196">
        <v>0</v>
      </c>
      <c r="R929" s="196">
        <f>Q929*H929</f>
        <v>0</v>
      </c>
      <c r="S929" s="196">
        <v>1.4E-3</v>
      </c>
      <c r="T929" s="197">
        <f>S929*H929</f>
        <v>9.9049999999999999E-2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198" t="s">
        <v>298</v>
      </c>
      <c r="AT929" s="198" t="s">
        <v>129</v>
      </c>
      <c r="AU929" s="198" t="s">
        <v>135</v>
      </c>
      <c r="AY929" s="18" t="s">
        <v>126</v>
      </c>
      <c r="BE929" s="199">
        <f>IF(N929="základní",J929,0)</f>
        <v>0</v>
      </c>
      <c r="BF929" s="199">
        <f>IF(N929="snížená",J929,0)</f>
        <v>0</v>
      </c>
      <c r="BG929" s="199">
        <f>IF(N929="zákl. přenesená",J929,0)</f>
        <v>0</v>
      </c>
      <c r="BH929" s="199">
        <f>IF(N929="sníž. přenesená",J929,0)</f>
        <v>0</v>
      </c>
      <c r="BI929" s="199">
        <f>IF(N929="nulová",J929,0)</f>
        <v>0</v>
      </c>
      <c r="BJ929" s="18" t="s">
        <v>135</v>
      </c>
      <c r="BK929" s="199">
        <f>ROUND(I929*H929,2)</f>
        <v>0</v>
      </c>
      <c r="BL929" s="18" t="s">
        <v>298</v>
      </c>
      <c r="BM929" s="198" t="s">
        <v>1220</v>
      </c>
    </row>
    <row r="930" spans="1:65" s="14" customFormat="1">
      <c r="B930" s="216"/>
      <c r="C930" s="217"/>
      <c r="D930" s="207" t="s">
        <v>211</v>
      </c>
      <c r="E930" s="218" t="s">
        <v>1</v>
      </c>
      <c r="F930" s="219" t="s">
        <v>1221</v>
      </c>
      <c r="G930" s="217"/>
      <c r="H930" s="220">
        <v>70.75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211</v>
      </c>
      <c r="AU930" s="226" t="s">
        <v>135</v>
      </c>
      <c r="AV930" s="14" t="s">
        <v>135</v>
      </c>
      <c r="AW930" s="14" t="s">
        <v>32</v>
      </c>
      <c r="AX930" s="14" t="s">
        <v>83</v>
      </c>
      <c r="AY930" s="226" t="s">
        <v>126</v>
      </c>
    </row>
    <row r="931" spans="1:65" s="2" customFormat="1" ht="33" customHeight="1">
      <c r="A931" s="35"/>
      <c r="B931" s="36"/>
      <c r="C931" s="187" t="s">
        <v>1222</v>
      </c>
      <c r="D931" s="187" t="s">
        <v>129</v>
      </c>
      <c r="E931" s="188" t="s">
        <v>1223</v>
      </c>
      <c r="F931" s="189" t="s">
        <v>1224</v>
      </c>
      <c r="G931" s="190" t="s">
        <v>209</v>
      </c>
      <c r="H931" s="191">
        <v>650</v>
      </c>
      <c r="I931" s="192"/>
      <c r="J931" s="193">
        <f>ROUND(I931*H931,2)</f>
        <v>0</v>
      </c>
      <c r="K931" s="189" t="s">
        <v>133</v>
      </c>
      <c r="L931" s="40"/>
      <c r="M931" s="194" t="s">
        <v>1</v>
      </c>
      <c r="N931" s="195" t="s">
        <v>42</v>
      </c>
      <c r="O931" s="72"/>
      <c r="P931" s="196">
        <f>O931*H931</f>
        <v>0</v>
      </c>
      <c r="Q931" s="196">
        <v>0</v>
      </c>
      <c r="R931" s="196">
        <f>Q931*H931</f>
        <v>0</v>
      </c>
      <c r="S931" s="196">
        <v>2.4E-2</v>
      </c>
      <c r="T931" s="197">
        <f>S931*H931</f>
        <v>15.6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98" t="s">
        <v>298</v>
      </c>
      <c r="AT931" s="198" t="s">
        <v>129</v>
      </c>
      <c r="AU931" s="198" t="s">
        <v>135</v>
      </c>
      <c r="AY931" s="18" t="s">
        <v>126</v>
      </c>
      <c r="BE931" s="199">
        <f>IF(N931="základní",J931,0)</f>
        <v>0</v>
      </c>
      <c r="BF931" s="199">
        <f>IF(N931="snížená",J931,0)</f>
        <v>0</v>
      </c>
      <c r="BG931" s="199">
        <f>IF(N931="zákl. přenesená",J931,0)</f>
        <v>0</v>
      </c>
      <c r="BH931" s="199">
        <f>IF(N931="sníž. přenesená",J931,0)</f>
        <v>0</v>
      </c>
      <c r="BI931" s="199">
        <f>IF(N931="nulová",J931,0)</f>
        <v>0</v>
      </c>
      <c r="BJ931" s="18" t="s">
        <v>135</v>
      </c>
      <c r="BK931" s="199">
        <f>ROUND(I931*H931,2)</f>
        <v>0</v>
      </c>
      <c r="BL931" s="18" t="s">
        <v>298</v>
      </c>
      <c r="BM931" s="198" t="s">
        <v>1225</v>
      </c>
    </row>
    <row r="932" spans="1:65" s="2" customFormat="1" ht="24.2" customHeight="1">
      <c r="A932" s="35"/>
      <c r="B932" s="36"/>
      <c r="C932" s="187" t="s">
        <v>1226</v>
      </c>
      <c r="D932" s="187" t="s">
        <v>129</v>
      </c>
      <c r="E932" s="188" t="s">
        <v>1227</v>
      </c>
      <c r="F932" s="189" t="s">
        <v>1228</v>
      </c>
      <c r="G932" s="190" t="s">
        <v>209</v>
      </c>
      <c r="H932" s="191">
        <v>83.328000000000003</v>
      </c>
      <c r="I932" s="192"/>
      <c r="J932" s="193">
        <f>ROUND(I932*H932,2)</f>
        <v>0</v>
      </c>
      <c r="K932" s="189" t="s">
        <v>133</v>
      </c>
      <c r="L932" s="40"/>
      <c r="M932" s="194" t="s">
        <v>1</v>
      </c>
      <c r="N932" s="195" t="s">
        <v>42</v>
      </c>
      <c r="O932" s="72"/>
      <c r="P932" s="196">
        <f>O932*H932</f>
        <v>0</v>
      </c>
      <c r="Q932" s="196">
        <v>0</v>
      </c>
      <c r="R932" s="196">
        <f>Q932*H932</f>
        <v>0</v>
      </c>
      <c r="S932" s="196">
        <v>0</v>
      </c>
      <c r="T932" s="197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98" t="s">
        <v>298</v>
      </c>
      <c r="AT932" s="198" t="s">
        <v>129</v>
      </c>
      <c r="AU932" s="198" t="s">
        <v>135</v>
      </c>
      <c r="AY932" s="18" t="s">
        <v>126</v>
      </c>
      <c r="BE932" s="199">
        <f>IF(N932="základní",J932,0)</f>
        <v>0</v>
      </c>
      <c r="BF932" s="199">
        <f>IF(N932="snížená",J932,0)</f>
        <v>0</v>
      </c>
      <c r="BG932" s="199">
        <f>IF(N932="zákl. přenesená",J932,0)</f>
        <v>0</v>
      </c>
      <c r="BH932" s="199">
        <f>IF(N932="sníž. přenesená",J932,0)</f>
        <v>0</v>
      </c>
      <c r="BI932" s="199">
        <f>IF(N932="nulová",J932,0)</f>
        <v>0</v>
      </c>
      <c r="BJ932" s="18" t="s">
        <v>135</v>
      </c>
      <c r="BK932" s="199">
        <f>ROUND(I932*H932,2)</f>
        <v>0</v>
      </c>
      <c r="BL932" s="18" t="s">
        <v>298</v>
      </c>
      <c r="BM932" s="198" t="s">
        <v>1229</v>
      </c>
    </row>
    <row r="933" spans="1:65" s="13" customFormat="1">
      <c r="B933" s="205"/>
      <c r="C933" s="206"/>
      <c r="D933" s="207" t="s">
        <v>211</v>
      </c>
      <c r="E933" s="208" t="s">
        <v>1</v>
      </c>
      <c r="F933" s="209" t="s">
        <v>1230</v>
      </c>
      <c r="G933" s="206"/>
      <c r="H933" s="208" t="s">
        <v>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211</v>
      </c>
      <c r="AU933" s="215" t="s">
        <v>135</v>
      </c>
      <c r="AV933" s="13" t="s">
        <v>83</v>
      </c>
      <c r="AW933" s="13" t="s">
        <v>32</v>
      </c>
      <c r="AX933" s="13" t="s">
        <v>76</v>
      </c>
      <c r="AY933" s="215" t="s">
        <v>126</v>
      </c>
    </row>
    <row r="934" spans="1:65" s="13" customFormat="1">
      <c r="B934" s="205"/>
      <c r="C934" s="206"/>
      <c r="D934" s="207" t="s">
        <v>211</v>
      </c>
      <c r="E934" s="208" t="s">
        <v>1</v>
      </c>
      <c r="F934" s="209" t="s">
        <v>351</v>
      </c>
      <c r="G934" s="206"/>
      <c r="H934" s="208" t="s">
        <v>1</v>
      </c>
      <c r="I934" s="210"/>
      <c r="J934" s="206"/>
      <c r="K934" s="206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211</v>
      </c>
      <c r="AU934" s="215" t="s">
        <v>135</v>
      </c>
      <c r="AV934" s="13" t="s">
        <v>83</v>
      </c>
      <c r="AW934" s="13" t="s">
        <v>32</v>
      </c>
      <c r="AX934" s="13" t="s">
        <v>76</v>
      </c>
      <c r="AY934" s="215" t="s">
        <v>126</v>
      </c>
    </row>
    <row r="935" spans="1:65" s="14" customFormat="1">
      <c r="B935" s="216"/>
      <c r="C935" s="217"/>
      <c r="D935" s="207" t="s">
        <v>211</v>
      </c>
      <c r="E935" s="218" t="s">
        <v>1</v>
      </c>
      <c r="F935" s="219" t="s">
        <v>1231</v>
      </c>
      <c r="G935" s="217"/>
      <c r="H935" s="220">
        <v>21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211</v>
      </c>
      <c r="AU935" s="226" t="s">
        <v>135</v>
      </c>
      <c r="AV935" s="14" t="s">
        <v>135</v>
      </c>
      <c r="AW935" s="14" t="s">
        <v>32</v>
      </c>
      <c r="AX935" s="14" t="s">
        <v>76</v>
      </c>
      <c r="AY935" s="226" t="s">
        <v>126</v>
      </c>
    </row>
    <row r="936" spans="1:65" s="13" customFormat="1">
      <c r="B936" s="205"/>
      <c r="C936" s="206"/>
      <c r="D936" s="207" t="s">
        <v>211</v>
      </c>
      <c r="E936" s="208" t="s">
        <v>1</v>
      </c>
      <c r="F936" s="209" t="s">
        <v>355</v>
      </c>
      <c r="G936" s="206"/>
      <c r="H936" s="208" t="s">
        <v>1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211</v>
      </c>
      <c r="AU936" s="215" t="s">
        <v>135</v>
      </c>
      <c r="AV936" s="13" t="s">
        <v>83</v>
      </c>
      <c r="AW936" s="13" t="s">
        <v>32</v>
      </c>
      <c r="AX936" s="13" t="s">
        <v>76</v>
      </c>
      <c r="AY936" s="215" t="s">
        <v>126</v>
      </c>
    </row>
    <row r="937" spans="1:65" s="14" customFormat="1">
      <c r="B937" s="216"/>
      <c r="C937" s="217"/>
      <c r="D937" s="207" t="s">
        <v>211</v>
      </c>
      <c r="E937" s="218" t="s">
        <v>1</v>
      </c>
      <c r="F937" s="219" t="s">
        <v>1231</v>
      </c>
      <c r="G937" s="217"/>
      <c r="H937" s="220">
        <v>21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211</v>
      </c>
      <c r="AU937" s="226" t="s">
        <v>135</v>
      </c>
      <c r="AV937" s="14" t="s">
        <v>135</v>
      </c>
      <c r="AW937" s="14" t="s">
        <v>32</v>
      </c>
      <c r="AX937" s="14" t="s">
        <v>76</v>
      </c>
      <c r="AY937" s="226" t="s">
        <v>126</v>
      </c>
    </row>
    <row r="938" spans="1:65" s="14" customFormat="1">
      <c r="B938" s="216"/>
      <c r="C938" s="217"/>
      <c r="D938" s="207" t="s">
        <v>211</v>
      </c>
      <c r="E938" s="218" t="s">
        <v>1</v>
      </c>
      <c r="F938" s="219" t="s">
        <v>1232</v>
      </c>
      <c r="G938" s="217"/>
      <c r="H938" s="220">
        <v>20.327999999999999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211</v>
      </c>
      <c r="AU938" s="226" t="s">
        <v>135</v>
      </c>
      <c r="AV938" s="14" t="s">
        <v>135</v>
      </c>
      <c r="AW938" s="14" t="s">
        <v>32</v>
      </c>
      <c r="AX938" s="14" t="s">
        <v>76</v>
      </c>
      <c r="AY938" s="226" t="s">
        <v>126</v>
      </c>
    </row>
    <row r="939" spans="1:65" s="16" customFormat="1">
      <c r="B939" s="254"/>
      <c r="C939" s="255"/>
      <c r="D939" s="207" t="s">
        <v>211</v>
      </c>
      <c r="E939" s="256" t="s">
        <v>1</v>
      </c>
      <c r="F939" s="257" t="s">
        <v>500</v>
      </c>
      <c r="G939" s="255"/>
      <c r="H939" s="258">
        <v>62.328000000000003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AT939" s="264" t="s">
        <v>211</v>
      </c>
      <c r="AU939" s="264" t="s">
        <v>135</v>
      </c>
      <c r="AV939" s="16" t="s">
        <v>144</v>
      </c>
      <c r="AW939" s="16" t="s">
        <v>32</v>
      </c>
      <c r="AX939" s="16" t="s">
        <v>76</v>
      </c>
      <c r="AY939" s="264" t="s">
        <v>126</v>
      </c>
    </row>
    <row r="940" spans="1:65" s="13" customFormat="1">
      <c r="B940" s="205"/>
      <c r="C940" s="206"/>
      <c r="D940" s="207" t="s">
        <v>211</v>
      </c>
      <c r="E940" s="208" t="s">
        <v>1</v>
      </c>
      <c r="F940" s="209" t="s">
        <v>1233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211</v>
      </c>
      <c r="AU940" s="215" t="s">
        <v>135</v>
      </c>
      <c r="AV940" s="13" t="s">
        <v>83</v>
      </c>
      <c r="AW940" s="13" t="s">
        <v>32</v>
      </c>
      <c r="AX940" s="13" t="s">
        <v>76</v>
      </c>
      <c r="AY940" s="215" t="s">
        <v>126</v>
      </c>
    </row>
    <row r="941" spans="1:65" s="14" customFormat="1">
      <c r="B941" s="216"/>
      <c r="C941" s="217"/>
      <c r="D941" s="207" t="s">
        <v>211</v>
      </c>
      <c r="E941" s="218" t="s">
        <v>1</v>
      </c>
      <c r="F941" s="219" t="s">
        <v>1234</v>
      </c>
      <c r="G941" s="217"/>
      <c r="H941" s="220">
        <v>21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211</v>
      </c>
      <c r="AU941" s="226" t="s">
        <v>135</v>
      </c>
      <c r="AV941" s="14" t="s">
        <v>135</v>
      </c>
      <c r="AW941" s="14" t="s">
        <v>32</v>
      </c>
      <c r="AX941" s="14" t="s">
        <v>76</v>
      </c>
      <c r="AY941" s="226" t="s">
        <v>126</v>
      </c>
    </row>
    <row r="942" spans="1:65" s="15" customFormat="1">
      <c r="B942" s="227"/>
      <c r="C942" s="228"/>
      <c r="D942" s="207" t="s">
        <v>211</v>
      </c>
      <c r="E942" s="229" t="s">
        <v>1</v>
      </c>
      <c r="F942" s="230" t="s">
        <v>219</v>
      </c>
      <c r="G942" s="228"/>
      <c r="H942" s="231">
        <v>83.328000000000003</v>
      </c>
      <c r="I942" s="232"/>
      <c r="J942" s="228"/>
      <c r="K942" s="228"/>
      <c r="L942" s="233"/>
      <c r="M942" s="234"/>
      <c r="N942" s="235"/>
      <c r="O942" s="235"/>
      <c r="P942" s="235"/>
      <c r="Q942" s="235"/>
      <c r="R942" s="235"/>
      <c r="S942" s="235"/>
      <c r="T942" s="236"/>
      <c r="AT942" s="237" t="s">
        <v>211</v>
      </c>
      <c r="AU942" s="237" t="s">
        <v>135</v>
      </c>
      <c r="AV942" s="15" t="s">
        <v>148</v>
      </c>
      <c r="AW942" s="15" t="s">
        <v>32</v>
      </c>
      <c r="AX942" s="15" t="s">
        <v>83</v>
      </c>
      <c r="AY942" s="237" t="s">
        <v>126</v>
      </c>
    </row>
    <row r="943" spans="1:65" s="2" customFormat="1" ht="16.5" customHeight="1">
      <c r="A943" s="35"/>
      <c r="B943" s="36"/>
      <c r="C943" s="243" t="s">
        <v>1235</v>
      </c>
      <c r="D943" s="243" t="s">
        <v>340</v>
      </c>
      <c r="E943" s="244" t="s">
        <v>1236</v>
      </c>
      <c r="F943" s="245" t="s">
        <v>1237</v>
      </c>
      <c r="G943" s="246" t="s">
        <v>209</v>
      </c>
      <c r="H943" s="247">
        <v>23.1</v>
      </c>
      <c r="I943" s="248"/>
      <c r="J943" s="249">
        <f>ROUND(I943*H943,2)</f>
        <v>0</v>
      </c>
      <c r="K943" s="245" t="s">
        <v>1</v>
      </c>
      <c r="L943" s="250"/>
      <c r="M943" s="251" t="s">
        <v>1</v>
      </c>
      <c r="N943" s="252" t="s">
        <v>42</v>
      </c>
      <c r="O943" s="72"/>
      <c r="P943" s="196">
        <f>O943*H943</f>
        <v>0</v>
      </c>
      <c r="Q943" s="196">
        <v>3.0000000000000001E-3</v>
      </c>
      <c r="R943" s="196">
        <f>Q943*H943</f>
        <v>6.93E-2</v>
      </c>
      <c r="S943" s="196">
        <v>0</v>
      </c>
      <c r="T943" s="197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98" t="s">
        <v>405</v>
      </c>
      <c r="AT943" s="198" t="s">
        <v>340</v>
      </c>
      <c r="AU943" s="198" t="s">
        <v>135</v>
      </c>
      <c r="AY943" s="18" t="s">
        <v>126</v>
      </c>
      <c r="BE943" s="199">
        <f>IF(N943="základní",J943,0)</f>
        <v>0</v>
      </c>
      <c r="BF943" s="199">
        <f>IF(N943="snížená",J943,0)</f>
        <v>0</v>
      </c>
      <c r="BG943" s="199">
        <f>IF(N943="zákl. přenesená",J943,0)</f>
        <v>0</v>
      </c>
      <c r="BH943" s="199">
        <f>IF(N943="sníž. přenesená",J943,0)</f>
        <v>0</v>
      </c>
      <c r="BI943" s="199">
        <f>IF(N943="nulová",J943,0)</f>
        <v>0</v>
      </c>
      <c r="BJ943" s="18" t="s">
        <v>135</v>
      </c>
      <c r="BK943" s="199">
        <f>ROUND(I943*H943,2)</f>
        <v>0</v>
      </c>
      <c r="BL943" s="18" t="s">
        <v>298</v>
      </c>
      <c r="BM943" s="198" t="s">
        <v>1238</v>
      </c>
    </row>
    <row r="944" spans="1:65" s="14" customFormat="1">
      <c r="B944" s="216"/>
      <c r="C944" s="217"/>
      <c r="D944" s="207" t="s">
        <v>211</v>
      </c>
      <c r="E944" s="217"/>
      <c r="F944" s="219" t="s">
        <v>1239</v>
      </c>
      <c r="G944" s="217"/>
      <c r="H944" s="220">
        <v>23.1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211</v>
      </c>
      <c r="AU944" s="226" t="s">
        <v>135</v>
      </c>
      <c r="AV944" s="14" t="s">
        <v>135</v>
      </c>
      <c r="AW944" s="14" t="s">
        <v>4</v>
      </c>
      <c r="AX944" s="14" t="s">
        <v>83</v>
      </c>
      <c r="AY944" s="226" t="s">
        <v>126</v>
      </c>
    </row>
    <row r="945" spans="1:65" s="2" customFormat="1" ht="24.2" customHeight="1">
      <c r="A945" s="35"/>
      <c r="B945" s="36"/>
      <c r="C945" s="243" t="s">
        <v>1240</v>
      </c>
      <c r="D945" s="243" t="s">
        <v>340</v>
      </c>
      <c r="E945" s="244" t="s">
        <v>1241</v>
      </c>
      <c r="F945" s="245" t="s">
        <v>1242</v>
      </c>
      <c r="G945" s="246" t="s">
        <v>209</v>
      </c>
      <c r="H945" s="247">
        <v>68.561000000000007</v>
      </c>
      <c r="I945" s="248"/>
      <c r="J945" s="249">
        <f>ROUND(I945*H945,2)</f>
        <v>0</v>
      </c>
      <c r="K945" s="245" t="s">
        <v>1</v>
      </c>
      <c r="L945" s="250"/>
      <c r="M945" s="251" t="s">
        <v>1</v>
      </c>
      <c r="N945" s="252" t="s">
        <v>42</v>
      </c>
      <c r="O945" s="72"/>
      <c r="P945" s="196">
        <f>O945*H945</f>
        <v>0</v>
      </c>
      <c r="Q945" s="196">
        <v>1.9599999999999999E-3</v>
      </c>
      <c r="R945" s="196">
        <f>Q945*H945</f>
        <v>0.13437956000000001</v>
      </c>
      <c r="S945" s="196">
        <v>0</v>
      </c>
      <c r="T945" s="197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98" t="s">
        <v>405</v>
      </c>
      <c r="AT945" s="198" t="s">
        <v>340</v>
      </c>
      <c r="AU945" s="198" t="s">
        <v>135</v>
      </c>
      <c r="AY945" s="18" t="s">
        <v>126</v>
      </c>
      <c r="BE945" s="199">
        <f>IF(N945="základní",J945,0)</f>
        <v>0</v>
      </c>
      <c r="BF945" s="199">
        <f>IF(N945="snížená",J945,0)</f>
        <v>0</v>
      </c>
      <c r="BG945" s="199">
        <f>IF(N945="zákl. přenesená",J945,0)</f>
        <v>0</v>
      </c>
      <c r="BH945" s="199">
        <f>IF(N945="sníž. přenesená",J945,0)</f>
        <v>0</v>
      </c>
      <c r="BI945" s="199">
        <f>IF(N945="nulová",J945,0)</f>
        <v>0</v>
      </c>
      <c r="BJ945" s="18" t="s">
        <v>135</v>
      </c>
      <c r="BK945" s="199">
        <f>ROUND(I945*H945,2)</f>
        <v>0</v>
      </c>
      <c r="BL945" s="18" t="s">
        <v>298</v>
      </c>
      <c r="BM945" s="198" t="s">
        <v>1243</v>
      </c>
    </row>
    <row r="946" spans="1:65" s="2" customFormat="1" ht="19.5">
      <c r="A946" s="35"/>
      <c r="B946" s="36"/>
      <c r="C946" s="37"/>
      <c r="D946" s="207" t="s">
        <v>344</v>
      </c>
      <c r="E946" s="37"/>
      <c r="F946" s="253" t="s">
        <v>1244</v>
      </c>
      <c r="G946" s="37"/>
      <c r="H946" s="37"/>
      <c r="I946" s="240"/>
      <c r="J946" s="37"/>
      <c r="K946" s="37"/>
      <c r="L946" s="40"/>
      <c r="M946" s="241"/>
      <c r="N946" s="242"/>
      <c r="O946" s="72"/>
      <c r="P946" s="72"/>
      <c r="Q946" s="72"/>
      <c r="R946" s="72"/>
      <c r="S946" s="72"/>
      <c r="T946" s="73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344</v>
      </c>
      <c r="AU946" s="18" t="s">
        <v>135</v>
      </c>
    </row>
    <row r="947" spans="1:65" s="14" customFormat="1">
      <c r="B947" s="216"/>
      <c r="C947" s="217"/>
      <c r="D947" s="207" t="s">
        <v>211</v>
      </c>
      <c r="E947" s="217"/>
      <c r="F947" s="219" t="s">
        <v>1245</v>
      </c>
      <c r="G947" s="217"/>
      <c r="H947" s="220">
        <v>68.561000000000007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211</v>
      </c>
      <c r="AU947" s="226" t="s">
        <v>135</v>
      </c>
      <c r="AV947" s="14" t="s">
        <v>135</v>
      </c>
      <c r="AW947" s="14" t="s">
        <v>4</v>
      </c>
      <c r="AX947" s="14" t="s">
        <v>83</v>
      </c>
      <c r="AY947" s="226" t="s">
        <v>126</v>
      </c>
    </row>
    <row r="948" spans="1:65" s="2" customFormat="1" ht="24.2" customHeight="1">
      <c r="A948" s="35"/>
      <c r="B948" s="36"/>
      <c r="C948" s="187" t="s">
        <v>1246</v>
      </c>
      <c r="D948" s="187" t="s">
        <v>129</v>
      </c>
      <c r="E948" s="188" t="s">
        <v>1247</v>
      </c>
      <c r="F948" s="189" t="s">
        <v>1248</v>
      </c>
      <c r="G948" s="190" t="s">
        <v>209</v>
      </c>
      <c r="H948" s="191">
        <v>327.12799999999999</v>
      </c>
      <c r="I948" s="192"/>
      <c r="J948" s="193">
        <f>ROUND(I948*H948,2)</f>
        <v>0</v>
      </c>
      <c r="K948" s="189" t="s">
        <v>133</v>
      </c>
      <c r="L948" s="40"/>
      <c r="M948" s="194" t="s">
        <v>1</v>
      </c>
      <c r="N948" s="195" t="s">
        <v>42</v>
      </c>
      <c r="O948" s="72"/>
      <c r="P948" s="196">
        <f>O948*H948</f>
        <v>0</v>
      </c>
      <c r="Q948" s="196">
        <v>0</v>
      </c>
      <c r="R948" s="196">
        <f>Q948*H948</f>
        <v>0</v>
      </c>
      <c r="S948" s="196">
        <v>0</v>
      </c>
      <c r="T948" s="197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98" t="s">
        <v>298</v>
      </c>
      <c r="AT948" s="198" t="s">
        <v>129</v>
      </c>
      <c r="AU948" s="198" t="s">
        <v>135</v>
      </c>
      <c r="AY948" s="18" t="s">
        <v>126</v>
      </c>
      <c r="BE948" s="199">
        <f>IF(N948="základní",J948,0)</f>
        <v>0</v>
      </c>
      <c r="BF948" s="199">
        <f>IF(N948="snížená",J948,0)</f>
        <v>0</v>
      </c>
      <c r="BG948" s="199">
        <f>IF(N948="zákl. přenesená",J948,0)</f>
        <v>0</v>
      </c>
      <c r="BH948" s="199">
        <f>IF(N948="sníž. přenesená",J948,0)</f>
        <v>0</v>
      </c>
      <c r="BI948" s="199">
        <f>IF(N948="nulová",J948,0)</f>
        <v>0</v>
      </c>
      <c r="BJ948" s="18" t="s">
        <v>135</v>
      </c>
      <c r="BK948" s="199">
        <f>ROUND(I948*H948,2)</f>
        <v>0</v>
      </c>
      <c r="BL948" s="18" t="s">
        <v>298</v>
      </c>
      <c r="BM948" s="198" t="s">
        <v>1249</v>
      </c>
    </row>
    <row r="949" spans="1:65" s="14" customFormat="1">
      <c r="B949" s="216"/>
      <c r="C949" s="217"/>
      <c r="D949" s="207" t="s">
        <v>211</v>
      </c>
      <c r="E949" s="218" t="s">
        <v>1</v>
      </c>
      <c r="F949" s="219" t="s">
        <v>1250</v>
      </c>
      <c r="G949" s="217"/>
      <c r="H949" s="220">
        <v>327.12799999999999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211</v>
      </c>
      <c r="AU949" s="226" t="s">
        <v>135</v>
      </c>
      <c r="AV949" s="14" t="s">
        <v>135</v>
      </c>
      <c r="AW949" s="14" t="s">
        <v>32</v>
      </c>
      <c r="AX949" s="14" t="s">
        <v>83</v>
      </c>
      <c r="AY949" s="226" t="s">
        <v>126</v>
      </c>
    </row>
    <row r="950" spans="1:65" s="2" customFormat="1" ht="16.5" customHeight="1">
      <c r="A950" s="35"/>
      <c r="B950" s="36"/>
      <c r="C950" s="243" t="s">
        <v>1251</v>
      </c>
      <c r="D950" s="243" t="s">
        <v>340</v>
      </c>
      <c r="E950" s="244" t="s">
        <v>1252</v>
      </c>
      <c r="F950" s="245" t="s">
        <v>1253</v>
      </c>
      <c r="G950" s="246" t="s">
        <v>209</v>
      </c>
      <c r="H950" s="247">
        <v>343.48399999999998</v>
      </c>
      <c r="I950" s="248"/>
      <c r="J950" s="249">
        <f>ROUND(I950*H950,2)</f>
        <v>0</v>
      </c>
      <c r="K950" s="245" t="s">
        <v>133</v>
      </c>
      <c r="L950" s="250"/>
      <c r="M950" s="251" t="s">
        <v>1</v>
      </c>
      <c r="N950" s="252" t="s">
        <v>42</v>
      </c>
      <c r="O950" s="72"/>
      <c r="P950" s="196">
        <f>O950*H950</f>
        <v>0</v>
      </c>
      <c r="Q950" s="196">
        <v>6.6E-3</v>
      </c>
      <c r="R950" s="196">
        <f>Q950*H950</f>
        <v>2.2669943999999997</v>
      </c>
      <c r="S950" s="196">
        <v>0</v>
      </c>
      <c r="T950" s="197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8" t="s">
        <v>405</v>
      </c>
      <c r="AT950" s="198" t="s">
        <v>340</v>
      </c>
      <c r="AU950" s="198" t="s">
        <v>135</v>
      </c>
      <c r="AY950" s="18" t="s">
        <v>126</v>
      </c>
      <c r="BE950" s="199">
        <f>IF(N950="základní",J950,0)</f>
        <v>0</v>
      </c>
      <c r="BF950" s="199">
        <f>IF(N950="snížená",J950,0)</f>
        <v>0</v>
      </c>
      <c r="BG950" s="199">
        <f>IF(N950="zákl. přenesená",J950,0)</f>
        <v>0</v>
      </c>
      <c r="BH950" s="199">
        <f>IF(N950="sníž. přenesená",J950,0)</f>
        <v>0</v>
      </c>
      <c r="BI950" s="199">
        <f>IF(N950="nulová",J950,0)</f>
        <v>0</v>
      </c>
      <c r="BJ950" s="18" t="s">
        <v>135</v>
      </c>
      <c r="BK950" s="199">
        <f>ROUND(I950*H950,2)</f>
        <v>0</v>
      </c>
      <c r="BL950" s="18" t="s">
        <v>298</v>
      </c>
      <c r="BM950" s="198" t="s">
        <v>1254</v>
      </c>
    </row>
    <row r="951" spans="1:65" s="14" customFormat="1">
      <c r="B951" s="216"/>
      <c r="C951" s="217"/>
      <c r="D951" s="207" t="s">
        <v>211</v>
      </c>
      <c r="E951" s="217"/>
      <c r="F951" s="219" t="s">
        <v>1255</v>
      </c>
      <c r="G951" s="217"/>
      <c r="H951" s="220">
        <v>343.48399999999998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211</v>
      </c>
      <c r="AU951" s="226" t="s">
        <v>135</v>
      </c>
      <c r="AV951" s="14" t="s">
        <v>135</v>
      </c>
      <c r="AW951" s="14" t="s">
        <v>4</v>
      </c>
      <c r="AX951" s="14" t="s">
        <v>83</v>
      </c>
      <c r="AY951" s="226" t="s">
        <v>126</v>
      </c>
    </row>
    <row r="952" spans="1:65" s="2" customFormat="1" ht="16.5" customHeight="1">
      <c r="A952" s="35"/>
      <c r="B952" s="36"/>
      <c r="C952" s="187" t="s">
        <v>1256</v>
      </c>
      <c r="D952" s="187" t="s">
        <v>129</v>
      </c>
      <c r="E952" s="188" t="s">
        <v>1257</v>
      </c>
      <c r="F952" s="189" t="s">
        <v>1258</v>
      </c>
      <c r="G952" s="190" t="s">
        <v>209</v>
      </c>
      <c r="H952" s="191">
        <v>327.12799999999999</v>
      </c>
      <c r="I952" s="192"/>
      <c r="J952" s="193">
        <f>ROUND(I952*H952,2)</f>
        <v>0</v>
      </c>
      <c r="K952" s="189" t="s">
        <v>1</v>
      </c>
      <c r="L952" s="40"/>
      <c r="M952" s="194" t="s">
        <v>1</v>
      </c>
      <c r="N952" s="195" t="s">
        <v>42</v>
      </c>
      <c r="O952" s="72"/>
      <c r="P952" s="196">
        <f>O952*H952</f>
        <v>0</v>
      </c>
      <c r="Q952" s="196">
        <v>0</v>
      </c>
      <c r="R952" s="196">
        <f>Q952*H952</f>
        <v>0</v>
      </c>
      <c r="S952" s="196">
        <v>0</v>
      </c>
      <c r="T952" s="197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8" t="s">
        <v>298</v>
      </c>
      <c r="AT952" s="198" t="s">
        <v>129</v>
      </c>
      <c r="AU952" s="198" t="s">
        <v>135</v>
      </c>
      <c r="AY952" s="18" t="s">
        <v>126</v>
      </c>
      <c r="BE952" s="199">
        <f>IF(N952="základní",J952,0)</f>
        <v>0</v>
      </c>
      <c r="BF952" s="199">
        <f>IF(N952="snížená",J952,0)</f>
        <v>0</v>
      </c>
      <c r="BG952" s="199">
        <f>IF(N952="zákl. přenesená",J952,0)</f>
        <v>0</v>
      </c>
      <c r="BH952" s="199">
        <f>IF(N952="sníž. přenesená",J952,0)</f>
        <v>0</v>
      </c>
      <c r="BI952" s="199">
        <f>IF(N952="nulová",J952,0)</f>
        <v>0</v>
      </c>
      <c r="BJ952" s="18" t="s">
        <v>135</v>
      </c>
      <c r="BK952" s="199">
        <f>ROUND(I952*H952,2)</f>
        <v>0</v>
      </c>
      <c r="BL952" s="18" t="s">
        <v>298</v>
      </c>
      <c r="BM952" s="198" t="s">
        <v>1259</v>
      </c>
    </row>
    <row r="953" spans="1:65" s="2" customFormat="1" ht="24.2" customHeight="1">
      <c r="A953" s="35"/>
      <c r="B953" s="36"/>
      <c r="C953" s="187" t="s">
        <v>1260</v>
      </c>
      <c r="D953" s="187" t="s">
        <v>129</v>
      </c>
      <c r="E953" s="188" t="s">
        <v>1261</v>
      </c>
      <c r="F953" s="189" t="s">
        <v>1262</v>
      </c>
      <c r="G953" s="190" t="s">
        <v>1208</v>
      </c>
      <c r="H953" s="265"/>
      <c r="I953" s="192"/>
      <c r="J953" s="193">
        <f>ROUND(I953*H953,2)</f>
        <v>0</v>
      </c>
      <c r="K953" s="189" t="s">
        <v>133</v>
      </c>
      <c r="L953" s="40"/>
      <c r="M953" s="194" t="s">
        <v>1</v>
      </c>
      <c r="N953" s="195" t="s">
        <v>42</v>
      </c>
      <c r="O953" s="72"/>
      <c r="P953" s="196">
        <f>O953*H953</f>
        <v>0</v>
      </c>
      <c r="Q953" s="196">
        <v>0</v>
      </c>
      <c r="R953" s="196">
        <f>Q953*H953</f>
        <v>0</v>
      </c>
      <c r="S953" s="196">
        <v>0</v>
      </c>
      <c r="T953" s="197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8" t="s">
        <v>298</v>
      </c>
      <c r="AT953" s="198" t="s">
        <v>129</v>
      </c>
      <c r="AU953" s="198" t="s">
        <v>135</v>
      </c>
      <c r="AY953" s="18" t="s">
        <v>126</v>
      </c>
      <c r="BE953" s="199">
        <f>IF(N953="základní",J953,0)</f>
        <v>0</v>
      </c>
      <c r="BF953" s="199">
        <f>IF(N953="snížená",J953,0)</f>
        <v>0</v>
      </c>
      <c r="BG953" s="199">
        <f>IF(N953="zákl. přenesená",J953,0)</f>
        <v>0</v>
      </c>
      <c r="BH953" s="199">
        <f>IF(N953="sníž. přenesená",J953,0)</f>
        <v>0</v>
      </c>
      <c r="BI953" s="199">
        <f>IF(N953="nulová",J953,0)</f>
        <v>0</v>
      </c>
      <c r="BJ953" s="18" t="s">
        <v>135</v>
      </c>
      <c r="BK953" s="199">
        <f>ROUND(I953*H953,2)</f>
        <v>0</v>
      </c>
      <c r="BL953" s="18" t="s">
        <v>298</v>
      </c>
      <c r="BM953" s="198" t="s">
        <v>1263</v>
      </c>
    </row>
    <row r="954" spans="1:65" s="12" customFormat="1" ht="22.9" customHeight="1">
      <c r="B954" s="171"/>
      <c r="C954" s="172"/>
      <c r="D954" s="173" t="s">
        <v>75</v>
      </c>
      <c r="E954" s="185" t="s">
        <v>1264</v>
      </c>
      <c r="F954" s="185" t="s">
        <v>1265</v>
      </c>
      <c r="G954" s="172"/>
      <c r="H954" s="172"/>
      <c r="I954" s="175"/>
      <c r="J954" s="186">
        <f>BK954</f>
        <v>0</v>
      </c>
      <c r="K954" s="172"/>
      <c r="L954" s="177"/>
      <c r="M954" s="178"/>
      <c r="N954" s="179"/>
      <c r="O954" s="179"/>
      <c r="P954" s="180">
        <f>SUM(P955:P960)</f>
        <v>0</v>
      </c>
      <c r="Q954" s="179"/>
      <c r="R954" s="180">
        <f>SUM(R955:R960)</f>
        <v>0</v>
      </c>
      <c r="S954" s="179"/>
      <c r="T954" s="181">
        <f>SUM(T955:T960)</f>
        <v>0.80400000000000005</v>
      </c>
      <c r="AR954" s="182" t="s">
        <v>135</v>
      </c>
      <c r="AT954" s="183" t="s">
        <v>75</v>
      </c>
      <c r="AU954" s="183" t="s">
        <v>83</v>
      </c>
      <c r="AY954" s="182" t="s">
        <v>126</v>
      </c>
      <c r="BK954" s="184">
        <f>SUM(BK955:BK960)</f>
        <v>0</v>
      </c>
    </row>
    <row r="955" spans="1:65" s="2" customFormat="1" ht="16.5" customHeight="1">
      <c r="A955" s="35"/>
      <c r="B955" s="36"/>
      <c r="C955" s="187" t="s">
        <v>1266</v>
      </c>
      <c r="D955" s="187" t="s">
        <v>129</v>
      </c>
      <c r="E955" s="188" t="s">
        <v>1267</v>
      </c>
      <c r="F955" s="189" t="s">
        <v>1268</v>
      </c>
      <c r="G955" s="190" t="s">
        <v>132</v>
      </c>
      <c r="H955" s="191">
        <v>12</v>
      </c>
      <c r="I955" s="192"/>
      <c r="J955" s="193">
        <f>ROUND(I955*H955,2)</f>
        <v>0</v>
      </c>
      <c r="K955" s="189" t="s">
        <v>133</v>
      </c>
      <c r="L955" s="40"/>
      <c r="M955" s="194" t="s">
        <v>1</v>
      </c>
      <c r="N955" s="195" t="s">
        <v>42</v>
      </c>
      <c r="O955" s="72"/>
      <c r="P955" s="196">
        <f>O955*H955</f>
        <v>0</v>
      </c>
      <c r="Q955" s="196">
        <v>0</v>
      </c>
      <c r="R955" s="196">
        <f>Q955*H955</f>
        <v>0</v>
      </c>
      <c r="S955" s="196">
        <v>6.7000000000000004E-2</v>
      </c>
      <c r="T955" s="197">
        <f>S955*H955</f>
        <v>0.80400000000000005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198" t="s">
        <v>298</v>
      </c>
      <c r="AT955" s="198" t="s">
        <v>129</v>
      </c>
      <c r="AU955" s="198" t="s">
        <v>135</v>
      </c>
      <c r="AY955" s="18" t="s">
        <v>126</v>
      </c>
      <c r="BE955" s="199">
        <f>IF(N955="základní",J955,0)</f>
        <v>0</v>
      </c>
      <c r="BF955" s="199">
        <f>IF(N955="snížená",J955,0)</f>
        <v>0</v>
      </c>
      <c r="BG955" s="199">
        <f>IF(N955="zákl. přenesená",J955,0)</f>
        <v>0</v>
      </c>
      <c r="BH955" s="199">
        <f>IF(N955="sníž. přenesená",J955,0)</f>
        <v>0</v>
      </c>
      <c r="BI955" s="199">
        <f>IF(N955="nulová",J955,0)</f>
        <v>0</v>
      </c>
      <c r="BJ955" s="18" t="s">
        <v>135</v>
      </c>
      <c r="BK955" s="199">
        <f>ROUND(I955*H955,2)</f>
        <v>0</v>
      </c>
      <c r="BL955" s="18" t="s">
        <v>298</v>
      </c>
      <c r="BM955" s="198" t="s">
        <v>1269</v>
      </c>
    </row>
    <row r="956" spans="1:65" s="13" customFormat="1">
      <c r="B956" s="205"/>
      <c r="C956" s="206"/>
      <c r="D956" s="207" t="s">
        <v>211</v>
      </c>
      <c r="E956" s="208" t="s">
        <v>1</v>
      </c>
      <c r="F956" s="209" t="s">
        <v>351</v>
      </c>
      <c r="G956" s="206"/>
      <c r="H956" s="208" t="s">
        <v>1</v>
      </c>
      <c r="I956" s="210"/>
      <c r="J956" s="206"/>
      <c r="K956" s="206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211</v>
      </c>
      <c r="AU956" s="215" t="s">
        <v>135</v>
      </c>
      <c r="AV956" s="13" t="s">
        <v>83</v>
      </c>
      <c r="AW956" s="13" t="s">
        <v>32</v>
      </c>
      <c r="AX956" s="13" t="s">
        <v>76</v>
      </c>
      <c r="AY956" s="215" t="s">
        <v>126</v>
      </c>
    </row>
    <row r="957" spans="1:65" s="14" customFormat="1">
      <c r="B957" s="216"/>
      <c r="C957" s="217"/>
      <c r="D957" s="207" t="s">
        <v>211</v>
      </c>
      <c r="E957" s="218" t="s">
        <v>1</v>
      </c>
      <c r="F957" s="219" t="s">
        <v>148</v>
      </c>
      <c r="G957" s="217"/>
      <c r="H957" s="220">
        <v>4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211</v>
      </c>
      <c r="AU957" s="226" t="s">
        <v>135</v>
      </c>
      <c r="AV957" s="14" t="s">
        <v>135</v>
      </c>
      <c r="AW957" s="14" t="s">
        <v>32</v>
      </c>
      <c r="AX957" s="14" t="s">
        <v>76</v>
      </c>
      <c r="AY957" s="226" t="s">
        <v>126</v>
      </c>
    </row>
    <row r="958" spans="1:65" s="13" customFormat="1">
      <c r="B958" s="205"/>
      <c r="C958" s="206"/>
      <c r="D958" s="207" t="s">
        <v>211</v>
      </c>
      <c r="E958" s="208" t="s">
        <v>1</v>
      </c>
      <c r="F958" s="209" t="s">
        <v>355</v>
      </c>
      <c r="G958" s="206"/>
      <c r="H958" s="208" t="s">
        <v>1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211</v>
      </c>
      <c r="AU958" s="215" t="s">
        <v>135</v>
      </c>
      <c r="AV958" s="13" t="s">
        <v>83</v>
      </c>
      <c r="AW958" s="13" t="s">
        <v>32</v>
      </c>
      <c r="AX958" s="13" t="s">
        <v>76</v>
      </c>
      <c r="AY958" s="215" t="s">
        <v>126</v>
      </c>
    </row>
    <row r="959" spans="1:65" s="14" customFormat="1">
      <c r="B959" s="216"/>
      <c r="C959" s="217"/>
      <c r="D959" s="207" t="s">
        <v>211</v>
      </c>
      <c r="E959" s="218" t="s">
        <v>1</v>
      </c>
      <c r="F959" s="219" t="s">
        <v>1270</v>
      </c>
      <c r="G959" s="217"/>
      <c r="H959" s="220">
        <v>8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211</v>
      </c>
      <c r="AU959" s="226" t="s">
        <v>135</v>
      </c>
      <c r="AV959" s="14" t="s">
        <v>135</v>
      </c>
      <c r="AW959" s="14" t="s">
        <v>32</v>
      </c>
      <c r="AX959" s="14" t="s">
        <v>76</v>
      </c>
      <c r="AY959" s="226" t="s">
        <v>126</v>
      </c>
    </row>
    <row r="960" spans="1:65" s="15" customFormat="1">
      <c r="B960" s="227"/>
      <c r="C960" s="228"/>
      <c r="D960" s="207" t="s">
        <v>211</v>
      </c>
      <c r="E960" s="229" t="s">
        <v>1</v>
      </c>
      <c r="F960" s="230" t="s">
        <v>219</v>
      </c>
      <c r="G960" s="228"/>
      <c r="H960" s="231">
        <v>12</v>
      </c>
      <c r="I960" s="232"/>
      <c r="J960" s="228"/>
      <c r="K960" s="228"/>
      <c r="L960" s="233"/>
      <c r="M960" s="234"/>
      <c r="N960" s="235"/>
      <c r="O960" s="235"/>
      <c r="P960" s="235"/>
      <c r="Q960" s="235"/>
      <c r="R960" s="235"/>
      <c r="S960" s="235"/>
      <c r="T960" s="236"/>
      <c r="AT960" s="237" t="s">
        <v>211</v>
      </c>
      <c r="AU960" s="237" t="s">
        <v>135</v>
      </c>
      <c r="AV960" s="15" t="s">
        <v>148</v>
      </c>
      <c r="AW960" s="15" t="s">
        <v>32</v>
      </c>
      <c r="AX960" s="15" t="s">
        <v>83</v>
      </c>
      <c r="AY960" s="237" t="s">
        <v>126</v>
      </c>
    </row>
    <row r="961" spans="1:65" s="12" customFormat="1" ht="22.9" customHeight="1">
      <c r="B961" s="171"/>
      <c r="C961" s="172"/>
      <c r="D961" s="173" t="s">
        <v>75</v>
      </c>
      <c r="E961" s="185" t="s">
        <v>1271</v>
      </c>
      <c r="F961" s="185" t="s">
        <v>1272</v>
      </c>
      <c r="G961" s="172"/>
      <c r="H961" s="172"/>
      <c r="I961" s="175"/>
      <c r="J961" s="186">
        <f>BK961</f>
        <v>0</v>
      </c>
      <c r="K961" s="172"/>
      <c r="L961" s="177"/>
      <c r="M961" s="178"/>
      <c r="N961" s="179"/>
      <c r="O961" s="179"/>
      <c r="P961" s="180">
        <f>SUM(P962:P1052)</f>
        <v>0</v>
      </c>
      <c r="Q961" s="179"/>
      <c r="R961" s="180">
        <f>SUM(R962:R1052)</f>
        <v>16.12097017</v>
      </c>
      <c r="S961" s="179"/>
      <c r="T961" s="181">
        <f>SUM(T962:T1052)</f>
        <v>13</v>
      </c>
      <c r="AR961" s="182" t="s">
        <v>135</v>
      </c>
      <c r="AT961" s="183" t="s">
        <v>75</v>
      </c>
      <c r="AU961" s="183" t="s">
        <v>83</v>
      </c>
      <c r="AY961" s="182" t="s">
        <v>126</v>
      </c>
      <c r="BK961" s="184">
        <f>SUM(BK962:BK1052)</f>
        <v>0</v>
      </c>
    </row>
    <row r="962" spans="1:65" s="2" customFormat="1" ht="24.2" customHeight="1">
      <c r="A962" s="35"/>
      <c r="B962" s="36"/>
      <c r="C962" s="187" t="s">
        <v>1273</v>
      </c>
      <c r="D962" s="187" t="s">
        <v>129</v>
      </c>
      <c r="E962" s="188" t="s">
        <v>1274</v>
      </c>
      <c r="F962" s="189" t="s">
        <v>1275</v>
      </c>
      <c r="G962" s="190" t="s">
        <v>209</v>
      </c>
      <c r="H962" s="191">
        <v>650</v>
      </c>
      <c r="I962" s="192"/>
      <c r="J962" s="193">
        <f>ROUND(I962*H962,2)</f>
        <v>0</v>
      </c>
      <c r="K962" s="189" t="s">
        <v>133</v>
      </c>
      <c r="L962" s="40"/>
      <c r="M962" s="194" t="s">
        <v>1</v>
      </c>
      <c r="N962" s="195" t="s">
        <v>42</v>
      </c>
      <c r="O962" s="72"/>
      <c r="P962" s="196">
        <f>O962*H962</f>
        <v>0</v>
      </c>
      <c r="Q962" s="196">
        <v>0</v>
      </c>
      <c r="R962" s="196">
        <f>Q962*H962</f>
        <v>0</v>
      </c>
      <c r="S962" s="196">
        <v>1.4999999999999999E-2</v>
      </c>
      <c r="T962" s="197">
        <f>S962*H962</f>
        <v>9.75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98" t="s">
        <v>298</v>
      </c>
      <c r="AT962" s="198" t="s">
        <v>129</v>
      </c>
      <c r="AU962" s="198" t="s">
        <v>135</v>
      </c>
      <c r="AY962" s="18" t="s">
        <v>126</v>
      </c>
      <c r="BE962" s="199">
        <f>IF(N962="základní",J962,0)</f>
        <v>0</v>
      </c>
      <c r="BF962" s="199">
        <f>IF(N962="snížená",J962,0)</f>
        <v>0</v>
      </c>
      <c r="BG962" s="199">
        <f>IF(N962="zákl. přenesená",J962,0)</f>
        <v>0</v>
      </c>
      <c r="BH962" s="199">
        <f>IF(N962="sníž. přenesená",J962,0)</f>
        <v>0</v>
      </c>
      <c r="BI962" s="199">
        <f>IF(N962="nulová",J962,0)</f>
        <v>0</v>
      </c>
      <c r="BJ962" s="18" t="s">
        <v>135</v>
      </c>
      <c r="BK962" s="199">
        <f>ROUND(I962*H962,2)</f>
        <v>0</v>
      </c>
      <c r="BL962" s="18" t="s">
        <v>298</v>
      </c>
      <c r="BM962" s="198" t="s">
        <v>1276</v>
      </c>
    </row>
    <row r="963" spans="1:65" s="2" customFormat="1" ht="24.2" customHeight="1">
      <c r="A963" s="35"/>
      <c r="B963" s="36"/>
      <c r="C963" s="187" t="s">
        <v>1277</v>
      </c>
      <c r="D963" s="187" t="s">
        <v>129</v>
      </c>
      <c r="E963" s="188" t="s">
        <v>1278</v>
      </c>
      <c r="F963" s="189" t="s">
        <v>1279</v>
      </c>
      <c r="G963" s="190" t="s">
        <v>209</v>
      </c>
      <c r="H963" s="191">
        <v>650</v>
      </c>
      <c r="I963" s="192"/>
      <c r="J963" s="193">
        <f>ROUND(I963*H963,2)</f>
        <v>0</v>
      </c>
      <c r="K963" s="189" t="s">
        <v>133</v>
      </c>
      <c r="L963" s="40"/>
      <c r="M963" s="194" t="s">
        <v>1</v>
      </c>
      <c r="N963" s="195" t="s">
        <v>42</v>
      </c>
      <c r="O963" s="72"/>
      <c r="P963" s="196">
        <f>O963*H963</f>
        <v>0</v>
      </c>
      <c r="Q963" s="196">
        <v>0</v>
      </c>
      <c r="R963" s="196">
        <f>Q963*H963</f>
        <v>0</v>
      </c>
      <c r="S963" s="196">
        <v>5.0000000000000001E-3</v>
      </c>
      <c r="T963" s="197">
        <f>S963*H963</f>
        <v>3.25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8" t="s">
        <v>298</v>
      </c>
      <c r="AT963" s="198" t="s">
        <v>129</v>
      </c>
      <c r="AU963" s="198" t="s">
        <v>135</v>
      </c>
      <c r="AY963" s="18" t="s">
        <v>126</v>
      </c>
      <c r="BE963" s="199">
        <f>IF(N963="základní",J963,0)</f>
        <v>0</v>
      </c>
      <c r="BF963" s="199">
        <f>IF(N963="snížená",J963,0)</f>
        <v>0</v>
      </c>
      <c r="BG963" s="199">
        <f>IF(N963="zákl. přenesená",J963,0)</f>
        <v>0</v>
      </c>
      <c r="BH963" s="199">
        <f>IF(N963="sníž. přenesená",J963,0)</f>
        <v>0</v>
      </c>
      <c r="BI963" s="199">
        <f>IF(N963="nulová",J963,0)</f>
        <v>0</v>
      </c>
      <c r="BJ963" s="18" t="s">
        <v>135</v>
      </c>
      <c r="BK963" s="199">
        <f>ROUND(I963*H963,2)</f>
        <v>0</v>
      </c>
      <c r="BL963" s="18" t="s">
        <v>298</v>
      </c>
      <c r="BM963" s="198" t="s">
        <v>1280</v>
      </c>
    </row>
    <row r="964" spans="1:65" s="2" customFormat="1" ht="16.5" customHeight="1">
      <c r="A964" s="35"/>
      <c r="B964" s="36"/>
      <c r="C964" s="187" t="s">
        <v>1281</v>
      </c>
      <c r="D964" s="187" t="s">
        <v>129</v>
      </c>
      <c r="E964" s="188" t="s">
        <v>1282</v>
      </c>
      <c r="F964" s="189" t="s">
        <v>1283</v>
      </c>
      <c r="G964" s="190" t="s">
        <v>132</v>
      </c>
      <c r="H964" s="191">
        <v>1</v>
      </c>
      <c r="I964" s="192"/>
      <c r="J964" s="193">
        <f>ROUND(I964*H964,2)</f>
        <v>0</v>
      </c>
      <c r="K964" s="189" t="s">
        <v>1</v>
      </c>
      <c r="L964" s="40"/>
      <c r="M964" s="194" t="s">
        <v>1</v>
      </c>
      <c r="N964" s="195" t="s">
        <v>42</v>
      </c>
      <c r="O964" s="72"/>
      <c r="P964" s="196">
        <f>O964*H964</f>
        <v>0</v>
      </c>
      <c r="Q964" s="196">
        <v>0</v>
      </c>
      <c r="R964" s="196">
        <f>Q964*H964</f>
        <v>0</v>
      </c>
      <c r="S964" s="196">
        <v>0</v>
      </c>
      <c r="T964" s="197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8" t="s">
        <v>298</v>
      </c>
      <c r="AT964" s="198" t="s">
        <v>129</v>
      </c>
      <c r="AU964" s="198" t="s">
        <v>135</v>
      </c>
      <c r="AY964" s="18" t="s">
        <v>126</v>
      </c>
      <c r="BE964" s="199">
        <f>IF(N964="základní",J964,0)</f>
        <v>0</v>
      </c>
      <c r="BF964" s="199">
        <f>IF(N964="snížená",J964,0)</f>
        <v>0</v>
      </c>
      <c r="BG964" s="199">
        <f>IF(N964="zákl. přenesená",J964,0)</f>
        <v>0</v>
      </c>
      <c r="BH964" s="199">
        <f>IF(N964="sníž. přenesená",J964,0)</f>
        <v>0</v>
      </c>
      <c r="BI964" s="199">
        <f>IF(N964="nulová",J964,0)</f>
        <v>0</v>
      </c>
      <c r="BJ964" s="18" t="s">
        <v>135</v>
      </c>
      <c r="BK964" s="199">
        <f>ROUND(I964*H964,2)</f>
        <v>0</v>
      </c>
      <c r="BL964" s="18" t="s">
        <v>298</v>
      </c>
      <c r="BM964" s="198" t="s">
        <v>1284</v>
      </c>
    </row>
    <row r="965" spans="1:65" s="2" customFormat="1" ht="24.2" customHeight="1">
      <c r="A965" s="35"/>
      <c r="B965" s="36"/>
      <c r="C965" s="187" t="s">
        <v>1285</v>
      </c>
      <c r="D965" s="187" t="s">
        <v>129</v>
      </c>
      <c r="E965" s="188" t="s">
        <v>1286</v>
      </c>
      <c r="F965" s="189" t="s">
        <v>1287</v>
      </c>
      <c r="G965" s="190" t="s">
        <v>132</v>
      </c>
      <c r="H965" s="191">
        <v>1</v>
      </c>
      <c r="I965" s="192"/>
      <c r="J965" s="193">
        <f>ROUND(I965*H965,2)</f>
        <v>0</v>
      </c>
      <c r="K965" s="189" t="s">
        <v>1</v>
      </c>
      <c r="L965" s="40"/>
      <c r="M965" s="194" t="s">
        <v>1</v>
      </c>
      <c r="N965" s="195" t="s">
        <v>42</v>
      </c>
      <c r="O965" s="72"/>
      <c r="P965" s="196">
        <f>O965*H965</f>
        <v>0</v>
      </c>
      <c r="Q965" s="196">
        <v>0</v>
      </c>
      <c r="R965" s="196">
        <f>Q965*H965</f>
        <v>0</v>
      </c>
      <c r="S965" s="196">
        <v>0</v>
      </c>
      <c r="T965" s="197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98" t="s">
        <v>298</v>
      </c>
      <c r="AT965" s="198" t="s">
        <v>129</v>
      </c>
      <c r="AU965" s="198" t="s">
        <v>135</v>
      </c>
      <c r="AY965" s="18" t="s">
        <v>126</v>
      </c>
      <c r="BE965" s="199">
        <f>IF(N965="základní",J965,0)</f>
        <v>0</v>
      </c>
      <c r="BF965" s="199">
        <f>IF(N965="snížená",J965,0)</f>
        <v>0</v>
      </c>
      <c r="BG965" s="199">
        <f>IF(N965="zákl. přenesená",J965,0)</f>
        <v>0</v>
      </c>
      <c r="BH965" s="199">
        <f>IF(N965="sníž. přenesená",J965,0)</f>
        <v>0</v>
      </c>
      <c r="BI965" s="199">
        <f>IF(N965="nulová",J965,0)</f>
        <v>0</v>
      </c>
      <c r="BJ965" s="18" t="s">
        <v>135</v>
      </c>
      <c r="BK965" s="199">
        <f>ROUND(I965*H965,2)</f>
        <v>0</v>
      </c>
      <c r="BL965" s="18" t="s">
        <v>298</v>
      </c>
      <c r="BM965" s="198" t="s">
        <v>1288</v>
      </c>
    </row>
    <row r="966" spans="1:65" s="2" customFormat="1" ht="24.2" customHeight="1">
      <c r="A966" s="35"/>
      <c r="B966" s="36"/>
      <c r="C966" s="187" t="s">
        <v>1289</v>
      </c>
      <c r="D966" s="187" t="s">
        <v>129</v>
      </c>
      <c r="E966" s="188" t="s">
        <v>1290</v>
      </c>
      <c r="F966" s="189" t="s">
        <v>1291</v>
      </c>
      <c r="G966" s="190" t="s">
        <v>227</v>
      </c>
      <c r="H966" s="191">
        <v>16.556999999999999</v>
      </c>
      <c r="I966" s="192"/>
      <c r="J966" s="193">
        <f>ROUND(I966*H966,2)</f>
        <v>0</v>
      </c>
      <c r="K966" s="189" t="s">
        <v>133</v>
      </c>
      <c r="L966" s="40"/>
      <c r="M966" s="194" t="s">
        <v>1</v>
      </c>
      <c r="N966" s="195" t="s">
        <v>42</v>
      </c>
      <c r="O966" s="72"/>
      <c r="P966" s="196">
        <f>O966*H966</f>
        <v>0</v>
      </c>
      <c r="Q966" s="196">
        <v>1.89E-3</v>
      </c>
      <c r="R966" s="196">
        <f>Q966*H966</f>
        <v>3.1292729999999998E-2</v>
      </c>
      <c r="S966" s="196">
        <v>0</v>
      </c>
      <c r="T966" s="197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8" t="s">
        <v>298</v>
      </c>
      <c r="AT966" s="198" t="s">
        <v>129</v>
      </c>
      <c r="AU966" s="198" t="s">
        <v>135</v>
      </c>
      <c r="AY966" s="18" t="s">
        <v>126</v>
      </c>
      <c r="BE966" s="199">
        <f>IF(N966="základní",J966,0)</f>
        <v>0</v>
      </c>
      <c r="BF966" s="199">
        <f>IF(N966="snížená",J966,0)</f>
        <v>0</v>
      </c>
      <c r="BG966" s="199">
        <f>IF(N966="zákl. přenesená",J966,0)</f>
        <v>0</v>
      </c>
      <c r="BH966" s="199">
        <f>IF(N966="sníž. přenesená",J966,0)</f>
        <v>0</v>
      </c>
      <c r="BI966" s="199">
        <f>IF(N966="nulová",J966,0)</f>
        <v>0</v>
      </c>
      <c r="BJ966" s="18" t="s">
        <v>135</v>
      </c>
      <c r="BK966" s="199">
        <f>ROUND(I966*H966,2)</f>
        <v>0</v>
      </c>
      <c r="BL966" s="18" t="s">
        <v>298</v>
      </c>
      <c r="BM966" s="198" t="s">
        <v>1292</v>
      </c>
    </row>
    <row r="967" spans="1:65" s="2" customFormat="1" ht="68.25">
      <c r="A967" s="35"/>
      <c r="B967" s="36"/>
      <c r="C967" s="37"/>
      <c r="D967" s="207" t="s">
        <v>681</v>
      </c>
      <c r="E967" s="37"/>
      <c r="F967" s="253" t="s">
        <v>1293</v>
      </c>
      <c r="G967" s="37"/>
      <c r="H967" s="37"/>
      <c r="I967" s="240"/>
      <c r="J967" s="37"/>
      <c r="K967" s="37"/>
      <c r="L967" s="40"/>
      <c r="M967" s="241"/>
      <c r="N967" s="242"/>
      <c r="O967" s="72"/>
      <c r="P967" s="72"/>
      <c r="Q967" s="72"/>
      <c r="R967" s="72"/>
      <c r="S967" s="72"/>
      <c r="T967" s="73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8" t="s">
        <v>681</v>
      </c>
      <c r="AU967" s="18" t="s">
        <v>135</v>
      </c>
    </row>
    <row r="968" spans="1:65" s="14" customFormat="1">
      <c r="B968" s="216"/>
      <c r="C968" s="217"/>
      <c r="D968" s="207" t="s">
        <v>211</v>
      </c>
      <c r="E968" s="218" t="s">
        <v>1</v>
      </c>
      <c r="F968" s="219" t="s">
        <v>1294</v>
      </c>
      <c r="G968" s="217"/>
      <c r="H968" s="220">
        <v>16.556999999999999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211</v>
      </c>
      <c r="AU968" s="226" t="s">
        <v>135</v>
      </c>
      <c r="AV968" s="14" t="s">
        <v>135</v>
      </c>
      <c r="AW968" s="14" t="s">
        <v>32</v>
      </c>
      <c r="AX968" s="14" t="s">
        <v>83</v>
      </c>
      <c r="AY968" s="226" t="s">
        <v>126</v>
      </c>
    </row>
    <row r="969" spans="1:65" s="2" customFormat="1" ht="24.2" customHeight="1">
      <c r="A969" s="35"/>
      <c r="B969" s="36"/>
      <c r="C969" s="187" t="s">
        <v>1295</v>
      </c>
      <c r="D969" s="187" t="s">
        <v>129</v>
      </c>
      <c r="E969" s="188" t="s">
        <v>1296</v>
      </c>
      <c r="F969" s="189" t="s">
        <v>1297</v>
      </c>
      <c r="G969" s="190" t="s">
        <v>222</v>
      </c>
      <c r="H969" s="191">
        <v>239.7</v>
      </c>
      <c r="I969" s="192"/>
      <c r="J969" s="193">
        <f>ROUND(I969*H969,2)</f>
        <v>0</v>
      </c>
      <c r="K969" s="189" t="s">
        <v>133</v>
      </c>
      <c r="L969" s="40"/>
      <c r="M969" s="194" t="s">
        <v>1</v>
      </c>
      <c r="N969" s="195" t="s">
        <v>42</v>
      </c>
      <c r="O969" s="72"/>
      <c r="P969" s="196">
        <f>O969*H969</f>
        <v>0</v>
      </c>
      <c r="Q969" s="196">
        <v>0</v>
      </c>
      <c r="R969" s="196">
        <f>Q969*H969</f>
        <v>0</v>
      </c>
      <c r="S969" s="196">
        <v>0</v>
      </c>
      <c r="T969" s="197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98" t="s">
        <v>298</v>
      </c>
      <c r="AT969" s="198" t="s">
        <v>129</v>
      </c>
      <c r="AU969" s="198" t="s">
        <v>135</v>
      </c>
      <c r="AY969" s="18" t="s">
        <v>126</v>
      </c>
      <c r="BE969" s="199">
        <f>IF(N969="základní",J969,0)</f>
        <v>0</v>
      </c>
      <c r="BF969" s="199">
        <f>IF(N969="snížená",J969,0)</f>
        <v>0</v>
      </c>
      <c r="BG969" s="199">
        <f>IF(N969="zákl. přenesená",J969,0)</f>
        <v>0</v>
      </c>
      <c r="BH969" s="199">
        <f>IF(N969="sníž. přenesená",J969,0)</f>
        <v>0</v>
      </c>
      <c r="BI969" s="199">
        <f>IF(N969="nulová",J969,0)</f>
        <v>0</v>
      </c>
      <c r="BJ969" s="18" t="s">
        <v>135</v>
      </c>
      <c r="BK969" s="199">
        <f>ROUND(I969*H969,2)</f>
        <v>0</v>
      </c>
      <c r="BL969" s="18" t="s">
        <v>298</v>
      </c>
      <c r="BM969" s="198" t="s">
        <v>1298</v>
      </c>
    </row>
    <row r="970" spans="1:65" s="2" customFormat="1" ht="29.25">
      <c r="A970" s="35"/>
      <c r="B970" s="36"/>
      <c r="C970" s="37"/>
      <c r="D970" s="207" t="s">
        <v>681</v>
      </c>
      <c r="E970" s="37"/>
      <c r="F970" s="253" t="s">
        <v>1299</v>
      </c>
      <c r="G970" s="37"/>
      <c r="H970" s="37"/>
      <c r="I970" s="240"/>
      <c r="J970" s="37"/>
      <c r="K970" s="37"/>
      <c r="L970" s="40"/>
      <c r="M970" s="241"/>
      <c r="N970" s="242"/>
      <c r="O970" s="72"/>
      <c r="P970" s="72"/>
      <c r="Q970" s="72"/>
      <c r="R970" s="72"/>
      <c r="S970" s="72"/>
      <c r="T970" s="73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T970" s="18" t="s">
        <v>681</v>
      </c>
      <c r="AU970" s="18" t="s">
        <v>135</v>
      </c>
    </row>
    <row r="971" spans="1:65" s="13" customFormat="1">
      <c r="B971" s="205"/>
      <c r="C971" s="206"/>
      <c r="D971" s="207" t="s">
        <v>211</v>
      </c>
      <c r="E971" s="208" t="s">
        <v>1</v>
      </c>
      <c r="F971" s="209" t="s">
        <v>1300</v>
      </c>
      <c r="G971" s="206"/>
      <c r="H971" s="208" t="s">
        <v>1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211</v>
      </c>
      <c r="AU971" s="215" t="s">
        <v>135</v>
      </c>
      <c r="AV971" s="13" t="s">
        <v>83</v>
      </c>
      <c r="AW971" s="13" t="s">
        <v>32</v>
      </c>
      <c r="AX971" s="13" t="s">
        <v>76</v>
      </c>
      <c r="AY971" s="215" t="s">
        <v>126</v>
      </c>
    </row>
    <row r="972" spans="1:65" s="14" customFormat="1">
      <c r="B972" s="216"/>
      <c r="C972" s="217"/>
      <c r="D972" s="207" t="s">
        <v>211</v>
      </c>
      <c r="E972" s="218" t="s">
        <v>1</v>
      </c>
      <c r="F972" s="219" t="s">
        <v>1097</v>
      </c>
      <c r="G972" s="217"/>
      <c r="H972" s="220">
        <v>129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211</v>
      </c>
      <c r="AU972" s="226" t="s">
        <v>135</v>
      </c>
      <c r="AV972" s="14" t="s">
        <v>135</v>
      </c>
      <c r="AW972" s="14" t="s">
        <v>32</v>
      </c>
      <c r="AX972" s="14" t="s">
        <v>76</v>
      </c>
      <c r="AY972" s="226" t="s">
        <v>126</v>
      </c>
    </row>
    <row r="973" spans="1:65" s="13" customFormat="1">
      <c r="B973" s="205"/>
      <c r="C973" s="206"/>
      <c r="D973" s="207" t="s">
        <v>211</v>
      </c>
      <c r="E973" s="208" t="s">
        <v>1</v>
      </c>
      <c r="F973" s="209" t="s">
        <v>1301</v>
      </c>
      <c r="G973" s="206"/>
      <c r="H973" s="208" t="s">
        <v>1</v>
      </c>
      <c r="I973" s="210"/>
      <c r="J973" s="206"/>
      <c r="K973" s="206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211</v>
      </c>
      <c r="AU973" s="215" t="s">
        <v>135</v>
      </c>
      <c r="AV973" s="13" t="s">
        <v>83</v>
      </c>
      <c r="AW973" s="13" t="s">
        <v>32</v>
      </c>
      <c r="AX973" s="13" t="s">
        <v>76</v>
      </c>
      <c r="AY973" s="215" t="s">
        <v>126</v>
      </c>
    </row>
    <row r="974" spans="1:65" s="14" customFormat="1">
      <c r="B974" s="216"/>
      <c r="C974" s="217"/>
      <c r="D974" s="207" t="s">
        <v>211</v>
      </c>
      <c r="E974" s="218" t="s">
        <v>1</v>
      </c>
      <c r="F974" s="219" t="s">
        <v>1302</v>
      </c>
      <c r="G974" s="217"/>
      <c r="H974" s="220">
        <v>40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211</v>
      </c>
      <c r="AU974" s="226" t="s">
        <v>135</v>
      </c>
      <c r="AV974" s="14" t="s">
        <v>135</v>
      </c>
      <c r="AW974" s="14" t="s">
        <v>32</v>
      </c>
      <c r="AX974" s="14" t="s">
        <v>76</v>
      </c>
      <c r="AY974" s="226" t="s">
        <v>126</v>
      </c>
    </row>
    <row r="975" spans="1:65" s="14" customFormat="1">
      <c r="B975" s="216"/>
      <c r="C975" s="217"/>
      <c r="D975" s="207" t="s">
        <v>211</v>
      </c>
      <c r="E975" s="218" t="s">
        <v>1</v>
      </c>
      <c r="F975" s="219" t="s">
        <v>1303</v>
      </c>
      <c r="G975" s="217"/>
      <c r="H975" s="220">
        <v>56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211</v>
      </c>
      <c r="AU975" s="226" t="s">
        <v>135</v>
      </c>
      <c r="AV975" s="14" t="s">
        <v>135</v>
      </c>
      <c r="AW975" s="14" t="s">
        <v>32</v>
      </c>
      <c r="AX975" s="14" t="s">
        <v>76</v>
      </c>
      <c r="AY975" s="226" t="s">
        <v>126</v>
      </c>
    </row>
    <row r="976" spans="1:65" s="13" customFormat="1">
      <c r="B976" s="205"/>
      <c r="C976" s="206"/>
      <c r="D976" s="207" t="s">
        <v>211</v>
      </c>
      <c r="E976" s="208" t="s">
        <v>1</v>
      </c>
      <c r="F976" s="209" t="s">
        <v>1304</v>
      </c>
      <c r="G976" s="206"/>
      <c r="H976" s="208" t="s">
        <v>1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211</v>
      </c>
      <c r="AU976" s="215" t="s">
        <v>135</v>
      </c>
      <c r="AV976" s="13" t="s">
        <v>83</v>
      </c>
      <c r="AW976" s="13" t="s">
        <v>32</v>
      </c>
      <c r="AX976" s="13" t="s">
        <v>76</v>
      </c>
      <c r="AY976" s="215" t="s">
        <v>126</v>
      </c>
    </row>
    <row r="977" spans="1:65" s="14" customFormat="1">
      <c r="B977" s="216"/>
      <c r="C977" s="217"/>
      <c r="D977" s="207" t="s">
        <v>211</v>
      </c>
      <c r="E977" s="218" t="s">
        <v>1</v>
      </c>
      <c r="F977" s="219" t="s">
        <v>1305</v>
      </c>
      <c r="G977" s="217"/>
      <c r="H977" s="220">
        <v>4.9000000000000004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211</v>
      </c>
      <c r="AU977" s="226" t="s">
        <v>135</v>
      </c>
      <c r="AV977" s="14" t="s">
        <v>135</v>
      </c>
      <c r="AW977" s="14" t="s">
        <v>32</v>
      </c>
      <c r="AX977" s="14" t="s">
        <v>76</v>
      </c>
      <c r="AY977" s="226" t="s">
        <v>126</v>
      </c>
    </row>
    <row r="978" spans="1:65" s="13" customFormat="1">
      <c r="B978" s="205"/>
      <c r="C978" s="206"/>
      <c r="D978" s="207" t="s">
        <v>211</v>
      </c>
      <c r="E978" s="208" t="s">
        <v>1</v>
      </c>
      <c r="F978" s="209" t="s">
        <v>1306</v>
      </c>
      <c r="G978" s="206"/>
      <c r="H978" s="208" t="s">
        <v>1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211</v>
      </c>
      <c r="AU978" s="215" t="s">
        <v>135</v>
      </c>
      <c r="AV978" s="13" t="s">
        <v>83</v>
      </c>
      <c r="AW978" s="13" t="s">
        <v>32</v>
      </c>
      <c r="AX978" s="13" t="s">
        <v>76</v>
      </c>
      <c r="AY978" s="215" t="s">
        <v>126</v>
      </c>
    </row>
    <row r="979" spans="1:65" s="14" customFormat="1">
      <c r="B979" s="216"/>
      <c r="C979" s="217"/>
      <c r="D979" s="207" t="s">
        <v>211</v>
      </c>
      <c r="E979" s="218" t="s">
        <v>1</v>
      </c>
      <c r="F979" s="219" t="s">
        <v>1305</v>
      </c>
      <c r="G979" s="217"/>
      <c r="H979" s="220">
        <v>4.9000000000000004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211</v>
      </c>
      <c r="AU979" s="226" t="s">
        <v>135</v>
      </c>
      <c r="AV979" s="14" t="s">
        <v>135</v>
      </c>
      <c r="AW979" s="14" t="s">
        <v>32</v>
      </c>
      <c r="AX979" s="14" t="s">
        <v>76</v>
      </c>
      <c r="AY979" s="226" t="s">
        <v>126</v>
      </c>
    </row>
    <row r="980" spans="1:65" s="13" customFormat="1">
      <c r="B980" s="205"/>
      <c r="C980" s="206"/>
      <c r="D980" s="207" t="s">
        <v>211</v>
      </c>
      <c r="E980" s="208" t="s">
        <v>1</v>
      </c>
      <c r="F980" s="209" t="s">
        <v>1307</v>
      </c>
      <c r="G980" s="206"/>
      <c r="H980" s="208" t="s">
        <v>1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211</v>
      </c>
      <c r="AU980" s="215" t="s">
        <v>135</v>
      </c>
      <c r="AV980" s="13" t="s">
        <v>83</v>
      </c>
      <c r="AW980" s="13" t="s">
        <v>32</v>
      </c>
      <c r="AX980" s="13" t="s">
        <v>76</v>
      </c>
      <c r="AY980" s="215" t="s">
        <v>126</v>
      </c>
    </row>
    <row r="981" spans="1:65" s="14" customFormat="1">
      <c r="B981" s="216"/>
      <c r="C981" s="217"/>
      <c r="D981" s="207" t="s">
        <v>211</v>
      </c>
      <c r="E981" s="218" t="s">
        <v>1</v>
      </c>
      <c r="F981" s="219" t="s">
        <v>1305</v>
      </c>
      <c r="G981" s="217"/>
      <c r="H981" s="220">
        <v>4.9000000000000004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211</v>
      </c>
      <c r="AU981" s="226" t="s">
        <v>135</v>
      </c>
      <c r="AV981" s="14" t="s">
        <v>135</v>
      </c>
      <c r="AW981" s="14" t="s">
        <v>32</v>
      </c>
      <c r="AX981" s="14" t="s">
        <v>76</v>
      </c>
      <c r="AY981" s="226" t="s">
        <v>126</v>
      </c>
    </row>
    <row r="982" spans="1:65" s="15" customFormat="1">
      <c r="B982" s="227"/>
      <c r="C982" s="228"/>
      <c r="D982" s="207" t="s">
        <v>211</v>
      </c>
      <c r="E982" s="229" t="s">
        <v>1</v>
      </c>
      <c r="F982" s="230" t="s">
        <v>219</v>
      </c>
      <c r="G982" s="228"/>
      <c r="H982" s="231">
        <v>239.70000000000002</v>
      </c>
      <c r="I982" s="232"/>
      <c r="J982" s="228"/>
      <c r="K982" s="228"/>
      <c r="L982" s="233"/>
      <c r="M982" s="234"/>
      <c r="N982" s="235"/>
      <c r="O982" s="235"/>
      <c r="P982" s="235"/>
      <c r="Q982" s="235"/>
      <c r="R982" s="235"/>
      <c r="S982" s="235"/>
      <c r="T982" s="236"/>
      <c r="AT982" s="237" t="s">
        <v>211</v>
      </c>
      <c r="AU982" s="237" t="s">
        <v>135</v>
      </c>
      <c r="AV982" s="15" t="s">
        <v>148</v>
      </c>
      <c r="AW982" s="15" t="s">
        <v>32</v>
      </c>
      <c r="AX982" s="15" t="s">
        <v>83</v>
      </c>
      <c r="AY982" s="237" t="s">
        <v>126</v>
      </c>
    </row>
    <row r="983" spans="1:65" s="2" customFormat="1" ht="16.5" customHeight="1">
      <c r="A983" s="35"/>
      <c r="B983" s="36"/>
      <c r="C983" s="243" t="s">
        <v>1308</v>
      </c>
      <c r="D983" s="243" t="s">
        <v>340</v>
      </c>
      <c r="E983" s="244" t="s">
        <v>1309</v>
      </c>
      <c r="F983" s="245" t="s">
        <v>1310</v>
      </c>
      <c r="G983" s="246" t="s">
        <v>227</v>
      </c>
      <c r="H983" s="247">
        <v>2.121</v>
      </c>
      <c r="I983" s="248"/>
      <c r="J983" s="249">
        <f>ROUND(I983*H983,2)</f>
        <v>0</v>
      </c>
      <c r="K983" s="245" t="s">
        <v>133</v>
      </c>
      <c r="L983" s="250"/>
      <c r="M983" s="251" t="s">
        <v>1</v>
      </c>
      <c r="N983" s="252" t="s">
        <v>42</v>
      </c>
      <c r="O983" s="72"/>
      <c r="P983" s="196">
        <f>O983*H983</f>
        <v>0</v>
      </c>
      <c r="Q983" s="196">
        <v>0.55000000000000004</v>
      </c>
      <c r="R983" s="196">
        <f>Q983*H983</f>
        <v>1.1665500000000002</v>
      </c>
      <c r="S983" s="196">
        <v>0</v>
      </c>
      <c r="T983" s="197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98" t="s">
        <v>405</v>
      </c>
      <c r="AT983" s="198" t="s">
        <v>340</v>
      </c>
      <c r="AU983" s="198" t="s">
        <v>135</v>
      </c>
      <c r="AY983" s="18" t="s">
        <v>126</v>
      </c>
      <c r="BE983" s="199">
        <f>IF(N983="základní",J983,0)</f>
        <v>0</v>
      </c>
      <c r="BF983" s="199">
        <f>IF(N983="snížená",J983,0)</f>
        <v>0</v>
      </c>
      <c r="BG983" s="199">
        <f>IF(N983="zákl. přenesená",J983,0)</f>
        <v>0</v>
      </c>
      <c r="BH983" s="199">
        <f>IF(N983="sníž. přenesená",J983,0)</f>
        <v>0</v>
      </c>
      <c r="BI983" s="199">
        <f>IF(N983="nulová",J983,0)</f>
        <v>0</v>
      </c>
      <c r="BJ983" s="18" t="s">
        <v>135</v>
      </c>
      <c r="BK983" s="199">
        <f>ROUND(I983*H983,2)</f>
        <v>0</v>
      </c>
      <c r="BL983" s="18" t="s">
        <v>298</v>
      </c>
      <c r="BM983" s="198" t="s">
        <v>1311</v>
      </c>
    </row>
    <row r="984" spans="1:65" s="13" customFormat="1">
      <c r="B984" s="205"/>
      <c r="C984" s="206"/>
      <c r="D984" s="207" t="s">
        <v>211</v>
      </c>
      <c r="E984" s="208" t="s">
        <v>1</v>
      </c>
      <c r="F984" s="209" t="s">
        <v>1300</v>
      </c>
      <c r="G984" s="206"/>
      <c r="H984" s="208" t="s">
        <v>1</v>
      </c>
      <c r="I984" s="210"/>
      <c r="J984" s="206"/>
      <c r="K984" s="206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211</v>
      </c>
      <c r="AU984" s="215" t="s">
        <v>135</v>
      </c>
      <c r="AV984" s="13" t="s">
        <v>83</v>
      </c>
      <c r="AW984" s="13" t="s">
        <v>32</v>
      </c>
      <c r="AX984" s="13" t="s">
        <v>76</v>
      </c>
      <c r="AY984" s="215" t="s">
        <v>126</v>
      </c>
    </row>
    <row r="985" spans="1:65" s="14" customFormat="1">
      <c r="B985" s="216"/>
      <c r="C985" s="217"/>
      <c r="D985" s="207" t="s">
        <v>211</v>
      </c>
      <c r="E985" s="218" t="s">
        <v>1</v>
      </c>
      <c r="F985" s="219" t="s">
        <v>1312</v>
      </c>
      <c r="G985" s="217"/>
      <c r="H985" s="220">
        <v>1.393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211</v>
      </c>
      <c r="AU985" s="226" t="s">
        <v>135</v>
      </c>
      <c r="AV985" s="14" t="s">
        <v>135</v>
      </c>
      <c r="AW985" s="14" t="s">
        <v>32</v>
      </c>
      <c r="AX985" s="14" t="s">
        <v>76</v>
      </c>
      <c r="AY985" s="226" t="s">
        <v>126</v>
      </c>
    </row>
    <row r="986" spans="1:65" s="13" customFormat="1">
      <c r="B986" s="205"/>
      <c r="C986" s="206"/>
      <c r="D986" s="207" t="s">
        <v>211</v>
      </c>
      <c r="E986" s="208" t="s">
        <v>1</v>
      </c>
      <c r="F986" s="209" t="s">
        <v>1301</v>
      </c>
      <c r="G986" s="206"/>
      <c r="H986" s="208" t="s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211</v>
      </c>
      <c r="AU986" s="215" t="s">
        <v>135</v>
      </c>
      <c r="AV986" s="13" t="s">
        <v>83</v>
      </c>
      <c r="AW986" s="13" t="s">
        <v>32</v>
      </c>
      <c r="AX986" s="13" t="s">
        <v>76</v>
      </c>
      <c r="AY986" s="215" t="s">
        <v>126</v>
      </c>
    </row>
    <row r="987" spans="1:65" s="14" customFormat="1">
      <c r="B987" s="216"/>
      <c r="C987" s="217"/>
      <c r="D987" s="207" t="s">
        <v>211</v>
      </c>
      <c r="E987" s="218" t="s">
        <v>1</v>
      </c>
      <c r="F987" s="219" t="s">
        <v>1313</v>
      </c>
      <c r="G987" s="217"/>
      <c r="H987" s="220">
        <v>0.14399999999999999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211</v>
      </c>
      <c r="AU987" s="226" t="s">
        <v>135</v>
      </c>
      <c r="AV987" s="14" t="s">
        <v>135</v>
      </c>
      <c r="AW987" s="14" t="s">
        <v>32</v>
      </c>
      <c r="AX987" s="14" t="s">
        <v>76</v>
      </c>
      <c r="AY987" s="226" t="s">
        <v>126</v>
      </c>
    </row>
    <row r="988" spans="1:65" s="14" customFormat="1">
      <c r="B988" s="216"/>
      <c r="C988" s="217"/>
      <c r="D988" s="207" t="s">
        <v>211</v>
      </c>
      <c r="E988" s="218" t="s">
        <v>1</v>
      </c>
      <c r="F988" s="219" t="s">
        <v>1314</v>
      </c>
      <c r="G988" s="217"/>
      <c r="H988" s="220">
        <v>0.20200000000000001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211</v>
      </c>
      <c r="AU988" s="226" t="s">
        <v>135</v>
      </c>
      <c r="AV988" s="14" t="s">
        <v>135</v>
      </c>
      <c r="AW988" s="14" t="s">
        <v>32</v>
      </c>
      <c r="AX988" s="14" t="s">
        <v>76</v>
      </c>
      <c r="AY988" s="226" t="s">
        <v>126</v>
      </c>
    </row>
    <row r="989" spans="1:65" s="13" customFormat="1">
      <c r="B989" s="205"/>
      <c r="C989" s="206"/>
      <c r="D989" s="207" t="s">
        <v>211</v>
      </c>
      <c r="E989" s="208" t="s">
        <v>1</v>
      </c>
      <c r="F989" s="209" t="s">
        <v>1304</v>
      </c>
      <c r="G989" s="206"/>
      <c r="H989" s="208" t="s">
        <v>1</v>
      </c>
      <c r="I989" s="210"/>
      <c r="J989" s="206"/>
      <c r="K989" s="206"/>
      <c r="L989" s="211"/>
      <c r="M989" s="212"/>
      <c r="N989" s="213"/>
      <c r="O989" s="213"/>
      <c r="P989" s="213"/>
      <c r="Q989" s="213"/>
      <c r="R989" s="213"/>
      <c r="S989" s="213"/>
      <c r="T989" s="214"/>
      <c r="AT989" s="215" t="s">
        <v>211</v>
      </c>
      <c r="AU989" s="215" t="s">
        <v>135</v>
      </c>
      <c r="AV989" s="13" t="s">
        <v>83</v>
      </c>
      <c r="AW989" s="13" t="s">
        <v>32</v>
      </c>
      <c r="AX989" s="13" t="s">
        <v>76</v>
      </c>
      <c r="AY989" s="215" t="s">
        <v>126</v>
      </c>
    </row>
    <row r="990" spans="1:65" s="14" customFormat="1">
      <c r="B990" s="216"/>
      <c r="C990" s="217"/>
      <c r="D990" s="207" t="s">
        <v>211</v>
      </c>
      <c r="E990" s="218" t="s">
        <v>1</v>
      </c>
      <c r="F990" s="219" t="s">
        <v>1315</v>
      </c>
      <c r="G990" s="217"/>
      <c r="H990" s="220">
        <v>0.05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211</v>
      </c>
      <c r="AU990" s="226" t="s">
        <v>135</v>
      </c>
      <c r="AV990" s="14" t="s">
        <v>135</v>
      </c>
      <c r="AW990" s="14" t="s">
        <v>32</v>
      </c>
      <c r="AX990" s="14" t="s">
        <v>76</v>
      </c>
      <c r="AY990" s="226" t="s">
        <v>126</v>
      </c>
    </row>
    <row r="991" spans="1:65" s="13" customFormat="1">
      <c r="B991" s="205"/>
      <c r="C991" s="206"/>
      <c r="D991" s="207" t="s">
        <v>211</v>
      </c>
      <c r="E991" s="208" t="s">
        <v>1</v>
      </c>
      <c r="F991" s="209" t="s">
        <v>1306</v>
      </c>
      <c r="G991" s="206"/>
      <c r="H991" s="208" t="s">
        <v>1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211</v>
      </c>
      <c r="AU991" s="215" t="s">
        <v>135</v>
      </c>
      <c r="AV991" s="13" t="s">
        <v>83</v>
      </c>
      <c r="AW991" s="13" t="s">
        <v>32</v>
      </c>
      <c r="AX991" s="13" t="s">
        <v>76</v>
      </c>
      <c r="AY991" s="215" t="s">
        <v>126</v>
      </c>
    </row>
    <row r="992" spans="1:65" s="14" customFormat="1">
      <c r="B992" s="216"/>
      <c r="C992" s="217"/>
      <c r="D992" s="207" t="s">
        <v>211</v>
      </c>
      <c r="E992" s="218" t="s">
        <v>1</v>
      </c>
      <c r="F992" s="219" t="s">
        <v>1316</v>
      </c>
      <c r="G992" s="217"/>
      <c r="H992" s="220">
        <v>3.5000000000000003E-2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211</v>
      </c>
      <c r="AU992" s="226" t="s">
        <v>135</v>
      </c>
      <c r="AV992" s="14" t="s">
        <v>135</v>
      </c>
      <c r="AW992" s="14" t="s">
        <v>32</v>
      </c>
      <c r="AX992" s="14" t="s">
        <v>76</v>
      </c>
      <c r="AY992" s="226" t="s">
        <v>126</v>
      </c>
    </row>
    <row r="993" spans="1:65" s="13" customFormat="1">
      <c r="B993" s="205"/>
      <c r="C993" s="206"/>
      <c r="D993" s="207" t="s">
        <v>211</v>
      </c>
      <c r="E993" s="208" t="s">
        <v>1</v>
      </c>
      <c r="F993" s="209" t="s">
        <v>1307</v>
      </c>
      <c r="G993" s="206"/>
      <c r="H993" s="208" t="s">
        <v>1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211</v>
      </c>
      <c r="AU993" s="215" t="s">
        <v>135</v>
      </c>
      <c r="AV993" s="13" t="s">
        <v>83</v>
      </c>
      <c r="AW993" s="13" t="s">
        <v>32</v>
      </c>
      <c r="AX993" s="13" t="s">
        <v>76</v>
      </c>
      <c r="AY993" s="215" t="s">
        <v>126</v>
      </c>
    </row>
    <row r="994" spans="1:65" s="14" customFormat="1">
      <c r="B994" s="216"/>
      <c r="C994" s="217"/>
      <c r="D994" s="207" t="s">
        <v>211</v>
      </c>
      <c r="E994" s="218" t="s">
        <v>1</v>
      </c>
      <c r="F994" s="219" t="s">
        <v>1317</v>
      </c>
      <c r="G994" s="217"/>
      <c r="H994" s="220">
        <v>0.02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211</v>
      </c>
      <c r="AU994" s="226" t="s">
        <v>135</v>
      </c>
      <c r="AV994" s="14" t="s">
        <v>135</v>
      </c>
      <c r="AW994" s="14" t="s">
        <v>32</v>
      </c>
      <c r="AX994" s="14" t="s">
        <v>76</v>
      </c>
      <c r="AY994" s="226" t="s">
        <v>126</v>
      </c>
    </row>
    <row r="995" spans="1:65" s="15" customFormat="1">
      <c r="B995" s="227"/>
      <c r="C995" s="228"/>
      <c r="D995" s="207" t="s">
        <v>211</v>
      </c>
      <c r="E995" s="229" t="s">
        <v>1</v>
      </c>
      <c r="F995" s="230" t="s">
        <v>219</v>
      </c>
      <c r="G995" s="228"/>
      <c r="H995" s="231">
        <v>1.8439999999999999</v>
      </c>
      <c r="I995" s="232"/>
      <c r="J995" s="228"/>
      <c r="K995" s="228"/>
      <c r="L995" s="233"/>
      <c r="M995" s="234"/>
      <c r="N995" s="235"/>
      <c r="O995" s="235"/>
      <c r="P995" s="235"/>
      <c r="Q995" s="235"/>
      <c r="R995" s="235"/>
      <c r="S995" s="235"/>
      <c r="T995" s="236"/>
      <c r="AT995" s="237" t="s">
        <v>211</v>
      </c>
      <c r="AU995" s="237" t="s">
        <v>135</v>
      </c>
      <c r="AV995" s="15" t="s">
        <v>148</v>
      </c>
      <c r="AW995" s="15" t="s">
        <v>32</v>
      </c>
      <c r="AX995" s="15" t="s">
        <v>83</v>
      </c>
      <c r="AY995" s="237" t="s">
        <v>126</v>
      </c>
    </row>
    <row r="996" spans="1:65" s="14" customFormat="1">
      <c r="B996" s="216"/>
      <c r="C996" s="217"/>
      <c r="D996" s="207" t="s">
        <v>211</v>
      </c>
      <c r="E996" s="217"/>
      <c r="F996" s="219" t="s">
        <v>1318</v>
      </c>
      <c r="G996" s="217"/>
      <c r="H996" s="220">
        <v>2.121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211</v>
      </c>
      <c r="AU996" s="226" t="s">
        <v>135</v>
      </c>
      <c r="AV996" s="14" t="s">
        <v>135</v>
      </c>
      <c r="AW996" s="14" t="s">
        <v>4</v>
      </c>
      <c r="AX996" s="14" t="s">
        <v>83</v>
      </c>
      <c r="AY996" s="226" t="s">
        <v>126</v>
      </c>
    </row>
    <row r="997" spans="1:65" s="2" customFormat="1" ht="24.2" customHeight="1">
      <c r="A997" s="35"/>
      <c r="B997" s="36"/>
      <c r="C997" s="187" t="s">
        <v>1319</v>
      </c>
      <c r="D997" s="187" t="s">
        <v>129</v>
      </c>
      <c r="E997" s="188" t="s">
        <v>1320</v>
      </c>
      <c r="F997" s="189" t="s">
        <v>1321</v>
      </c>
      <c r="G997" s="190" t="s">
        <v>222</v>
      </c>
      <c r="H997" s="191">
        <v>88.8</v>
      </c>
      <c r="I997" s="192"/>
      <c r="J997" s="193">
        <f>ROUND(I997*H997,2)</f>
        <v>0</v>
      </c>
      <c r="K997" s="189" t="s">
        <v>133</v>
      </c>
      <c r="L997" s="40"/>
      <c r="M997" s="194" t="s">
        <v>1</v>
      </c>
      <c r="N997" s="195" t="s">
        <v>42</v>
      </c>
      <c r="O997" s="72"/>
      <c r="P997" s="196">
        <f>O997*H997</f>
        <v>0</v>
      </c>
      <c r="Q997" s="196">
        <v>0</v>
      </c>
      <c r="R997" s="196">
        <f>Q997*H997</f>
        <v>0</v>
      </c>
      <c r="S997" s="196">
        <v>0</v>
      </c>
      <c r="T997" s="197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8" t="s">
        <v>298</v>
      </c>
      <c r="AT997" s="198" t="s">
        <v>129</v>
      </c>
      <c r="AU997" s="198" t="s">
        <v>135</v>
      </c>
      <c r="AY997" s="18" t="s">
        <v>126</v>
      </c>
      <c r="BE997" s="199">
        <f>IF(N997="základní",J997,0)</f>
        <v>0</v>
      </c>
      <c r="BF997" s="199">
        <f>IF(N997="snížená",J997,0)</f>
        <v>0</v>
      </c>
      <c r="BG997" s="199">
        <f>IF(N997="zákl. přenesená",J997,0)</f>
        <v>0</v>
      </c>
      <c r="BH997" s="199">
        <f>IF(N997="sníž. přenesená",J997,0)</f>
        <v>0</v>
      </c>
      <c r="BI997" s="199">
        <f>IF(N997="nulová",J997,0)</f>
        <v>0</v>
      </c>
      <c r="BJ997" s="18" t="s">
        <v>135</v>
      </c>
      <c r="BK997" s="199">
        <f>ROUND(I997*H997,2)</f>
        <v>0</v>
      </c>
      <c r="BL997" s="18" t="s">
        <v>298</v>
      </c>
      <c r="BM997" s="198" t="s">
        <v>1322</v>
      </c>
    </row>
    <row r="998" spans="1:65" s="2" customFormat="1" ht="29.25">
      <c r="A998" s="35"/>
      <c r="B998" s="36"/>
      <c r="C998" s="37"/>
      <c r="D998" s="207" t="s">
        <v>681</v>
      </c>
      <c r="E998" s="37"/>
      <c r="F998" s="253" t="s">
        <v>1299</v>
      </c>
      <c r="G998" s="37"/>
      <c r="H998" s="37"/>
      <c r="I998" s="240"/>
      <c r="J998" s="37"/>
      <c r="K998" s="37"/>
      <c r="L998" s="40"/>
      <c r="M998" s="241"/>
      <c r="N998" s="242"/>
      <c r="O998" s="72"/>
      <c r="P998" s="72"/>
      <c r="Q998" s="72"/>
      <c r="R998" s="72"/>
      <c r="S998" s="72"/>
      <c r="T998" s="73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18" t="s">
        <v>681</v>
      </c>
      <c r="AU998" s="18" t="s">
        <v>135</v>
      </c>
    </row>
    <row r="999" spans="1:65" s="13" customFormat="1">
      <c r="B999" s="205"/>
      <c r="C999" s="206"/>
      <c r="D999" s="207" t="s">
        <v>211</v>
      </c>
      <c r="E999" s="208" t="s">
        <v>1</v>
      </c>
      <c r="F999" s="209" t="s">
        <v>1323</v>
      </c>
      <c r="G999" s="206"/>
      <c r="H999" s="208" t="s">
        <v>1</v>
      </c>
      <c r="I999" s="210"/>
      <c r="J999" s="206"/>
      <c r="K999" s="206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211</v>
      </c>
      <c r="AU999" s="215" t="s">
        <v>135</v>
      </c>
      <c r="AV999" s="13" t="s">
        <v>83</v>
      </c>
      <c r="AW999" s="13" t="s">
        <v>32</v>
      </c>
      <c r="AX999" s="13" t="s">
        <v>76</v>
      </c>
      <c r="AY999" s="215" t="s">
        <v>126</v>
      </c>
    </row>
    <row r="1000" spans="1:65" s="14" customFormat="1">
      <c r="B1000" s="216"/>
      <c r="C1000" s="217"/>
      <c r="D1000" s="207" t="s">
        <v>211</v>
      </c>
      <c r="E1000" s="218" t="s">
        <v>1</v>
      </c>
      <c r="F1000" s="219" t="s">
        <v>1324</v>
      </c>
      <c r="G1000" s="217"/>
      <c r="H1000" s="220">
        <v>44.4</v>
      </c>
      <c r="I1000" s="221"/>
      <c r="J1000" s="217"/>
      <c r="K1000" s="217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211</v>
      </c>
      <c r="AU1000" s="226" t="s">
        <v>135</v>
      </c>
      <c r="AV1000" s="14" t="s">
        <v>135</v>
      </c>
      <c r="AW1000" s="14" t="s">
        <v>32</v>
      </c>
      <c r="AX1000" s="14" t="s">
        <v>76</v>
      </c>
      <c r="AY1000" s="226" t="s">
        <v>126</v>
      </c>
    </row>
    <row r="1001" spans="1:65" s="13" customFormat="1">
      <c r="B1001" s="205"/>
      <c r="C1001" s="206"/>
      <c r="D1001" s="207" t="s">
        <v>211</v>
      </c>
      <c r="E1001" s="208" t="s">
        <v>1</v>
      </c>
      <c r="F1001" s="209" t="s">
        <v>1325</v>
      </c>
      <c r="G1001" s="206"/>
      <c r="H1001" s="208" t="s">
        <v>1</v>
      </c>
      <c r="I1001" s="210"/>
      <c r="J1001" s="206"/>
      <c r="K1001" s="206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211</v>
      </c>
      <c r="AU1001" s="215" t="s">
        <v>135</v>
      </c>
      <c r="AV1001" s="13" t="s">
        <v>83</v>
      </c>
      <c r="AW1001" s="13" t="s">
        <v>32</v>
      </c>
      <c r="AX1001" s="13" t="s">
        <v>76</v>
      </c>
      <c r="AY1001" s="215" t="s">
        <v>126</v>
      </c>
    </row>
    <row r="1002" spans="1:65" s="14" customFormat="1">
      <c r="B1002" s="216"/>
      <c r="C1002" s="217"/>
      <c r="D1002" s="207" t="s">
        <v>211</v>
      </c>
      <c r="E1002" s="218" t="s">
        <v>1</v>
      </c>
      <c r="F1002" s="219" t="s">
        <v>1324</v>
      </c>
      <c r="G1002" s="217"/>
      <c r="H1002" s="220">
        <v>44.4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211</v>
      </c>
      <c r="AU1002" s="226" t="s">
        <v>135</v>
      </c>
      <c r="AV1002" s="14" t="s">
        <v>135</v>
      </c>
      <c r="AW1002" s="14" t="s">
        <v>32</v>
      </c>
      <c r="AX1002" s="14" t="s">
        <v>76</v>
      </c>
      <c r="AY1002" s="226" t="s">
        <v>126</v>
      </c>
    </row>
    <row r="1003" spans="1:65" s="15" customFormat="1">
      <c r="B1003" s="227"/>
      <c r="C1003" s="228"/>
      <c r="D1003" s="207" t="s">
        <v>211</v>
      </c>
      <c r="E1003" s="229" t="s">
        <v>1</v>
      </c>
      <c r="F1003" s="230" t="s">
        <v>219</v>
      </c>
      <c r="G1003" s="228"/>
      <c r="H1003" s="231">
        <v>88.8</v>
      </c>
      <c r="I1003" s="232"/>
      <c r="J1003" s="228"/>
      <c r="K1003" s="228"/>
      <c r="L1003" s="233"/>
      <c r="M1003" s="234"/>
      <c r="N1003" s="235"/>
      <c r="O1003" s="235"/>
      <c r="P1003" s="235"/>
      <c r="Q1003" s="235"/>
      <c r="R1003" s="235"/>
      <c r="S1003" s="235"/>
      <c r="T1003" s="236"/>
      <c r="AT1003" s="237" t="s">
        <v>211</v>
      </c>
      <c r="AU1003" s="237" t="s">
        <v>135</v>
      </c>
      <c r="AV1003" s="15" t="s">
        <v>148</v>
      </c>
      <c r="AW1003" s="15" t="s">
        <v>32</v>
      </c>
      <c r="AX1003" s="15" t="s">
        <v>83</v>
      </c>
      <c r="AY1003" s="237" t="s">
        <v>126</v>
      </c>
    </row>
    <row r="1004" spans="1:65" s="2" customFormat="1" ht="16.5" customHeight="1">
      <c r="A1004" s="35"/>
      <c r="B1004" s="36"/>
      <c r="C1004" s="243" t="s">
        <v>1326</v>
      </c>
      <c r="D1004" s="243" t="s">
        <v>340</v>
      </c>
      <c r="E1004" s="244" t="s">
        <v>1327</v>
      </c>
      <c r="F1004" s="245" t="s">
        <v>1328</v>
      </c>
      <c r="G1004" s="246" t="s">
        <v>227</v>
      </c>
      <c r="H1004" s="247">
        <v>1.7350000000000001</v>
      </c>
      <c r="I1004" s="248"/>
      <c r="J1004" s="249">
        <f>ROUND(I1004*H1004,2)</f>
        <v>0</v>
      </c>
      <c r="K1004" s="245" t="s">
        <v>133</v>
      </c>
      <c r="L1004" s="250"/>
      <c r="M1004" s="251" t="s">
        <v>1</v>
      </c>
      <c r="N1004" s="252" t="s">
        <v>42</v>
      </c>
      <c r="O1004" s="72"/>
      <c r="P1004" s="196">
        <f>O1004*H1004</f>
        <v>0</v>
      </c>
      <c r="Q1004" s="196">
        <v>0.55000000000000004</v>
      </c>
      <c r="R1004" s="196">
        <f>Q1004*H1004</f>
        <v>0.95425000000000015</v>
      </c>
      <c r="S1004" s="196">
        <v>0</v>
      </c>
      <c r="T1004" s="197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98" t="s">
        <v>405</v>
      </c>
      <c r="AT1004" s="198" t="s">
        <v>340</v>
      </c>
      <c r="AU1004" s="198" t="s">
        <v>135</v>
      </c>
      <c r="AY1004" s="18" t="s">
        <v>126</v>
      </c>
      <c r="BE1004" s="199">
        <f>IF(N1004="základní",J1004,0)</f>
        <v>0</v>
      </c>
      <c r="BF1004" s="199">
        <f>IF(N1004="snížená",J1004,0)</f>
        <v>0</v>
      </c>
      <c r="BG1004" s="199">
        <f>IF(N1004="zákl. přenesená",J1004,0)</f>
        <v>0</v>
      </c>
      <c r="BH1004" s="199">
        <f>IF(N1004="sníž. přenesená",J1004,0)</f>
        <v>0</v>
      </c>
      <c r="BI1004" s="199">
        <f>IF(N1004="nulová",J1004,0)</f>
        <v>0</v>
      </c>
      <c r="BJ1004" s="18" t="s">
        <v>135</v>
      </c>
      <c r="BK1004" s="199">
        <f>ROUND(I1004*H1004,2)</f>
        <v>0</v>
      </c>
      <c r="BL1004" s="18" t="s">
        <v>298</v>
      </c>
      <c r="BM1004" s="198" t="s">
        <v>1329</v>
      </c>
    </row>
    <row r="1005" spans="1:65" s="13" customFormat="1">
      <c r="B1005" s="205"/>
      <c r="C1005" s="206"/>
      <c r="D1005" s="207" t="s">
        <v>211</v>
      </c>
      <c r="E1005" s="208" t="s">
        <v>1</v>
      </c>
      <c r="F1005" s="209" t="s">
        <v>1323</v>
      </c>
      <c r="G1005" s="206"/>
      <c r="H1005" s="208" t="s">
        <v>1</v>
      </c>
      <c r="I1005" s="210"/>
      <c r="J1005" s="206"/>
      <c r="K1005" s="206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211</v>
      </c>
      <c r="AU1005" s="215" t="s">
        <v>135</v>
      </c>
      <c r="AV1005" s="13" t="s">
        <v>83</v>
      </c>
      <c r="AW1005" s="13" t="s">
        <v>32</v>
      </c>
      <c r="AX1005" s="13" t="s">
        <v>76</v>
      </c>
      <c r="AY1005" s="215" t="s">
        <v>126</v>
      </c>
    </row>
    <row r="1006" spans="1:65" s="14" customFormat="1">
      <c r="B1006" s="216"/>
      <c r="C1006" s="217"/>
      <c r="D1006" s="207" t="s">
        <v>211</v>
      </c>
      <c r="E1006" s="218" t="s">
        <v>1</v>
      </c>
      <c r="F1006" s="219" t="s">
        <v>1330</v>
      </c>
      <c r="G1006" s="217"/>
      <c r="H1006" s="220">
        <v>0.79900000000000004</v>
      </c>
      <c r="I1006" s="221"/>
      <c r="J1006" s="217"/>
      <c r="K1006" s="217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211</v>
      </c>
      <c r="AU1006" s="226" t="s">
        <v>135</v>
      </c>
      <c r="AV1006" s="14" t="s">
        <v>135</v>
      </c>
      <c r="AW1006" s="14" t="s">
        <v>32</v>
      </c>
      <c r="AX1006" s="14" t="s">
        <v>76</v>
      </c>
      <c r="AY1006" s="226" t="s">
        <v>126</v>
      </c>
    </row>
    <row r="1007" spans="1:65" s="13" customFormat="1">
      <c r="B1007" s="205"/>
      <c r="C1007" s="206"/>
      <c r="D1007" s="207" t="s">
        <v>211</v>
      </c>
      <c r="E1007" s="208" t="s">
        <v>1</v>
      </c>
      <c r="F1007" s="209" t="s">
        <v>1325</v>
      </c>
      <c r="G1007" s="206"/>
      <c r="H1007" s="208" t="s">
        <v>1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211</v>
      </c>
      <c r="AU1007" s="215" t="s">
        <v>135</v>
      </c>
      <c r="AV1007" s="13" t="s">
        <v>83</v>
      </c>
      <c r="AW1007" s="13" t="s">
        <v>32</v>
      </c>
      <c r="AX1007" s="13" t="s">
        <v>76</v>
      </c>
      <c r="AY1007" s="215" t="s">
        <v>126</v>
      </c>
    </row>
    <row r="1008" spans="1:65" s="14" customFormat="1">
      <c r="B1008" s="216"/>
      <c r="C1008" s="217"/>
      <c r="D1008" s="207" t="s">
        <v>211</v>
      </c>
      <c r="E1008" s="218" t="s">
        <v>1</v>
      </c>
      <c r="F1008" s="219" t="s">
        <v>1331</v>
      </c>
      <c r="G1008" s="217"/>
      <c r="H1008" s="220">
        <v>0.71</v>
      </c>
      <c r="I1008" s="221"/>
      <c r="J1008" s="217"/>
      <c r="K1008" s="217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211</v>
      </c>
      <c r="AU1008" s="226" t="s">
        <v>135</v>
      </c>
      <c r="AV1008" s="14" t="s">
        <v>135</v>
      </c>
      <c r="AW1008" s="14" t="s">
        <v>32</v>
      </c>
      <c r="AX1008" s="14" t="s">
        <v>76</v>
      </c>
      <c r="AY1008" s="226" t="s">
        <v>126</v>
      </c>
    </row>
    <row r="1009" spans="1:65" s="15" customFormat="1">
      <c r="B1009" s="227"/>
      <c r="C1009" s="228"/>
      <c r="D1009" s="207" t="s">
        <v>211</v>
      </c>
      <c r="E1009" s="229" t="s">
        <v>1</v>
      </c>
      <c r="F1009" s="230" t="s">
        <v>219</v>
      </c>
      <c r="G1009" s="228"/>
      <c r="H1009" s="231">
        <v>1.5089999999999999</v>
      </c>
      <c r="I1009" s="232"/>
      <c r="J1009" s="228"/>
      <c r="K1009" s="228"/>
      <c r="L1009" s="233"/>
      <c r="M1009" s="234"/>
      <c r="N1009" s="235"/>
      <c r="O1009" s="235"/>
      <c r="P1009" s="235"/>
      <c r="Q1009" s="235"/>
      <c r="R1009" s="235"/>
      <c r="S1009" s="235"/>
      <c r="T1009" s="236"/>
      <c r="AT1009" s="237" t="s">
        <v>211</v>
      </c>
      <c r="AU1009" s="237" t="s">
        <v>135</v>
      </c>
      <c r="AV1009" s="15" t="s">
        <v>148</v>
      </c>
      <c r="AW1009" s="15" t="s">
        <v>32</v>
      </c>
      <c r="AX1009" s="15" t="s">
        <v>83</v>
      </c>
      <c r="AY1009" s="237" t="s">
        <v>126</v>
      </c>
    </row>
    <row r="1010" spans="1:65" s="14" customFormat="1">
      <c r="B1010" s="216"/>
      <c r="C1010" s="217"/>
      <c r="D1010" s="207" t="s">
        <v>211</v>
      </c>
      <c r="E1010" s="217"/>
      <c r="F1010" s="219" t="s">
        <v>1332</v>
      </c>
      <c r="G1010" s="217"/>
      <c r="H1010" s="220">
        <v>1.7350000000000001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211</v>
      </c>
      <c r="AU1010" s="226" t="s">
        <v>135</v>
      </c>
      <c r="AV1010" s="14" t="s">
        <v>135</v>
      </c>
      <c r="AW1010" s="14" t="s">
        <v>4</v>
      </c>
      <c r="AX1010" s="14" t="s">
        <v>83</v>
      </c>
      <c r="AY1010" s="226" t="s">
        <v>126</v>
      </c>
    </row>
    <row r="1011" spans="1:65" s="2" customFormat="1" ht="24.2" customHeight="1">
      <c r="A1011" s="35"/>
      <c r="B1011" s="36"/>
      <c r="C1011" s="187" t="s">
        <v>1333</v>
      </c>
      <c r="D1011" s="187" t="s">
        <v>129</v>
      </c>
      <c r="E1011" s="188" t="s">
        <v>1334</v>
      </c>
      <c r="F1011" s="189" t="s">
        <v>1335</v>
      </c>
      <c r="G1011" s="190" t="s">
        <v>209</v>
      </c>
      <c r="H1011" s="191">
        <v>502</v>
      </c>
      <c r="I1011" s="192"/>
      <c r="J1011" s="193">
        <f>ROUND(I1011*H1011,2)</f>
        <v>0</v>
      </c>
      <c r="K1011" s="189" t="s">
        <v>133</v>
      </c>
      <c r="L1011" s="40"/>
      <c r="M1011" s="194" t="s">
        <v>1</v>
      </c>
      <c r="N1011" s="195" t="s">
        <v>42</v>
      </c>
      <c r="O1011" s="72"/>
      <c r="P1011" s="196">
        <f>O1011*H1011</f>
        <v>0</v>
      </c>
      <c r="Q1011" s="196">
        <v>0</v>
      </c>
      <c r="R1011" s="196">
        <f>Q1011*H1011</f>
        <v>0</v>
      </c>
      <c r="S1011" s="196">
        <v>0</v>
      </c>
      <c r="T1011" s="197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198" t="s">
        <v>298</v>
      </c>
      <c r="AT1011" s="198" t="s">
        <v>129</v>
      </c>
      <c r="AU1011" s="198" t="s">
        <v>135</v>
      </c>
      <c r="AY1011" s="18" t="s">
        <v>126</v>
      </c>
      <c r="BE1011" s="199">
        <f>IF(N1011="základní",J1011,0)</f>
        <v>0</v>
      </c>
      <c r="BF1011" s="199">
        <f>IF(N1011="snížená",J1011,0)</f>
        <v>0</v>
      </c>
      <c r="BG1011" s="199">
        <f>IF(N1011="zákl. přenesená",J1011,0)</f>
        <v>0</v>
      </c>
      <c r="BH1011" s="199">
        <f>IF(N1011="sníž. přenesená",J1011,0)</f>
        <v>0</v>
      </c>
      <c r="BI1011" s="199">
        <f>IF(N1011="nulová",J1011,0)</f>
        <v>0</v>
      </c>
      <c r="BJ1011" s="18" t="s">
        <v>135</v>
      </c>
      <c r="BK1011" s="199">
        <f>ROUND(I1011*H1011,2)</f>
        <v>0</v>
      </c>
      <c r="BL1011" s="18" t="s">
        <v>298</v>
      </c>
      <c r="BM1011" s="198" t="s">
        <v>1336</v>
      </c>
    </row>
    <row r="1012" spans="1:65" s="2" customFormat="1" ht="29.25">
      <c r="A1012" s="35"/>
      <c r="B1012" s="36"/>
      <c r="C1012" s="37"/>
      <c r="D1012" s="207" t="s">
        <v>681</v>
      </c>
      <c r="E1012" s="37"/>
      <c r="F1012" s="253" t="s">
        <v>1337</v>
      </c>
      <c r="G1012" s="37"/>
      <c r="H1012" s="37"/>
      <c r="I1012" s="240"/>
      <c r="J1012" s="37"/>
      <c r="K1012" s="37"/>
      <c r="L1012" s="40"/>
      <c r="M1012" s="241"/>
      <c r="N1012" s="242"/>
      <c r="O1012" s="72"/>
      <c r="P1012" s="72"/>
      <c r="Q1012" s="72"/>
      <c r="R1012" s="72"/>
      <c r="S1012" s="72"/>
      <c r="T1012" s="73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T1012" s="18" t="s">
        <v>681</v>
      </c>
      <c r="AU1012" s="18" t="s">
        <v>135</v>
      </c>
    </row>
    <row r="1013" spans="1:65" s="2" customFormat="1" ht="16.5" customHeight="1">
      <c r="A1013" s="35"/>
      <c r="B1013" s="36"/>
      <c r="C1013" s="243" t="s">
        <v>1338</v>
      </c>
      <c r="D1013" s="243" t="s">
        <v>340</v>
      </c>
      <c r="E1013" s="244" t="s">
        <v>1339</v>
      </c>
      <c r="F1013" s="245" t="s">
        <v>1340</v>
      </c>
      <c r="G1013" s="246" t="s">
        <v>227</v>
      </c>
      <c r="H1013" s="247">
        <v>12.701000000000001</v>
      </c>
      <c r="I1013" s="248"/>
      <c r="J1013" s="249">
        <f>ROUND(I1013*H1013,2)</f>
        <v>0</v>
      </c>
      <c r="K1013" s="245" t="s">
        <v>133</v>
      </c>
      <c r="L1013" s="250"/>
      <c r="M1013" s="251" t="s">
        <v>1</v>
      </c>
      <c r="N1013" s="252" t="s">
        <v>42</v>
      </c>
      <c r="O1013" s="72"/>
      <c r="P1013" s="196">
        <f>O1013*H1013</f>
        <v>0</v>
      </c>
      <c r="Q1013" s="196">
        <v>0.55000000000000004</v>
      </c>
      <c r="R1013" s="196">
        <f>Q1013*H1013</f>
        <v>6.9855500000000008</v>
      </c>
      <c r="S1013" s="196">
        <v>0</v>
      </c>
      <c r="T1013" s="197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98" t="s">
        <v>405</v>
      </c>
      <c r="AT1013" s="198" t="s">
        <v>340</v>
      </c>
      <c r="AU1013" s="198" t="s">
        <v>135</v>
      </c>
      <c r="AY1013" s="18" t="s">
        <v>126</v>
      </c>
      <c r="BE1013" s="199">
        <f>IF(N1013="základní",J1013,0)</f>
        <v>0</v>
      </c>
      <c r="BF1013" s="199">
        <f>IF(N1013="snížená",J1013,0)</f>
        <v>0</v>
      </c>
      <c r="BG1013" s="199">
        <f>IF(N1013="zákl. přenesená",J1013,0)</f>
        <v>0</v>
      </c>
      <c r="BH1013" s="199">
        <f>IF(N1013="sníž. přenesená",J1013,0)</f>
        <v>0</v>
      </c>
      <c r="BI1013" s="199">
        <f>IF(N1013="nulová",J1013,0)</f>
        <v>0</v>
      </c>
      <c r="BJ1013" s="18" t="s">
        <v>135</v>
      </c>
      <c r="BK1013" s="199">
        <f>ROUND(I1013*H1013,2)</f>
        <v>0</v>
      </c>
      <c r="BL1013" s="18" t="s">
        <v>298</v>
      </c>
      <c r="BM1013" s="198" t="s">
        <v>1341</v>
      </c>
    </row>
    <row r="1014" spans="1:65" s="14" customFormat="1">
      <c r="B1014" s="216"/>
      <c r="C1014" s="217"/>
      <c r="D1014" s="207" t="s">
        <v>211</v>
      </c>
      <c r="E1014" s="218" t="s">
        <v>1</v>
      </c>
      <c r="F1014" s="219" t="s">
        <v>1342</v>
      </c>
      <c r="G1014" s="217"/>
      <c r="H1014" s="220">
        <v>11.044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211</v>
      </c>
      <c r="AU1014" s="226" t="s">
        <v>135</v>
      </c>
      <c r="AV1014" s="14" t="s">
        <v>135</v>
      </c>
      <c r="AW1014" s="14" t="s">
        <v>32</v>
      </c>
      <c r="AX1014" s="14" t="s">
        <v>83</v>
      </c>
      <c r="AY1014" s="226" t="s">
        <v>126</v>
      </c>
    </row>
    <row r="1015" spans="1:65" s="14" customFormat="1">
      <c r="B1015" s="216"/>
      <c r="C1015" s="217"/>
      <c r="D1015" s="207" t="s">
        <v>211</v>
      </c>
      <c r="E1015" s="217"/>
      <c r="F1015" s="219" t="s">
        <v>1343</v>
      </c>
      <c r="G1015" s="217"/>
      <c r="H1015" s="220">
        <v>12.701000000000001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211</v>
      </c>
      <c r="AU1015" s="226" t="s">
        <v>135</v>
      </c>
      <c r="AV1015" s="14" t="s">
        <v>135</v>
      </c>
      <c r="AW1015" s="14" t="s">
        <v>4</v>
      </c>
      <c r="AX1015" s="14" t="s">
        <v>83</v>
      </c>
      <c r="AY1015" s="226" t="s">
        <v>126</v>
      </c>
    </row>
    <row r="1016" spans="1:65" s="2" customFormat="1" ht="24.2" customHeight="1">
      <c r="A1016" s="35"/>
      <c r="B1016" s="36"/>
      <c r="C1016" s="187" t="s">
        <v>1344</v>
      </c>
      <c r="D1016" s="187" t="s">
        <v>129</v>
      </c>
      <c r="E1016" s="188" t="s">
        <v>1345</v>
      </c>
      <c r="F1016" s="189" t="s">
        <v>1346</v>
      </c>
      <c r="G1016" s="190" t="s">
        <v>209</v>
      </c>
      <c r="H1016" s="191">
        <v>18</v>
      </c>
      <c r="I1016" s="192"/>
      <c r="J1016" s="193">
        <f>ROUND(I1016*H1016,2)</f>
        <v>0</v>
      </c>
      <c r="K1016" s="189" t="s">
        <v>133</v>
      </c>
      <c r="L1016" s="40"/>
      <c r="M1016" s="194" t="s">
        <v>1</v>
      </c>
      <c r="N1016" s="195" t="s">
        <v>42</v>
      </c>
      <c r="O1016" s="72"/>
      <c r="P1016" s="196">
        <f>O1016*H1016</f>
        <v>0</v>
      </c>
      <c r="Q1016" s="196">
        <v>1.159E-2</v>
      </c>
      <c r="R1016" s="196">
        <f>Q1016*H1016</f>
        <v>0.20862</v>
      </c>
      <c r="S1016" s="196">
        <v>0</v>
      </c>
      <c r="T1016" s="197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98" t="s">
        <v>298</v>
      </c>
      <c r="AT1016" s="198" t="s">
        <v>129</v>
      </c>
      <c r="AU1016" s="198" t="s">
        <v>135</v>
      </c>
      <c r="AY1016" s="18" t="s">
        <v>126</v>
      </c>
      <c r="BE1016" s="199">
        <f>IF(N1016="základní",J1016,0)</f>
        <v>0</v>
      </c>
      <c r="BF1016" s="199">
        <f>IF(N1016="snížená",J1016,0)</f>
        <v>0</v>
      </c>
      <c r="BG1016" s="199">
        <f>IF(N1016="zákl. přenesená",J1016,0)</f>
        <v>0</v>
      </c>
      <c r="BH1016" s="199">
        <f>IF(N1016="sníž. přenesená",J1016,0)</f>
        <v>0</v>
      </c>
      <c r="BI1016" s="199">
        <f>IF(N1016="nulová",J1016,0)</f>
        <v>0</v>
      </c>
      <c r="BJ1016" s="18" t="s">
        <v>135</v>
      </c>
      <c r="BK1016" s="199">
        <f>ROUND(I1016*H1016,2)</f>
        <v>0</v>
      </c>
      <c r="BL1016" s="18" t="s">
        <v>298</v>
      </c>
      <c r="BM1016" s="198" t="s">
        <v>1347</v>
      </c>
    </row>
    <row r="1017" spans="1:65" s="2" customFormat="1" ht="29.25">
      <c r="A1017" s="35"/>
      <c r="B1017" s="36"/>
      <c r="C1017" s="37"/>
      <c r="D1017" s="207" t="s">
        <v>681</v>
      </c>
      <c r="E1017" s="37"/>
      <c r="F1017" s="253" t="s">
        <v>1337</v>
      </c>
      <c r="G1017" s="37"/>
      <c r="H1017" s="37"/>
      <c r="I1017" s="240"/>
      <c r="J1017" s="37"/>
      <c r="K1017" s="37"/>
      <c r="L1017" s="40"/>
      <c r="M1017" s="241"/>
      <c r="N1017" s="242"/>
      <c r="O1017" s="72"/>
      <c r="P1017" s="72"/>
      <c r="Q1017" s="72"/>
      <c r="R1017" s="72"/>
      <c r="S1017" s="72"/>
      <c r="T1017" s="73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T1017" s="18" t="s">
        <v>681</v>
      </c>
      <c r="AU1017" s="18" t="s">
        <v>135</v>
      </c>
    </row>
    <row r="1018" spans="1:65" s="2" customFormat="1" ht="24.2" customHeight="1">
      <c r="A1018" s="35"/>
      <c r="B1018" s="36"/>
      <c r="C1018" s="187" t="s">
        <v>1348</v>
      </c>
      <c r="D1018" s="187" t="s">
        <v>129</v>
      </c>
      <c r="E1018" s="188" t="s">
        <v>1349</v>
      </c>
      <c r="F1018" s="189" t="s">
        <v>1350</v>
      </c>
      <c r="G1018" s="190" t="s">
        <v>209</v>
      </c>
      <c r="H1018" s="191">
        <v>22</v>
      </c>
      <c r="I1018" s="192"/>
      <c r="J1018" s="193">
        <f>ROUND(I1018*H1018,2)</f>
        <v>0</v>
      </c>
      <c r="K1018" s="189" t="s">
        <v>133</v>
      </c>
      <c r="L1018" s="40"/>
      <c r="M1018" s="194" t="s">
        <v>1</v>
      </c>
      <c r="N1018" s="195" t="s">
        <v>42</v>
      </c>
      <c r="O1018" s="72"/>
      <c r="P1018" s="196">
        <f>O1018*H1018</f>
        <v>0</v>
      </c>
      <c r="Q1018" s="196">
        <v>1.438E-2</v>
      </c>
      <c r="R1018" s="196">
        <f>Q1018*H1018</f>
        <v>0.31636000000000003</v>
      </c>
      <c r="S1018" s="196">
        <v>0</v>
      </c>
      <c r="T1018" s="197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8" t="s">
        <v>298</v>
      </c>
      <c r="AT1018" s="198" t="s">
        <v>129</v>
      </c>
      <c r="AU1018" s="198" t="s">
        <v>135</v>
      </c>
      <c r="AY1018" s="18" t="s">
        <v>126</v>
      </c>
      <c r="BE1018" s="199">
        <f>IF(N1018="základní",J1018,0)</f>
        <v>0</v>
      </c>
      <c r="BF1018" s="199">
        <f>IF(N1018="snížená",J1018,0)</f>
        <v>0</v>
      </c>
      <c r="BG1018" s="199">
        <f>IF(N1018="zákl. přenesená",J1018,0)</f>
        <v>0</v>
      </c>
      <c r="BH1018" s="199">
        <f>IF(N1018="sníž. přenesená",J1018,0)</f>
        <v>0</v>
      </c>
      <c r="BI1018" s="199">
        <f>IF(N1018="nulová",J1018,0)</f>
        <v>0</v>
      </c>
      <c r="BJ1018" s="18" t="s">
        <v>135</v>
      </c>
      <c r="BK1018" s="199">
        <f>ROUND(I1018*H1018,2)</f>
        <v>0</v>
      </c>
      <c r="BL1018" s="18" t="s">
        <v>298</v>
      </c>
      <c r="BM1018" s="198" t="s">
        <v>1351</v>
      </c>
    </row>
    <row r="1019" spans="1:65" s="2" customFormat="1" ht="29.25">
      <c r="A1019" s="35"/>
      <c r="B1019" s="36"/>
      <c r="C1019" s="37"/>
      <c r="D1019" s="207" t="s">
        <v>681</v>
      </c>
      <c r="E1019" s="37"/>
      <c r="F1019" s="253" t="s">
        <v>1337</v>
      </c>
      <c r="G1019" s="37"/>
      <c r="H1019" s="37"/>
      <c r="I1019" s="240"/>
      <c r="J1019" s="37"/>
      <c r="K1019" s="37"/>
      <c r="L1019" s="40"/>
      <c r="M1019" s="241"/>
      <c r="N1019" s="242"/>
      <c r="O1019" s="72"/>
      <c r="P1019" s="72"/>
      <c r="Q1019" s="72"/>
      <c r="R1019" s="72"/>
      <c r="S1019" s="72"/>
      <c r="T1019" s="73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T1019" s="18" t="s">
        <v>681</v>
      </c>
      <c r="AU1019" s="18" t="s">
        <v>135</v>
      </c>
    </row>
    <row r="1020" spans="1:65" s="2" customFormat="1" ht="24.2" customHeight="1">
      <c r="A1020" s="35"/>
      <c r="B1020" s="36"/>
      <c r="C1020" s="187" t="s">
        <v>1352</v>
      </c>
      <c r="D1020" s="187" t="s">
        <v>129</v>
      </c>
      <c r="E1020" s="188" t="s">
        <v>1353</v>
      </c>
      <c r="F1020" s="189" t="s">
        <v>1354</v>
      </c>
      <c r="G1020" s="190" t="s">
        <v>209</v>
      </c>
      <c r="H1020" s="191">
        <v>85.5</v>
      </c>
      <c r="I1020" s="192"/>
      <c r="J1020" s="193">
        <f>ROUND(I1020*H1020,2)</f>
        <v>0</v>
      </c>
      <c r="K1020" s="189" t="s">
        <v>133</v>
      </c>
      <c r="L1020" s="40"/>
      <c r="M1020" s="194" t="s">
        <v>1</v>
      </c>
      <c r="N1020" s="195" t="s">
        <v>42</v>
      </c>
      <c r="O1020" s="72"/>
      <c r="P1020" s="196">
        <f>O1020*H1020</f>
        <v>0</v>
      </c>
      <c r="Q1020" s="196">
        <v>1.6250000000000001E-2</v>
      </c>
      <c r="R1020" s="196">
        <f>Q1020*H1020</f>
        <v>1.389375</v>
      </c>
      <c r="S1020" s="196">
        <v>0</v>
      </c>
      <c r="T1020" s="197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98" t="s">
        <v>298</v>
      </c>
      <c r="AT1020" s="198" t="s">
        <v>129</v>
      </c>
      <c r="AU1020" s="198" t="s">
        <v>135</v>
      </c>
      <c r="AY1020" s="18" t="s">
        <v>126</v>
      </c>
      <c r="BE1020" s="199">
        <f>IF(N1020="základní",J1020,0)</f>
        <v>0</v>
      </c>
      <c r="BF1020" s="199">
        <f>IF(N1020="snížená",J1020,0)</f>
        <v>0</v>
      </c>
      <c r="BG1020" s="199">
        <f>IF(N1020="zákl. přenesená",J1020,0)</f>
        <v>0</v>
      </c>
      <c r="BH1020" s="199">
        <f>IF(N1020="sníž. přenesená",J1020,0)</f>
        <v>0</v>
      </c>
      <c r="BI1020" s="199">
        <f>IF(N1020="nulová",J1020,0)</f>
        <v>0</v>
      </c>
      <c r="BJ1020" s="18" t="s">
        <v>135</v>
      </c>
      <c r="BK1020" s="199">
        <f>ROUND(I1020*H1020,2)</f>
        <v>0</v>
      </c>
      <c r="BL1020" s="18" t="s">
        <v>298</v>
      </c>
      <c r="BM1020" s="198" t="s">
        <v>1355</v>
      </c>
    </row>
    <row r="1021" spans="1:65" s="2" customFormat="1" ht="29.25">
      <c r="A1021" s="35"/>
      <c r="B1021" s="36"/>
      <c r="C1021" s="37"/>
      <c r="D1021" s="207" t="s">
        <v>681</v>
      </c>
      <c r="E1021" s="37"/>
      <c r="F1021" s="253" t="s">
        <v>1337</v>
      </c>
      <c r="G1021" s="37"/>
      <c r="H1021" s="37"/>
      <c r="I1021" s="240"/>
      <c r="J1021" s="37"/>
      <c r="K1021" s="37"/>
      <c r="L1021" s="40"/>
      <c r="M1021" s="241"/>
      <c r="N1021" s="242"/>
      <c r="O1021" s="72"/>
      <c r="P1021" s="72"/>
      <c r="Q1021" s="72"/>
      <c r="R1021" s="72"/>
      <c r="S1021" s="72"/>
      <c r="T1021" s="73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681</v>
      </c>
      <c r="AU1021" s="18" t="s">
        <v>135</v>
      </c>
    </row>
    <row r="1022" spans="1:65" s="14" customFormat="1">
      <c r="B1022" s="216"/>
      <c r="C1022" s="217"/>
      <c r="D1022" s="207" t="s">
        <v>211</v>
      </c>
      <c r="E1022" s="218" t="s">
        <v>1</v>
      </c>
      <c r="F1022" s="219" t="s">
        <v>333</v>
      </c>
      <c r="G1022" s="217"/>
      <c r="H1022" s="220">
        <v>23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211</v>
      </c>
      <c r="AU1022" s="226" t="s">
        <v>135</v>
      </c>
      <c r="AV1022" s="14" t="s">
        <v>135</v>
      </c>
      <c r="AW1022" s="14" t="s">
        <v>32</v>
      </c>
      <c r="AX1022" s="14" t="s">
        <v>76</v>
      </c>
      <c r="AY1022" s="226" t="s">
        <v>126</v>
      </c>
    </row>
    <row r="1023" spans="1:65" s="14" customFormat="1">
      <c r="B1023" s="216"/>
      <c r="C1023" s="217"/>
      <c r="D1023" s="207" t="s">
        <v>211</v>
      </c>
      <c r="E1023" s="218" t="s">
        <v>1</v>
      </c>
      <c r="F1023" s="219" t="s">
        <v>1356</v>
      </c>
      <c r="G1023" s="217"/>
      <c r="H1023" s="220">
        <v>62.5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211</v>
      </c>
      <c r="AU1023" s="226" t="s">
        <v>135</v>
      </c>
      <c r="AV1023" s="14" t="s">
        <v>135</v>
      </c>
      <c r="AW1023" s="14" t="s">
        <v>32</v>
      </c>
      <c r="AX1023" s="14" t="s">
        <v>76</v>
      </c>
      <c r="AY1023" s="226" t="s">
        <v>126</v>
      </c>
    </row>
    <row r="1024" spans="1:65" s="15" customFormat="1">
      <c r="B1024" s="227"/>
      <c r="C1024" s="228"/>
      <c r="D1024" s="207" t="s">
        <v>211</v>
      </c>
      <c r="E1024" s="229" t="s">
        <v>1</v>
      </c>
      <c r="F1024" s="230" t="s">
        <v>219</v>
      </c>
      <c r="G1024" s="228"/>
      <c r="H1024" s="231">
        <v>85.5</v>
      </c>
      <c r="I1024" s="232"/>
      <c r="J1024" s="228"/>
      <c r="K1024" s="228"/>
      <c r="L1024" s="233"/>
      <c r="M1024" s="234"/>
      <c r="N1024" s="235"/>
      <c r="O1024" s="235"/>
      <c r="P1024" s="235"/>
      <c r="Q1024" s="235"/>
      <c r="R1024" s="235"/>
      <c r="S1024" s="235"/>
      <c r="T1024" s="236"/>
      <c r="AT1024" s="237" t="s">
        <v>211</v>
      </c>
      <c r="AU1024" s="237" t="s">
        <v>135</v>
      </c>
      <c r="AV1024" s="15" t="s">
        <v>148</v>
      </c>
      <c r="AW1024" s="15" t="s">
        <v>32</v>
      </c>
      <c r="AX1024" s="15" t="s">
        <v>83</v>
      </c>
      <c r="AY1024" s="237" t="s">
        <v>126</v>
      </c>
    </row>
    <row r="1025" spans="1:65" s="2" customFormat="1" ht="16.5" customHeight="1">
      <c r="A1025" s="35"/>
      <c r="B1025" s="36"/>
      <c r="C1025" s="187" t="s">
        <v>1357</v>
      </c>
      <c r="D1025" s="187" t="s">
        <v>129</v>
      </c>
      <c r="E1025" s="188" t="s">
        <v>1358</v>
      </c>
      <c r="F1025" s="189" t="s">
        <v>1359</v>
      </c>
      <c r="G1025" s="190" t="s">
        <v>222</v>
      </c>
      <c r="H1025" s="191">
        <v>496.11</v>
      </c>
      <c r="I1025" s="192"/>
      <c r="J1025" s="193">
        <f>ROUND(I1025*H1025,2)</f>
        <v>0</v>
      </c>
      <c r="K1025" s="189" t="s">
        <v>133</v>
      </c>
      <c r="L1025" s="40"/>
      <c r="M1025" s="194" t="s">
        <v>1</v>
      </c>
      <c r="N1025" s="195" t="s">
        <v>42</v>
      </c>
      <c r="O1025" s="72"/>
      <c r="P1025" s="196">
        <f>O1025*H1025</f>
        <v>0</v>
      </c>
      <c r="Q1025" s="196">
        <v>0</v>
      </c>
      <c r="R1025" s="196">
        <f>Q1025*H1025</f>
        <v>0</v>
      </c>
      <c r="S1025" s="196">
        <v>0</v>
      </c>
      <c r="T1025" s="197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98" t="s">
        <v>298</v>
      </c>
      <c r="AT1025" s="198" t="s">
        <v>129</v>
      </c>
      <c r="AU1025" s="198" t="s">
        <v>135</v>
      </c>
      <c r="AY1025" s="18" t="s">
        <v>126</v>
      </c>
      <c r="BE1025" s="199">
        <f>IF(N1025="základní",J1025,0)</f>
        <v>0</v>
      </c>
      <c r="BF1025" s="199">
        <f>IF(N1025="snížená",J1025,0)</f>
        <v>0</v>
      </c>
      <c r="BG1025" s="199">
        <f>IF(N1025="zákl. přenesená",J1025,0)</f>
        <v>0</v>
      </c>
      <c r="BH1025" s="199">
        <f>IF(N1025="sníž. přenesená",J1025,0)</f>
        <v>0</v>
      </c>
      <c r="BI1025" s="199">
        <f>IF(N1025="nulová",J1025,0)</f>
        <v>0</v>
      </c>
      <c r="BJ1025" s="18" t="s">
        <v>135</v>
      </c>
      <c r="BK1025" s="199">
        <f>ROUND(I1025*H1025,2)</f>
        <v>0</v>
      </c>
      <c r="BL1025" s="18" t="s">
        <v>298</v>
      </c>
      <c r="BM1025" s="198" t="s">
        <v>1360</v>
      </c>
    </row>
    <row r="1026" spans="1:65" s="2" customFormat="1" ht="29.25">
      <c r="A1026" s="35"/>
      <c r="B1026" s="36"/>
      <c r="C1026" s="37"/>
      <c r="D1026" s="207" t="s">
        <v>681</v>
      </c>
      <c r="E1026" s="37"/>
      <c r="F1026" s="253" t="s">
        <v>1337</v>
      </c>
      <c r="G1026" s="37"/>
      <c r="H1026" s="37"/>
      <c r="I1026" s="240"/>
      <c r="J1026" s="37"/>
      <c r="K1026" s="37"/>
      <c r="L1026" s="40"/>
      <c r="M1026" s="241"/>
      <c r="N1026" s="242"/>
      <c r="O1026" s="72"/>
      <c r="P1026" s="72"/>
      <c r="Q1026" s="72"/>
      <c r="R1026" s="72"/>
      <c r="S1026" s="72"/>
      <c r="T1026" s="73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T1026" s="18" t="s">
        <v>681</v>
      </c>
      <c r="AU1026" s="18" t="s">
        <v>135</v>
      </c>
    </row>
    <row r="1027" spans="1:65" s="14" customFormat="1">
      <c r="B1027" s="216"/>
      <c r="C1027" s="217"/>
      <c r="D1027" s="207" t="s">
        <v>211</v>
      </c>
      <c r="E1027" s="218" t="s">
        <v>1</v>
      </c>
      <c r="F1027" s="219" t="s">
        <v>1361</v>
      </c>
      <c r="G1027" s="217"/>
      <c r="H1027" s="220">
        <v>318.47800000000001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211</v>
      </c>
      <c r="AU1027" s="226" t="s">
        <v>135</v>
      </c>
      <c r="AV1027" s="14" t="s">
        <v>135</v>
      </c>
      <c r="AW1027" s="14" t="s">
        <v>32</v>
      </c>
      <c r="AX1027" s="14" t="s">
        <v>76</v>
      </c>
      <c r="AY1027" s="226" t="s">
        <v>126</v>
      </c>
    </row>
    <row r="1028" spans="1:65" s="14" customFormat="1">
      <c r="B1028" s="216"/>
      <c r="C1028" s="217"/>
      <c r="D1028" s="207" t="s">
        <v>211</v>
      </c>
      <c r="E1028" s="218" t="s">
        <v>1</v>
      </c>
      <c r="F1028" s="219" t="s">
        <v>1362</v>
      </c>
      <c r="G1028" s="217"/>
      <c r="H1028" s="220">
        <v>18.942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211</v>
      </c>
      <c r="AU1028" s="226" t="s">
        <v>135</v>
      </c>
      <c r="AV1028" s="14" t="s">
        <v>135</v>
      </c>
      <c r="AW1028" s="14" t="s">
        <v>32</v>
      </c>
      <c r="AX1028" s="14" t="s">
        <v>76</v>
      </c>
      <c r="AY1028" s="226" t="s">
        <v>126</v>
      </c>
    </row>
    <row r="1029" spans="1:65" s="14" customFormat="1">
      <c r="B1029" s="216"/>
      <c r="C1029" s="217"/>
      <c r="D1029" s="207" t="s">
        <v>211</v>
      </c>
      <c r="E1029" s="218" t="s">
        <v>1</v>
      </c>
      <c r="F1029" s="219" t="s">
        <v>1363</v>
      </c>
      <c r="G1029" s="217"/>
      <c r="H1029" s="220">
        <v>23.658000000000001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211</v>
      </c>
      <c r="AU1029" s="226" t="s">
        <v>135</v>
      </c>
      <c r="AV1029" s="14" t="s">
        <v>135</v>
      </c>
      <c r="AW1029" s="14" t="s">
        <v>32</v>
      </c>
      <c r="AX1029" s="14" t="s">
        <v>76</v>
      </c>
      <c r="AY1029" s="226" t="s">
        <v>126</v>
      </c>
    </row>
    <row r="1030" spans="1:65" s="14" customFormat="1">
      <c r="B1030" s="216"/>
      <c r="C1030" s="217"/>
      <c r="D1030" s="207" t="s">
        <v>211</v>
      </c>
      <c r="E1030" s="218" t="s">
        <v>1</v>
      </c>
      <c r="F1030" s="219" t="s">
        <v>1364</v>
      </c>
      <c r="G1030" s="217"/>
      <c r="H1030" s="220">
        <v>25.16</v>
      </c>
      <c r="I1030" s="221"/>
      <c r="J1030" s="217"/>
      <c r="K1030" s="217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211</v>
      </c>
      <c r="AU1030" s="226" t="s">
        <v>135</v>
      </c>
      <c r="AV1030" s="14" t="s">
        <v>135</v>
      </c>
      <c r="AW1030" s="14" t="s">
        <v>32</v>
      </c>
      <c r="AX1030" s="14" t="s">
        <v>76</v>
      </c>
      <c r="AY1030" s="226" t="s">
        <v>126</v>
      </c>
    </row>
    <row r="1031" spans="1:65" s="14" customFormat="1">
      <c r="B1031" s="216"/>
      <c r="C1031" s="217"/>
      <c r="D1031" s="207" t="s">
        <v>211</v>
      </c>
      <c r="E1031" s="218" t="s">
        <v>1</v>
      </c>
      <c r="F1031" s="219" t="s">
        <v>1365</v>
      </c>
      <c r="G1031" s="217"/>
      <c r="H1031" s="220">
        <v>30.172000000000001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211</v>
      </c>
      <c r="AU1031" s="226" t="s">
        <v>135</v>
      </c>
      <c r="AV1031" s="14" t="s">
        <v>135</v>
      </c>
      <c r="AW1031" s="14" t="s">
        <v>32</v>
      </c>
      <c r="AX1031" s="14" t="s">
        <v>76</v>
      </c>
      <c r="AY1031" s="226" t="s">
        <v>126</v>
      </c>
    </row>
    <row r="1032" spans="1:65" s="14" customFormat="1">
      <c r="B1032" s="216"/>
      <c r="C1032" s="217"/>
      <c r="D1032" s="207" t="s">
        <v>211</v>
      </c>
      <c r="E1032" s="218" t="s">
        <v>1</v>
      </c>
      <c r="F1032" s="219" t="s">
        <v>1366</v>
      </c>
      <c r="G1032" s="217"/>
      <c r="H1032" s="220">
        <v>21.86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211</v>
      </c>
      <c r="AU1032" s="226" t="s">
        <v>135</v>
      </c>
      <c r="AV1032" s="14" t="s">
        <v>135</v>
      </c>
      <c r="AW1032" s="14" t="s">
        <v>32</v>
      </c>
      <c r="AX1032" s="14" t="s">
        <v>76</v>
      </c>
      <c r="AY1032" s="226" t="s">
        <v>126</v>
      </c>
    </row>
    <row r="1033" spans="1:65" s="14" customFormat="1">
      <c r="B1033" s="216"/>
      <c r="C1033" s="217"/>
      <c r="D1033" s="207" t="s">
        <v>211</v>
      </c>
      <c r="E1033" s="218" t="s">
        <v>1</v>
      </c>
      <c r="F1033" s="219" t="s">
        <v>1367</v>
      </c>
      <c r="G1033" s="217"/>
      <c r="H1033" s="220">
        <v>18.324000000000002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211</v>
      </c>
      <c r="AU1033" s="226" t="s">
        <v>135</v>
      </c>
      <c r="AV1033" s="14" t="s">
        <v>135</v>
      </c>
      <c r="AW1033" s="14" t="s">
        <v>32</v>
      </c>
      <c r="AX1033" s="14" t="s">
        <v>76</v>
      </c>
      <c r="AY1033" s="226" t="s">
        <v>126</v>
      </c>
    </row>
    <row r="1034" spans="1:65" s="14" customFormat="1">
      <c r="B1034" s="216"/>
      <c r="C1034" s="217"/>
      <c r="D1034" s="207" t="s">
        <v>211</v>
      </c>
      <c r="E1034" s="218" t="s">
        <v>1</v>
      </c>
      <c r="F1034" s="219" t="s">
        <v>1368</v>
      </c>
      <c r="G1034" s="217"/>
      <c r="H1034" s="220">
        <v>13.055999999999999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211</v>
      </c>
      <c r="AU1034" s="226" t="s">
        <v>135</v>
      </c>
      <c r="AV1034" s="14" t="s">
        <v>135</v>
      </c>
      <c r="AW1034" s="14" t="s">
        <v>32</v>
      </c>
      <c r="AX1034" s="14" t="s">
        <v>76</v>
      </c>
      <c r="AY1034" s="226" t="s">
        <v>126</v>
      </c>
    </row>
    <row r="1035" spans="1:65" s="14" customFormat="1">
      <c r="B1035" s="216"/>
      <c r="C1035" s="217"/>
      <c r="D1035" s="207" t="s">
        <v>211</v>
      </c>
      <c r="E1035" s="218" t="s">
        <v>1</v>
      </c>
      <c r="F1035" s="219" t="s">
        <v>1369</v>
      </c>
      <c r="G1035" s="217"/>
      <c r="H1035" s="220">
        <v>11.292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211</v>
      </c>
      <c r="AU1035" s="226" t="s">
        <v>135</v>
      </c>
      <c r="AV1035" s="14" t="s">
        <v>135</v>
      </c>
      <c r="AW1035" s="14" t="s">
        <v>32</v>
      </c>
      <c r="AX1035" s="14" t="s">
        <v>76</v>
      </c>
      <c r="AY1035" s="226" t="s">
        <v>126</v>
      </c>
    </row>
    <row r="1036" spans="1:65" s="14" customFormat="1">
      <c r="B1036" s="216"/>
      <c r="C1036" s="217"/>
      <c r="D1036" s="207" t="s">
        <v>211</v>
      </c>
      <c r="E1036" s="218" t="s">
        <v>1</v>
      </c>
      <c r="F1036" s="219" t="s">
        <v>1370</v>
      </c>
      <c r="G1036" s="217"/>
      <c r="H1036" s="220">
        <v>7.468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211</v>
      </c>
      <c r="AU1036" s="226" t="s">
        <v>135</v>
      </c>
      <c r="AV1036" s="14" t="s">
        <v>135</v>
      </c>
      <c r="AW1036" s="14" t="s">
        <v>32</v>
      </c>
      <c r="AX1036" s="14" t="s">
        <v>76</v>
      </c>
      <c r="AY1036" s="226" t="s">
        <v>126</v>
      </c>
    </row>
    <row r="1037" spans="1:65" s="14" customFormat="1">
      <c r="B1037" s="216"/>
      <c r="C1037" s="217"/>
      <c r="D1037" s="207" t="s">
        <v>211</v>
      </c>
      <c r="E1037" s="218" t="s">
        <v>1</v>
      </c>
      <c r="F1037" s="219" t="s">
        <v>1371</v>
      </c>
      <c r="G1037" s="217"/>
      <c r="H1037" s="220">
        <v>4.9160000000000004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211</v>
      </c>
      <c r="AU1037" s="226" t="s">
        <v>135</v>
      </c>
      <c r="AV1037" s="14" t="s">
        <v>135</v>
      </c>
      <c r="AW1037" s="14" t="s">
        <v>32</v>
      </c>
      <c r="AX1037" s="14" t="s">
        <v>76</v>
      </c>
      <c r="AY1037" s="226" t="s">
        <v>126</v>
      </c>
    </row>
    <row r="1038" spans="1:65" s="14" customFormat="1">
      <c r="B1038" s="216"/>
      <c r="C1038" s="217"/>
      <c r="D1038" s="207" t="s">
        <v>211</v>
      </c>
      <c r="E1038" s="218" t="s">
        <v>1</v>
      </c>
      <c r="F1038" s="219" t="s">
        <v>1372</v>
      </c>
      <c r="G1038" s="217"/>
      <c r="H1038" s="220">
        <v>2.7839999999999998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211</v>
      </c>
      <c r="AU1038" s="226" t="s">
        <v>135</v>
      </c>
      <c r="AV1038" s="14" t="s">
        <v>135</v>
      </c>
      <c r="AW1038" s="14" t="s">
        <v>32</v>
      </c>
      <c r="AX1038" s="14" t="s">
        <v>76</v>
      </c>
      <c r="AY1038" s="226" t="s">
        <v>126</v>
      </c>
    </row>
    <row r="1039" spans="1:65" s="15" customFormat="1">
      <c r="B1039" s="227"/>
      <c r="C1039" s="228"/>
      <c r="D1039" s="207" t="s">
        <v>211</v>
      </c>
      <c r="E1039" s="229" t="s">
        <v>1</v>
      </c>
      <c r="F1039" s="230" t="s">
        <v>219</v>
      </c>
      <c r="G1039" s="228"/>
      <c r="H1039" s="231">
        <v>496.11000000000007</v>
      </c>
      <c r="I1039" s="232"/>
      <c r="J1039" s="228"/>
      <c r="K1039" s="228"/>
      <c r="L1039" s="233"/>
      <c r="M1039" s="234"/>
      <c r="N1039" s="235"/>
      <c r="O1039" s="235"/>
      <c r="P1039" s="235"/>
      <c r="Q1039" s="235"/>
      <c r="R1039" s="235"/>
      <c r="S1039" s="235"/>
      <c r="T1039" s="236"/>
      <c r="AT1039" s="237" t="s">
        <v>211</v>
      </c>
      <c r="AU1039" s="237" t="s">
        <v>135</v>
      </c>
      <c r="AV1039" s="15" t="s">
        <v>148</v>
      </c>
      <c r="AW1039" s="15" t="s">
        <v>32</v>
      </c>
      <c r="AX1039" s="15" t="s">
        <v>83</v>
      </c>
      <c r="AY1039" s="237" t="s">
        <v>126</v>
      </c>
    </row>
    <row r="1040" spans="1:65" s="2" customFormat="1" ht="16.5" customHeight="1">
      <c r="A1040" s="35"/>
      <c r="B1040" s="36"/>
      <c r="C1040" s="243" t="s">
        <v>1373</v>
      </c>
      <c r="D1040" s="243" t="s">
        <v>340</v>
      </c>
      <c r="E1040" s="244" t="s">
        <v>1374</v>
      </c>
      <c r="F1040" s="245" t="s">
        <v>1375</v>
      </c>
      <c r="G1040" s="246" t="s">
        <v>227</v>
      </c>
      <c r="H1040" s="247">
        <v>1.37</v>
      </c>
      <c r="I1040" s="248"/>
      <c r="J1040" s="249">
        <f>ROUND(I1040*H1040,2)</f>
        <v>0</v>
      </c>
      <c r="K1040" s="245" t="s">
        <v>133</v>
      </c>
      <c r="L1040" s="250"/>
      <c r="M1040" s="251" t="s">
        <v>1</v>
      </c>
      <c r="N1040" s="252" t="s">
        <v>42</v>
      </c>
      <c r="O1040" s="72"/>
      <c r="P1040" s="196">
        <f>O1040*H1040</f>
        <v>0</v>
      </c>
      <c r="Q1040" s="196">
        <v>0.55000000000000004</v>
      </c>
      <c r="R1040" s="196">
        <f>Q1040*H1040</f>
        <v>0.75350000000000017</v>
      </c>
      <c r="S1040" s="196">
        <v>0</v>
      </c>
      <c r="T1040" s="197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98" t="s">
        <v>405</v>
      </c>
      <c r="AT1040" s="198" t="s">
        <v>340</v>
      </c>
      <c r="AU1040" s="198" t="s">
        <v>135</v>
      </c>
      <c r="AY1040" s="18" t="s">
        <v>126</v>
      </c>
      <c r="BE1040" s="199">
        <f>IF(N1040="základní",J1040,0)</f>
        <v>0</v>
      </c>
      <c r="BF1040" s="199">
        <f>IF(N1040="snížená",J1040,0)</f>
        <v>0</v>
      </c>
      <c r="BG1040" s="199">
        <f>IF(N1040="zákl. přenesená",J1040,0)</f>
        <v>0</v>
      </c>
      <c r="BH1040" s="199">
        <f>IF(N1040="sníž. přenesená",J1040,0)</f>
        <v>0</v>
      </c>
      <c r="BI1040" s="199">
        <f>IF(N1040="nulová",J1040,0)</f>
        <v>0</v>
      </c>
      <c r="BJ1040" s="18" t="s">
        <v>135</v>
      </c>
      <c r="BK1040" s="199">
        <f>ROUND(I1040*H1040,2)</f>
        <v>0</v>
      </c>
      <c r="BL1040" s="18" t="s">
        <v>298</v>
      </c>
      <c r="BM1040" s="198" t="s">
        <v>1376</v>
      </c>
    </row>
    <row r="1041" spans="1:65" s="14" customFormat="1">
      <c r="B1041" s="216"/>
      <c r="C1041" s="217"/>
      <c r="D1041" s="207" t="s">
        <v>211</v>
      </c>
      <c r="E1041" s="218" t="s">
        <v>1</v>
      </c>
      <c r="F1041" s="219" t="s">
        <v>1377</v>
      </c>
      <c r="G1041" s="217"/>
      <c r="H1041" s="220">
        <v>1.1910000000000001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211</v>
      </c>
      <c r="AU1041" s="226" t="s">
        <v>135</v>
      </c>
      <c r="AV1041" s="14" t="s">
        <v>135</v>
      </c>
      <c r="AW1041" s="14" t="s">
        <v>32</v>
      </c>
      <c r="AX1041" s="14" t="s">
        <v>83</v>
      </c>
      <c r="AY1041" s="226" t="s">
        <v>126</v>
      </c>
    </row>
    <row r="1042" spans="1:65" s="14" customFormat="1">
      <c r="B1042" s="216"/>
      <c r="C1042" s="217"/>
      <c r="D1042" s="207" t="s">
        <v>211</v>
      </c>
      <c r="E1042" s="217"/>
      <c r="F1042" s="219" t="s">
        <v>1378</v>
      </c>
      <c r="G1042" s="217"/>
      <c r="H1042" s="220">
        <v>1.37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211</v>
      </c>
      <c r="AU1042" s="226" t="s">
        <v>135</v>
      </c>
      <c r="AV1042" s="14" t="s">
        <v>135</v>
      </c>
      <c r="AW1042" s="14" t="s">
        <v>4</v>
      </c>
      <c r="AX1042" s="14" t="s">
        <v>83</v>
      </c>
      <c r="AY1042" s="226" t="s">
        <v>126</v>
      </c>
    </row>
    <row r="1043" spans="1:65" s="2" customFormat="1" ht="24.2" customHeight="1">
      <c r="A1043" s="35"/>
      <c r="B1043" s="36"/>
      <c r="C1043" s="187" t="s">
        <v>1379</v>
      </c>
      <c r="D1043" s="187" t="s">
        <v>129</v>
      </c>
      <c r="E1043" s="188" t="s">
        <v>1380</v>
      </c>
      <c r="F1043" s="189" t="s">
        <v>1381</v>
      </c>
      <c r="G1043" s="190" t="s">
        <v>209</v>
      </c>
      <c r="H1043" s="191">
        <v>502</v>
      </c>
      <c r="I1043" s="192"/>
      <c r="J1043" s="193">
        <f>ROUND(I1043*H1043,2)</f>
        <v>0</v>
      </c>
      <c r="K1043" s="189" t="s">
        <v>133</v>
      </c>
      <c r="L1043" s="40"/>
      <c r="M1043" s="194" t="s">
        <v>1</v>
      </c>
      <c r="N1043" s="195" t="s">
        <v>42</v>
      </c>
      <c r="O1043" s="72"/>
      <c r="P1043" s="196">
        <f>O1043*H1043</f>
        <v>0</v>
      </c>
      <c r="Q1043" s="196">
        <v>0</v>
      </c>
      <c r="R1043" s="196">
        <f>Q1043*H1043</f>
        <v>0</v>
      </c>
      <c r="S1043" s="196">
        <v>0</v>
      </c>
      <c r="T1043" s="197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98" t="s">
        <v>298</v>
      </c>
      <c r="AT1043" s="198" t="s">
        <v>129</v>
      </c>
      <c r="AU1043" s="198" t="s">
        <v>135</v>
      </c>
      <c r="AY1043" s="18" t="s">
        <v>126</v>
      </c>
      <c r="BE1043" s="199">
        <f>IF(N1043="základní",J1043,0)</f>
        <v>0</v>
      </c>
      <c r="BF1043" s="199">
        <f>IF(N1043="snížená",J1043,0)</f>
        <v>0</v>
      </c>
      <c r="BG1043" s="199">
        <f>IF(N1043="zákl. přenesená",J1043,0)</f>
        <v>0</v>
      </c>
      <c r="BH1043" s="199">
        <f>IF(N1043="sníž. přenesená",J1043,0)</f>
        <v>0</v>
      </c>
      <c r="BI1043" s="199">
        <f>IF(N1043="nulová",J1043,0)</f>
        <v>0</v>
      </c>
      <c r="BJ1043" s="18" t="s">
        <v>135</v>
      </c>
      <c r="BK1043" s="199">
        <f>ROUND(I1043*H1043,2)</f>
        <v>0</v>
      </c>
      <c r="BL1043" s="18" t="s">
        <v>298</v>
      </c>
      <c r="BM1043" s="198" t="s">
        <v>1382</v>
      </c>
    </row>
    <row r="1044" spans="1:65" s="2" customFormat="1" ht="29.25">
      <c r="A1044" s="35"/>
      <c r="B1044" s="36"/>
      <c r="C1044" s="37"/>
      <c r="D1044" s="207" t="s">
        <v>681</v>
      </c>
      <c r="E1044" s="37"/>
      <c r="F1044" s="253" t="s">
        <v>1337</v>
      </c>
      <c r="G1044" s="37"/>
      <c r="H1044" s="37"/>
      <c r="I1044" s="240"/>
      <c r="J1044" s="37"/>
      <c r="K1044" s="37"/>
      <c r="L1044" s="40"/>
      <c r="M1044" s="241"/>
      <c r="N1044" s="242"/>
      <c r="O1044" s="72"/>
      <c r="P1044" s="72"/>
      <c r="Q1044" s="72"/>
      <c r="R1044" s="72"/>
      <c r="S1044" s="72"/>
      <c r="T1044" s="73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T1044" s="18" t="s">
        <v>681</v>
      </c>
      <c r="AU1044" s="18" t="s">
        <v>135</v>
      </c>
    </row>
    <row r="1045" spans="1:65" s="2" customFormat="1" ht="16.5" customHeight="1">
      <c r="A1045" s="35"/>
      <c r="B1045" s="36"/>
      <c r="C1045" s="243" t="s">
        <v>1383</v>
      </c>
      <c r="D1045" s="243" t="s">
        <v>340</v>
      </c>
      <c r="E1045" s="244" t="s">
        <v>1374</v>
      </c>
      <c r="F1045" s="245" t="s">
        <v>1375</v>
      </c>
      <c r="G1045" s="246" t="s">
        <v>227</v>
      </c>
      <c r="H1045" s="247">
        <v>6.9279999999999999</v>
      </c>
      <c r="I1045" s="248"/>
      <c r="J1045" s="249">
        <f>ROUND(I1045*H1045,2)</f>
        <v>0</v>
      </c>
      <c r="K1045" s="245" t="s">
        <v>133</v>
      </c>
      <c r="L1045" s="250"/>
      <c r="M1045" s="251" t="s">
        <v>1</v>
      </c>
      <c r="N1045" s="252" t="s">
        <v>42</v>
      </c>
      <c r="O1045" s="72"/>
      <c r="P1045" s="196">
        <f>O1045*H1045</f>
        <v>0</v>
      </c>
      <c r="Q1045" s="196">
        <v>0.55000000000000004</v>
      </c>
      <c r="R1045" s="196">
        <f>Q1045*H1045</f>
        <v>3.8104000000000005</v>
      </c>
      <c r="S1045" s="196">
        <v>0</v>
      </c>
      <c r="T1045" s="197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98" t="s">
        <v>405</v>
      </c>
      <c r="AT1045" s="198" t="s">
        <v>340</v>
      </c>
      <c r="AU1045" s="198" t="s">
        <v>135</v>
      </c>
      <c r="AY1045" s="18" t="s">
        <v>126</v>
      </c>
      <c r="BE1045" s="199">
        <f>IF(N1045="základní",J1045,0)</f>
        <v>0</v>
      </c>
      <c r="BF1045" s="199">
        <f>IF(N1045="snížená",J1045,0)</f>
        <v>0</v>
      </c>
      <c r="BG1045" s="199">
        <f>IF(N1045="zákl. přenesená",J1045,0)</f>
        <v>0</v>
      </c>
      <c r="BH1045" s="199">
        <f>IF(N1045="sníž. přenesená",J1045,0)</f>
        <v>0</v>
      </c>
      <c r="BI1045" s="199">
        <f>IF(N1045="nulová",J1045,0)</f>
        <v>0</v>
      </c>
      <c r="BJ1045" s="18" t="s">
        <v>135</v>
      </c>
      <c r="BK1045" s="199">
        <f>ROUND(I1045*H1045,2)</f>
        <v>0</v>
      </c>
      <c r="BL1045" s="18" t="s">
        <v>298</v>
      </c>
      <c r="BM1045" s="198" t="s">
        <v>1384</v>
      </c>
    </row>
    <row r="1046" spans="1:65" s="14" customFormat="1">
      <c r="B1046" s="216"/>
      <c r="C1046" s="217"/>
      <c r="D1046" s="207" t="s">
        <v>211</v>
      </c>
      <c r="E1046" s="218" t="s">
        <v>1</v>
      </c>
      <c r="F1046" s="219" t="s">
        <v>1385</v>
      </c>
      <c r="G1046" s="217"/>
      <c r="H1046" s="220">
        <v>6.024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211</v>
      </c>
      <c r="AU1046" s="226" t="s">
        <v>135</v>
      </c>
      <c r="AV1046" s="14" t="s">
        <v>135</v>
      </c>
      <c r="AW1046" s="14" t="s">
        <v>32</v>
      </c>
      <c r="AX1046" s="14" t="s">
        <v>83</v>
      </c>
      <c r="AY1046" s="226" t="s">
        <v>126</v>
      </c>
    </row>
    <row r="1047" spans="1:65" s="14" customFormat="1">
      <c r="B1047" s="216"/>
      <c r="C1047" s="217"/>
      <c r="D1047" s="207" t="s">
        <v>211</v>
      </c>
      <c r="E1047" s="217"/>
      <c r="F1047" s="219" t="s">
        <v>1386</v>
      </c>
      <c r="G1047" s="217"/>
      <c r="H1047" s="220">
        <v>6.9279999999999999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211</v>
      </c>
      <c r="AU1047" s="226" t="s">
        <v>135</v>
      </c>
      <c r="AV1047" s="14" t="s">
        <v>135</v>
      </c>
      <c r="AW1047" s="14" t="s">
        <v>4</v>
      </c>
      <c r="AX1047" s="14" t="s">
        <v>83</v>
      </c>
      <c r="AY1047" s="226" t="s">
        <v>126</v>
      </c>
    </row>
    <row r="1048" spans="1:65" s="2" customFormat="1" ht="24.2" customHeight="1">
      <c r="A1048" s="35"/>
      <c r="B1048" s="36"/>
      <c r="C1048" s="187" t="s">
        <v>1387</v>
      </c>
      <c r="D1048" s="187" t="s">
        <v>129</v>
      </c>
      <c r="E1048" s="188" t="s">
        <v>1388</v>
      </c>
      <c r="F1048" s="189" t="s">
        <v>1389</v>
      </c>
      <c r="G1048" s="190" t="s">
        <v>227</v>
      </c>
      <c r="H1048" s="191">
        <v>21.611999999999998</v>
      </c>
      <c r="I1048" s="192"/>
      <c r="J1048" s="193">
        <f>ROUND(I1048*H1048,2)</f>
        <v>0</v>
      </c>
      <c r="K1048" s="189" t="s">
        <v>133</v>
      </c>
      <c r="L1048" s="40"/>
      <c r="M1048" s="194" t="s">
        <v>1</v>
      </c>
      <c r="N1048" s="195" t="s">
        <v>42</v>
      </c>
      <c r="O1048" s="72"/>
      <c r="P1048" s="196">
        <f>O1048*H1048</f>
        <v>0</v>
      </c>
      <c r="Q1048" s="196">
        <v>2.3369999999999998E-2</v>
      </c>
      <c r="R1048" s="196">
        <f>Q1048*H1048</f>
        <v>0.50507243999999996</v>
      </c>
      <c r="S1048" s="196">
        <v>0</v>
      </c>
      <c r="T1048" s="197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98" t="s">
        <v>298</v>
      </c>
      <c r="AT1048" s="198" t="s">
        <v>129</v>
      </c>
      <c r="AU1048" s="198" t="s">
        <v>135</v>
      </c>
      <c r="AY1048" s="18" t="s">
        <v>126</v>
      </c>
      <c r="BE1048" s="199">
        <f>IF(N1048="základní",J1048,0)</f>
        <v>0</v>
      </c>
      <c r="BF1048" s="199">
        <f>IF(N1048="snížená",J1048,0)</f>
        <v>0</v>
      </c>
      <c r="BG1048" s="199">
        <f>IF(N1048="zákl. přenesená",J1048,0)</f>
        <v>0</v>
      </c>
      <c r="BH1048" s="199">
        <f>IF(N1048="sníž. přenesená",J1048,0)</f>
        <v>0</v>
      </c>
      <c r="BI1048" s="199">
        <f>IF(N1048="nulová",J1048,0)</f>
        <v>0</v>
      </c>
      <c r="BJ1048" s="18" t="s">
        <v>135</v>
      </c>
      <c r="BK1048" s="199">
        <f>ROUND(I1048*H1048,2)</f>
        <v>0</v>
      </c>
      <c r="BL1048" s="18" t="s">
        <v>298</v>
      </c>
      <c r="BM1048" s="198" t="s">
        <v>1390</v>
      </c>
    </row>
    <row r="1049" spans="1:65" s="2" customFormat="1" ht="39">
      <c r="A1049" s="35"/>
      <c r="B1049" s="36"/>
      <c r="C1049" s="37"/>
      <c r="D1049" s="207" t="s">
        <v>681</v>
      </c>
      <c r="E1049" s="37"/>
      <c r="F1049" s="253" t="s">
        <v>1391</v>
      </c>
      <c r="G1049" s="37"/>
      <c r="H1049" s="37"/>
      <c r="I1049" s="240"/>
      <c r="J1049" s="37"/>
      <c r="K1049" s="37"/>
      <c r="L1049" s="40"/>
      <c r="M1049" s="241"/>
      <c r="N1049" s="242"/>
      <c r="O1049" s="72"/>
      <c r="P1049" s="72"/>
      <c r="Q1049" s="72"/>
      <c r="R1049" s="72"/>
      <c r="S1049" s="72"/>
      <c r="T1049" s="73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8" t="s">
        <v>681</v>
      </c>
      <c r="AU1049" s="18" t="s">
        <v>135</v>
      </c>
    </row>
    <row r="1050" spans="1:65" s="14" customFormat="1">
      <c r="B1050" s="216"/>
      <c r="C1050" s="217"/>
      <c r="D1050" s="207" t="s">
        <v>211</v>
      </c>
      <c r="E1050" s="218" t="s">
        <v>1</v>
      </c>
      <c r="F1050" s="219" t="s">
        <v>1392</v>
      </c>
      <c r="G1050" s="217"/>
      <c r="H1050" s="220">
        <v>21.611999999999998</v>
      </c>
      <c r="I1050" s="221"/>
      <c r="J1050" s="217"/>
      <c r="K1050" s="217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211</v>
      </c>
      <c r="AU1050" s="226" t="s">
        <v>135</v>
      </c>
      <c r="AV1050" s="14" t="s">
        <v>135</v>
      </c>
      <c r="AW1050" s="14" t="s">
        <v>32</v>
      </c>
      <c r="AX1050" s="14" t="s">
        <v>83</v>
      </c>
      <c r="AY1050" s="226" t="s">
        <v>126</v>
      </c>
    </row>
    <row r="1051" spans="1:65" s="2" customFormat="1" ht="16.5" customHeight="1">
      <c r="A1051" s="35"/>
      <c r="B1051" s="36"/>
      <c r="C1051" s="187" t="s">
        <v>1393</v>
      </c>
      <c r="D1051" s="187" t="s">
        <v>129</v>
      </c>
      <c r="E1051" s="188" t="s">
        <v>1394</v>
      </c>
      <c r="F1051" s="189" t="s">
        <v>1395</v>
      </c>
      <c r="G1051" s="190" t="s">
        <v>222</v>
      </c>
      <c r="H1051" s="191">
        <v>129</v>
      </c>
      <c r="I1051" s="192"/>
      <c r="J1051" s="193">
        <f>ROUND(I1051*H1051,2)</f>
        <v>0</v>
      </c>
      <c r="K1051" s="189" t="s">
        <v>1</v>
      </c>
      <c r="L1051" s="40"/>
      <c r="M1051" s="194" t="s">
        <v>1</v>
      </c>
      <c r="N1051" s="195" t="s">
        <v>42</v>
      </c>
      <c r="O1051" s="72"/>
      <c r="P1051" s="196">
        <f>O1051*H1051</f>
        <v>0</v>
      </c>
      <c r="Q1051" s="196">
        <v>0</v>
      </c>
      <c r="R1051" s="196">
        <f>Q1051*H1051</f>
        <v>0</v>
      </c>
      <c r="S1051" s="196">
        <v>0</v>
      </c>
      <c r="T1051" s="197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8" t="s">
        <v>298</v>
      </c>
      <c r="AT1051" s="198" t="s">
        <v>129</v>
      </c>
      <c r="AU1051" s="198" t="s">
        <v>135</v>
      </c>
      <c r="AY1051" s="18" t="s">
        <v>126</v>
      </c>
      <c r="BE1051" s="199">
        <f>IF(N1051="základní",J1051,0)</f>
        <v>0</v>
      </c>
      <c r="BF1051" s="199">
        <f>IF(N1051="snížená",J1051,0)</f>
        <v>0</v>
      </c>
      <c r="BG1051" s="199">
        <f>IF(N1051="zákl. přenesená",J1051,0)</f>
        <v>0</v>
      </c>
      <c r="BH1051" s="199">
        <f>IF(N1051="sníž. přenesená",J1051,0)</f>
        <v>0</v>
      </c>
      <c r="BI1051" s="199">
        <f>IF(N1051="nulová",J1051,0)</f>
        <v>0</v>
      </c>
      <c r="BJ1051" s="18" t="s">
        <v>135</v>
      </c>
      <c r="BK1051" s="199">
        <f>ROUND(I1051*H1051,2)</f>
        <v>0</v>
      </c>
      <c r="BL1051" s="18" t="s">
        <v>298</v>
      </c>
      <c r="BM1051" s="198" t="s">
        <v>1396</v>
      </c>
    </row>
    <row r="1052" spans="1:65" s="2" customFormat="1" ht="24.2" customHeight="1">
      <c r="A1052" s="35"/>
      <c r="B1052" s="36"/>
      <c r="C1052" s="187" t="s">
        <v>1397</v>
      </c>
      <c r="D1052" s="187" t="s">
        <v>129</v>
      </c>
      <c r="E1052" s="188" t="s">
        <v>1398</v>
      </c>
      <c r="F1052" s="189" t="s">
        <v>1399</v>
      </c>
      <c r="G1052" s="190" t="s">
        <v>1208</v>
      </c>
      <c r="H1052" s="265"/>
      <c r="I1052" s="192"/>
      <c r="J1052" s="193">
        <f>ROUND(I1052*H1052,2)</f>
        <v>0</v>
      </c>
      <c r="K1052" s="189" t="s">
        <v>133</v>
      </c>
      <c r="L1052" s="40"/>
      <c r="M1052" s="194" t="s">
        <v>1</v>
      </c>
      <c r="N1052" s="195" t="s">
        <v>42</v>
      </c>
      <c r="O1052" s="72"/>
      <c r="P1052" s="196">
        <f>O1052*H1052</f>
        <v>0</v>
      </c>
      <c r="Q1052" s="196">
        <v>0</v>
      </c>
      <c r="R1052" s="196">
        <f>Q1052*H1052</f>
        <v>0</v>
      </c>
      <c r="S1052" s="196">
        <v>0</v>
      </c>
      <c r="T1052" s="197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8" t="s">
        <v>298</v>
      </c>
      <c r="AT1052" s="198" t="s">
        <v>129</v>
      </c>
      <c r="AU1052" s="198" t="s">
        <v>135</v>
      </c>
      <c r="AY1052" s="18" t="s">
        <v>126</v>
      </c>
      <c r="BE1052" s="199">
        <f>IF(N1052="základní",J1052,0)</f>
        <v>0</v>
      </c>
      <c r="BF1052" s="199">
        <f>IF(N1052="snížená",J1052,0)</f>
        <v>0</v>
      </c>
      <c r="BG1052" s="199">
        <f>IF(N1052="zákl. přenesená",J1052,0)</f>
        <v>0</v>
      </c>
      <c r="BH1052" s="199">
        <f>IF(N1052="sníž. přenesená",J1052,0)</f>
        <v>0</v>
      </c>
      <c r="BI1052" s="199">
        <f>IF(N1052="nulová",J1052,0)</f>
        <v>0</v>
      </c>
      <c r="BJ1052" s="18" t="s">
        <v>135</v>
      </c>
      <c r="BK1052" s="199">
        <f>ROUND(I1052*H1052,2)</f>
        <v>0</v>
      </c>
      <c r="BL1052" s="18" t="s">
        <v>298</v>
      </c>
      <c r="BM1052" s="198" t="s">
        <v>1400</v>
      </c>
    </row>
    <row r="1053" spans="1:65" s="12" customFormat="1" ht="22.9" customHeight="1">
      <c r="B1053" s="171"/>
      <c r="C1053" s="172"/>
      <c r="D1053" s="173" t="s">
        <v>75</v>
      </c>
      <c r="E1053" s="185" t="s">
        <v>1401</v>
      </c>
      <c r="F1053" s="185" t="s">
        <v>1402</v>
      </c>
      <c r="G1053" s="172"/>
      <c r="H1053" s="172"/>
      <c r="I1053" s="175"/>
      <c r="J1053" s="186">
        <f>BK1053</f>
        <v>0</v>
      </c>
      <c r="K1053" s="172"/>
      <c r="L1053" s="177"/>
      <c r="M1053" s="178"/>
      <c r="N1053" s="179"/>
      <c r="O1053" s="179"/>
      <c r="P1053" s="180">
        <f>SUM(P1054:P1094)</f>
        <v>0</v>
      </c>
      <c r="Q1053" s="179"/>
      <c r="R1053" s="180">
        <f>SUM(R1054:R1094)</f>
        <v>5.894733640000001</v>
      </c>
      <c r="S1053" s="179"/>
      <c r="T1053" s="181">
        <f>SUM(T1054:T1094)</f>
        <v>23.458654459999998</v>
      </c>
      <c r="AR1053" s="182" t="s">
        <v>135</v>
      </c>
      <c r="AT1053" s="183" t="s">
        <v>75</v>
      </c>
      <c r="AU1053" s="183" t="s">
        <v>83</v>
      </c>
      <c r="AY1053" s="182" t="s">
        <v>126</v>
      </c>
      <c r="BK1053" s="184">
        <f>SUM(BK1054:BK1094)</f>
        <v>0</v>
      </c>
    </row>
    <row r="1054" spans="1:65" s="2" customFormat="1" ht="24.2" customHeight="1">
      <c r="A1054" s="35"/>
      <c r="B1054" s="36"/>
      <c r="C1054" s="187" t="s">
        <v>1403</v>
      </c>
      <c r="D1054" s="187" t="s">
        <v>129</v>
      </c>
      <c r="E1054" s="188" t="s">
        <v>1404</v>
      </c>
      <c r="F1054" s="189" t="s">
        <v>1405</v>
      </c>
      <c r="G1054" s="190" t="s">
        <v>209</v>
      </c>
      <c r="H1054" s="191">
        <v>54.241999999999997</v>
      </c>
      <c r="I1054" s="192"/>
      <c r="J1054" s="193">
        <f>ROUND(I1054*H1054,2)</f>
        <v>0</v>
      </c>
      <c r="K1054" s="189" t="s">
        <v>133</v>
      </c>
      <c r="L1054" s="40"/>
      <c r="M1054" s="194" t="s">
        <v>1</v>
      </c>
      <c r="N1054" s="195" t="s">
        <v>42</v>
      </c>
      <c r="O1054" s="72"/>
      <c r="P1054" s="196">
        <f>O1054*H1054</f>
        <v>0</v>
      </c>
      <c r="Q1054" s="196">
        <v>0</v>
      </c>
      <c r="R1054" s="196">
        <f>Q1054*H1054</f>
        <v>0</v>
      </c>
      <c r="S1054" s="196">
        <v>3.175E-2</v>
      </c>
      <c r="T1054" s="197">
        <f>S1054*H1054</f>
        <v>1.7221834999999999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8" t="s">
        <v>298</v>
      </c>
      <c r="AT1054" s="198" t="s">
        <v>129</v>
      </c>
      <c r="AU1054" s="198" t="s">
        <v>135</v>
      </c>
      <c r="AY1054" s="18" t="s">
        <v>126</v>
      </c>
      <c r="BE1054" s="199">
        <f>IF(N1054="základní",J1054,0)</f>
        <v>0</v>
      </c>
      <c r="BF1054" s="199">
        <f>IF(N1054="snížená",J1054,0)</f>
        <v>0</v>
      </c>
      <c r="BG1054" s="199">
        <f>IF(N1054="zákl. přenesená",J1054,0)</f>
        <v>0</v>
      </c>
      <c r="BH1054" s="199">
        <f>IF(N1054="sníž. přenesená",J1054,0)</f>
        <v>0</v>
      </c>
      <c r="BI1054" s="199">
        <f>IF(N1054="nulová",J1054,0)</f>
        <v>0</v>
      </c>
      <c r="BJ1054" s="18" t="s">
        <v>135</v>
      </c>
      <c r="BK1054" s="199">
        <f>ROUND(I1054*H1054,2)</f>
        <v>0</v>
      </c>
      <c r="BL1054" s="18" t="s">
        <v>298</v>
      </c>
      <c r="BM1054" s="198" t="s">
        <v>1406</v>
      </c>
    </row>
    <row r="1055" spans="1:65" s="14" customFormat="1">
      <c r="B1055" s="216"/>
      <c r="C1055" s="217"/>
      <c r="D1055" s="207" t="s">
        <v>211</v>
      </c>
      <c r="E1055" s="218" t="s">
        <v>1</v>
      </c>
      <c r="F1055" s="219" t="s">
        <v>1407</v>
      </c>
      <c r="G1055" s="217"/>
      <c r="H1055" s="220">
        <v>17.16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211</v>
      </c>
      <c r="AU1055" s="226" t="s">
        <v>135</v>
      </c>
      <c r="AV1055" s="14" t="s">
        <v>135</v>
      </c>
      <c r="AW1055" s="14" t="s">
        <v>32</v>
      </c>
      <c r="AX1055" s="14" t="s">
        <v>76</v>
      </c>
      <c r="AY1055" s="226" t="s">
        <v>126</v>
      </c>
    </row>
    <row r="1056" spans="1:65" s="14" customFormat="1">
      <c r="B1056" s="216"/>
      <c r="C1056" s="217"/>
      <c r="D1056" s="207" t="s">
        <v>211</v>
      </c>
      <c r="E1056" s="218" t="s">
        <v>1</v>
      </c>
      <c r="F1056" s="219" t="s">
        <v>1408</v>
      </c>
      <c r="G1056" s="217"/>
      <c r="H1056" s="220">
        <v>45.75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211</v>
      </c>
      <c r="AU1056" s="226" t="s">
        <v>135</v>
      </c>
      <c r="AV1056" s="14" t="s">
        <v>135</v>
      </c>
      <c r="AW1056" s="14" t="s">
        <v>32</v>
      </c>
      <c r="AX1056" s="14" t="s">
        <v>76</v>
      </c>
      <c r="AY1056" s="226" t="s">
        <v>126</v>
      </c>
    </row>
    <row r="1057" spans="1:65" s="14" customFormat="1">
      <c r="B1057" s="216"/>
      <c r="C1057" s="217"/>
      <c r="D1057" s="207" t="s">
        <v>211</v>
      </c>
      <c r="E1057" s="218" t="s">
        <v>1</v>
      </c>
      <c r="F1057" s="219" t="s">
        <v>1409</v>
      </c>
      <c r="G1057" s="217"/>
      <c r="H1057" s="220">
        <v>-2.3639999999999999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211</v>
      </c>
      <c r="AU1057" s="226" t="s">
        <v>135</v>
      </c>
      <c r="AV1057" s="14" t="s">
        <v>135</v>
      </c>
      <c r="AW1057" s="14" t="s">
        <v>32</v>
      </c>
      <c r="AX1057" s="14" t="s">
        <v>76</v>
      </c>
      <c r="AY1057" s="226" t="s">
        <v>126</v>
      </c>
    </row>
    <row r="1058" spans="1:65" s="14" customFormat="1">
      <c r="B1058" s="216"/>
      <c r="C1058" s="217"/>
      <c r="D1058" s="207" t="s">
        <v>211</v>
      </c>
      <c r="E1058" s="218" t="s">
        <v>1</v>
      </c>
      <c r="F1058" s="219" t="s">
        <v>529</v>
      </c>
      <c r="G1058" s="217"/>
      <c r="H1058" s="220">
        <v>-6.3040000000000003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211</v>
      </c>
      <c r="AU1058" s="226" t="s">
        <v>135</v>
      </c>
      <c r="AV1058" s="14" t="s">
        <v>135</v>
      </c>
      <c r="AW1058" s="14" t="s">
        <v>32</v>
      </c>
      <c r="AX1058" s="14" t="s">
        <v>76</v>
      </c>
      <c r="AY1058" s="226" t="s">
        <v>126</v>
      </c>
    </row>
    <row r="1059" spans="1:65" s="15" customFormat="1">
      <c r="B1059" s="227"/>
      <c r="C1059" s="228"/>
      <c r="D1059" s="207" t="s">
        <v>211</v>
      </c>
      <c r="E1059" s="229" t="s">
        <v>1</v>
      </c>
      <c r="F1059" s="230" t="s">
        <v>219</v>
      </c>
      <c r="G1059" s="228"/>
      <c r="H1059" s="231">
        <v>54.241999999999997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AT1059" s="237" t="s">
        <v>211</v>
      </c>
      <c r="AU1059" s="237" t="s">
        <v>135</v>
      </c>
      <c r="AV1059" s="15" t="s">
        <v>148</v>
      </c>
      <c r="AW1059" s="15" t="s">
        <v>32</v>
      </c>
      <c r="AX1059" s="15" t="s">
        <v>83</v>
      </c>
      <c r="AY1059" s="237" t="s">
        <v>126</v>
      </c>
    </row>
    <row r="1060" spans="1:65" s="2" customFormat="1" ht="24.2" customHeight="1">
      <c r="A1060" s="35"/>
      <c r="B1060" s="36"/>
      <c r="C1060" s="187" t="s">
        <v>1410</v>
      </c>
      <c r="D1060" s="187" t="s">
        <v>129</v>
      </c>
      <c r="E1060" s="188" t="s">
        <v>1411</v>
      </c>
      <c r="F1060" s="189" t="s">
        <v>1412</v>
      </c>
      <c r="G1060" s="190" t="s">
        <v>209</v>
      </c>
      <c r="H1060" s="191">
        <v>186.892</v>
      </c>
      <c r="I1060" s="192"/>
      <c r="J1060" s="193">
        <f>ROUND(I1060*H1060,2)</f>
        <v>0</v>
      </c>
      <c r="K1060" s="189" t="s">
        <v>133</v>
      </c>
      <c r="L1060" s="40"/>
      <c r="M1060" s="194" t="s">
        <v>1</v>
      </c>
      <c r="N1060" s="195" t="s">
        <v>42</v>
      </c>
      <c r="O1060" s="72"/>
      <c r="P1060" s="196">
        <f>O1060*H1060</f>
        <v>0</v>
      </c>
      <c r="Q1060" s="196">
        <v>0</v>
      </c>
      <c r="R1060" s="196">
        <f>Q1060*H1060</f>
        <v>0</v>
      </c>
      <c r="S1060" s="196">
        <v>5.638E-2</v>
      </c>
      <c r="T1060" s="197">
        <f>S1060*H1060</f>
        <v>10.53697096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98" t="s">
        <v>298</v>
      </c>
      <c r="AT1060" s="198" t="s">
        <v>129</v>
      </c>
      <c r="AU1060" s="198" t="s">
        <v>135</v>
      </c>
      <c r="AY1060" s="18" t="s">
        <v>126</v>
      </c>
      <c r="BE1060" s="199">
        <f>IF(N1060="základní",J1060,0)</f>
        <v>0</v>
      </c>
      <c r="BF1060" s="199">
        <f>IF(N1060="snížená",J1060,0)</f>
        <v>0</v>
      </c>
      <c r="BG1060" s="199">
        <f>IF(N1060="zákl. přenesená",J1060,0)</f>
        <v>0</v>
      </c>
      <c r="BH1060" s="199">
        <f>IF(N1060="sníž. přenesená",J1060,0)</f>
        <v>0</v>
      </c>
      <c r="BI1060" s="199">
        <f>IF(N1060="nulová",J1060,0)</f>
        <v>0</v>
      </c>
      <c r="BJ1060" s="18" t="s">
        <v>135</v>
      </c>
      <c r="BK1060" s="199">
        <f>ROUND(I1060*H1060,2)</f>
        <v>0</v>
      </c>
      <c r="BL1060" s="18" t="s">
        <v>298</v>
      </c>
      <c r="BM1060" s="198" t="s">
        <v>1413</v>
      </c>
    </row>
    <row r="1061" spans="1:65" s="14" customFormat="1">
      <c r="B1061" s="216"/>
      <c r="C1061" s="217"/>
      <c r="D1061" s="207" t="s">
        <v>211</v>
      </c>
      <c r="E1061" s="218" t="s">
        <v>1</v>
      </c>
      <c r="F1061" s="219" t="s">
        <v>1414</v>
      </c>
      <c r="G1061" s="217"/>
      <c r="H1061" s="220">
        <v>16.649999999999999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211</v>
      </c>
      <c r="AU1061" s="226" t="s">
        <v>135</v>
      </c>
      <c r="AV1061" s="14" t="s">
        <v>135</v>
      </c>
      <c r="AW1061" s="14" t="s">
        <v>32</v>
      </c>
      <c r="AX1061" s="14" t="s">
        <v>76</v>
      </c>
      <c r="AY1061" s="226" t="s">
        <v>126</v>
      </c>
    </row>
    <row r="1062" spans="1:65" s="14" customFormat="1">
      <c r="B1062" s="216"/>
      <c r="C1062" s="217"/>
      <c r="D1062" s="207" t="s">
        <v>211</v>
      </c>
      <c r="E1062" s="218" t="s">
        <v>1</v>
      </c>
      <c r="F1062" s="219" t="s">
        <v>1415</v>
      </c>
      <c r="G1062" s="217"/>
      <c r="H1062" s="220">
        <v>63</v>
      </c>
      <c r="I1062" s="221"/>
      <c r="J1062" s="217"/>
      <c r="K1062" s="217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211</v>
      </c>
      <c r="AU1062" s="226" t="s">
        <v>135</v>
      </c>
      <c r="AV1062" s="14" t="s">
        <v>135</v>
      </c>
      <c r="AW1062" s="14" t="s">
        <v>32</v>
      </c>
      <c r="AX1062" s="14" t="s">
        <v>76</v>
      </c>
      <c r="AY1062" s="226" t="s">
        <v>126</v>
      </c>
    </row>
    <row r="1063" spans="1:65" s="14" customFormat="1">
      <c r="B1063" s="216"/>
      <c r="C1063" s="217"/>
      <c r="D1063" s="207" t="s">
        <v>211</v>
      </c>
      <c r="E1063" s="218" t="s">
        <v>1</v>
      </c>
      <c r="F1063" s="219" t="s">
        <v>1416</v>
      </c>
      <c r="G1063" s="217"/>
      <c r="H1063" s="220">
        <v>26.6</v>
      </c>
      <c r="I1063" s="221"/>
      <c r="J1063" s="217"/>
      <c r="K1063" s="217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211</v>
      </c>
      <c r="AU1063" s="226" t="s">
        <v>135</v>
      </c>
      <c r="AV1063" s="14" t="s">
        <v>135</v>
      </c>
      <c r="AW1063" s="14" t="s">
        <v>32</v>
      </c>
      <c r="AX1063" s="14" t="s">
        <v>76</v>
      </c>
      <c r="AY1063" s="226" t="s">
        <v>126</v>
      </c>
    </row>
    <row r="1064" spans="1:65" s="14" customFormat="1">
      <c r="B1064" s="216"/>
      <c r="C1064" s="217"/>
      <c r="D1064" s="207" t="s">
        <v>211</v>
      </c>
      <c r="E1064" s="218" t="s">
        <v>1</v>
      </c>
      <c r="F1064" s="219" t="s">
        <v>534</v>
      </c>
      <c r="G1064" s="217"/>
      <c r="H1064" s="220">
        <v>-12.608000000000001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211</v>
      </c>
      <c r="AU1064" s="226" t="s">
        <v>135</v>
      </c>
      <c r="AV1064" s="14" t="s">
        <v>135</v>
      </c>
      <c r="AW1064" s="14" t="s">
        <v>32</v>
      </c>
      <c r="AX1064" s="14" t="s">
        <v>76</v>
      </c>
      <c r="AY1064" s="226" t="s">
        <v>126</v>
      </c>
    </row>
    <row r="1065" spans="1:65" s="14" customFormat="1">
      <c r="B1065" s="216"/>
      <c r="C1065" s="217"/>
      <c r="D1065" s="207" t="s">
        <v>211</v>
      </c>
      <c r="E1065" s="218" t="s">
        <v>1</v>
      </c>
      <c r="F1065" s="219" t="s">
        <v>1417</v>
      </c>
      <c r="G1065" s="217"/>
      <c r="H1065" s="220">
        <v>22.5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211</v>
      </c>
      <c r="AU1065" s="226" t="s">
        <v>135</v>
      </c>
      <c r="AV1065" s="14" t="s">
        <v>135</v>
      </c>
      <c r="AW1065" s="14" t="s">
        <v>32</v>
      </c>
      <c r="AX1065" s="14" t="s">
        <v>76</v>
      </c>
      <c r="AY1065" s="226" t="s">
        <v>126</v>
      </c>
    </row>
    <row r="1066" spans="1:65" s="14" customFormat="1">
      <c r="B1066" s="216"/>
      <c r="C1066" s="217"/>
      <c r="D1066" s="207" t="s">
        <v>211</v>
      </c>
      <c r="E1066" s="218" t="s">
        <v>1</v>
      </c>
      <c r="F1066" s="219" t="s">
        <v>1221</v>
      </c>
      <c r="G1066" s="217"/>
      <c r="H1066" s="220">
        <v>70.75</v>
      </c>
      <c r="I1066" s="221"/>
      <c r="J1066" s="217"/>
      <c r="K1066" s="217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211</v>
      </c>
      <c r="AU1066" s="226" t="s">
        <v>135</v>
      </c>
      <c r="AV1066" s="14" t="s">
        <v>135</v>
      </c>
      <c r="AW1066" s="14" t="s">
        <v>32</v>
      </c>
      <c r="AX1066" s="14" t="s">
        <v>76</v>
      </c>
      <c r="AY1066" s="226" t="s">
        <v>126</v>
      </c>
    </row>
    <row r="1067" spans="1:65" s="15" customFormat="1">
      <c r="B1067" s="227"/>
      <c r="C1067" s="228"/>
      <c r="D1067" s="207" t="s">
        <v>211</v>
      </c>
      <c r="E1067" s="229" t="s">
        <v>1</v>
      </c>
      <c r="F1067" s="230" t="s">
        <v>219</v>
      </c>
      <c r="G1067" s="228"/>
      <c r="H1067" s="231">
        <v>186.892</v>
      </c>
      <c r="I1067" s="232"/>
      <c r="J1067" s="228"/>
      <c r="K1067" s="228"/>
      <c r="L1067" s="233"/>
      <c r="M1067" s="234"/>
      <c r="N1067" s="235"/>
      <c r="O1067" s="235"/>
      <c r="P1067" s="235"/>
      <c r="Q1067" s="235"/>
      <c r="R1067" s="235"/>
      <c r="S1067" s="235"/>
      <c r="T1067" s="236"/>
      <c r="AT1067" s="237" t="s">
        <v>211</v>
      </c>
      <c r="AU1067" s="237" t="s">
        <v>135</v>
      </c>
      <c r="AV1067" s="15" t="s">
        <v>148</v>
      </c>
      <c r="AW1067" s="15" t="s">
        <v>32</v>
      </c>
      <c r="AX1067" s="15" t="s">
        <v>83</v>
      </c>
      <c r="AY1067" s="237" t="s">
        <v>126</v>
      </c>
    </row>
    <row r="1068" spans="1:65" s="2" customFormat="1" ht="24.2" customHeight="1">
      <c r="A1068" s="35"/>
      <c r="B1068" s="36"/>
      <c r="C1068" s="187" t="s">
        <v>1418</v>
      </c>
      <c r="D1068" s="187" t="s">
        <v>129</v>
      </c>
      <c r="E1068" s="188" t="s">
        <v>1419</v>
      </c>
      <c r="F1068" s="189" t="s">
        <v>1420</v>
      </c>
      <c r="G1068" s="190" t="s">
        <v>209</v>
      </c>
      <c r="H1068" s="191">
        <v>650</v>
      </c>
      <c r="I1068" s="192"/>
      <c r="J1068" s="193">
        <f>ROUND(I1068*H1068,2)</f>
        <v>0</v>
      </c>
      <c r="K1068" s="189" t="s">
        <v>133</v>
      </c>
      <c r="L1068" s="40"/>
      <c r="M1068" s="194" t="s">
        <v>1</v>
      </c>
      <c r="N1068" s="195" t="s">
        <v>42</v>
      </c>
      <c r="O1068" s="72"/>
      <c r="P1068" s="196">
        <f>O1068*H1068</f>
        <v>0</v>
      </c>
      <c r="Q1068" s="196">
        <v>0</v>
      </c>
      <c r="R1068" s="196">
        <f>Q1068*H1068</f>
        <v>0</v>
      </c>
      <c r="S1068" s="196">
        <v>1.7229999999999999E-2</v>
      </c>
      <c r="T1068" s="197">
        <f>S1068*H1068</f>
        <v>11.199499999999999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8" t="s">
        <v>298</v>
      </c>
      <c r="AT1068" s="198" t="s">
        <v>129</v>
      </c>
      <c r="AU1068" s="198" t="s">
        <v>135</v>
      </c>
      <c r="AY1068" s="18" t="s">
        <v>126</v>
      </c>
      <c r="BE1068" s="199">
        <f>IF(N1068="základní",J1068,0)</f>
        <v>0</v>
      </c>
      <c r="BF1068" s="199">
        <f>IF(N1068="snížená",J1068,0)</f>
        <v>0</v>
      </c>
      <c r="BG1068" s="199">
        <f>IF(N1068="zákl. přenesená",J1068,0)</f>
        <v>0</v>
      </c>
      <c r="BH1068" s="199">
        <f>IF(N1068="sníž. přenesená",J1068,0)</f>
        <v>0</v>
      </c>
      <c r="BI1068" s="199">
        <f>IF(N1068="nulová",J1068,0)</f>
        <v>0</v>
      </c>
      <c r="BJ1068" s="18" t="s">
        <v>135</v>
      </c>
      <c r="BK1068" s="199">
        <f>ROUND(I1068*H1068,2)</f>
        <v>0</v>
      </c>
      <c r="BL1068" s="18" t="s">
        <v>298</v>
      </c>
      <c r="BM1068" s="198" t="s">
        <v>1421</v>
      </c>
    </row>
    <row r="1069" spans="1:65" s="2" customFormat="1" ht="33" customHeight="1">
      <c r="A1069" s="35"/>
      <c r="B1069" s="36"/>
      <c r="C1069" s="187" t="s">
        <v>1422</v>
      </c>
      <c r="D1069" s="187" t="s">
        <v>129</v>
      </c>
      <c r="E1069" s="188" t="s">
        <v>1423</v>
      </c>
      <c r="F1069" s="189" t="s">
        <v>1424</v>
      </c>
      <c r="G1069" s="190" t="s">
        <v>209</v>
      </c>
      <c r="H1069" s="191">
        <v>62.328000000000003</v>
      </c>
      <c r="I1069" s="192"/>
      <c r="J1069" s="193">
        <f>ROUND(I1069*H1069,2)</f>
        <v>0</v>
      </c>
      <c r="K1069" s="189" t="s">
        <v>133</v>
      </c>
      <c r="L1069" s="40"/>
      <c r="M1069" s="194" t="s">
        <v>1</v>
      </c>
      <c r="N1069" s="195" t="s">
        <v>42</v>
      </c>
      <c r="O1069" s="72"/>
      <c r="P1069" s="196">
        <f>O1069*H1069</f>
        <v>0</v>
      </c>
      <c r="Q1069" s="196">
        <v>1.1809999999999999E-2</v>
      </c>
      <c r="R1069" s="196">
        <f>Q1069*H1069</f>
        <v>0.73609367999999997</v>
      </c>
      <c r="S1069" s="196">
        <v>0</v>
      </c>
      <c r="T1069" s="197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98" t="s">
        <v>298</v>
      </c>
      <c r="AT1069" s="198" t="s">
        <v>129</v>
      </c>
      <c r="AU1069" s="198" t="s">
        <v>135</v>
      </c>
      <c r="AY1069" s="18" t="s">
        <v>126</v>
      </c>
      <c r="BE1069" s="199">
        <f>IF(N1069="základní",J1069,0)</f>
        <v>0</v>
      </c>
      <c r="BF1069" s="199">
        <f>IF(N1069="snížená",J1069,0)</f>
        <v>0</v>
      </c>
      <c r="BG1069" s="199">
        <f>IF(N1069="zákl. přenesená",J1069,0)</f>
        <v>0</v>
      </c>
      <c r="BH1069" s="199">
        <f>IF(N1069="sníž. přenesená",J1069,0)</f>
        <v>0</v>
      </c>
      <c r="BI1069" s="199">
        <f>IF(N1069="nulová",J1069,0)</f>
        <v>0</v>
      </c>
      <c r="BJ1069" s="18" t="s">
        <v>135</v>
      </c>
      <c r="BK1069" s="199">
        <f>ROUND(I1069*H1069,2)</f>
        <v>0</v>
      </c>
      <c r="BL1069" s="18" t="s">
        <v>298</v>
      </c>
      <c r="BM1069" s="198" t="s">
        <v>1425</v>
      </c>
    </row>
    <row r="1070" spans="1:65" s="13" customFormat="1">
      <c r="B1070" s="205"/>
      <c r="C1070" s="206"/>
      <c r="D1070" s="207" t="s">
        <v>211</v>
      </c>
      <c r="E1070" s="208" t="s">
        <v>1</v>
      </c>
      <c r="F1070" s="209" t="s">
        <v>351</v>
      </c>
      <c r="G1070" s="206"/>
      <c r="H1070" s="208" t="s">
        <v>1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211</v>
      </c>
      <c r="AU1070" s="215" t="s">
        <v>135</v>
      </c>
      <c r="AV1070" s="13" t="s">
        <v>83</v>
      </c>
      <c r="AW1070" s="13" t="s">
        <v>32</v>
      </c>
      <c r="AX1070" s="13" t="s">
        <v>76</v>
      </c>
      <c r="AY1070" s="215" t="s">
        <v>126</v>
      </c>
    </row>
    <row r="1071" spans="1:65" s="14" customFormat="1">
      <c r="B1071" s="216"/>
      <c r="C1071" s="217"/>
      <c r="D1071" s="207" t="s">
        <v>211</v>
      </c>
      <c r="E1071" s="218" t="s">
        <v>1</v>
      </c>
      <c r="F1071" s="219" t="s">
        <v>1231</v>
      </c>
      <c r="G1071" s="217"/>
      <c r="H1071" s="220">
        <v>21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211</v>
      </c>
      <c r="AU1071" s="226" t="s">
        <v>135</v>
      </c>
      <c r="AV1071" s="14" t="s">
        <v>135</v>
      </c>
      <c r="AW1071" s="14" t="s">
        <v>32</v>
      </c>
      <c r="AX1071" s="14" t="s">
        <v>76</v>
      </c>
      <c r="AY1071" s="226" t="s">
        <v>126</v>
      </c>
    </row>
    <row r="1072" spans="1:65" s="13" customFormat="1">
      <c r="B1072" s="205"/>
      <c r="C1072" s="206"/>
      <c r="D1072" s="207" t="s">
        <v>211</v>
      </c>
      <c r="E1072" s="208" t="s">
        <v>1</v>
      </c>
      <c r="F1072" s="209" t="s">
        <v>355</v>
      </c>
      <c r="G1072" s="206"/>
      <c r="H1072" s="208" t="s">
        <v>1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211</v>
      </c>
      <c r="AU1072" s="215" t="s">
        <v>135</v>
      </c>
      <c r="AV1072" s="13" t="s">
        <v>83</v>
      </c>
      <c r="AW1072" s="13" t="s">
        <v>32</v>
      </c>
      <c r="AX1072" s="13" t="s">
        <v>76</v>
      </c>
      <c r="AY1072" s="215" t="s">
        <v>126</v>
      </c>
    </row>
    <row r="1073" spans="1:65" s="14" customFormat="1">
      <c r="B1073" s="216"/>
      <c r="C1073" s="217"/>
      <c r="D1073" s="207" t="s">
        <v>211</v>
      </c>
      <c r="E1073" s="218" t="s">
        <v>1</v>
      </c>
      <c r="F1073" s="219" t="s">
        <v>1231</v>
      </c>
      <c r="G1073" s="217"/>
      <c r="H1073" s="220">
        <v>21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211</v>
      </c>
      <c r="AU1073" s="226" t="s">
        <v>135</v>
      </c>
      <c r="AV1073" s="14" t="s">
        <v>135</v>
      </c>
      <c r="AW1073" s="14" t="s">
        <v>32</v>
      </c>
      <c r="AX1073" s="14" t="s">
        <v>76</v>
      </c>
      <c r="AY1073" s="226" t="s">
        <v>126</v>
      </c>
    </row>
    <row r="1074" spans="1:65" s="14" customFormat="1">
      <c r="B1074" s="216"/>
      <c r="C1074" s="217"/>
      <c r="D1074" s="207" t="s">
        <v>211</v>
      </c>
      <c r="E1074" s="218" t="s">
        <v>1</v>
      </c>
      <c r="F1074" s="219" t="s">
        <v>1232</v>
      </c>
      <c r="G1074" s="217"/>
      <c r="H1074" s="220">
        <v>20.327999999999999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211</v>
      </c>
      <c r="AU1074" s="226" t="s">
        <v>135</v>
      </c>
      <c r="AV1074" s="14" t="s">
        <v>135</v>
      </c>
      <c r="AW1074" s="14" t="s">
        <v>32</v>
      </c>
      <c r="AX1074" s="14" t="s">
        <v>76</v>
      </c>
      <c r="AY1074" s="226" t="s">
        <v>126</v>
      </c>
    </row>
    <row r="1075" spans="1:65" s="15" customFormat="1">
      <c r="B1075" s="227"/>
      <c r="C1075" s="228"/>
      <c r="D1075" s="207" t="s">
        <v>211</v>
      </c>
      <c r="E1075" s="229" t="s">
        <v>1</v>
      </c>
      <c r="F1075" s="230" t="s">
        <v>219</v>
      </c>
      <c r="G1075" s="228"/>
      <c r="H1075" s="231">
        <v>62.328000000000003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AT1075" s="237" t="s">
        <v>211</v>
      </c>
      <c r="AU1075" s="237" t="s">
        <v>135</v>
      </c>
      <c r="AV1075" s="15" t="s">
        <v>148</v>
      </c>
      <c r="AW1075" s="15" t="s">
        <v>32</v>
      </c>
      <c r="AX1075" s="15" t="s">
        <v>83</v>
      </c>
      <c r="AY1075" s="237" t="s">
        <v>126</v>
      </c>
    </row>
    <row r="1076" spans="1:65" s="2" customFormat="1" ht="24.2" customHeight="1">
      <c r="A1076" s="35"/>
      <c r="B1076" s="36"/>
      <c r="C1076" s="187" t="s">
        <v>1426</v>
      </c>
      <c r="D1076" s="187" t="s">
        <v>129</v>
      </c>
      <c r="E1076" s="188" t="s">
        <v>1427</v>
      </c>
      <c r="F1076" s="189" t="s">
        <v>1428</v>
      </c>
      <c r="G1076" s="190" t="s">
        <v>209</v>
      </c>
      <c r="H1076" s="191">
        <v>228.40700000000001</v>
      </c>
      <c r="I1076" s="192"/>
      <c r="J1076" s="193">
        <f>ROUND(I1076*H1076,2)</f>
        <v>0</v>
      </c>
      <c r="K1076" s="189" t="s">
        <v>133</v>
      </c>
      <c r="L1076" s="40"/>
      <c r="M1076" s="194" t="s">
        <v>1</v>
      </c>
      <c r="N1076" s="195" t="s">
        <v>42</v>
      </c>
      <c r="O1076" s="72"/>
      <c r="P1076" s="196">
        <f>O1076*H1076</f>
        <v>0</v>
      </c>
      <c r="Q1076" s="196">
        <v>0.02</v>
      </c>
      <c r="R1076" s="196">
        <f>Q1076*H1076</f>
        <v>4.5681400000000005</v>
      </c>
      <c r="S1076" s="196">
        <v>0</v>
      </c>
      <c r="T1076" s="197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98" t="s">
        <v>298</v>
      </c>
      <c r="AT1076" s="198" t="s">
        <v>129</v>
      </c>
      <c r="AU1076" s="198" t="s">
        <v>135</v>
      </c>
      <c r="AY1076" s="18" t="s">
        <v>126</v>
      </c>
      <c r="BE1076" s="199">
        <f>IF(N1076="základní",J1076,0)</f>
        <v>0</v>
      </c>
      <c r="BF1076" s="199">
        <f>IF(N1076="snížená",J1076,0)</f>
        <v>0</v>
      </c>
      <c r="BG1076" s="199">
        <f>IF(N1076="zákl. přenesená",J1076,0)</f>
        <v>0</v>
      </c>
      <c r="BH1076" s="199">
        <f>IF(N1076="sníž. přenesená",J1076,0)</f>
        <v>0</v>
      </c>
      <c r="BI1076" s="199">
        <f>IF(N1076="nulová",J1076,0)</f>
        <v>0</v>
      </c>
      <c r="BJ1076" s="18" t="s">
        <v>135</v>
      </c>
      <c r="BK1076" s="199">
        <f>ROUND(I1076*H1076,2)</f>
        <v>0</v>
      </c>
      <c r="BL1076" s="18" t="s">
        <v>298</v>
      </c>
      <c r="BM1076" s="198" t="s">
        <v>1429</v>
      </c>
    </row>
    <row r="1077" spans="1:65" s="14" customFormat="1">
      <c r="B1077" s="216"/>
      <c r="C1077" s="217"/>
      <c r="D1077" s="207" t="s">
        <v>211</v>
      </c>
      <c r="E1077" s="218" t="s">
        <v>1</v>
      </c>
      <c r="F1077" s="219" t="s">
        <v>1430</v>
      </c>
      <c r="G1077" s="217"/>
      <c r="H1077" s="220">
        <v>34.44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211</v>
      </c>
      <c r="AU1077" s="226" t="s">
        <v>135</v>
      </c>
      <c r="AV1077" s="14" t="s">
        <v>135</v>
      </c>
      <c r="AW1077" s="14" t="s">
        <v>32</v>
      </c>
      <c r="AX1077" s="14" t="s">
        <v>76</v>
      </c>
      <c r="AY1077" s="226" t="s">
        <v>126</v>
      </c>
    </row>
    <row r="1078" spans="1:65" s="14" customFormat="1">
      <c r="B1078" s="216"/>
      <c r="C1078" s="217"/>
      <c r="D1078" s="207" t="s">
        <v>211</v>
      </c>
      <c r="E1078" s="218" t="s">
        <v>1</v>
      </c>
      <c r="F1078" s="219" t="s">
        <v>1431</v>
      </c>
      <c r="G1078" s="217"/>
      <c r="H1078" s="220">
        <v>28.896000000000001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211</v>
      </c>
      <c r="AU1078" s="226" t="s">
        <v>135</v>
      </c>
      <c r="AV1078" s="14" t="s">
        <v>135</v>
      </c>
      <c r="AW1078" s="14" t="s">
        <v>32</v>
      </c>
      <c r="AX1078" s="14" t="s">
        <v>76</v>
      </c>
      <c r="AY1078" s="226" t="s">
        <v>126</v>
      </c>
    </row>
    <row r="1079" spans="1:65" s="14" customFormat="1">
      <c r="B1079" s="216"/>
      <c r="C1079" s="217"/>
      <c r="D1079" s="207" t="s">
        <v>211</v>
      </c>
      <c r="E1079" s="218" t="s">
        <v>1</v>
      </c>
      <c r="F1079" s="219" t="s">
        <v>503</v>
      </c>
      <c r="G1079" s="217"/>
      <c r="H1079" s="220">
        <v>28.056000000000001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211</v>
      </c>
      <c r="AU1079" s="226" t="s">
        <v>135</v>
      </c>
      <c r="AV1079" s="14" t="s">
        <v>135</v>
      </c>
      <c r="AW1079" s="14" t="s">
        <v>32</v>
      </c>
      <c r="AX1079" s="14" t="s">
        <v>76</v>
      </c>
      <c r="AY1079" s="226" t="s">
        <v>126</v>
      </c>
    </row>
    <row r="1080" spans="1:65" s="14" customFormat="1">
      <c r="B1080" s="216"/>
      <c r="C1080" s="217"/>
      <c r="D1080" s="207" t="s">
        <v>211</v>
      </c>
      <c r="E1080" s="218" t="s">
        <v>1</v>
      </c>
      <c r="F1080" s="219" t="s">
        <v>1430</v>
      </c>
      <c r="G1080" s="217"/>
      <c r="H1080" s="220">
        <v>34.44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211</v>
      </c>
      <c r="AU1080" s="226" t="s">
        <v>135</v>
      </c>
      <c r="AV1080" s="14" t="s">
        <v>135</v>
      </c>
      <c r="AW1080" s="14" t="s">
        <v>32</v>
      </c>
      <c r="AX1080" s="14" t="s">
        <v>76</v>
      </c>
      <c r="AY1080" s="226" t="s">
        <v>126</v>
      </c>
    </row>
    <row r="1081" spans="1:65" s="14" customFormat="1">
      <c r="B1081" s="216"/>
      <c r="C1081" s="217"/>
      <c r="D1081" s="207" t="s">
        <v>211</v>
      </c>
      <c r="E1081" s="218" t="s">
        <v>1</v>
      </c>
      <c r="F1081" s="219" t="s">
        <v>1432</v>
      </c>
      <c r="G1081" s="217"/>
      <c r="H1081" s="220">
        <v>42.63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211</v>
      </c>
      <c r="AU1081" s="226" t="s">
        <v>135</v>
      </c>
      <c r="AV1081" s="14" t="s">
        <v>135</v>
      </c>
      <c r="AW1081" s="14" t="s">
        <v>32</v>
      </c>
      <c r="AX1081" s="14" t="s">
        <v>76</v>
      </c>
      <c r="AY1081" s="226" t="s">
        <v>126</v>
      </c>
    </row>
    <row r="1082" spans="1:65" s="14" customFormat="1">
      <c r="B1082" s="216"/>
      <c r="C1082" s="217"/>
      <c r="D1082" s="207" t="s">
        <v>211</v>
      </c>
      <c r="E1082" s="218" t="s">
        <v>1</v>
      </c>
      <c r="F1082" s="219" t="s">
        <v>920</v>
      </c>
      <c r="G1082" s="217"/>
      <c r="H1082" s="220">
        <v>19.5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211</v>
      </c>
      <c r="AU1082" s="226" t="s">
        <v>135</v>
      </c>
      <c r="AV1082" s="14" t="s">
        <v>135</v>
      </c>
      <c r="AW1082" s="14" t="s">
        <v>32</v>
      </c>
      <c r="AX1082" s="14" t="s">
        <v>76</v>
      </c>
      <c r="AY1082" s="226" t="s">
        <v>126</v>
      </c>
    </row>
    <row r="1083" spans="1:65" s="14" customFormat="1">
      <c r="B1083" s="216"/>
      <c r="C1083" s="217"/>
      <c r="D1083" s="207" t="s">
        <v>211</v>
      </c>
      <c r="E1083" s="218" t="s">
        <v>1</v>
      </c>
      <c r="F1083" s="219" t="s">
        <v>1433</v>
      </c>
      <c r="G1083" s="217"/>
      <c r="H1083" s="220">
        <v>19.52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211</v>
      </c>
      <c r="AU1083" s="226" t="s">
        <v>135</v>
      </c>
      <c r="AV1083" s="14" t="s">
        <v>135</v>
      </c>
      <c r="AW1083" s="14" t="s">
        <v>32</v>
      </c>
      <c r="AX1083" s="14" t="s">
        <v>76</v>
      </c>
      <c r="AY1083" s="226" t="s">
        <v>126</v>
      </c>
    </row>
    <row r="1084" spans="1:65" s="14" customFormat="1">
      <c r="B1084" s="216"/>
      <c r="C1084" s="217"/>
      <c r="D1084" s="207" t="s">
        <v>211</v>
      </c>
      <c r="E1084" s="218" t="s">
        <v>1</v>
      </c>
      <c r="F1084" s="219" t="s">
        <v>1434</v>
      </c>
      <c r="G1084" s="217"/>
      <c r="H1084" s="220">
        <v>20.925000000000001</v>
      </c>
      <c r="I1084" s="221"/>
      <c r="J1084" s="217"/>
      <c r="K1084" s="217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211</v>
      </c>
      <c r="AU1084" s="226" t="s">
        <v>135</v>
      </c>
      <c r="AV1084" s="14" t="s">
        <v>135</v>
      </c>
      <c r="AW1084" s="14" t="s">
        <v>32</v>
      </c>
      <c r="AX1084" s="14" t="s">
        <v>76</v>
      </c>
      <c r="AY1084" s="226" t="s">
        <v>126</v>
      </c>
    </row>
    <row r="1085" spans="1:65" s="15" customFormat="1">
      <c r="B1085" s="227"/>
      <c r="C1085" s="228"/>
      <c r="D1085" s="207" t="s">
        <v>211</v>
      </c>
      <c r="E1085" s="229" t="s">
        <v>1</v>
      </c>
      <c r="F1085" s="230" t="s">
        <v>219</v>
      </c>
      <c r="G1085" s="228"/>
      <c r="H1085" s="231">
        <v>228.40700000000001</v>
      </c>
      <c r="I1085" s="232"/>
      <c r="J1085" s="228"/>
      <c r="K1085" s="228"/>
      <c r="L1085" s="233"/>
      <c r="M1085" s="234"/>
      <c r="N1085" s="235"/>
      <c r="O1085" s="235"/>
      <c r="P1085" s="235"/>
      <c r="Q1085" s="235"/>
      <c r="R1085" s="235"/>
      <c r="S1085" s="235"/>
      <c r="T1085" s="236"/>
      <c r="AT1085" s="237" t="s">
        <v>211</v>
      </c>
      <c r="AU1085" s="237" t="s">
        <v>135</v>
      </c>
      <c r="AV1085" s="15" t="s">
        <v>148</v>
      </c>
      <c r="AW1085" s="15" t="s">
        <v>32</v>
      </c>
      <c r="AX1085" s="15" t="s">
        <v>83</v>
      </c>
      <c r="AY1085" s="237" t="s">
        <v>126</v>
      </c>
    </row>
    <row r="1086" spans="1:65" s="2" customFormat="1" ht="16.5" customHeight="1">
      <c r="A1086" s="35"/>
      <c r="B1086" s="36"/>
      <c r="C1086" s="187" t="s">
        <v>1435</v>
      </c>
      <c r="D1086" s="187" t="s">
        <v>129</v>
      </c>
      <c r="E1086" s="188" t="s">
        <v>1436</v>
      </c>
      <c r="F1086" s="189" t="s">
        <v>1437</v>
      </c>
      <c r="G1086" s="190" t="s">
        <v>209</v>
      </c>
      <c r="H1086" s="191">
        <v>18.84</v>
      </c>
      <c r="I1086" s="192"/>
      <c r="J1086" s="193">
        <f>ROUND(I1086*H1086,2)</f>
        <v>0</v>
      </c>
      <c r="K1086" s="189" t="s">
        <v>1</v>
      </c>
      <c r="L1086" s="40"/>
      <c r="M1086" s="194" t="s">
        <v>1</v>
      </c>
      <c r="N1086" s="195" t="s">
        <v>42</v>
      </c>
      <c r="O1086" s="72"/>
      <c r="P1086" s="196">
        <f>O1086*H1086</f>
        <v>0</v>
      </c>
      <c r="Q1086" s="196">
        <v>2.9229999999999999E-2</v>
      </c>
      <c r="R1086" s="196">
        <f>Q1086*H1086</f>
        <v>0.55069319999999999</v>
      </c>
      <c r="S1086" s="196">
        <v>0</v>
      </c>
      <c r="T1086" s="197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98" t="s">
        <v>298</v>
      </c>
      <c r="AT1086" s="198" t="s">
        <v>129</v>
      </c>
      <c r="AU1086" s="198" t="s">
        <v>135</v>
      </c>
      <c r="AY1086" s="18" t="s">
        <v>126</v>
      </c>
      <c r="BE1086" s="199">
        <f>IF(N1086="základní",J1086,0)</f>
        <v>0</v>
      </c>
      <c r="BF1086" s="199">
        <f>IF(N1086="snížená",J1086,0)</f>
        <v>0</v>
      </c>
      <c r="BG1086" s="199">
        <f>IF(N1086="zákl. přenesená",J1086,0)</f>
        <v>0</v>
      </c>
      <c r="BH1086" s="199">
        <f>IF(N1086="sníž. přenesená",J1086,0)</f>
        <v>0</v>
      </c>
      <c r="BI1086" s="199">
        <f>IF(N1086="nulová",J1086,0)</f>
        <v>0</v>
      </c>
      <c r="BJ1086" s="18" t="s">
        <v>135</v>
      </c>
      <c r="BK1086" s="199">
        <f>ROUND(I1086*H1086,2)</f>
        <v>0</v>
      </c>
      <c r="BL1086" s="18" t="s">
        <v>298</v>
      </c>
      <c r="BM1086" s="198" t="s">
        <v>1438</v>
      </c>
    </row>
    <row r="1087" spans="1:65" s="14" customFormat="1">
      <c r="B1087" s="216"/>
      <c r="C1087" s="217"/>
      <c r="D1087" s="207" t="s">
        <v>211</v>
      </c>
      <c r="E1087" s="218" t="s">
        <v>1</v>
      </c>
      <c r="F1087" s="219" t="s">
        <v>1439</v>
      </c>
      <c r="G1087" s="217"/>
      <c r="H1087" s="220">
        <v>13.26</v>
      </c>
      <c r="I1087" s="221"/>
      <c r="J1087" s="217"/>
      <c r="K1087" s="217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211</v>
      </c>
      <c r="AU1087" s="226" t="s">
        <v>135</v>
      </c>
      <c r="AV1087" s="14" t="s">
        <v>135</v>
      </c>
      <c r="AW1087" s="14" t="s">
        <v>32</v>
      </c>
      <c r="AX1087" s="14" t="s">
        <v>76</v>
      </c>
      <c r="AY1087" s="226" t="s">
        <v>126</v>
      </c>
    </row>
    <row r="1088" spans="1:65" s="14" customFormat="1">
      <c r="B1088" s="216"/>
      <c r="C1088" s="217"/>
      <c r="D1088" s="207" t="s">
        <v>211</v>
      </c>
      <c r="E1088" s="218" t="s">
        <v>1</v>
      </c>
      <c r="F1088" s="219" t="s">
        <v>508</v>
      </c>
      <c r="G1088" s="217"/>
      <c r="H1088" s="220">
        <v>5.58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211</v>
      </c>
      <c r="AU1088" s="226" t="s">
        <v>135</v>
      </c>
      <c r="AV1088" s="14" t="s">
        <v>135</v>
      </c>
      <c r="AW1088" s="14" t="s">
        <v>32</v>
      </c>
      <c r="AX1088" s="14" t="s">
        <v>76</v>
      </c>
      <c r="AY1088" s="226" t="s">
        <v>126</v>
      </c>
    </row>
    <row r="1089" spans="1:65" s="15" customFormat="1">
      <c r="B1089" s="227"/>
      <c r="C1089" s="228"/>
      <c r="D1089" s="207" t="s">
        <v>211</v>
      </c>
      <c r="E1089" s="229" t="s">
        <v>1</v>
      </c>
      <c r="F1089" s="230" t="s">
        <v>219</v>
      </c>
      <c r="G1089" s="228"/>
      <c r="H1089" s="231">
        <v>18.84</v>
      </c>
      <c r="I1089" s="232"/>
      <c r="J1089" s="228"/>
      <c r="K1089" s="228"/>
      <c r="L1089" s="233"/>
      <c r="M1089" s="234"/>
      <c r="N1089" s="235"/>
      <c r="O1089" s="235"/>
      <c r="P1089" s="235"/>
      <c r="Q1089" s="235"/>
      <c r="R1089" s="235"/>
      <c r="S1089" s="235"/>
      <c r="T1089" s="236"/>
      <c r="AT1089" s="237" t="s">
        <v>211</v>
      </c>
      <c r="AU1089" s="237" t="s">
        <v>135</v>
      </c>
      <c r="AV1089" s="15" t="s">
        <v>148</v>
      </c>
      <c r="AW1089" s="15" t="s">
        <v>32</v>
      </c>
      <c r="AX1089" s="15" t="s">
        <v>83</v>
      </c>
      <c r="AY1089" s="237" t="s">
        <v>126</v>
      </c>
    </row>
    <row r="1090" spans="1:65" s="2" customFormat="1" ht="24.2" customHeight="1">
      <c r="A1090" s="35"/>
      <c r="B1090" s="36"/>
      <c r="C1090" s="187" t="s">
        <v>1440</v>
      </c>
      <c r="D1090" s="187" t="s">
        <v>129</v>
      </c>
      <c r="E1090" s="188" t="s">
        <v>1441</v>
      </c>
      <c r="F1090" s="189" t="s">
        <v>1442</v>
      </c>
      <c r="G1090" s="190" t="s">
        <v>209</v>
      </c>
      <c r="H1090" s="191">
        <v>247.24700000000001</v>
      </c>
      <c r="I1090" s="192"/>
      <c r="J1090" s="193">
        <f>ROUND(I1090*H1090,2)</f>
        <v>0</v>
      </c>
      <c r="K1090" s="189" t="s">
        <v>133</v>
      </c>
      <c r="L1090" s="40"/>
      <c r="M1090" s="194" t="s">
        <v>1</v>
      </c>
      <c r="N1090" s="195" t="s">
        <v>42</v>
      </c>
      <c r="O1090" s="72"/>
      <c r="P1090" s="196">
        <f>O1090*H1090</f>
        <v>0</v>
      </c>
      <c r="Q1090" s="196">
        <v>0</v>
      </c>
      <c r="R1090" s="196">
        <f>Q1090*H1090</f>
        <v>0</v>
      </c>
      <c r="S1090" s="196">
        <v>0</v>
      </c>
      <c r="T1090" s="197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8" t="s">
        <v>298</v>
      </c>
      <c r="AT1090" s="198" t="s">
        <v>129</v>
      </c>
      <c r="AU1090" s="198" t="s">
        <v>135</v>
      </c>
      <c r="AY1090" s="18" t="s">
        <v>126</v>
      </c>
      <c r="BE1090" s="199">
        <f>IF(N1090="základní",J1090,0)</f>
        <v>0</v>
      </c>
      <c r="BF1090" s="199">
        <f>IF(N1090="snížená",J1090,0)</f>
        <v>0</v>
      </c>
      <c r="BG1090" s="199">
        <f>IF(N1090="zákl. přenesená",J1090,0)</f>
        <v>0</v>
      </c>
      <c r="BH1090" s="199">
        <f>IF(N1090="sníž. přenesená",J1090,0)</f>
        <v>0</v>
      </c>
      <c r="BI1090" s="199">
        <f>IF(N1090="nulová",J1090,0)</f>
        <v>0</v>
      </c>
      <c r="BJ1090" s="18" t="s">
        <v>135</v>
      </c>
      <c r="BK1090" s="199">
        <f>ROUND(I1090*H1090,2)</f>
        <v>0</v>
      </c>
      <c r="BL1090" s="18" t="s">
        <v>298</v>
      </c>
      <c r="BM1090" s="198" t="s">
        <v>1443</v>
      </c>
    </row>
    <row r="1091" spans="1:65" s="14" customFormat="1">
      <c r="B1091" s="216"/>
      <c r="C1091" s="217"/>
      <c r="D1091" s="207" t="s">
        <v>211</v>
      </c>
      <c r="E1091" s="218" t="s">
        <v>1</v>
      </c>
      <c r="F1091" s="219" t="s">
        <v>1444</v>
      </c>
      <c r="G1091" s="217"/>
      <c r="H1091" s="220">
        <v>247.24700000000001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211</v>
      </c>
      <c r="AU1091" s="226" t="s">
        <v>135</v>
      </c>
      <c r="AV1091" s="14" t="s">
        <v>135</v>
      </c>
      <c r="AW1091" s="14" t="s">
        <v>32</v>
      </c>
      <c r="AX1091" s="14" t="s">
        <v>83</v>
      </c>
      <c r="AY1091" s="226" t="s">
        <v>126</v>
      </c>
    </row>
    <row r="1092" spans="1:65" s="2" customFormat="1" ht="16.5" customHeight="1">
      <c r="A1092" s="35"/>
      <c r="B1092" s="36"/>
      <c r="C1092" s="243" t="s">
        <v>1445</v>
      </c>
      <c r="D1092" s="243" t="s">
        <v>340</v>
      </c>
      <c r="E1092" s="244" t="s">
        <v>1446</v>
      </c>
      <c r="F1092" s="245" t="s">
        <v>1447</v>
      </c>
      <c r="G1092" s="246" t="s">
        <v>209</v>
      </c>
      <c r="H1092" s="247">
        <v>284.334</v>
      </c>
      <c r="I1092" s="248"/>
      <c r="J1092" s="249">
        <f>ROUND(I1092*H1092,2)</f>
        <v>0</v>
      </c>
      <c r="K1092" s="245" t="s">
        <v>133</v>
      </c>
      <c r="L1092" s="250"/>
      <c r="M1092" s="251" t="s">
        <v>1</v>
      </c>
      <c r="N1092" s="252" t="s">
        <v>42</v>
      </c>
      <c r="O1092" s="72"/>
      <c r="P1092" s="196">
        <f>O1092*H1092</f>
        <v>0</v>
      </c>
      <c r="Q1092" s="196">
        <v>1.3999999999999999E-4</v>
      </c>
      <c r="R1092" s="196">
        <f>Q1092*H1092</f>
        <v>3.9806759999999997E-2</v>
      </c>
      <c r="S1092" s="196">
        <v>0</v>
      </c>
      <c r="T1092" s="197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98" t="s">
        <v>405</v>
      </c>
      <c r="AT1092" s="198" t="s">
        <v>340</v>
      </c>
      <c r="AU1092" s="198" t="s">
        <v>135</v>
      </c>
      <c r="AY1092" s="18" t="s">
        <v>126</v>
      </c>
      <c r="BE1092" s="199">
        <f>IF(N1092="základní",J1092,0)</f>
        <v>0</v>
      </c>
      <c r="BF1092" s="199">
        <f>IF(N1092="snížená",J1092,0)</f>
        <v>0</v>
      </c>
      <c r="BG1092" s="199">
        <f>IF(N1092="zákl. přenesená",J1092,0)</f>
        <v>0</v>
      </c>
      <c r="BH1092" s="199">
        <f>IF(N1092="sníž. přenesená",J1092,0)</f>
        <v>0</v>
      </c>
      <c r="BI1092" s="199">
        <f>IF(N1092="nulová",J1092,0)</f>
        <v>0</v>
      </c>
      <c r="BJ1092" s="18" t="s">
        <v>135</v>
      </c>
      <c r="BK1092" s="199">
        <f>ROUND(I1092*H1092,2)</f>
        <v>0</v>
      </c>
      <c r="BL1092" s="18" t="s">
        <v>298</v>
      </c>
      <c r="BM1092" s="198" t="s">
        <v>1448</v>
      </c>
    </row>
    <row r="1093" spans="1:65" s="14" customFormat="1">
      <c r="B1093" s="216"/>
      <c r="C1093" s="217"/>
      <c r="D1093" s="207" t="s">
        <v>211</v>
      </c>
      <c r="E1093" s="217"/>
      <c r="F1093" s="219" t="s">
        <v>1449</v>
      </c>
      <c r="G1093" s="217"/>
      <c r="H1093" s="220">
        <v>284.334</v>
      </c>
      <c r="I1093" s="221"/>
      <c r="J1093" s="217"/>
      <c r="K1093" s="217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211</v>
      </c>
      <c r="AU1093" s="226" t="s">
        <v>135</v>
      </c>
      <c r="AV1093" s="14" t="s">
        <v>135</v>
      </c>
      <c r="AW1093" s="14" t="s">
        <v>4</v>
      </c>
      <c r="AX1093" s="14" t="s">
        <v>83</v>
      </c>
      <c r="AY1093" s="226" t="s">
        <v>126</v>
      </c>
    </row>
    <row r="1094" spans="1:65" s="2" customFormat="1" ht="24.2" customHeight="1">
      <c r="A1094" s="35"/>
      <c r="B1094" s="36"/>
      <c r="C1094" s="187" t="s">
        <v>1450</v>
      </c>
      <c r="D1094" s="187" t="s">
        <v>129</v>
      </c>
      <c r="E1094" s="188" t="s">
        <v>1451</v>
      </c>
      <c r="F1094" s="189" t="s">
        <v>1452</v>
      </c>
      <c r="G1094" s="190" t="s">
        <v>1208</v>
      </c>
      <c r="H1094" s="265"/>
      <c r="I1094" s="192"/>
      <c r="J1094" s="193">
        <f>ROUND(I1094*H1094,2)</f>
        <v>0</v>
      </c>
      <c r="K1094" s="189" t="s">
        <v>133</v>
      </c>
      <c r="L1094" s="40"/>
      <c r="M1094" s="194" t="s">
        <v>1</v>
      </c>
      <c r="N1094" s="195" t="s">
        <v>42</v>
      </c>
      <c r="O1094" s="72"/>
      <c r="P1094" s="196">
        <f>O1094*H1094</f>
        <v>0</v>
      </c>
      <c r="Q1094" s="196">
        <v>0</v>
      </c>
      <c r="R1094" s="196">
        <f>Q1094*H1094</f>
        <v>0</v>
      </c>
      <c r="S1094" s="196">
        <v>0</v>
      </c>
      <c r="T1094" s="197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198" t="s">
        <v>298</v>
      </c>
      <c r="AT1094" s="198" t="s">
        <v>129</v>
      </c>
      <c r="AU1094" s="198" t="s">
        <v>135</v>
      </c>
      <c r="AY1094" s="18" t="s">
        <v>126</v>
      </c>
      <c r="BE1094" s="199">
        <f>IF(N1094="základní",J1094,0)</f>
        <v>0</v>
      </c>
      <c r="BF1094" s="199">
        <f>IF(N1094="snížená",J1094,0)</f>
        <v>0</v>
      </c>
      <c r="BG1094" s="199">
        <f>IF(N1094="zákl. přenesená",J1094,0)</f>
        <v>0</v>
      </c>
      <c r="BH1094" s="199">
        <f>IF(N1094="sníž. přenesená",J1094,0)</f>
        <v>0</v>
      </c>
      <c r="BI1094" s="199">
        <f>IF(N1094="nulová",J1094,0)</f>
        <v>0</v>
      </c>
      <c r="BJ1094" s="18" t="s">
        <v>135</v>
      </c>
      <c r="BK1094" s="199">
        <f>ROUND(I1094*H1094,2)</f>
        <v>0</v>
      </c>
      <c r="BL1094" s="18" t="s">
        <v>298</v>
      </c>
      <c r="BM1094" s="198" t="s">
        <v>1453</v>
      </c>
    </row>
    <row r="1095" spans="1:65" s="12" customFormat="1" ht="22.9" customHeight="1">
      <c r="B1095" s="171"/>
      <c r="C1095" s="172"/>
      <c r="D1095" s="173" t="s">
        <v>75</v>
      </c>
      <c r="E1095" s="185" t="s">
        <v>1454</v>
      </c>
      <c r="F1095" s="185" t="s">
        <v>1455</v>
      </c>
      <c r="G1095" s="172"/>
      <c r="H1095" s="172"/>
      <c r="I1095" s="175"/>
      <c r="J1095" s="186">
        <f>BK1095</f>
        <v>0</v>
      </c>
      <c r="K1095" s="172"/>
      <c r="L1095" s="177"/>
      <c r="M1095" s="178"/>
      <c r="N1095" s="179"/>
      <c r="O1095" s="179"/>
      <c r="P1095" s="180">
        <f>SUM(P1096:P1149)</f>
        <v>0</v>
      </c>
      <c r="Q1095" s="179"/>
      <c r="R1095" s="180">
        <f>SUM(R1096:R1149)</f>
        <v>6.3267387300000006</v>
      </c>
      <c r="S1095" s="179"/>
      <c r="T1095" s="181">
        <f>SUM(T1096:T1149)</f>
        <v>0</v>
      </c>
      <c r="AR1095" s="182" t="s">
        <v>135</v>
      </c>
      <c r="AT1095" s="183" t="s">
        <v>75</v>
      </c>
      <c r="AU1095" s="183" t="s">
        <v>83</v>
      </c>
      <c r="AY1095" s="182" t="s">
        <v>126</v>
      </c>
      <c r="BK1095" s="184">
        <f>SUM(BK1096:BK1149)</f>
        <v>0</v>
      </c>
    </row>
    <row r="1096" spans="1:65" s="2" customFormat="1" ht="21.75" customHeight="1">
      <c r="A1096" s="35"/>
      <c r="B1096" s="36"/>
      <c r="C1096" s="187" t="s">
        <v>1456</v>
      </c>
      <c r="D1096" s="187" t="s">
        <v>129</v>
      </c>
      <c r="E1096" s="188" t="s">
        <v>1457</v>
      </c>
      <c r="F1096" s="189" t="s">
        <v>1458</v>
      </c>
      <c r="G1096" s="190" t="s">
        <v>132</v>
      </c>
      <c r="H1096" s="191">
        <v>1</v>
      </c>
      <c r="I1096" s="192"/>
      <c r="J1096" s="193">
        <f>ROUND(I1096*H1096,2)</f>
        <v>0</v>
      </c>
      <c r="K1096" s="189" t="s">
        <v>1</v>
      </c>
      <c r="L1096" s="40"/>
      <c r="M1096" s="194" t="s">
        <v>1</v>
      </c>
      <c r="N1096" s="195" t="s">
        <v>42</v>
      </c>
      <c r="O1096" s="72"/>
      <c r="P1096" s="196">
        <f>O1096*H1096</f>
        <v>0</v>
      </c>
      <c r="Q1096" s="196">
        <v>0</v>
      </c>
      <c r="R1096" s="196">
        <f>Q1096*H1096</f>
        <v>0</v>
      </c>
      <c r="S1096" s="196">
        <v>0</v>
      </c>
      <c r="T1096" s="197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8" t="s">
        <v>298</v>
      </c>
      <c r="AT1096" s="198" t="s">
        <v>129</v>
      </c>
      <c r="AU1096" s="198" t="s">
        <v>135</v>
      </c>
      <c r="AY1096" s="18" t="s">
        <v>126</v>
      </c>
      <c r="BE1096" s="199">
        <f>IF(N1096="základní",J1096,0)</f>
        <v>0</v>
      </c>
      <c r="BF1096" s="199">
        <f>IF(N1096="snížená",J1096,0)</f>
        <v>0</v>
      </c>
      <c r="BG1096" s="199">
        <f>IF(N1096="zákl. přenesená",J1096,0)</f>
        <v>0</v>
      </c>
      <c r="BH1096" s="199">
        <f>IF(N1096="sníž. přenesená",J1096,0)</f>
        <v>0</v>
      </c>
      <c r="BI1096" s="199">
        <f>IF(N1096="nulová",J1096,0)</f>
        <v>0</v>
      </c>
      <c r="BJ1096" s="18" t="s">
        <v>135</v>
      </c>
      <c r="BK1096" s="199">
        <f>ROUND(I1096*H1096,2)</f>
        <v>0</v>
      </c>
      <c r="BL1096" s="18" t="s">
        <v>298</v>
      </c>
      <c r="BM1096" s="198" t="s">
        <v>1459</v>
      </c>
    </row>
    <row r="1097" spans="1:65" s="2" customFormat="1" ht="16.5" customHeight="1">
      <c r="A1097" s="35"/>
      <c r="B1097" s="36"/>
      <c r="C1097" s="187" t="s">
        <v>1460</v>
      </c>
      <c r="D1097" s="187" t="s">
        <v>129</v>
      </c>
      <c r="E1097" s="188" t="s">
        <v>1461</v>
      </c>
      <c r="F1097" s="189" t="s">
        <v>1462</v>
      </c>
      <c r="G1097" s="190" t="s">
        <v>222</v>
      </c>
      <c r="H1097" s="191">
        <v>86.14</v>
      </c>
      <c r="I1097" s="192"/>
      <c r="J1097" s="193">
        <f>ROUND(I1097*H1097,2)</f>
        <v>0</v>
      </c>
      <c r="K1097" s="189" t="s">
        <v>133</v>
      </c>
      <c r="L1097" s="40"/>
      <c r="M1097" s="194" t="s">
        <v>1</v>
      </c>
      <c r="N1097" s="195" t="s">
        <v>42</v>
      </c>
      <c r="O1097" s="72"/>
      <c r="P1097" s="196">
        <f>O1097*H1097</f>
        <v>0</v>
      </c>
      <c r="Q1097" s="196">
        <v>2.2499999999999998E-3</v>
      </c>
      <c r="R1097" s="196">
        <f>Q1097*H1097</f>
        <v>0.19381499999999999</v>
      </c>
      <c r="S1097" s="196">
        <v>0</v>
      </c>
      <c r="T1097" s="197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98" t="s">
        <v>298</v>
      </c>
      <c r="AT1097" s="198" t="s">
        <v>129</v>
      </c>
      <c r="AU1097" s="198" t="s">
        <v>135</v>
      </c>
      <c r="AY1097" s="18" t="s">
        <v>126</v>
      </c>
      <c r="BE1097" s="199">
        <f>IF(N1097="základní",J1097,0)</f>
        <v>0</v>
      </c>
      <c r="BF1097" s="199">
        <f>IF(N1097="snížená",J1097,0)</f>
        <v>0</v>
      </c>
      <c r="BG1097" s="199">
        <f>IF(N1097="zákl. přenesená",J1097,0)</f>
        <v>0</v>
      </c>
      <c r="BH1097" s="199">
        <f>IF(N1097="sníž. přenesená",J1097,0)</f>
        <v>0</v>
      </c>
      <c r="BI1097" s="199">
        <f>IF(N1097="nulová",J1097,0)</f>
        <v>0</v>
      </c>
      <c r="BJ1097" s="18" t="s">
        <v>135</v>
      </c>
      <c r="BK1097" s="199">
        <f>ROUND(I1097*H1097,2)</f>
        <v>0</v>
      </c>
      <c r="BL1097" s="18" t="s">
        <v>298</v>
      </c>
      <c r="BM1097" s="198" t="s">
        <v>1463</v>
      </c>
    </row>
    <row r="1098" spans="1:65" s="2" customFormat="1" ht="19.5">
      <c r="A1098" s="35"/>
      <c r="B1098" s="36"/>
      <c r="C1098" s="37"/>
      <c r="D1098" s="207" t="s">
        <v>681</v>
      </c>
      <c r="E1098" s="37"/>
      <c r="F1098" s="253" t="s">
        <v>1464</v>
      </c>
      <c r="G1098" s="37"/>
      <c r="H1098" s="37"/>
      <c r="I1098" s="240"/>
      <c r="J1098" s="37"/>
      <c r="K1098" s="37"/>
      <c r="L1098" s="40"/>
      <c r="M1098" s="241"/>
      <c r="N1098" s="242"/>
      <c r="O1098" s="72"/>
      <c r="P1098" s="72"/>
      <c r="Q1098" s="72"/>
      <c r="R1098" s="72"/>
      <c r="S1098" s="72"/>
      <c r="T1098" s="73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T1098" s="18" t="s">
        <v>681</v>
      </c>
      <c r="AU1098" s="18" t="s">
        <v>135</v>
      </c>
    </row>
    <row r="1099" spans="1:65" s="2" customFormat="1" ht="24.2" customHeight="1">
      <c r="A1099" s="35"/>
      <c r="B1099" s="36"/>
      <c r="C1099" s="187" t="s">
        <v>1465</v>
      </c>
      <c r="D1099" s="187" t="s">
        <v>129</v>
      </c>
      <c r="E1099" s="188" t="s">
        <v>1466</v>
      </c>
      <c r="F1099" s="189" t="s">
        <v>1467</v>
      </c>
      <c r="G1099" s="190" t="s">
        <v>222</v>
      </c>
      <c r="H1099" s="191">
        <v>86.14</v>
      </c>
      <c r="I1099" s="192"/>
      <c r="J1099" s="193">
        <f>ROUND(I1099*H1099,2)</f>
        <v>0</v>
      </c>
      <c r="K1099" s="189" t="s">
        <v>1</v>
      </c>
      <c r="L1099" s="40"/>
      <c r="M1099" s="194" t="s">
        <v>1</v>
      </c>
      <c r="N1099" s="195" t="s">
        <v>42</v>
      </c>
      <c r="O1099" s="72"/>
      <c r="P1099" s="196">
        <f>O1099*H1099</f>
        <v>0</v>
      </c>
      <c r="Q1099" s="196">
        <v>5.8999999999999999E-3</v>
      </c>
      <c r="R1099" s="196">
        <f>Q1099*H1099</f>
        <v>0.50822599999999996</v>
      </c>
      <c r="S1099" s="196">
        <v>0</v>
      </c>
      <c r="T1099" s="197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8" t="s">
        <v>298</v>
      </c>
      <c r="AT1099" s="198" t="s">
        <v>129</v>
      </c>
      <c r="AU1099" s="198" t="s">
        <v>135</v>
      </c>
      <c r="AY1099" s="18" t="s">
        <v>126</v>
      </c>
      <c r="BE1099" s="199">
        <f>IF(N1099="základní",J1099,0)</f>
        <v>0</v>
      </c>
      <c r="BF1099" s="199">
        <f>IF(N1099="snížená",J1099,0)</f>
        <v>0</v>
      </c>
      <c r="BG1099" s="199">
        <f>IF(N1099="zákl. přenesená",J1099,0)</f>
        <v>0</v>
      </c>
      <c r="BH1099" s="199">
        <f>IF(N1099="sníž. přenesená",J1099,0)</f>
        <v>0</v>
      </c>
      <c r="BI1099" s="199">
        <f>IF(N1099="nulová",J1099,0)</f>
        <v>0</v>
      </c>
      <c r="BJ1099" s="18" t="s">
        <v>135</v>
      </c>
      <c r="BK1099" s="199">
        <f>ROUND(I1099*H1099,2)</f>
        <v>0</v>
      </c>
      <c r="BL1099" s="18" t="s">
        <v>298</v>
      </c>
      <c r="BM1099" s="198" t="s">
        <v>1468</v>
      </c>
    </row>
    <row r="1100" spans="1:65" s="2" customFormat="1" ht="29.25">
      <c r="A1100" s="35"/>
      <c r="B1100" s="36"/>
      <c r="C1100" s="37"/>
      <c r="D1100" s="207" t="s">
        <v>681</v>
      </c>
      <c r="E1100" s="37"/>
      <c r="F1100" s="253" t="s">
        <v>1469</v>
      </c>
      <c r="G1100" s="37"/>
      <c r="H1100" s="37"/>
      <c r="I1100" s="240"/>
      <c r="J1100" s="37"/>
      <c r="K1100" s="37"/>
      <c r="L1100" s="40"/>
      <c r="M1100" s="241"/>
      <c r="N1100" s="242"/>
      <c r="O1100" s="72"/>
      <c r="P1100" s="72"/>
      <c r="Q1100" s="72"/>
      <c r="R1100" s="72"/>
      <c r="S1100" s="72"/>
      <c r="T1100" s="73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18" t="s">
        <v>681</v>
      </c>
      <c r="AU1100" s="18" t="s">
        <v>135</v>
      </c>
    </row>
    <row r="1101" spans="1:65" s="2" customFormat="1" ht="24.2" customHeight="1">
      <c r="A1101" s="35"/>
      <c r="B1101" s="36"/>
      <c r="C1101" s="187" t="s">
        <v>1470</v>
      </c>
      <c r="D1101" s="187" t="s">
        <v>129</v>
      </c>
      <c r="E1101" s="188" t="s">
        <v>1471</v>
      </c>
      <c r="F1101" s="189" t="s">
        <v>1472</v>
      </c>
      <c r="G1101" s="190" t="s">
        <v>222</v>
      </c>
      <c r="H1101" s="191">
        <v>88</v>
      </c>
      <c r="I1101" s="192"/>
      <c r="J1101" s="193">
        <f>ROUND(I1101*H1101,2)</f>
        <v>0</v>
      </c>
      <c r="K1101" s="189" t="s">
        <v>133</v>
      </c>
      <c r="L1101" s="40"/>
      <c r="M1101" s="194" t="s">
        <v>1</v>
      </c>
      <c r="N1101" s="195" t="s">
        <v>42</v>
      </c>
      <c r="O1101" s="72"/>
      <c r="P1101" s="196">
        <f>O1101*H1101</f>
        <v>0</v>
      </c>
      <c r="Q1101" s="196">
        <v>6.0400000000000002E-3</v>
      </c>
      <c r="R1101" s="196">
        <f>Q1101*H1101</f>
        <v>0.53151999999999999</v>
      </c>
      <c r="S1101" s="196">
        <v>0</v>
      </c>
      <c r="T1101" s="197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98" t="s">
        <v>298</v>
      </c>
      <c r="AT1101" s="198" t="s">
        <v>129</v>
      </c>
      <c r="AU1101" s="198" t="s">
        <v>135</v>
      </c>
      <c r="AY1101" s="18" t="s">
        <v>126</v>
      </c>
      <c r="BE1101" s="199">
        <f>IF(N1101="základní",J1101,0)</f>
        <v>0</v>
      </c>
      <c r="BF1101" s="199">
        <f>IF(N1101="snížená",J1101,0)</f>
        <v>0</v>
      </c>
      <c r="BG1101" s="199">
        <f>IF(N1101="zákl. přenesená",J1101,0)</f>
        <v>0</v>
      </c>
      <c r="BH1101" s="199">
        <f>IF(N1101="sníž. přenesená",J1101,0)</f>
        <v>0</v>
      </c>
      <c r="BI1101" s="199">
        <f>IF(N1101="nulová",J1101,0)</f>
        <v>0</v>
      </c>
      <c r="BJ1101" s="18" t="s">
        <v>135</v>
      </c>
      <c r="BK1101" s="199">
        <f>ROUND(I1101*H1101,2)</f>
        <v>0</v>
      </c>
      <c r="BL1101" s="18" t="s">
        <v>298</v>
      </c>
      <c r="BM1101" s="198" t="s">
        <v>1473</v>
      </c>
    </row>
    <row r="1102" spans="1:65" s="2" customFormat="1" ht="29.25">
      <c r="A1102" s="35"/>
      <c r="B1102" s="36"/>
      <c r="C1102" s="37"/>
      <c r="D1102" s="207" t="s">
        <v>681</v>
      </c>
      <c r="E1102" s="37"/>
      <c r="F1102" s="253" t="s">
        <v>1474</v>
      </c>
      <c r="G1102" s="37"/>
      <c r="H1102" s="37"/>
      <c r="I1102" s="240"/>
      <c r="J1102" s="37"/>
      <c r="K1102" s="37"/>
      <c r="L1102" s="40"/>
      <c r="M1102" s="241"/>
      <c r="N1102" s="242"/>
      <c r="O1102" s="72"/>
      <c r="P1102" s="72"/>
      <c r="Q1102" s="72"/>
      <c r="R1102" s="72"/>
      <c r="S1102" s="72"/>
      <c r="T1102" s="73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681</v>
      </c>
      <c r="AU1102" s="18" t="s">
        <v>135</v>
      </c>
    </row>
    <row r="1103" spans="1:65" s="2" customFormat="1" ht="16.5" customHeight="1">
      <c r="A1103" s="35"/>
      <c r="B1103" s="36"/>
      <c r="C1103" s="187" t="s">
        <v>1475</v>
      </c>
      <c r="D1103" s="187" t="s">
        <v>129</v>
      </c>
      <c r="E1103" s="188" t="s">
        <v>1476</v>
      </c>
      <c r="F1103" s="189" t="s">
        <v>1477</v>
      </c>
      <c r="G1103" s="190" t="s">
        <v>222</v>
      </c>
      <c r="H1103" s="191">
        <v>88</v>
      </c>
      <c r="I1103" s="192"/>
      <c r="J1103" s="193">
        <f>ROUND(I1103*H1103,2)</f>
        <v>0</v>
      </c>
      <c r="K1103" s="189" t="s">
        <v>1</v>
      </c>
      <c r="L1103" s="40"/>
      <c r="M1103" s="194" t="s">
        <v>1</v>
      </c>
      <c r="N1103" s="195" t="s">
        <v>42</v>
      </c>
      <c r="O1103" s="72"/>
      <c r="P1103" s="196">
        <f>O1103*H1103</f>
        <v>0</v>
      </c>
      <c r="Q1103" s="196">
        <v>0</v>
      </c>
      <c r="R1103" s="196">
        <f>Q1103*H1103</f>
        <v>0</v>
      </c>
      <c r="S1103" s="196">
        <v>0</v>
      </c>
      <c r="T1103" s="197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98" t="s">
        <v>298</v>
      </c>
      <c r="AT1103" s="198" t="s">
        <v>129</v>
      </c>
      <c r="AU1103" s="198" t="s">
        <v>135</v>
      </c>
      <c r="AY1103" s="18" t="s">
        <v>126</v>
      </c>
      <c r="BE1103" s="199">
        <f>IF(N1103="základní",J1103,0)</f>
        <v>0</v>
      </c>
      <c r="BF1103" s="199">
        <f>IF(N1103="snížená",J1103,0)</f>
        <v>0</v>
      </c>
      <c r="BG1103" s="199">
        <f>IF(N1103="zákl. přenesená",J1103,0)</f>
        <v>0</v>
      </c>
      <c r="BH1103" s="199">
        <f>IF(N1103="sníž. přenesená",J1103,0)</f>
        <v>0</v>
      </c>
      <c r="BI1103" s="199">
        <f>IF(N1103="nulová",J1103,0)</f>
        <v>0</v>
      </c>
      <c r="BJ1103" s="18" t="s">
        <v>135</v>
      </c>
      <c r="BK1103" s="199">
        <f>ROUND(I1103*H1103,2)</f>
        <v>0</v>
      </c>
      <c r="BL1103" s="18" t="s">
        <v>298</v>
      </c>
      <c r="BM1103" s="198" t="s">
        <v>1478</v>
      </c>
    </row>
    <row r="1104" spans="1:65" s="2" customFormat="1" ht="24.2" customHeight="1">
      <c r="A1104" s="35"/>
      <c r="B1104" s="36"/>
      <c r="C1104" s="187" t="s">
        <v>1479</v>
      </c>
      <c r="D1104" s="187" t="s">
        <v>129</v>
      </c>
      <c r="E1104" s="188" t="s">
        <v>1480</v>
      </c>
      <c r="F1104" s="189" t="s">
        <v>1481</v>
      </c>
      <c r="G1104" s="190" t="s">
        <v>209</v>
      </c>
      <c r="H1104" s="191">
        <v>502</v>
      </c>
      <c r="I1104" s="192"/>
      <c r="J1104" s="193">
        <f>ROUND(I1104*H1104,2)</f>
        <v>0</v>
      </c>
      <c r="K1104" s="189" t="s">
        <v>1</v>
      </c>
      <c r="L1104" s="40"/>
      <c r="M1104" s="194" t="s">
        <v>1</v>
      </c>
      <c r="N1104" s="195" t="s">
        <v>42</v>
      </c>
      <c r="O1104" s="72"/>
      <c r="P1104" s="196">
        <f>O1104*H1104</f>
        <v>0</v>
      </c>
      <c r="Q1104" s="196">
        <v>6.6E-3</v>
      </c>
      <c r="R1104" s="196">
        <f>Q1104*H1104</f>
        <v>3.3132000000000001</v>
      </c>
      <c r="S1104" s="196">
        <v>0</v>
      </c>
      <c r="T1104" s="197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8" t="s">
        <v>298</v>
      </c>
      <c r="AT1104" s="198" t="s">
        <v>129</v>
      </c>
      <c r="AU1104" s="198" t="s">
        <v>135</v>
      </c>
      <c r="AY1104" s="18" t="s">
        <v>126</v>
      </c>
      <c r="BE1104" s="199">
        <f>IF(N1104="základní",J1104,0)</f>
        <v>0</v>
      </c>
      <c r="BF1104" s="199">
        <f>IF(N1104="snížená",J1104,0)</f>
        <v>0</v>
      </c>
      <c r="BG1104" s="199">
        <f>IF(N1104="zákl. přenesená",J1104,0)</f>
        <v>0</v>
      </c>
      <c r="BH1104" s="199">
        <f>IF(N1104="sníž. přenesená",J1104,0)</f>
        <v>0</v>
      </c>
      <c r="BI1104" s="199">
        <f>IF(N1104="nulová",J1104,0)</f>
        <v>0</v>
      </c>
      <c r="BJ1104" s="18" t="s">
        <v>135</v>
      </c>
      <c r="BK1104" s="199">
        <f>ROUND(I1104*H1104,2)</f>
        <v>0</v>
      </c>
      <c r="BL1104" s="18" t="s">
        <v>298</v>
      </c>
      <c r="BM1104" s="198" t="s">
        <v>1482</v>
      </c>
    </row>
    <row r="1105" spans="1:65" s="2" customFormat="1" ht="16.5" customHeight="1">
      <c r="A1105" s="35"/>
      <c r="B1105" s="36"/>
      <c r="C1105" s="187" t="s">
        <v>1483</v>
      </c>
      <c r="D1105" s="187" t="s">
        <v>129</v>
      </c>
      <c r="E1105" s="188" t="s">
        <v>1484</v>
      </c>
      <c r="F1105" s="189" t="s">
        <v>1485</v>
      </c>
      <c r="G1105" s="190" t="s">
        <v>222</v>
      </c>
      <c r="H1105" s="191">
        <v>94.86</v>
      </c>
      <c r="I1105" s="192"/>
      <c r="J1105" s="193">
        <f>ROUND(I1105*H1105,2)</f>
        <v>0</v>
      </c>
      <c r="K1105" s="189" t="s">
        <v>1</v>
      </c>
      <c r="L1105" s="40"/>
      <c r="M1105" s="194" t="s">
        <v>1</v>
      </c>
      <c r="N1105" s="195" t="s">
        <v>42</v>
      </c>
      <c r="O1105" s="72"/>
      <c r="P1105" s="196">
        <f>O1105*H1105</f>
        <v>0</v>
      </c>
      <c r="Q1105" s="196">
        <v>3.47E-3</v>
      </c>
      <c r="R1105" s="196">
        <f>Q1105*H1105</f>
        <v>0.32916420000000002</v>
      </c>
      <c r="S1105" s="196">
        <v>0</v>
      </c>
      <c r="T1105" s="197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98" t="s">
        <v>298</v>
      </c>
      <c r="AT1105" s="198" t="s">
        <v>129</v>
      </c>
      <c r="AU1105" s="198" t="s">
        <v>135</v>
      </c>
      <c r="AY1105" s="18" t="s">
        <v>126</v>
      </c>
      <c r="BE1105" s="199">
        <f>IF(N1105="základní",J1105,0)</f>
        <v>0</v>
      </c>
      <c r="BF1105" s="199">
        <f>IF(N1105="snížená",J1105,0)</f>
        <v>0</v>
      </c>
      <c r="BG1105" s="199">
        <f>IF(N1105="zákl. přenesená",J1105,0)</f>
        <v>0</v>
      </c>
      <c r="BH1105" s="199">
        <f>IF(N1105="sníž. přenesená",J1105,0)</f>
        <v>0</v>
      </c>
      <c r="BI1105" s="199">
        <f>IF(N1105="nulová",J1105,0)</f>
        <v>0</v>
      </c>
      <c r="BJ1105" s="18" t="s">
        <v>135</v>
      </c>
      <c r="BK1105" s="199">
        <f>ROUND(I1105*H1105,2)</f>
        <v>0</v>
      </c>
      <c r="BL1105" s="18" t="s">
        <v>298</v>
      </c>
      <c r="BM1105" s="198" t="s">
        <v>1486</v>
      </c>
    </row>
    <row r="1106" spans="1:65" s="2" customFormat="1" ht="29.25">
      <c r="A1106" s="35"/>
      <c r="B1106" s="36"/>
      <c r="C1106" s="37"/>
      <c r="D1106" s="207" t="s">
        <v>681</v>
      </c>
      <c r="E1106" s="37"/>
      <c r="F1106" s="253" t="s">
        <v>1469</v>
      </c>
      <c r="G1106" s="37"/>
      <c r="H1106" s="37"/>
      <c r="I1106" s="240"/>
      <c r="J1106" s="37"/>
      <c r="K1106" s="37"/>
      <c r="L1106" s="40"/>
      <c r="M1106" s="241"/>
      <c r="N1106" s="242"/>
      <c r="O1106" s="72"/>
      <c r="P1106" s="72"/>
      <c r="Q1106" s="72"/>
      <c r="R1106" s="72"/>
      <c r="S1106" s="72"/>
      <c r="T1106" s="73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T1106" s="18" t="s">
        <v>681</v>
      </c>
      <c r="AU1106" s="18" t="s">
        <v>135</v>
      </c>
    </row>
    <row r="1107" spans="1:65" s="14" customFormat="1">
      <c r="B1107" s="216"/>
      <c r="C1107" s="217"/>
      <c r="D1107" s="207" t="s">
        <v>211</v>
      </c>
      <c r="E1107" s="218" t="s">
        <v>1</v>
      </c>
      <c r="F1107" s="219" t="s">
        <v>1487</v>
      </c>
      <c r="G1107" s="217"/>
      <c r="H1107" s="220">
        <v>94.86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211</v>
      </c>
      <c r="AU1107" s="226" t="s">
        <v>135</v>
      </c>
      <c r="AV1107" s="14" t="s">
        <v>135</v>
      </c>
      <c r="AW1107" s="14" t="s">
        <v>32</v>
      </c>
      <c r="AX1107" s="14" t="s">
        <v>83</v>
      </c>
      <c r="AY1107" s="226" t="s">
        <v>126</v>
      </c>
    </row>
    <row r="1108" spans="1:65" s="2" customFormat="1" ht="24.2" customHeight="1">
      <c r="A1108" s="35"/>
      <c r="B1108" s="36"/>
      <c r="C1108" s="187" t="s">
        <v>1488</v>
      </c>
      <c r="D1108" s="187" t="s">
        <v>129</v>
      </c>
      <c r="E1108" s="188" t="s">
        <v>1489</v>
      </c>
      <c r="F1108" s="189" t="s">
        <v>1490</v>
      </c>
      <c r="G1108" s="190" t="s">
        <v>222</v>
      </c>
      <c r="H1108" s="191">
        <v>87.58</v>
      </c>
      <c r="I1108" s="192"/>
      <c r="J1108" s="193">
        <f>ROUND(I1108*H1108,2)</f>
        <v>0</v>
      </c>
      <c r="K1108" s="189" t="s">
        <v>133</v>
      </c>
      <c r="L1108" s="40"/>
      <c r="M1108" s="194" t="s">
        <v>1</v>
      </c>
      <c r="N1108" s="195" t="s">
        <v>42</v>
      </c>
      <c r="O1108" s="72"/>
      <c r="P1108" s="196">
        <f>O1108*H1108</f>
        <v>0</v>
      </c>
      <c r="Q1108" s="196">
        <v>4.3600000000000002E-3</v>
      </c>
      <c r="R1108" s="196">
        <f>Q1108*H1108</f>
        <v>0.38184879999999999</v>
      </c>
      <c r="S1108" s="196">
        <v>0</v>
      </c>
      <c r="T1108" s="197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98" t="s">
        <v>298</v>
      </c>
      <c r="AT1108" s="198" t="s">
        <v>129</v>
      </c>
      <c r="AU1108" s="198" t="s">
        <v>135</v>
      </c>
      <c r="AY1108" s="18" t="s">
        <v>126</v>
      </c>
      <c r="BE1108" s="199">
        <f>IF(N1108="základní",J1108,0)</f>
        <v>0</v>
      </c>
      <c r="BF1108" s="199">
        <f>IF(N1108="snížená",J1108,0)</f>
        <v>0</v>
      </c>
      <c r="BG1108" s="199">
        <f>IF(N1108="zákl. přenesená",J1108,0)</f>
        <v>0</v>
      </c>
      <c r="BH1108" s="199">
        <f>IF(N1108="sníž. přenesená",J1108,0)</f>
        <v>0</v>
      </c>
      <c r="BI1108" s="199">
        <f>IF(N1108="nulová",J1108,0)</f>
        <v>0</v>
      </c>
      <c r="BJ1108" s="18" t="s">
        <v>135</v>
      </c>
      <c r="BK1108" s="199">
        <f>ROUND(I1108*H1108,2)</f>
        <v>0</v>
      </c>
      <c r="BL1108" s="18" t="s">
        <v>298</v>
      </c>
      <c r="BM1108" s="198" t="s">
        <v>1491</v>
      </c>
    </row>
    <row r="1109" spans="1:65" s="14" customFormat="1">
      <c r="B1109" s="216"/>
      <c r="C1109" s="217"/>
      <c r="D1109" s="207" t="s">
        <v>211</v>
      </c>
      <c r="E1109" s="218" t="s">
        <v>1</v>
      </c>
      <c r="F1109" s="219" t="s">
        <v>1492</v>
      </c>
      <c r="G1109" s="217"/>
      <c r="H1109" s="220">
        <v>35.200000000000003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211</v>
      </c>
      <c r="AU1109" s="226" t="s">
        <v>135</v>
      </c>
      <c r="AV1109" s="14" t="s">
        <v>135</v>
      </c>
      <c r="AW1109" s="14" t="s">
        <v>32</v>
      </c>
      <c r="AX1109" s="14" t="s">
        <v>76</v>
      </c>
      <c r="AY1109" s="226" t="s">
        <v>126</v>
      </c>
    </row>
    <row r="1110" spans="1:65" s="14" customFormat="1">
      <c r="B1110" s="216"/>
      <c r="C1110" s="217"/>
      <c r="D1110" s="207" t="s">
        <v>211</v>
      </c>
      <c r="E1110" s="218" t="s">
        <v>1</v>
      </c>
      <c r="F1110" s="219" t="s">
        <v>1493</v>
      </c>
      <c r="G1110" s="217"/>
      <c r="H1110" s="220">
        <v>3.08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211</v>
      </c>
      <c r="AU1110" s="226" t="s">
        <v>135</v>
      </c>
      <c r="AV1110" s="14" t="s">
        <v>135</v>
      </c>
      <c r="AW1110" s="14" t="s">
        <v>32</v>
      </c>
      <c r="AX1110" s="14" t="s">
        <v>76</v>
      </c>
      <c r="AY1110" s="226" t="s">
        <v>126</v>
      </c>
    </row>
    <row r="1111" spans="1:65" s="14" customFormat="1">
      <c r="B1111" s="216"/>
      <c r="C1111" s="217"/>
      <c r="D1111" s="207" t="s">
        <v>211</v>
      </c>
      <c r="E1111" s="218" t="s">
        <v>1</v>
      </c>
      <c r="F1111" s="219" t="s">
        <v>1494</v>
      </c>
      <c r="G1111" s="217"/>
      <c r="H1111" s="220">
        <v>19.600000000000001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211</v>
      </c>
      <c r="AU1111" s="226" t="s">
        <v>135</v>
      </c>
      <c r="AV1111" s="14" t="s">
        <v>135</v>
      </c>
      <c r="AW1111" s="14" t="s">
        <v>32</v>
      </c>
      <c r="AX1111" s="14" t="s">
        <v>76</v>
      </c>
      <c r="AY1111" s="226" t="s">
        <v>126</v>
      </c>
    </row>
    <row r="1112" spans="1:65" s="14" customFormat="1">
      <c r="B1112" s="216"/>
      <c r="C1112" s="217"/>
      <c r="D1112" s="207" t="s">
        <v>211</v>
      </c>
      <c r="E1112" s="218" t="s">
        <v>1</v>
      </c>
      <c r="F1112" s="219" t="s">
        <v>1495</v>
      </c>
      <c r="G1112" s="217"/>
      <c r="H1112" s="220">
        <v>24.8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211</v>
      </c>
      <c r="AU1112" s="226" t="s">
        <v>135</v>
      </c>
      <c r="AV1112" s="14" t="s">
        <v>135</v>
      </c>
      <c r="AW1112" s="14" t="s">
        <v>32</v>
      </c>
      <c r="AX1112" s="14" t="s">
        <v>76</v>
      </c>
      <c r="AY1112" s="226" t="s">
        <v>126</v>
      </c>
    </row>
    <row r="1113" spans="1:65" s="14" customFormat="1">
      <c r="B1113" s="216"/>
      <c r="C1113" s="217"/>
      <c r="D1113" s="207" t="s">
        <v>211</v>
      </c>
      <c r="E1113" s="218" t="s">
        <v>1</v>
      </c>
      <c r="F1113" s="219" t="s">
        <v>1305</v>
      </c>
      <c r="G1113" s="217"/>
      <c r="H1113" s="220">
        <v>4.9000000000000004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211</v>
      </c>
      <c r="AU1113" s="226" t="s">
        <v>135</v>
      </c>
      <c r="AV1113" s="14" t="s">
        <v>135</v>
      </c>
      <c r="AW1113" s="14" t="s">
        <v>32</v>
      </c>
      <c r="AX1113" s="14" t="s">
        <v>76</v>
      </c>
      <c r="AY1113" s="226" t="s">
        <v>126</v>
      </c>
    </row>
    <row r="1114" spans="1:65" s="15" customFormat="1">
      <c r="B1114" s="227"/>
      <c r="C1114" s="228"/>
      <c r="D1114" s="207" t="s">
        <v>211</v>
      </c>
      <c r="E1114" s="229" t="s">
        <v>1</v>
      </c>
      <c r="F1114" s="230" t="s">
        <v>219</v>
      </c>
      <c r="G1114" s="228"/>
      <c r="H1114" s="231">
        <v>87.580000000000013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AT1114" s="237" t="s">
        <v>211</v>
      </c>
      <c r="AU1114" s="237" t="s">
        <v>135</v>
      </c>
      <c r="AV1114" s="15" t="s">
        <v>148</v>
      </c>
      <c r="AW1114" s="15" t="s">
        <v>32</v>
      </c>
      <c r="AX1114" s="15" t="s">
        <v>83</v>
      </c>
      <c r="AY1114" s="237" t="s">
        <v>126</v>
      </c>
    </row>
    <row r="1115" spans="1:65" s="2" customFormat="1" ht="16.5" customHeight="1">
      <c r="A1115" s="35"/>
      <c r="B1115" s="36"/>
      <c r="C1115" s="187" t="s">
        <v>1496</v>
      </c>
      <c r="D1115" s="187" t="s">
        <v>129</v>
      </c>
      <c r="E1115" s="188" t="s">
        <v>1497</v>
      </c>
      <c r="F1115" s="189" t="s">
        <v>1498</v>
      </c>
      <c r="G1115" s="190" t="s">
        <v>301</v>
      </c>
      <c r="H1115" s="191">
        <v>8</v>
      </c>
      <c r="I1115" s="192"/>
      <c r="J1115" s="193">
        <f>ROUND(I1115*H1115,2)</f>
        <v>0</v>
      </c>
      <c r="K1115" s="189" t="s">
        <v>1</v>
      </c>
      <c r="L1115" s="40"/>
      <c r="M1115" s="194" t="s">
        <v>1</v>
      </c>
      <c r="N1115" s="195" t="s">
        <v>42</v>
      </c>
      <c r="O1115" s="72"/>
      <c r="P1115" s="196">
        <f>O1115*H1115</f>
        <v>0</v>
      </c>
      <c r="Q1115" s="196">
        <v>0</v>
      </c>
      <c r="R1115" s="196">
        <f>Q1115*H1115</f>
        <v>0</v>
      </c>
      <c r="S1115" s="196">
        <v>0</v>
      </c>
      <c r="T1115" s="197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98" t="s">
        <v>298</v>
      </c>
      <c r="AT1115" s="198" t="s">
        <v>129</v>
      </c>
      <c r="AU1115" s="198" t="s">
        <v>135</v>
      </c>
      <c r="AY1115" s="18" t="s">
        <v>126</v>
      </c>
      <c r="BE1115" s="199">
        <f>IF(N1115="základní",J1115,0)</f>
        <v>0</v>
      </c>
      <c r="BF1115" s="199">
        <f>IF(N1115="snížená",J1115,0)</f>
        <v>0</v>
      </c>
      <c r="BG1115" s="199">
        <f>IF(N1115="zákl. přenesená",J1115,0)</f>
        <v>0</v>
      </c>
      <c r="BH1115" s="199">
        <f>IF(N1115="sníž. přenesená",J1115,0)</f>
        <v>0</v>
      </c>
      <c r="BI1115" s="199">
        <f>IF(N1115="nulová",J1115,0)</f>
        <v>0</v>
      </c>
      <c r="BJ1115" s="18" t="s">
        <v>135</v>
      </c>
      <c r="BK1115" s="199">
        <f>ROUND(I1115*H1115,2)</f>
        <v>0</v>
      </c>
      <c r="BL1115" s="18" t="s">
        <v>298</v>
      </c>
      <c r="BM1115" s="198" t="s">
        <v>1499</v>
      </c>
    </row>
    <row r="1116" spans="1:65" s="2" customFormat="1" ht="24.2" customHeight="1">
      <c r="A1116" s="35"/>
      <c r="B1116" s="36"/>
      <c r="C1116" s="187" t="s">
        <v>1500</v>
      </c>
      <c r="D1116" s="187" t="s">
        <v>129</v>
      </c>
      <c r="E1116" s="188" t="s">
        <v>1501</v>
      </c>
      <c r="F1116" s="189" t="s">
        <v>1502</v>
      </c>
      <c r="G1116" s="190" t="s">
        <v>222</v>
      </c>
      <c r="H1116" s="191">
        <v>120</v>
      </c>
      <c r="I1116" s="192"/>
      <c r="J1116" s="193">
        <f>ROUND(I1116*H1116,2)</f>
        <v>0</v>
      </c>
      <c r="K1116" s="189" t="s">
        <v>133</v>
      </c>
      <c r="L1116" s="40"/>
      <c r="M1116" s="194" t="s">
        <v>1</v>
      </c>
      <c r="N1116" s="195" t="s">
        <v>42</v>
      </c>
      <c r="O1116" s="72"/>
      <c r="P1116" s="196">
        <f>O1116*H1116</f>
        <v>0</v>
      </c>
      <c r="Q1116" s="196">
        <v>2.1199999999999999E-3</v>
      </c>
      <c r="R1116" s="196">
        <f>Q1116*H1116</f>
        <v>0.25440000000000002</v>
      </c>
      <c r="S1116" s="196">
        <v>0</v>
      </c>
      <c r="T1116" s="197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8" t="s">
        <v>298</v>
      </c>
      <c r="AT1116" s="198" t="s">
        <v>129</v>
      </c>
      <c r="AU1116" s="198" t="s">
        <v>135</v>
      </c>
      <c r="AY1116" s="18" t="s">
        <v>126</v>
      </c>
      <c r="BE1116" s="199">
        <f>IF(N1116="základní",J1116,0)</f>
        <v>0</v>
      </c>
      <c r="BF1116" s="199">
        <f>IF(N1116="snížená",J1116,0)</f>
        <v>0</v>
      </c>
      <c r="BG1116" s="199">
        <f>IF(N1116="zákl. přenesená",J1116,0)</f>
        <v>0</v>
      </c>
      <c r="BH1116" s="199">
        <f>IF(N1116="sníž. přenesená",J1116,0)</f>
        <v>0</v>
      </c>
      <c r="BI1116" s="199">
        <f>IF(N1116="nulová",J1116,0)</f>
        <v>0</v>
      </c>
      <c r="BJ1116" s="18" t="s">
        <v>135</v>
      </c>
      <c r="BK1116" s="199">
        <f>ROUND(I1116*H1116,2)</f>
        <v>0</v>
      </c>
      <c r="BL1116" s="18" t="s">
        <v>298</v>
      </c>
      <c r="BM1116" s="198" t="s">
        <v>1503</v>
      </c>
    </row>
    <row r="1117" spans="1:65" s="14" customFormat="1">
      <c r="B1117" s="216"/>
      <c r="C1117" s="217"/>
      <c r="D1117" s="207" t="s">
        <v>211</v>
      </c>
      <c r="E1117" s="218" t="s">
        <v>1</v>
      </c>
      <c r="F1117" s="219" t="s">
        <v>1504</v>
      </c>
      <c r="G1117" s="217"/>
      <c r="H1117" s="220">
        <v>120</v>
      </c>
      <c r="I1117" s="221"/>
      <c r="J1117" s="217"/>
      <c r="K1117" s="217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211</v>
      </c>
      <c r="AU1117" s="226" t="s">
        <v>135</v>
      </c>
      <c r="AV1117" s="14" t="s">
        <v>135</v>
      </c>
      <c r="AW1117" s="14" t="s">
        <v>32</v>
      </c>
      <c r="AX1117" s="14" t="s">
        <v>83</v>
      </c>
      <c r="AY1117" s="226" t="s">
        <v>126</v>
      </c>
    </row>
    <row r="1118" spans="1:65" s="2" customFormat="1" ht="16.5" customHeight="1">
      <c r="A1118" s="35"/>
      <c r="B1118" s="36"/>
      <c r="C1118" s="187" t="s">
        <v>1505</v>
      </c>
      <c r="D1118" s="187" t="s">
        <v>129</v>
      </c>
      <c r="E1118" s="188" t="s">
        <v>1506</v>
      </c>
      <c r="F1118" s="189" t="s">
        <v>1507</v>
      </c>
      <c r="G1118" s="190" t="s">
        <v>222</v>
      </c>
      <c r="H1118" s="191">
        <v>49.3</v>
      </c>
      <c r="I1118" s="192"/>
      <c r="J1118" s="193">
        <f>ROUND(I1118*H1118,2)</f>
        <v>0</v>
      </c>
      <c r="K1118" s="189" t="s">
        <v>1</v>
      </c>
      <c r="L1118" s="40"/>
      <c r="M1118" s="194" t="s">
        <v>1</v>
      </c>
      <c r="N1118" s="195" t="s">
        <v>42</v>
      </c>
      <c r="O1118" s="72"/>
      <c r="P1118" s="196">
        <f>O1118*H1118</f>
        <v>0</v>
      </c>
      <c r="Q1118" s="196">
        <v>0</v>
      </c>
      <c r="R1118" s="196">
        <f>Q1118*H1118</f>
        <v>0</v>
      </c>
      <c r="S1118" s="196">
        <v>0</v>
      </c>
      <c r="T1118" s="197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8" t="s">
        <v>298</v>
      </c>
      <c r="AT1118" s="198" t="s">
        <v>129</v>
      </c>
      <c r="AU1118" s="198" t="s">
        <v>135</v>
      </c>
      <c r="AY1118" s="18" t="s">
        <v>126</v>
      </c>
      <c r="BE1118" s="199">
        <f>IF(N1118="základní",J1118,0)</f>
        <v>0</v>
      </c>
      <c r="BF1118" s="199">
        <f>IF(N1118="snížená",J1118,0)</f>
        <v>0</v>
      </c>
      <c r="BG1118" s="199">
        <f>IF(N1118="zákl. přenesená",J1118,0)</f>
        <v>0</v>
      </c>
      <c r="BH1118" s="199">
        <f>IF(N1118="sníž. přenesená",J1118,0)</f>
        <v>0</v>
      </c>
      <c r="BI1118" s="199">
        <f>IF(N1118="nulová",J1118,0)</f>
        <v>0</v>
      </c>
      <c r="BJ1118" s="18" t="s">
        <v>135</v>
      </c>
      <c r="BK1118" s="199">
        <f>ROUND(I1118*H1118,2)</f>
        <v>0</v>
      </c>
      <c r="BL1118" s="18" t="s">
        <v>298</v>
      </c>
      <c r="BM1118" s="198" t="s">
        <v>1508</v>
      </c>
    </row>
    <row r="1119" spans="1:65" s="14" customFormat="1">
      <c r="B1119" s="216"/>
      <c r="C1119" s="217"/>
      <c r="D1119" s="207" t="s">
        <v>211</v>
      </c>
      <c r="E1119" s="218" t="s">
        <v>1</v>
      </c>
      <c r="F1119" s="219" t="s">
        <v>1494</v>
      </c>
      <c r="G1119" s="217"/>
      <c r="H1119" s="220">
        <v>19.600000000000001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211</v>
      </c>
      <c r="AU1119" s="226" t="s">
        <v>135</v>
      </c>
      <c r="AV1119" s="14" t="s">
        <v>135</v>
      </c>
      <c r="AW1119" s="14" t="s">
        <v>32</v>
      </c>
      <c r="AX1119" s="14" t="s">
        <v>76</v>
      </c>
      <c r="AY1119" s="226" t="s">
        <v>126</v>
      </c>
    </row>
    <row r="1120" spans="1:65" s="14" customFormat="1">
      <c r="B1120" s="216"/>
      <c r="C1120" s="217"/>
      <c r="D1120" s="207" t="s">
        <v>211</v>
      </c>
      <c r="E1120" s="218" t="s">
        <v>1</v>
      </c>
      <c r="F1120" s="219" t="s">
        <v>1495</v>
      </c>
      <c r="G1120" s="217"/>
      <c r="H1120" s="220">
        <v>24.8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211</v>
      </c>
      <c r="AU1120" s="226" t="s">
        <v>135</v>
      </c>
      <c r="AV1120" s="14" t="s">
        <v>135</v>
      </c>
      <c r="AW1120" s="14" t="s">
        <v>32</v>
      </c>
      <c r="AX1120" s="14" t="s">
        <v>76</v>
      </c>
      <c r="AY1120" s="226" t="s">
        <v>126</v>
      </c>
    </row>
    <row r="1121" spans="1:65" s="14" customFormat="1">
      <c r="B1121" s="216"/>
      <c r="C1121" s="217"/>
      <c r="D1121" s="207" t="s">
        <v>211</v>
      </c>
      <c r="E1121" s="218" t="s">
        <v>1</v>
      </c>
      <c r="F1121" s="219" t="s">
        <v>1305</v>
      </c>
      <c r="G1121" s="217"/>
      <c r="H1121" s="220">
        <v>4.9000000000000004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211</v>
      </c>
      <c r="AU1121" s="226" t="s">
        <v>135</v>
      </c>
      <c r="AV1121" s="14" t="s">
        <v>135</v>
      </c>
      <c r="AW1121" s="14" t="s">
        <v>32</v>
      </c>
      <c r="AX1121" s="14" t="s">
        <v>76</v>
      </c>
      <c r="AY1121" s="226" t="s">
        <v>126</v>
      </c>
    </row>
    <row r="1122" spans="1:65" s="15" customFormat="1">
      <c r="B1122" s="227"/>
      <c r="C1122" s="228"/>
      <c r="D1122" s="207" t="s">
        <v>211</v>
      </c>
      <c r="E1122" s="229" t="s">
        <v>1</v>
      </c>
      <c r="F1122" s="230" t="s">
        <v>219</v>
      </c>
      <c r="G1122" s="228"/>
      <c r="H1122" s="231">
        <v>49.300000000000004</v>
      </c>
      <c r="I1122" s="232"/>
      <c r="J1122" s="228"/>
      <c r="K1122" s="228"/>
      <c r="L1122" s="233"/>
      <c r="M1122" s="234"/>
      <c r="N1122" s="235"/>
      <c r="O1122" s="235"/>
      <c r="P1122" s="235"/>
      <c r="Q1122" s="235"/>
      <c r="R1122" s="235"/>
      <c r="S1122" s="235"/>
      <c r="T1122" s="236"/>
      <c r="AT1122" s="237" t="s">
        <v>211</v>
      </c>
      <c r="AU1122" s="237" t="s">
        <v>135</v>
      </c>
      <c r="AV1122" s="15" t="s">
        <v>148</v>
      </c>
      <c r="AW1122" s="15" t="s">
        <v>32</v>
      </c>
      <c r="AX1122" s="15" t="s">
        <v>83</v>
      </c>
      <c r="AY1122" s="237" t="s">
        <v>126</v>
      </c>
    </row>
    <row r="1123" spans="1:65" s="2" customFormat="1" ht="16.5" customHeight="1">
      <c r="A1123" s="35"/>
      <c r="B1123" s="36"/>
      <c r="C1123" s="187" t="s">
        <v>1509</v>
      </c>
      <c r="D1123" s="187" t="s">
        <v>129</v>
      </c>
      <c r="E1123" s="188" t="s">
        <v>1510</v>
      </c>
      <c r="F1123" s="189" t="s">
        <v>1511</v>
      </c>
      <c r="G1123" s="190" t="s">
        <v>132</v>
      </c>
      <c r="H1123" s="191">
        <v>4</v>
      </c>
      <c r="I1123" s="192"/>
      <c r="J1123" s="193">
        <f t="shared" ref="J1123:J1129" si="20">ROUND(I1123*H1123,2)</f>
        <v>0</v>
      </c>
      <c r="K1123" s="189" t="s">
        <v>1</v>
      </c>
      <c r="L1123" s="40"/>
      <c r="M1123" s="194" t="s">
        <v>1</v>
      </c>
      <c r="N1123" s="195" t="s">
        <v>42</v>
      </c>
      <c r="O1123" s="72"/>
      <c r="P1123" s="196">
        <f t="shared" ref="P1123:P1129" si="21">O1123*H1123</f>
        <v>0</v>
      </c>
      <c r="Q1123" s="196">
        <v>0</v>
      </c>
      <c r="R1123" s="196">
        <f t="shared" ref="R1123:R1129" si="22">Q1123*H1123</f>
        <v>0</v>
      </c>
      <c r="S1123" s="196">
        <v>0</v>
      </c>
      <c r="T1123" s="197">
        <f t="shared" ref="T1123:T1129" si="23"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8" t="s">
        <v>298</v>
      </c>
      <c r="AT1123" s="198" t="s">
        <v>129</v>
      </c>
      <c r="AU1123" s="198" t="s">
        <v>135</v>
      </c>
      <c r="AY1123" s="18" t="s">
        <v>126</v>
      </c>
      <c r="BE1123" s="199">
        <f t="shared" ref="BE1123:BE1129" si="24">IF(N1123="základní",J1123,0)</f>
        <v>0</v>
      </c>
      <c r="BF1123" s="199">
        <f t="shared" ref="BF1123:BF1129" si="25">IF(N1123="snížená",J1123,0)</f>
        <v>0</v>
      </c>
      <c r="BG1123" s="199">
        <f t="shared" ref="BG1123:BG1129" si="26">IF(N1123="zákl. přenesená",J1123,0)</f>
        <v>0</v>
      </c>
      <c r="BH1123" s="199">
        <f t="shared" ref="BH1123:BH1129" si="27">IF(N1123="sníž. přenesená",J1123,0)</f>
        <v>0</v>
      </c>
      <c r="BI1123" s="199">
        <f t="shared" ref="BI1123:BI1129" si="28">IF(N1123="nulová",J1123,0)</f>
        <v>0</v>
      </c>
      <c r="BJ1123" s="18" t="s">
        <v>135</v>
      </c>
      <c r="BK1123" s="199">
        <f t="shared" ref="BK1123:BK1129" si="29">ROUND(I1123*H1123,2)</f>
        <v>0</v>
      </c>
      <c r="BL1123" s="18" t="s">
        <v>298</v>
      </c>
      <c r="BM1123" s="198" t="s">
        <v>1512</v>
      </c>
    </row>
    <row r="1124" spans="1:65" s="2" customFormat="1" ht="16.5" customHeight="1">
      <c r="A1124" s="35"/>
      <c r="B1124" s="36"/>
      <c r="C1124" s="187" t="s">
        <v>1513</v>
      </c>
      <c r="D1124" s="187" t="s">
        <v>129</v>
      </c>
      <c r="E1124" s="188" t="s">
        <v>1514</v>
      </c>
      <c r="F1124" s="189" t="s">
        <v>1515</v>
      </c>
      <c r="G1124" s="190" t="s">
        <v>301</v>
      </c>
      <c r="H1124" s="191">
        <v>2</v>
      </c>
      <c r="I1124" s="192"/>
      <c r="J1124" s="193">
        <f t="shared" si="20"/>
        <v>0</v>
      </c>
      <c r="K1124" s="189" t="s">
        <v>133</v>
      </c>
      <c r="L1124" s="40"/>
      <c r="M1124" s="194" t="s">
        <v>1</v>
      </c>
      <c r="N1124" s="195" t="s">
        <v>42</v>
      </c>
      <c r="O1124" s="72"/>
      <c r="P1124" s="196">
        <f t="shared" si="21"/>
        <v>0</v>
      </c>
      <c r="Q1124" s="196">
        <v>0</v>
      </c>
      <c r="R1124" s="196">
        <f t="shared" si="22"/>
        <v>0</v>
      </c>
      <c r="S1124" s="196">
        <v>0</v>
      </c>
      <c r="T1124" s="197">
        <f t="shared" si="23"/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98" t="s">
        <v>298</v>
      </c>
      <c r="AT1124" s="198" t="s">
        <v>129</v>
      </c>
      <c r="AU1124" s="198" t="s">
        <v>135</v>
      </c>
      <c r="AY1124" s="18" t="s">
        <v>126</v>
      </c>
      <c r="BE1124" s="199">
        <f t="shared" si="24"/>
        <v>0</v>
      </c>
      <c r="BF1124" s="199">
        <f t="shared" si="25"/>
        <v>0</v>
      </c>
      <c r="BG1124" s="199">
        <f t="shared" si="26"/>
        <v>0</v>
      </c>
      <c r="BH1124" s="199">
        <f t="shared" si="27"/>
        <v>0</v>
      </c>
      <c r="BI1124" s="199">
        <f t="shared" si="28"/>
        <v>0</v>
      </c>
      <c r="BJ1124" s="18" t="s">
        <v>135</v>
      </c>
      <c r="BK1124" s="199">
        <f t="shared" si="29"/>
        <v>0</v>
      </c>
      <c r="BL1124" s="18" t="s">
        <v>298</v>
      </c>
      <c r="BM1124" s="198" t="s">
        <v>1516</v>
      </c>
    </row>
    <row r="1125" spans="1:65" s="2" customFormat="1" ht="21.75" customHeight="1">
      <c r="A1125" s="35"/>
      <c r="B1125" s="36"/>
      <c r="C1125" s="243" t="s">
        <v>1517</v>
      </c>
      <c r="D1125" s="243" t="s">
        <v>340</v>
      </c>
      <c r="E1125" s="244" t="s">
        <v>1518</v>
      </c>
      <c r="F1125" s="245" t="s">
        <v>1519</v>
      </c>
      <c r="G1125" s="246" t="s">
        <v>301</v>
      </c>
      <c r="H1125" s="247">
        <v>2</v>
      </c>
      <c r="I1125" s="248"/>
      <c r="J1125" s="249">
        <f t="shared" si="20"/>
        <v>0</v>
      </c>
      <c r="K1125" s="245" t="s">
        <v>133</v>
      </c>
      <c r="L1125" s="250"/>
      <c r="M1125" s="251" t="s">
        <v>1</v>
      </c>
      <c r="N1125" s="252" t="s">
        <v>42</v>
      </c>
      <c r="O1125" s="72"/>
      <c r="P1125" s="196">
        <f t="shared" si="21"/>
        <v>0</v>
      </c>
      <c r="Q1125" s="196">
        <v>8.0000000000000004E-4</v>
      </c>
      <c r="R1125" s="196">
        <f t="shared" si="22"/>
        <v>1.6000000000000001E-3</v>
      </c>
      <c r="S1125" s="196">
        <v>0</v>
      </c>
      <c r="T1125" s="197">
        <f t="shared" si="23"/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98" t="s">
        <v>405</v>
      </c>
      <c r="AT1125" s="198" t="s">
        <v>340</v>
      </c>
      <c r="AU1125" s="198" t="s">
        <v>135</v>
      </c>
      <c r="AY1125" s="18" t="s">
        <v>126</v>
      </c>
      <c r="BE1125" s="199">
        <f t="shared" si="24"/>
        <v>0</v>
      </c>
      <c r="BF1125" s="199">
        <f t="shared" si="25"/>
        <v>0</v>
      </c>
      <c r="BG1125" s="199">
        <f t="shared" si="26"/>
        <v>0</v>
      </c>
      <c r="BH1125" s="199">
        <f t="shared" si="27"/>
        <v>0</v>
      </c>
      <c r="BI1125" s="199">
        <f t="shared" si="28"/>
        <v>0</v>
      </c>
      <c r="BJ1125" s="18" t="s">
        <v>135</v>
      </c>
      <c r="BK1125" s="199">
        <f t="shared" si="29"/>
        <v>0</v>
      </c>
      <c r="BL1125" s="18" t="s">
        <v>298</v>
      </c>
      <c r="BM1125" s="198" t="s">
        <v>1520</v>
      </c>
    </row>
    <row r="1126" spans="1:65" s="2" customFormat="1" ht="21.75" customHeight="1">
      <c r="A1126" s="35"/>
      <c r="B1126" s="36"/>
      <c r="C1126" s="187" t="s">
        <v>1521</v>
      </c>
      <c r="D1126" s="187" t="s">
        <v>129</v>
      </c>
      <c r="E1126" s="188" t="s">
        <v>1522</v>
      </c>
      <c r="F1126" s="189" t="s">
        <v>1523</v>
      </c>
      <c r="G1126" s="190" t="s">
        <v>222</v>
      </c>
      <c r="H1126" s="191">
        <v>90</v>
      </c>
      <c r="I1126" s="192"/>
      <c r="J1126" s="193">
        <f t="shared" si="20"/>
        <v>0</v>
      </c>
      <c r="K1126" s="189" t="s">
        <v>133</v>
      </c>
      <c r="L1126" s="40"/>
      <c r="M1126" s="194" t="s">
        <v>1</v>
      </c>
      <c r="N1126" s="195" t="s">
        <v>42</v>
      </c>
      <c r="O1126" s="72"/>
      <c r="P1126" s="196">
        <f t="shared" si="21"/>
        <v>0</v>
      </c>
      <c r="Q1126" s="196">
        <v>1.74E-3</v>
      </c>
      <c r="R1126" s="196">
        <f t="shared" si="22"/>
        <v>0.15659999999999999</v>
      </c>
      <c r="S1126" s="196">
        <v>0</v>
      </c>
      <c r="T1126" s="197">
        <f t="shared" si="23"/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8" t="s">
        <v>298</v>
      </c>
      <c r="AT1126" s="198" t="s">
        <v>129</v>
      </c>
      <c r="AU1126" s="198" t="s">
        <v>135</v>
      </c>
      <c r="AY1126" s="18" t="s">
        <v>126</v>
      </c>
      <c r="BE1126" s="199">
        <f t="shared" si="24"/>
        <v>0</v>
      </c>
      <c r="BF1126" s="199">
        <f t="shared" si="25"/>
        <v>0</v>
      </c>
      <c r="BG1126" s="199">
        <f t="shared" si="26"/>
        <v>0</v>
      </c>
      <c r="BH1126" s="199">
        <f t="shared" si="27"/>
        <v>0</v>
      </c>
      <c r="BI1126" s="199">
        <f t="shared" si="28"/>
        <v>0</v>
      </c>
      <c r="BJ1126" s="18" t="s">
        <v>135</v>
      </c>
      <c r="BK1126" s="199">
        <f t="shared" si="29"/>
        <v>0</v>
      </c>
      <c r="BL1126" s="18" t="s">
        <v>298</v>
      </c>
      <c r="BM1126" s="198" t="s">
        <v>1524</v>
      </c>
    </row>
    <row r="1127" spans="1:65" s="2" customFormat="1" ht="24.2" customHeight="1">
      <c r="A1127" s="35"/>
      <c r="B1127" s="36"/>
      <c r="C1127" s="187" t="s">
        <v>1525</v>
      </c>
      <c r="D1127" s="187" t="s">
        <v>129</v>
      </c>
      <c r="E1127" s="188" t="s">
        <v>1526</v>
      </c>
      <c r="F1127" s="189" t="s">
        <v>1527</v>
      </c>
      <c r="G1127" s="190" t="s">
        <v>301</v>
      </c>
      <c r="H1127" s="191">
        <v>4</v>
      </c>
      <c r="I1127" s="192"/>
      <c r="J1127" s="193">
        <f t="shared" si="20"/>
        <v>0</v>
      </c>
      <c r="K1127" s="189" t="s">
        <v>133</v>
      </c>
      <c r="L1127" s="40"/>
      <c r="M1127" s="194" t="s">
        <v>1</v>
      </c>
      <c r="N1127" s="195" t="s">
        <v>42</v>
      </c>
      <c r="O1127" s="72"/>
      <c r="P1127" s="196">
        <f t="shared" si="21"/>
        <v>0</v>
      </c>
      <c r="Q1127" s="196">
        <v>2.5000000000000001E-4</v>
      </c>
      <c r="R1127" s="196">
        <f t="shared" si="22"/>
        <v>1E-3</v>
      </c>
      <c r="S1127" s="196">
        <v>0</v>
      </c>
      <c r="T1127" s="197">
        <f t="shared" si="23"/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8" t="s">
        <v>298</v>
      </c>
      <c r="AT1127" s="198" t="s">
        <v>129</v>
      </c>
      <c r="AU1127" s="198" t="s">
        <v>135</v>
      </c>
      <c r="AY1127" s="18" t="s">
        <v>126</v>
      </c>
      <c r="BE1127" s="199">
        <f t="shared" si="24"/>
        <v>0</v>
      </c>
      <c r="BF1127" s="199">
        <f t="shared" si="25"/>
        <v>0</v>
      </c>
      <c r="BG1127" s="199">
        <f t="shared" si="26"/>
        <v>0</v>
      </c>
      <c r="BH1127" s="199">
        <f t="shared" si="27"/>
        <v>0</v>
      </c>
      <c r="BI1127" s="199">
        <f t="shared" si="28"/>
        <v>0</v>
      </c>
      <c r="BJ1127" s="18" t="s">
        <v>135</v>
      </c>
      <c r="BK1127" s="199">
        <f t="shared" si="29"/>
        <v>0</v>
      </c>
      <c r="BL1127" s="18" t="s">
        <v>298</v>
      </c>
      <c r="BM1127" s="198" t="s">
        <v>1528</v>
      </c>
    </row>
    <row r="1128" spans="1:65" s="2" customFormat="1" ht="24.2" customHeight="1">
      <c r="A1128" s="35"/>
      <c r="B1128" s="36"/>
      <c r="C1128" s="187" t="s">
        <v>1529</v>
      </c>
      <c r="D1128" s="187" t="s">
        <v>129</v>
      </c>
      <c r="E1128" s="188" t="s">
        <v>1530</v>
      </c>
      <c r="F1128" s="189" t="s">
        <v>1531</v>
      </c>
      <c r="G1128" s="190" t="s">
        <v>301</v>
      </c>
      <c r="H1128" s="191">
        <v>8</v>
      </c>
      <c r="I1128" s="192"/>
      <c r="J1128" s="193">
        <f t="shared" si="20"/>
        <v>0</v>
      </c>
      <c r="K1128" s="189" t="s">
        <v>133</v>
      </c>
      <c r="L1128" s="40"/>
      <c r="M1128" s="194" t="s">
        <v>1</v>
      </c>
      <c r="N1128" s="195" t="s">
        <v>42</v>
      </c>
      <c r="O1128" s="72"/>
      <c r="P1128" s="196">
        <f t="shared" si="21"/>
        <v>0</v>
      </c>
      <c r="Q1128" s="196">
        <v>2.5000000000000001E-4</v>
      </c>
      <c r="R1128" s="196">
        <f t="shared" si="22"/>
        <v>2E-3</v>
      </c>
      <c r="S1128" s="196">
        <v>0</v>
      </c>
      <c r="T1128" s="197">
        <f t="shared" si="23"/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98" t="s">
        <v>298</v>
      </c>
      <c r="AT1128" s="198" t="s">
        <v>129</v>
      </c>
      <c r="AU1128" s="198" t="s">
        <v>135</v>
      </c>
      <c r="AY1128" s="18" t="s">
        <v>126</v>
      </c>
      <c r="BE1128" s="199">
        <f t="shared" si="24"/>
        <v>0</v>
      </c>
      <c r="BF1128" s="199">
        <f t="shared" si="25"/>
        <v>0</v>
      </c>
      <c r="BG1128" s="199">
        <f t="shared" si="26"/>
        <v>0</v>
      </c>
      <c r="BH1128" s="199">
        <f t="shared" si="27"/>
        <v>0</v>
      </c>
      <c r="BI1128" s="199">
        <f t="shared" si="28"/>
        <v>0</v>
      </c>
      <c r="BJ1128" s="18" t="s">
        <v>135</v>
      </c>
      <c r="BK1128" s="199">
        <f t="shared" si="29"/>
        <v>0</v>
      </c>
      <c r="BL1128" s="18" t="s">
        <v>298</v>
      </c>
      <c r="BM1128" s="198" t="s">
        <v>1532</v>
      </c>
    </row>
    <row r="1129" spans="1:65" s="2" customFormat="1" ht="24.2" customHeight="1">
      <c r="A1129" s="35"/>
      <c r="B1129" s="36"/>
      <c r="C1129" s="187" t="s">
        <v>1533</v>
      </c>
      <c r="D1129" s="187" t="s">
        <v>129</v>
      </c>
      <c r="E1129" s="188" t="s">
        <v>1534</v>
      </c>
      <c r="F1129" s="189" t="s">
        <v>1535</v>
      </c>
      <c r="G1129" s="190" t="s">
        <v>222</v>
      </c>
      <c r="H1129" s="191">
        <v>128.4</v>
      </c>
      <c r="I1129" s="192"/>
      <c r="J1129" s="193">
        <f t="shared" si="20"/>
        <v>0</v>
      </c>
      <c r="K1129" s="189" t="s">
        <v>133</v>
      </c>
      <c r="L1129" s="40"/>
      <c r="M1129" s="194" t="s">
        <v>1</v>
      </c>
      <c r="N1129" s="195" t="s">
        <v>42</v>
      </c>
      <c r="O1129" s="72"/>
      <c r="P1129" s="196">
        <f t="shared" si="21"/>
        <v>0</v>
      </c>
      <c r="Q1129" s="196">
        <v>3.5200000000000001E-3</v>
      </c>
      <c r="R1129" s="196">
        <f t="shared" si="22"/>
        <v>0.45196800000000004</v>
      </c>
      <c r="S1129" s="196">
        <v>0</v>
      </c>
      <c r="T1129" s="197">
        <f t="shared" si="23"/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98" t="s">
        <v>298</v>
      </c>
      <c r="AT1129" s="198" t="s">
        <v>129</v>
      </c>
      <c r="AU1129" s="198" t="s">
        <v>135</v>
      </c>
      <c r="AY1129" s="18" t="s">
        <v>126</v>
      </c>
      <c r="BE1129" s="199">
        <f t="shared" si="24"/>
        <v>0</v>
      </c>
      <c r="BF1129" s="199">
        <f t="shared" si="25"/>
        <v>0</v>
      </c>
      <c r="BG1129" s="199">
        <f t="shared" si="26"/>
        <v>0</v>
      </c>
      <c r="BH1129" s="199">
        <f t="shared" si="27"/>
        <v>0</v>
      </c>
      <c r="BI1129" s="199">
        <f t="shared" si="28"/>
        <v>0</v>
      </c>
      <c r="BJ1129" s="18" t="s">
        <v>135</v>
      </c>
      <c r="BK1129" s="199">
        <f t="shared" si="29"/>
        <v>0</v>
      </c>
      <c r="BL1129" s="18" t="s">
        <v>298</v>
      </c>
      <c r="BM1129" s="198" t="s">
        <v>1536</v>
      </c>
    </row>
    <row r="1130" spans="1:65" s="14" customFormat="1">
      <c r="B1130" s="216"/>
      <c r="C1130" s="217"/>
      <c r="D1130" s="207" t="s">
        <v>211</v>
      </c>
      <c r="E1130" s="218" t="s">
        <v>1</v>
      </c>
      <c r="F1130" s="219" t="s">
        <v>1537</v>
      </c>
      <c r="G1130" s="217"/>
      <c r="H1130" s="220">
        <v>24.3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211</v>
      </c>
      <c r="AU1130" s="226" t="s">
        <v>135</v>
      </c>
      <c r="AV1130" s="14" t="s">
        <v>135</v>
      </c>
      <c r="AW1130" s="14" t="s">
        <v>32</v>
      </c>
      <c r="AX1130" s="14" t="s">
        <v>76</v>
      </c>
      <c r="AY1130" s="226" t="s">
        <v>126</v>
      </c>
    </row>
    <row r="1131" spans="1:65" s="14" customFormat="1">
      <c r="B1131" s="216"/>
      <c r="C1131" s="217"/>
      <c r="D1131" s="207" t="s">
        <v>211</v>
      </c>
      <c r="E1131" s="218" t="s">
        <v>1</v>
      </c>
      <c r="F1131" s="219" t="s">
        <v>799</v>
      </c>
      <c r="G1131" s="217"/>
      <c r="H1131" s="220">
        <v>14.4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211</v>
      </c>
      <c r="AU1131" s="226" t="s">
        <v>135</v>
      </c>
      <c r="AV1131" s="14" t="s">
        <v>135</v>
      </c>
      <c r="AW1131" s="14" t="s">
        <v>32</v>
      </c>
      <c r="AX1131" s="14" t="s">
        <v>76</v>
      </c>
      <c r="AY1131" s="226" t="s">
        <v>126</v>
      </c>
    </row>
    <row r="1132" spans="1:65" s="14" customFormat="1">
      <c r="B1132" s="216"/>
      <c r="C1132" s="217"/>
      <c r="D1132" s="207" t="s">
        <v>211</v>
      </c>
      <c r="E1132" s="218" t="s">
        <v>1</v>
      </c>
      <c r="F1132" s="219" t="s">
        <v>800</v>
      </c>
      <c r="G1132" s="217"/>
      <c r="H1132" s="220">
        <v>15.6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211</v>
      </c>
      <c r="AU1132" s="226" t="s">
        <v>135</v>
      </c>
      <c r="AV1132" s="14" t="s">
        <v>135</v>
      </c>
      <c r="AW1132" s="14" t="s">
        <v>32</v>
      </c>
      <c r="AX1132" s="14" t="s">
        <v>76</v>
      </c>
      <c r="AY1132" s="226" t="s">
        <v>126</v>
      </c>
    </row>
    <row r="1133" spans="1:65" s="14" customFormat="1">
      <c r="B1133" s="216"/>
      <c r="C1133" s="217"/>
      <c r="D1133" s="207" t="s">
        <v>211</v>
      </c>
      <c r="E1133" s="218" t="s">
        <v>1</v>
      </c>
      <c r="F1133" s="219" t="s">
        <v>801</v>
      </c>
      <c r="G1133" s="217"/>
      <c r="H1133" s="220">
        <v>24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211</v>
      </c>
      <c r="AU1133" s="226" t="s">
        <v>135</v>
      </c>
      <c r="AV1133" s="14" t="s">
        <v>135</v>
      </c>
      <c r="AW1133" s="14" t="s">
        <v>32</v>
      </c>
      <c r="AX1133" s="14" t="s">
        <v>76</v>
      </c>
      <c r="AY1133" s="226" t="s">
        <v>126</v>
      </c>
    </row>
    <row r="1134" spans="1:65" s="14" customFormat="1">
      <c r="B1134" s="216"/>
      <c r="C1134" s="217"/>
      <c r="D1134" s="207" t="s">
        <v>211</v>
      </c>
      <c r="E1134" s="218" t="s">
        <v>1</v>
      </c>
      <c r="F1134" s="219" t="s">
        <v>802</v>
      </c>
      <c r="G1134" s="217"/>
      <c r="H1134" s="220">
        <v>16</v>
      </c>
      <c r="I1134" s="221"/>
      <c r="J1134" s="217"/>
      <c r="K1134" s="217"/>
      <c r="L1134" s="222"/>
      <c r="M1134" s="223"/>
      <c r="N1134" s="224"/>
      <c r="O1134" s="224"/>
      <c r="P1134" s="224"/>
      <c r="Q1134" s="224"/>
      <c r="R1134" s="224"/>
      <c r="S1134" s="224"/>
      <c r="T1134" s="225"/>
      <c r="AT1134" s="226" t="s">
        <v>211</v>
      </c>
      <c r="AU1134" s="226" t="s">
        <v>135</v>
      </c>
      <c r="AV1134" s="14" t="s">
        <v>135</v>
      </c>
      <c r="AW1134" s="14" t="s">
        <v>32</v>
      </c>
      <c r="AX1134" s="14" t="s">
        <v>76</v>
      </c>
      <c r="AY1134" s="226" t="s">
        <v>126</v>
      </c>
    </row>
    <row r="1135" spans="1:65" s="14" customFormat="1">
      <c r="B1135" s="216"/>
      <c r="C1135" s="217"/>
      <c r="D1135" s="207" t="s">
        <v>211</v>
      </c>
      <c r="E1135" s="218" t="s">
        <v>1</v>
      </c>
      <c r="F1135" s="219" t="s">
        <v>803</v>
      </c>
      <c r="G1135" s="217"/>
      <c r="H1135" s="220">
        <v>4.8</v>
      </c>
      <c r="I1135" s="221"/>
      <c r="J1135" s="217"/>
      <c r="K1135" s="217"/>
      <c r="L1135" s="222"/>
      <c r="M1135" s="223"/>
      <c r="N1135" s="224"/>
      <c r="O1135" s="224"/>
      <c r="P1135" s="224"/>
      <c r="Q1135" s="224"/>
      <c r="R1135" s="224"/>
      <c r="S1135" s="224"/>
      <c r="T1135" s="225"/>
      <c r="AT1135" s="226" t="s">
        <v>211</v>
      </c>
      <c r="AU1135" s="226" t="s">
        <v>135</v>
      </c>
      <c r="AV1135" s="14" t="s">
        <v>135</v>
      </c>
      <c r="AW1135" s="14" t="s">
        <v>32</v>
      </c>
      <c r="AX1135" s="14" t="s">
        <v>76</v>
      </c>
      <c r="AY1135" s="226" t="s">
        <v>126</v>
      </c>
    </row>
    <row r="1136" spans="1:65" s="14" customFormat="1">
      <c r="B1136" s="216"/>
      <c r="C1136" s="217"/>
      <c r="D1136" s="207" t="s">
        <v>211</v>
      </c>
      <c r="E1136" s="218" t="s">
        <v>1</v>
      </c>
      <c r="F1136" s="219" t="s">
        <v>1538</v>
      </c>
      <c r="G1136" s="217"/>
      <c r="H1136" s="220">
        <v>5.2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211</v>
      </c>
      <c r="AU1136" s="226" t="s">
        <v>135</v>
      </c>
      <c r="AV1136" s="14" t="s">
        <v>135</v>
      </c>
      <c r="AW1136" s="14" t="s">
        <v>32</v>
      </c>
      <c r="AX1136" s="14" t="s">
        <v>76</v>
      </c>
      <c r="AY1136" s="226" t="s">
        <v>126</v>
      </c>
    </row>
    <row r="1137" spans="1:65" s="14" customFormat="1">
      <c r="B1137" s="216"/>
      <c r="C1137" s="217"/>
      <c r="D1137" s="207" t="s">
        <v>211</v>
      </c>
      <c r="E1137" s="218" t="s">
        <v>1</v>
      </c>
      <c r="F1137" s="219" t="s">
        <v>731</v>
      </c>
      <c r="G1137" s="217"/>
      <c r="H1137" s="220">
        <v>16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211</v>
      </c>
      <c r="AU1137" s="226" t="s">
        <v>135</v>
      </c>
      <c r="AV1137" s="14" t="s">
        <v>135</v>
      </c>
      <c r="AW1137" s="14" t="s">
        <v>32</v>
      </c>
      <c r="AX1137" s="14" t="s">
        <v>76</v>
      </c>
      <c r="AY1137" s="226" t="s">
        <v>126</v>
      </c>
    </row>
    <row r="1138" spans="1:65" s="14" customFormat="1">
      <c r="B1138" s="216"/>
      <c r="C1138" s="217"/>
      <c r="D1138" s="207" t="s">
        <v>211</v>
      </c>
      <c r="E1138" s="218" t="s">
        <v>1</v>
      </c>
      <c r="F1138" s="219" t="s">
        <v>734</v>
      </c>
      <c r="G1138" s="217"/>
      <c r="H1138" s="220">
        <v>5.4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211</v>
      </c>
      <c r="AU1138" s="226" t="s">
        <v>135</v>
      </c>
      <c r="AV1138" s="14" t="s">
        <v>135</v>
      </c>
      <c r="AW1138" s="14" t="s">
        <v>32</v>
      </c>
      <c r="AX1138" s="14" t="s">
        <v>76</v>
      </c>
      <c r="AY1138" s="226" t="s">
        <v>126</v>
      </c>
    </row>
    <row r="1139" spans="1:65" s="14" customFormat="1">
      <c r="B1139" s="216"/>
      <c r="C1139" s="217"/>
      <c r="D1139" s="207" t="s">
        <v>211</v>
      </c>
      <c r="E1139" s="218" t="s">
        <v>1</v>
      </c>
      <c r="F1139" s="219" t="s">
        <v>804</v>
      </c>
      <c r="G1139" s="217"/>
      <c r="H1139" s="220">
        <v>2.7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211</v>
      </c>
      <c r="AU1139" s="226" t="s">
        <v>135</v>
      </c>
      <c r="AV1139" s="14" t="s">
        <v>135</v>
      </c>
      <c r="AW1139" s="14" t="s">
        <v>32</v>
      </c>
      <c r="AX1139" s="14" t="s">
        <v>76</v>
      </c>
      <c r="AY1139" s="226" t="s">
        <v>126</v>
      </c>
    </row>
    <row r="1140" spans="1:65" s="15" customFormat="1">
      <c r="B1140" s="227"/>
      <c r="C1140" s="228"/>
      <c r="D1140" s="207" t="s">
        <v>211</v>
      </c>
      <c r="E1140" s="229" t="s">
        <v>1</v>
      </c>
      <c r="F1140" s="230" t="s">
        <v>219</v>
      </c>
      <c r="G1140" s="228"/>
      <c r="H1140" s="231">
        <v>128.4</v>
      </c>
      <c r="I1140" s="232"/>
      <c r="J1140" s="228"/>
      <c r="K1140" s="228"/>
      <c r="L1140" s="233"/>
      <c r="M1140" s="234"/>
      <c r="N1140" s="235"/>
      <c r="O1140" s="235"/>
      <c r="P1140" s="235"/>
      <c r="Q1140" s="235"/>
      <c r="R1140" s="235"/>
      <c r="S1140" s="235"/>
      <c r="T1140" s="236"/>
      <c r="AT1140" s="237" t="s">
        <v>211</v>
      </c>
      <c r="AU1140" s="237" t="s">
        <v>135</v>
      </c>
      <c r="AV1140" s="15" t="s">
        <v>148</v>
      </c>
      <c r="AW1140" s="15" t="s">
        <v>32</v>
      </c>
      <c r="AX1140" s="15" t="s">
        <v>83</v>
      </c>
      <c r="AY1140" s="237" t="s">
        <v>126</v>
      </c>
    </row>
    <row r="1141" spans="1:65" s="2" customFormat="1" ht="24.2" customHeight="1">
      <c r="A1141" s="35"/>
      <c r="B1141" s="36"/>
      <c r="C1141" s="187" t="s">
        <v>1539</v>
      </c>
      <c r="D1141" s="187" t="s">
        <v>129</v>
      </c>
      <c r="E1141" s="188" t="s">
        <v>1540</v>
      </c>
      <c r="F1141" s="189" t="s">
        <v>1541</v>
      </c>
      <c r="G1141" s="190" t="s">
        <v>222</v>
      </c>
      <c r="H1141" s="191">
        <v>22.501000000000001</v>
      </c>
      <c r="I1141" s="192"/>
      <c r="J1141" s="193">
        <f>ROUND(I1141*H1141,2)</f>
        <v>0</v>
      </c>
      <c r="K1141" s="189" t="s">
        <v>133</v>
      </c>
      <c r="L1141" s="40"/>
      <c r="M1141" s="194" t="s">
        <v>1</v>
      </c>
      <c r="N1141" s="195" t="s">
        <v>42</v>
      </c>
      <c r="O1141" s="72"/>
      <c r="P1141" s="196">
        <f>O1141*H1141</f>
        <v>0</v>
      </c>
      <c r="Q1141" s="196">
        <v>1.33E-3</v>
      </c>
      <c r="R1141" s="196">
        <f>Q1141*H1141</f>
        <v>2.9926330000000001E-2</v>
      </c>
      <c r="S1141" s="196">
        <v>0</v>
      </c>
      <c r="T1141" s="197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98" t="s">
        <v>298</v>
      </c>
      <c r="AT1141" s="198" t="s">
        <v>129</v>
      </c>
      <c r="AU1141" s="198" t="s">
        <v>135</v>
      </c>
      <c r="AY1141" s="18" t="s">
        <v>126</v>
      </c>
      <c r="BE1141" s="199">
        <f>IF(N1141="základní",J1141,0)</f>
        <v>0</v>
      </c>
      <c r="BF1141" s="199">
        <f>IF(N1141="snížená",J1141,0)</f>
        <v>0</v>
      </c>
      <c r="BG1141" s="199">
        <f>IF(N1141="zákl. přenesená",J1141,0)</f>
        <v>0</v>
      </c>
      <c r="BH1141" s="199">
        <f>IF(N1141="sníž. přenesená",J1141,0)</f>
        <v>0</v>
      </c>
      <c r="BI1141" s="199">
        <f>IF(N1141="nulová",J1141,0)</f>
        <v>0</v>
      </c>
      <c r="BJ1141" s="18" t="s">
        <v>135</v>
      </c>
      <c r="BK1141" s="199">
        <f>ROUND(I1141*H1141,2)</f>
        <v>0</v>
      </c>
      <c r="BL1141" s="18" t="s">
        <v>298</v>
      </c>
      <c r="BM1141" s="198" t="s">
        <v>1542</v>
      </c>
    </row>
    <row r="1142" spans="1:65" s="14" customFormat="1">
      <c r="B1142" s="216"/>
      <c r="C1142" s="217"/>
      <c r="D1142" s="207" t="s">
        <v>211</v>
      </c>
      <c r="E1142" s="218" t="s">
        <v>1</v>
      </c>
      <c r="F1142" s="219" t="s">
        <v>1543</v>
      </c>
      <c r="G1142" s="217"/>
      <c r="H1142" s="220">
        <v>22.501000000000001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211</v>
      </c>
      <c r="AU1142" s="226" t="s">
        <v>135</v>
      </c>
      <c r="AV1142" s="14" t="s">
        <v>135</v>
      </c>
      <c r="AW1142" s="14" t="s">
        <v>32</v>
      </c>
      <c r="AX1142" s="14" t="s">
        <v>83</v>
      </c>
      <c r="AY1142" s="226" t="s">
        <v>126</v>
      </c>
    </row>
    <row r="1143" spans="1:65" s="2" customFormat="1" ht="24.2" customHeight="1">
      <c r="A1143" s="35"/>
      <c r="B1143" s="36"/>
      <c r="C1143" s="187" t="s">
        <v>1544</v>
      </c>
      <c r="D1143" s="187" t="s">
        <v>129</v>
      </c>
      <c r="E1143" s="188" t="s">
        <v>1545</v>
      </c>
      <c r="F1143" s="189" t="s">
        <v>1546</v>
      </c>
      <c r="G1143" s="190" t="s">
        <v>222</v>
      </c>
      <c r="H1143" s="191">
        <v>33.36</v>
      </c>
      <c r="I1143" s="192"/>
      <c r="J1143" s="193">
        <f>ROUND(I1143*H1143,2)</f>
        <v>0</v>
      </c>
      <c r="K1143" s="189" t="s">
        <v>133</v>
      </c>
      <c r="L1143" s="40"/>
      <c r="M1143" s="194" t="s">
        <v>1</v>
      </c>
      <c r="N1143" s="195" t="s">
        <v>42</v>
      </c>
      <c r="O1143" s="72"/>
      <c r="P1143" s="196">
        <f>O1143*H1143</f>
        <v>0</v>
      </c>
      <c r="Q1143" s="196">
        <v>5.1399999999999996E-3</v>
      </c>
      <c r="R1143" s="196">
        <f>Q1143*H1143</f>
        <v>0.1714704</v>
      </c>
      <c r="S1143" s="196">
        <v>0</v>
      </c>
      <c r="T1143" s="197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98" t="s">
        <v>298</v>
      </c>
      <c r="AT1143" s="198" t="s">
        <v>129</v>
      </c>
      <c r="AU1143" s="198" t="s">
        <v>135</v>
      </c>
      <c r="AY1143" s="18" t="s">
        <v>126</v>
      </c>
      <c r="BE1143" s="199">
        <f>IF(N1143="základní",J1143,0)</f>
        <v>0</v>
      </c>
      <c r="BF1143" s="199">
        <f>IF(N1143="snížená",J1143,0)</f>
        <v>0</v>
      </c>
      <c r="BG1143" s="199">
        <f>IF(N1143="zákl. přenesená",J1143,0)</f>
        <v>0</v>
      </c>
      <c r="BH1143" s="199">
        <f>IF(N1143="sníž. přenesená",J1143,0)</f>
        <v>0</v>
      </c>
      <c r="BI1143" s="199">
        <f>IF(N1143="nulová",J1143,0)</f>
        <v>0</v>
      </c>
      <c r="BJ1143" s="18" t="s">
        <v>135</v>
      </c>
      <c r="BK1143" s="199">
        <f>ROUND(I1143*H1143,2)</f>
        <v>0</v>
      </c>
      <c r="BL1143" s="18" t="s">
        <v>298</v>
      </c>
      <c r="BM1143" s="198" t="s">
        <v>1547</v>
      </c>
    </row>
    <row r="1144" spans="1:65" s="2" customFormat="1" ht="29.25">
      <c r="A1144" s="35"/>
      <c r="B1144" s="36"/>
      <c r="C1144" s="37"/>
      <c r="D1144" s="207" t="s">
        <v>681</v>
      </c>
      <c r="E1144" s="37"/>
      <c r="F1144" s="253" t="s">
        <v>1469</v>
      </c>
      <c r="G1144" s="37"/>
      <c r="H1144" s="37"/>
      <c r="I1144" s="240"/>
      <c r="J1144" s="37"/>
      <c r="K1144" s="37"/>
      <c r="L1144" s="40"/>
      <c r="M1144" s="241"/>
      <c r="N1144" s="242"/>
      <c r="O1144" s="72"/>
      <c r="P1144" s="72"/>
      <c r="Q1144" s="72"/>
      <c r="R1144" s="72"/>
      <c r="S1144" s="72"/>
      <c r="T1144" s="73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T1144" s="18" t="s">
        <v>681</v>
      </c>
      <c r="AU1144" s="18" t="s">
        <v>135</v>
      </c>
    </row>
    <row r="1145" spans="1:65" s="14" customFormat="1">
      <c r="B1145" s="216"/>
      <c r="C1145" s="217"/>
      <c r="D1145" s="207" t="s">
        <v>211</v>
      </c>
      <c r="E1145" s="218" t="s">
        <v>1</v>
      </c>
      <c r="F1145" s="219" t="s">
        <v>1548</v>
      </c>
      <c r="G1145" s="217"/>
      <c r="H1145" s="220">
        <v>33.36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211</v>
      </c>
      <c r="AU1145" s="226" t="s">
        <v>135</v>
      </c>
      <c r="AV1145" s="14" t="s">
        <v>135</v>
      </c>
      <c r="AW1145" s="14" t="s">
        <v>32</v>
      </c>
      <c r="AX1145" s="14" t="s">
        <v>83</v>
      </c>
      <c r="AY1145" s="226" t="s">
        <v>126</v>
      </c>
    </row>
    <row r="1146" spans="1:65" s="2" customFormat="1" ht="16.5" customHeight="1">
      <c r="A1146" s="35"/>
      <c r="B1146" s="36"/>
      <c r="C1146" s="187" t="s">
        <v>1549</v>
      </c>
      <c r="D1146" s="187" t="s">
        <v>129</v>
      </c>
      <c r="E1146" s="188" t="s">
        <v>1550</v>
      </c>
      <c r="F1146" s="189" t="s">
        <v>1551</v>
      </c>
      <c r="G1146" s="190" t="s">
        <v>301</v>
      </c>
      <c r="H1146" s="191">
        <v>4</v>
      </c>
      <c r="I1146" s="192"/>
      <c r="J1146" s="193">
        <f>ROUND(I1146*H1146,2)</f>
        <v>0</v>
      </c>
      <c r="K1146" s="189" t="s">
        <v>1</v>
      </c>
      <c r="L1146" s="40"/>
      <c r="M1146" s="194" t="s">
        <v>1</v>
      </c>
      <c r="N1146" s="195" t="s">
        <v>42</v>
      </c>
      <c r="O1146" s="72"/>
      <c r="P1146" s="196">
        <f>O1146*H1146</f>
        <v>0</v>
      </c>
      <c r="Q1146" s="196">
        <v>0</v>
      </c>
      <c r="R1146" s="196">
        <f>Q1146*H1146</f>
        <v>0</v>
      </c>
      <c r="S1146" s="196">
        <v>0</v>
      </c>
      <c r="T1146" s="197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8" t="s">
        <v>298</v>
      </c>
      <c r="AT1146" s="198" t="s">
        <v>129</v>
      </c>
      <c r="AU1146" s="198" t="s">
        <v>135</v>
      </c>
      <c r="AY1146" s="18" t="s">
        <v>126</v>
      </c>
      <c r="BE1146" s="199">
        <f>IF(N1146="základní",J1146,0)</f>
        <v>0</v>
      </c>
      <c r="BF1146" s="199">
        <f>IF(N1146="snížená",J1146,0)</f>
        <v>0</v>
      </c>
      <c r="BG1146" s="199">
        <f>IF(N1146="zákl. přenesená",J1146,0)</f>
        <v>0</v>
      </c>
      <c r="BH1146" s="199">
        <f>IF(N1146="sníž. přenesená",J1146,0)</f>
        <v>0</v>
      </c>
      <c r="BI1146" s="199">
        <f>IF(N1146="nulová",J1146,0)</f>
        <v>0</v>
      </c>
      <c r="BJ1146" s="18" t="s">
        <v>135</v>
      </c>
      <c r="BK1146" s="199">
        <f>ROUND(I1146*H1146,2)</f>
        <v>0</v>
      </c>
      <c r="BL1146" s="18" t="s">
        <v>298</v>
      </c>
      <c r="BM1146" s="198" t="s">
        <v>1552</v>
      </c>
    </row>
    <row r="1147" spans="1:65" s="2" customFormat="1" ht="16.5" customHeight="1">
      <c r="A1147" s="35"/>
      <c r="B1147" s="36"/>
      <c r="C1147" s="187" t="s">
        <v>1553</v>
      </c>
      <c r="D1147" s="187" t="s">
        <v>129</v>
      </c>
      <c r="E1147" s="188" t="s">
        <v>1554</v>
      </c>
      <c r="F1147" s="189" t="s">
        <v>1555</v>
      </c>
      <c r="G1147" s="190" t="s">
        <v>222</v>
      </c>
      <c r="H1147" s="191">
        <v>14</v>
      </c>
      <c r="I1147" s="192"/>
      <c r="J1147" s="193">
        <f>ROUND(I1147*H1147,2)</f>
        <v>0</v>
      </c>
      <c r="K1147" s="189" t="s">
        <v>1</v>
      </c>
      <c r="L1147" s="40"/>
      <c r="M1147" s="194" t="s">
        <v>1</v>
      </c>
      <c r="N1147" s="195" t="s">
        <v>42</v>
      </c>
      <c r="O1147" s="72"/>
      <c r="P1147" s="196">
        <f>O1147*H1147</f>
        <v>0</v>
      </c>
      <c r="Q1147" s="196">
        <v>0</v>
      </c>
      <c r="R1147" s="196">
        <f>Q1147*H1147</f>
        <v>0</v>
      </c>
      <c r="S1147" s="196">
        <v>0</v>
      </c>
      <c r="T1147" s="197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98" t="s">
        <v>298</v>
      </c>
      <c r="AT1147" s="198" t="s">
        <v>129</v>
      </c>
      <c r="AU1147" s="198" t="s">
        <v>135</v>
      </c>
      <c r="AY1147" s="18" t="s">
        <v>126</v>
      </c>
      <c r="BE1147" s="199">
        <f>IF(N1147="základní",J1147,0)</f>
        <v>0</v>
      </c>
      <c r="BF1147" s="199">
        <f>IF(N1147="snížená",J1147,0)</f>
        <v>0</v>
      </c>
      <c r="BG1147" s="199">
        <f>IF(N1147="zákl. přenesená",J1147,0)</f>
        <v>0</v>
      </c>
      <c r="BH1147" s="199">
        <f>IF(N1147="sníž. přenesená",J1147,0)</f>
        <v>0</v>
      </c>
      <c r="BI1147" s="199">
        <f>IF(N1147="nulová",J1147,0)</f>
        <v>0</v>
      </c>
      <c r="BJ1147" s="18" t="s">
        <v>135</v>
      </c>
      <c r="BK1147" s="199">
        <f>ROUND(I1147*H1147,2)</f>
        <v>0</v>
      </c>
      <c r="BL1147" s="18" t="s">
        <v>298</v>
      </c>
      <c r="BM1147" s="198" t="s">
        <v>1556</v>
      </c>
    </row>
    <row r="1148" spans="1:65" s="14" customFormat="1">
      <c r="B1148" s="216"/>
      <c r="C1148" s="217"/>
      <c r="D1148" s="207" t="s">
        <v>211</v>
      </c>
      <c r="E1148" s="218" t="s">
        <v>1</v>
      </c>
      <c r="F1148" s="219" t="s">
        <v>1557</v>
      </c>
      <c r="G1148" s="217"/>
      <c r="H1148" s="220">
        <v>14</v>
      </c>
      <c r="I1148" s="221"/>
      <c r="J1148" s="217"/>
      <c r="K1148" s="217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211</v>
      </c>
      <c r="AU1148" s="226" t="s">
        <v>135</v>
      </c>
      <c r="AV1148" s="14" t="s">
        <v>135</v>
      </c>
      <c r="AW1148" s="14" t="s">
        <v>32</v>
      </c>
      <c r="AX1148" s="14" t="s">
        <v>83</v>
      </c>
      <c r="AY1148" s="226" t="s">
        <v>126</v>
      </c>
    </row>
    <row r="1149" spans="1:65" s="2" customFormat="1" ht="24.2" customHeight="1">
      <c r="A1149" s="35"/>
      <c r="B1149" s="36"/>
      <c r="C1149" s="187" t="s">
        <v>1558</v>
      </c>
      <c r="D1149" s="187" t="s">
        <v>129</v>
      </c>
      <c r="E1149" s="188" t="s">
        <v>1559</v>
      </c>
      <c r="F1149" s="189" t="s">
        <v>1560</v>
      </c>
      <c r="G1149" s="190" t="s">
        <v>1208</v>
      </c>
      <c r="H1149" s="265"/>
      <c r="I1149" s="192"/>
      <c r="J1149" s="193">
        <f>ROUND(I1149*H1149,2)</f>
        <v>0</v>
      </c>
      <c r="K1149" s="189" t="s">
        <v>133</v>
      </c>
      <c r="L1149" s="40"/>
      <c r="M1149" s="194" t="s">
        <v>1</v>
      </c>
      <c r="N1149" s="195" t="s">
        <v>42</v>
      </c>
      <c r="O1149" s="72"/>
      <c r="P1149" s="196">
        <f>O1149*H1149</f>
        <v>0</v>
      </c>
      <c r="Q1149" s="196">
        <v>0</v>
      </c>
      <c r="R1149" s="196">
        <f>Q1149*H1149</f>
        <v>0</v>
      </c>
      <c r="S1149" s="196">
        <v>0</v>
      </c>
      <c r="T1149" s="197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198" t="s">
        <v>298</v>
      </c>
      <c r="AT1149" s="198" t="s">
        <v>129</v>
      </c>
      <c r="AU1149" s="198" t="s">
        <v>135</v>
      </c>
      <c r="AY1149" s="18" t="s">
        <v>126</v>
      </c>
      <c r="BE1149" s="199">
        <f>IF(N1149="základní",J1149,0)</f>
        <v>0</v>
      </c>
      <c r="BF1149" s="199">
        <f>IF(N1149="snížená",J1149,0)</f>
        <v>0</v>
      </c>
      <c r="BG1149" s="199">
        <f>IF(N1149="zákl. přenesená",J1149,0)</f>
        <v>0</v>
      </c>
      <c r="BH1149" s="199">
        <f>IF(N1149="sníž. přenesená",J1149,0)</f>
        <v>0</v>
      </c>
      <c r="BI1149" s="199">
        <f>IF(N1149="nulová",J1149,0)</f>
        <v>0</v>
      </c>
      <c r="BJ1149" s="18" t="s">
        <v>135</v>
      </c>
      <c r="BK1149" s="199">
        <f>ROUND(I1149*H1149,2)</f>
        <v>0</v>
      </c>
      <c r="BL1149" s="18" t="s">
        <v>298</v>
      </c>
      <c r="BM1149" s="198" t="s">
        <v>1561</v>
      </c>
    </row>
    <row r="1150" spans="1:65" s="12" customFormat="1" ht="22.9" customHeight="1">
      <c r="B1150" s="171"/>
      <c r="C1150" s="172"/>
      <c r="D1150" s="173" t="s">
        <v>75</v>
      </c>
      <c r="E1150" s="185" t="s">
        <v>1562</v>
      </c>
      <c r="F1150" s="185" t="s">
        <v>1563</v>
      </c>
      <c r="G1150" s="172"/>
      <c r="H1150" s="172"/>
      <c r="I1150" s="175"/>
      <c r="J1150" s="186">
        <f>BK1150</f>
        <v>0</v>
      </c>
      <c r="K1150" s="172"/>
      <c r="L1150" s="177"/>
      <c r="M1150" s="178"/>
      <c r="N1150" s="179"/>
      <c r="O1150" s="179"/>
      <c r="P1150" s="180">
        <f>SUM(P1151:P1158)</f>
        <v>0</v>
      </c>
      <c r="Q1150" s="179"/>
      <c r="R1150" s="180">
        <f>SUM(R1151:R1158)</f>
        <v>1.4432499999999999</v>
      </c>
      <c r="S1150" s="179"/>
      <c r="T1150" s="181">
        <f>SUM(T1151:T1158)</f>
        <v>6.1749999999999998</v>
      </c>
      <c r="AR1150" s="182" t="s">
        <v>135</v>
      </c>
      <c r="AT1150" s="183" t="s">
        <v>75</v>
      </c>
      <c r="AU1150" s="183" t="s">
        <v>83</v>
      </c>
      <c r="AY1150" s="182" t="s">
        <v>126</v>
      </c>
      <c r="BK1150" s="184">
        <f>SUM(BK1151:BK1158)</f>
        <v>0</v>
      </c>
    </row>
    <row r="1151" spans="1:65" s="2" customFormat="1" ht="16.5" customHeight="1">
      <c r="A1151" s="35"/>
      <c r="B1151" s="36"/>
      <c r="C1151" s="187" t="s">
        <v>1564</v>
      </c>
      <c r="D1151" s="187" t="s">
        <v>129</v>
      </c>
      <c r="E1151" s="188" t="s">
        <v>1565</v>
      </c>
      <c r="F1151" s="189" t="s">
        <v>1566</v>
      </c>
      <c r="G1151" s="190" t="s">
        <v>209</v>
      </c>
      <c r="H1151" s="191">
        <v>650</v>
      </c>
      <c r="I1151" s="192"/>
      <c r="J1151" s="193">
        <f>ROUND(I1151*H1151,2)</f>
        <v>0</v>
      </c>
      <c r="K1151" s="189" t="s">
        <v>133</v>
      </c>
      <c r="L1151" s="40"/>
      <c r="M1151" s="194" t="s">
        <v>1</v>
      </c>
      <c r="N1151" s="195" t="s">
        <v>42</v>
      </c>
      <c r="O1151" s="72"/>
      <c r="P1151" s="196">
        <f>O1151*H1151</f>
        <v>0</v>
      </c>
      <c r="Q1151" s="196">
        <v>0</v>
      </c>
      <c r="R1151" s="196">
        <f>Q1151*H1151</f>
        <v>0</v>
      </c>
      <c r="S1151" s="196">
        <v>9.4999999999999998E-3</v>
      </c>
      <c r="T1151" s="197">
        <f>S1151*H1151</f>
        <v>6.1749999999999998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98" t="s">
        <v>298</v>
      </c>
      <c r="AT1151" s="198" t="s">
        <v>129</v>
      </c>
      <c r="AU1151" s="198" t="s">
        <v>135</v>
      </c>
      <c r="AY1151" s="18" t="s">
        <v>126</v>
      </c>
      <c r="BE1151" s="199">
        <f>IF(N1151="základní",J1151,0)</f>
        <v>0</v>
      </c>
      <c r="BF1151" s="199">
        <f>IF(N1151="snížená",J1151,0)</f>
        <v>0</v>
      </c>
      <c r="BG1151" s="199">
        <f>IF(N1151="zákl. přenesená",J1151,0)</f>
        <v>0</v>
      </c>
      <c r="BH1151" s="199">
        <f>IF(N1151="sníž. přenesená",J1151,0)</f>
        <v>0</v>
      </c>
      <c r="BI1151" s="199">
        <f>IF(N1151="nulová",J1151,0)</f>
        <v>0</v>
      </c>
      <c r="BJ1151" s="18" t="s">
        <v>135</v>
      </c>
      <c r="BK1151" s="199">
        <f>ROUND(I1151*H1151,2)</f>
        <v>0</v>
      </c>
      <c r="BL1151" s="18" t="s">
        <v>298</v>
      </c>
      <c r="BM1151" s="198" t="s">
        <v>1567</v>
      </c>
    </row>
    <row r="1152" spans="1:65" s="2" customFormat="1" ht="16.5" customHeight="1">
      <c r="A1152" s="35"/>
      <c r="B1152" s="36"/>
      <c r="C1152" s="187" t="s">
        <v>1568</v>
      </c>
      <c r="D1152" s="187" t="s">
        <v>129</v>
      </c>
      <c r="E1152" s="188" t="s">
        <v>1569</v>
      </c>
      <c r="F1152" s="189" t="s">
        <v>1570</v>
      </c>
      <c r="G1152" s="190" t="s">
        <v>222</v>
      </c>
      <c r="H1152" s="191">
        <v>82</v>
      </c>
      <c r="I1152" s="192"/>
      <c r="J1152" s="193">
        <f>ROUND(I1152*H1152,2)</f>
        <v>0</v>
      </c>
      <c r="K1152" s="189" t="s">
        <v>133</v>
      </c>
      <c r="L1152" s="40"/>
      <c r="M1152" s="194" t="s">
        <v>1</v>
      </c>
      <c r="N1152" s="195" t="s">
        <v>42</v>
      </c>
      <c r="O1152" s="72"/>
      <c r="P1152" s="196">
        <f>O1152*H1152</f>
        <v>0</v>
      </c>
      <c r="Q1152" s="196">
        <v>0</v>
      </c>
      <c r="R1152" s="196">
        <f>Q1152*H1152</f>
        <v>0</v>
      </c>
      <c r="S1152" s="196">
        <v>0</v>
      </c>
      <c r="T1152" s="197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98" t="s">
        <v>298</v>
      </c>
      <c r="AT1152" s="198" t="s">
        <v>129</v>
      </c>
      <c r="AU1152" s="198" t="s">
        <v>135</v>
      </c>
      <c r="AY1152" s="18" t="s">
        <v>126</v>
      </c>
      <c r="BE1152" s="199">
        <f>IF(N1152="základní",J1152,0)</f>
        <v>0</v>
      </c>
      <c r="BF1152" s="199">
        <f>IF(N1152="snížená",J1152,0)</f>
        <v>0</v>
      </c>
      <c r="BG1152" s="199">
        <f>IF(N1152="zákl. přenesená",J1152,0)</f>
        <v>0</v>
      </c>
      <c r="BH1152" s="199">
        <f>IF(N1152="sníž. přenesená",J1152,0)</f>
        <v>0</v>
      </c>
      <c r="BI1152" s="199">
        <f>IF(N1152="nulová",J1152,0)</f>
        <v>0</v>
      </c>
      <c r="BJ1152" s="18" t="s">
        <v>135</v>
      </c>
      <c r="BK1152" s="199">
        <f>ROUND(I1152*H1152,2)</f>
        <v>0</v>
      </c>
      <c r="BL1152" s="18" t="s">
        <v>298</v>
      </c>
      <c r="BM1152" s="198" t="s">
        <v>1571</v>
      </c>
    </row>
    <row r="1153" spans="1:65" s="2" customFormat="1" ht="21.75" customHeight="1">
      <c r="A1153" s="35"/>
      <c r="B1153" s="36"/>
      <c r="C1153" s="187" t="s">
        <v>1572</v>
      </c>
      <c r="D1153" s="187" t="s">
        <v>129</v>
      </c>
      <c r="E1153" s="188" t="s">
        <v>1573</v>
      </c>
      <c r="F1153" s="189" t="s">
        <v>1574</v>
      </c>
      <c r="G1153" s="190" t="s">
        <v>209</v>
      </c>
      <c r="H1153" s="191">
        <v>650</v>
      </c>
      <c r="I1153" s="192"/>
      <c r="J1153" s="193">
        <f>ROUND(I1153*H1153,2)</f>
        <v>0</v>
      </c>
      <c r="K1153" s="189" t="s">
        <v>133</v>
      </c>
      <c r="L1153" s="40"/>
      <c r="M1153" s="194" t="s">
        <v>1</v>
      </c>
      <c r="N1153" s="195" t="s">
        <v>42</v>
      </c>
      <c r="O1153" s="72"/>
      <c r="P1153" s="196">
        <f>O1153*H1153</f>
        <v>0</v>
      </c>
      <c r="Q1153" s="196">
        <v>0</v>
      </c>
      <c r="R1153" s="196">
        <f>Q1153*H1153</f>
        <v>0</v>
      </c>
      <c r="S1153" s="196">
        <v>0</v>
      </c>
      <c r="T1153" s="197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8" t="s">
        <v>298</v>
      </c>
      <c r="AT1153" s="198" t="s">
        <v>129</v>
      </c>
      <c r="AU1153" s="198" t="s">
        <v>135</v>
      </c>
      <c r="AY1153" s="18" t="s">
        <v>126</v>
      </c>
      <c r="BE1153" s="199">
        <f>IF(N1153="základní",J1153,0)</f>
        <v>0</v>
      </c>
      <c r="BF1153" s="199">
        <f>IF(N1153="snížená",J1153,0)</f>
        <v>0</v>
      </c>
      <c r="BG1153" s="199">
        <f>IF(N1153="zákl. přenesená",J1153,0)</f>
        <v>0</v>
      </c>
      <c r="BH1153" s="199">
        <f>IF(N1153="sníž. přenesená",J1153,0)</f>
        <v>0</v>
      </c>
      <c r="BI1153" s="199">
        <f>IF(N1153="nulová",J1153,0)</f>
        <v>0</v>
      </c>
      <c r="BJ1153" s="18" t="s">
        <v>135</v>
      </c>
      <c r="BK1153" s="199">
        <f>ROUND(I1153*H1153,2)</f>
        <v>0</v>
      </c>
      <c r="BL1153" s="18" t="s">
        <v>298</v>
      </c>
      <c r="BM1153" s="198" t="s">
        <v>1575</v>
      </c>
    </row>
    <row r="1154" spans="1:65" s="2" customFormat="1" ht="21.75" customHeight="1">
      <c r="A1154" s="35"/>
      <c r="B1154" s="36"/>
      <c r="C1154" s="187" t="s">
        <v>1576</v>
      </c>
      <c r="D1154" s="187" t="s">
        <v>129</v>
      </c>
      <c r="E1154" s="188" t="s">
        <v>1577</v>
      </c>
      <c r="F1154" s="189" t="s">
        <v>1578</v>
      </c>
      <c r="G1154" s="190" t="s">
        <v>209</v>
      </c>
      <c r="H1154" s="191">
        <v>502</v>
      </c>
      <c r="I1154" s="192"/>
      <c r="J1154" s="193">
        <f>ROUND(I1154*H1154,2)</f>
        <v>0</v>
      </c>
      <c r="K1154" s="189" t="s">
        <v>1</v>
      </c>
      <c r="L1154" s="40"/>
      <c r="M1154" s="194" t="s">
        <v>1</v>
      </c>
      <c r="N1154" s="195" t="s">
        <v>42</v>
      </c>
      <c r="O1154" s="72"/>
      <c r="P1154" s="196">
        <f>O1154*H1154</f>
        <v>0</v>
      </c>
      <c r="Q1154" s="196">
        <v>0</v>
      </c>
      <c r="R1154" s="196">
        <f>Q1154*H1154</f>
        <v>0</v>
      </c>
      <c r="S1154" s="196">
        <v>0</v>
      </c>
      <c r="T1154" s="197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98" t="s">
        <v>298</v>
      </c>
      <c r="AT1154" s="198" t="s">
        <v>129</v>
      </c>
      <c r="AU1154" s="198" t="s">
        <v>135</v>
      </c>
      <c r="AY1154" s="18" t="s">
        <v>126</v>
      </c>
      <c r="BE1154" s="199">
        <f>IF(N1154="základní",J1154,0)</f>
        <v>0</v>
      </c>
      <c r="BF1154" s="199">
        <f>IF(N1154="snížená",J1154,0)</f>
        <v>0</v>
      </c>
      <c r="BG1154" s="199">
        <f>IF(N1154="zákl. přenesená",J1154,0)</f>
        <v>0</v>
      </c>
      <c r="BH1154" s="199">
        <f>IF(N1154="sníž. přenesená",J1154,0)</f>
        <v>0</v>
      </c>
      <c r="BI1154" s="199">
        <f>IF(N1154="nulová",J1154,0)</f>
        <v>0</v>
      </c>
      <c r="BJ1154" s="18" t="s">
        <v>135</v>
      </c>
      <c r="BK1154" s="199">
        <f>ROUND(I1154*H1154,2)</f>
        <v>0</v>
      </c>
      <c r="BL1154" s="18" t="s">
        <v>298</v>
      </c>
      <c r="BM1154" s="198" t="s">
        <v>1579</v>
      </c>
    </row>
    <row r="1155" spans="1:65" s="2" customFormat="1" ht="29.25">
      <c r="A1155" s="35"/>
      <c r="B1155" s="36"/>
      <c r="C1155" s="37"/>
      <c r="D1155" s="207" t="s">
        <v>681</v>
      </c>
      <c r="E1155" s="37"/>
      <c r="F1155" s="253" t="s">
        <v>1580</v>
      </c>
      <c r="G1155" s="37"/>
      <c r="H1155" s="37"/>
      <c r="I1155" s="240"/>
      <c r="J1155" s="37"/>
      <c r="K1155" s="37"/>
      <c r="L1155" s="40"/>
      <c r="M1155" s="241"/>
      <c r="N1155" s="242"/>
      <c r="O1155" s="72"/>
      <c r="P1155" s="72"/>
      <c r="Q1155" s="72"/>
      <c r="R1155" s="72"/>
      <c r="S1155" s="72"/>
      <c r="T1155" s="73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T1155" s="18" t="s">
        <v>681</v>
      </c>
      <c r="AU1155" s="18" t="s">
        <v>135</v>
      </c>
    </row>
    <row r="1156" spans="1:65" s="2" customFormat="1" ht="24.2" customHeight="1">
      <c r="A1156" s="35"/>
      <c r="B1156" s="36"/>
      <c r="C1156" s="243" t="s">
        <v>1581</v>
      </c>
      <c r="D1156" s="243" t="s">
        <v>340</v>
      </c>
      <c r="E1156" s="244" t="s">
        <v>1582</v>
      </c>
      <c r="F1156" s="245" t="s">
        <v>1583</v>
      </c>
      <c r="G1156" s="246" t="s">
        <v>209</v>
      </c>
      <c r="H1156" s="247">
        <v>577.29999999999995</v>
      </c>
      <c r="I1156" s="248"/>
      <c r="J1156" s="249">
        <f>ROUND(I1156*H1156,2)</f>
        <v>0</v>
      </c>
      <c r="K1156" s="245" t="s">
        <v>133</v>
      </c>
      <c r="L1156" s="250"/>
      <c r="M1156" s="251" t="s">
        <v>1</v>
      </c>
      <c r="N1156" s="252" t="s">
        <v>42</v>
      </c>
      <c r="O1156" s="72"/>
      <c r="P1156" s="196">
        <f>O1156*H1156</f>
        <v>0</v>
      </c>
      <c r="Q1156" s="196">
        <v>2.5000000000000001E-3</v>
      </c>
      <c r="R1156" s="196">
        <f>Q1156*H1156</f>
        <v>1.4432499999999999</v>
      </c>
      <c r="S1156" s="196">
        <v>0</v>
      </c>
      <c r="T1156" s="197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8" t="s">
        <v>405</v>
      </c>
      <c r="AT1156" s="198" t="s">
        <v>340</v>
      </c>
      <c r="AU1156" s="198" t="s">
        <v>135</v>
      </c>
      <c r="AY1156" s="18" t="s">
        <v>126</v>
      </c>
      <c r="BE1156" s="199">
        <f>IF(N1156="základní",J1156,0)</f>
        <v>0</v>
      </c>
      <c r="BF1156" s="199">
        <f>IF(N1156="snížená",J1156,0)</f>
        <v>0</v>
      </c>
      <c r="BG1156" s="199">
        <f>IF(N1156="zákl. přenesená",J1156,0)</f>
        <v>0</v>
      </c>
      <c r="BH1156" s="199">
        <f>IF(N1156="sníž. přenesená",J1156,0)</f>
        <v>0</v>
      </c>
      <c r="BI1156" s="199">
        <f>IF(N1156="nulová",J1156,0)</f>
        <v>0</v>
      </c>
      <c r="BJ1156" s="18" t="s">
        <v>135</v>
      </c>
      <c r="BK1156" s="199">
        <f>ROUND(I1156*H1156,2)</f>
        <v>0</v>
      </c>
      <c r="BL1156" s="18" t="s">
        <v>298</v>
      </c>
      <c r="BM1156" s="198" t="s">
        <v>1584</v>
      </c>
    </row>
    <row r="1157" spans="1:65" s="14" customFormat="1">
      <c r="B1157" s="216"/>
      <c r="C1157" s="217"/>
      <c r="D1157" s="207" t="s">
        <v>211</v>
      </c>
      <c r="E1157" s="217"/>
      <c r="F1157" s="219" t="s">
        <v>1585</v>
      </c>
      <c r="G1157" s="217"/>
      <c r="H1157" s="220">
        <v>577.29999999999995</v>
      </c>
      <c r="I1157" s="221"/>
      <c r="J1157" s="217"/>
      <c r="K1157" s="217"/>
      <c r="L1157" s="222"/>
      <c r="M1157" s="223"/>
      <c r="N1157" s="224"/>
      <c r="O1157" s="224"/>
      <c r="P1157" s="224"/>
      <c r="Q1157" s="224"/>
      <c r="R1157" s="224"/>
      <c r="S1157" s="224"/>
      <c r="T1157" s="225"/>
      <c r="AT1157" s="226" t="s">
        <v>211</v>
      </c>
      <c r="AU1157" s="226" t="s">
        <v>135</v>
      </c>
      <c r="AV1157" s="14" t="s">
        <v>135</v>
      </c>
      <c r="AW1157" s="14" t="s">
        <v>4</v>
      </c>
      <c r="AX1157" s="14" t="s">
        <v>83</v>
      </c>
      <c r="AY1157" s="226" t="s">
        <v>126</v>
      </c>
    </row>
    <row r="1158" spans="1:65" s="2" customFormat="1" ht="16.5" customHeight="1">
      <c r="A1158" s="35"/>
      <c r="B1158" s="36"/>
      <c r="C1158" s="187" t="s">
        <v>1586</v>
      </c>
      <c r="D1158" s="187" t="s">
        <v>129</v>
      </c>
      <c r="E1158" s="188" t="s">
        <v>1587</v>
      </c>
      <c r="F1158" s="189" t="s">
        <v>1588</v>
      </c>
      <c r="G1158" s="190" t="s">
        <v>222</v>
      </c>
      <c r="H1158" s="191">
        <v>86.14</v>
      </c>
      <c r="I1158" s="192"/>
      <c r="J1158" s="193">
        <f>ROUND(I1158*H1158,2)</f>
        <v>0</v>
      </c>
      <c r="K1158" s="189" t="s">
        <v>1</v>
      </c>
      <c r="L1158" s="40"/>
      <c r="M1158" s="194" t="s">
        <v>1</v>
      </c>
      <c r="N1158" s="195" t="s">
        <v>42</v>
      </c>
      <c r="O1158" s="72"/>
      <c r="P1158" s="196">
        <f>O1158*H1158</f>
        <v>0</v>
      </c>
      <c r="Q1158" s="196">
        <v>0</v>
      </c>
      <c r="R1158" s="196">
        <f>Q1158*H1158</f>
        <v>0</v>
      </c>
      <c r="S1158" s="196">
        <v>0</v>
      </c>
      <c r="T1158" s="197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98" t="s">
        <v>298</v>
      </c>
      <c r="AT1158" s="198" t="s">
        <v>129</v>
      </c>
      <c r="AU1158" s="198" t="s">
        <v>135</v>
      </c>
      <c r="AY1158" s="18" t="s">
        <v>126</v>
      </c>
      <c r="BE1158" s="199">
        <f>IF(N1158="základní",J1158,0)</f>
        <v>0</v>
      </c>
      <c r="BF1158" s="199">
        <f>IF(N1158="snížená",J1158,0)</f>
        <v>0</v>
      </c>
      <c r="BG1158" s="199">
        <f>IF(N1158="zákl. přenesená",J1158,0)</f>
        <v>0</v>
      </c>
      <c r="BH1158" s="199">
        <f>IF(N1158="sníž. přenesená",J1158,0)</f>
        <v>0</v>
      </c>
      <c r="BI1158" s="199">
        <f>IF(N1158="nulová",J1158,0)</f>
        <v>0</v>
      </c>
      <c r="BJ1158" s="18" t="s">
        <v>135</v>
      </c>
      <c r="BK1158" s="199">
        <f>ROUND(I1158*H1158,2)</f>
        <v>0</v>
      </c>
      <c r="BL1158" s="18" t="s">
        <v>298</v>
      </c>
      <c r="BM1158" s="198" t="s">
        <v>1589</v>
      </c>
    </row>
    <row r="1159" spans="1:65" s="12" customFormat="1" ht="22.9" customHeight="1">
      <c r="B1159" s="171"/>
      <c r="C1159" s="172"/>
      <c r="D1159" s="173" t="s">
        <v>75</v>
      </c>
      <c r="E1159" s="185" t="s">
        <v>1590</v>
      </c>
      <c r="F1159" s="185" t="s">
        <v>1591</v>
      </c>
      <c r="G1159" s="172"/>
      <c r="H1159" s="172"/>
      <c r="I1159" s="175"/>
      <c r="J1159" s="186">
        <f>BK1159</f>
        <v>0</v>
      </c>
      <c r="K1159" s="172"/>
      <c r="L1159" s="177"/>
      <c r="M1159" s="178"/>
      <c r="N1159" s="179"/>
      <c r="O1159" s="179"/>
      <c r="P1159" s="180">
        <f>SUM(P1160:P1377)</f>
        <v>0</v>
      </c>
      <c r="Q1159" s="179"/>
      <c r="R1159" s="180">
        <f>SUM(R1160:R1377)</f>
        <v>5.4291255999999999</v>
      </c>
      <c r="S1159" s="179"/>
      <c r="T1159" s="181">
        <f>SUM(T1160:T1377)</f>
        <v>8.775596000000002</v>
      </c>
      <c r="AR1159" s="182" t="s">
        <v>135</v>
      </c>
      <c r="AT1159" s="183" t="s">
        <v>75</v>
      </c>
      <c r="AU1159" s="183" t="s">
        <v>83</v>
      </c>
      <c r="AY1159" s="182" t="s">
        <v>126</v>
      </c>
      <c r="BK1159" s="184">
        <f>SUM(BK1160:BK1377)</f>
        <v>0</v>
      </c>
    </row>
    <row r="1160" spans="1:65" s="2" customFormat="1" ht="24.2" customHeight="1">
      <c r="A1160" s="35"/>
      <c r="B1160" s="36"/>
      <c r="C1160" s="187" t="s">
        <v>1592</v>
      </c>
      <c r="D1160" s="187" t="s">
        <v>129</v>
      </c>
      <c r="E1160" s="188" t="s">
        <v>1593</v>
      </c>
      <c r="F1160" s="189" t="s">
        <v>1594</v>
      </c>
      <c r="G1160" s="190" t="s">
        <v>301</v>
      </c>
      <c r="H1160" s="191">
        <v>16</v>
      </c>
      <c r="I1160" s="192"/>
      <c r="J1160" s="193">
        <f>ROUND(I1160*H1160,2)</f>
        <v>0</v>
      </c>
      <c r="K1160" s="189" t="s">
        <v>1</v>
      </c>
      <c r="L1160" s="40"/>
      <c r="M1160" s="194" t="s">
        <v>1</v>
      </c>
      <c r="N1160" s="195" t="s">
        <v>42</v>
      </c>
      <c r="O1160" s="72"/>
      <c r="P1160" s="196">
        <f>O1160*H1160</f>
        <v>0</v>
      </c>
      <c r="Q1160" s="196">
        <v>0</v>
      </c>
      <c r="R1160" s="196">
        <f>Q1160*H1160</f>
        <v>0</v>
      </c>
      <c r="S1160" s="196">
        <v>0.17399999999999999</v>
      </c>
      <c r="T1160" s="197">
        <f>S1160*H1160</f>
        <v>2.7839999999999998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98" t="s">
        <v>298</v>
      </c>
      <c r="AT1160" s="198" t="s">
        <v>129</v>
      </c>
      <c r="AU1160" s="198" t="s">
        <v>135</v>
      </c>
      <c r="AY1160" s="18" t="s">
        <v>126</v>
      </c>
      <c r="BE1160" s="199">
        <f>IF(N1160="základní",J1160,0)</f>
        <v>0</v>
      </c>
      <c r="BF1160" s="199">
        <f>IF(N1160="snížená",J1160,0)</f>
        <v>0</v>
      </c>
      <c r="BG1160" s="199">
        <f>IF(N1160="zákl. přenesená",J1160,0)</f>
        <v>0</v>
      </c>
      <c r="BH1160" s="199">
        <f>IF(N1160="sníž. přenesená",J1160,0)</f>
        <v>0</v>
      </c>
      <c r="BI1160" s="199">
        <f>IF(N1160="nulová",J1160,0)</f>
        <v>0</v>
      </c>
      <c r="BJ1160" s="18" t="s">
        <v>135</v>
      </c>
      <c r="BK1160" s="199">
        <f>ROUND(I1160*H1160,2)</f>
        <v>0</v>
      </c>
      <c r="BL1160" s="18" t="s">
        <v>298</v>
      </c>
      <c r="BM1160" s="198" t="s">
        <v>1595</v>
      </c>
    </row>
    <row r="1161" spans="1:65" s="13" customFormat="1">
      <c r="B1161" s="205"/>
      <c r="C1161" s="206"/>
      <c r="D1161" s="207" t="s">
        <v>211</v>
      </c>
      <c r="E1161" s="208" t="s">
        <v>1</v>
      </c>
      <c r="F1161" s="209" t="s">
        <v>351</v>
      </c>
      <c r="G1161" s="206"/>
      <c r="H1161" s="208" t="s">
        <v>1</v>
      </c>
      <c r="I1161" s="210"/>
      <c r="J1161" s="206"/>
      <c r="K1161" s="206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211</v>
      </c>
      <c r="AU1161" s="215" t="s">
        <v>135</v>
      </c>
      <c r="AV1161" s="13" t="s">
        <v>83</v>
      </c>
      <c r="AW1161" s="13" t="s">
        <v>32</v>
      </c>
      <c r="AX1161" s="13" t="s">
        <v>76</v>
      </c>
      <c r="AY1161" s="215" t="s">
        <v>126</v>
      </c>
    </row>
    <row r="1162" spans="1:65" s="14" customFormat="1">
      <c r="B1162" s="216"/>
      <c r="C1162" s="217"/>
      <c r="D1162" s="207" t="s">
        <v>211</v>
      </c>
      <c r="E1162" s="218" t="s">
        <v>1</v>
      </c>
      <c r="F1162" s="219" t="s">
        <v>148</v>
      </c>
      <c r="G1162" s="217"/>
      <c r="H1162" s="220">
        <v>4</v>
      </c>
      <c r="I1162" s="221"/>
      <c r="J1162" s="217"/>
      <c r="K1162" s="217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211</v>
      </c>
      <c r="AU1162" s="226" t="s">
        <v>135</v>
      </c>
      <c r="AV1162" s="14" t="s">
        <v>135</v>
      </c>
      <c r="AW1162" s="14" t="s">
        <v>32</v>
      </c>
      <c r="AX1162" s="14" t="s">
        <v>76</v>
      </c>
      <c r="AY1162" s="226" t="s">
        <v>126</v>
      </c>
    </row>
    <row r="1163" spans="1:65" s="13" customFormat="1">
      <c r="B1163" s="205"/>
      <c r="C1163" s="206"/>
      <c r="D1163" s="207" t="s">
        <v>211</v>
      </c>
      <c r="E1163" s="208" t="s">
        <v>1</v>
      </c>
      <c r="F1163" s="209" t="s">
        <v>355</v>
      </c>
      <c r="G1163" s="206"/>
      <c r="H1163" s="208" t="s">
        <v>1</v>
      </c>
      <c r="I1163" s="210"/>
      <c r="J1163" s="206"/>
      <c r="K1163" s="206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211</v>
      </c>
      <c r="AU1163" s="215" t="s">
        <v>135</v>
      </c>
      <c r="AV1163" s="13" t="s">
        <v>83</v>
      </c>
      <c r="AW1163" s="13" t="s">
        <v>32</v>
      </c>
      <c r="AX1163" s="13" t="s">
        <v>76</v>
      </c>
      <c r="AY1163" s="215" t="s">
        <v>126</v>
      </c>
    </row>
    <row r="1164" spans="1:65" s="14" customFormat="1">
      <c r="B1164" s="216"/>
      <c r="C1164" s="217"/>
      <c r="D1164" s="207" t="s">
        <v>211</v>
      </c>
      <c r="E1164" s="218" t="s">
        <v>1</v>
      </c>
      <c r="F1164" s="219" t="s">
        <v>1270</v>
      </c>
      <c r="G1164" s="217"/>
      <c r="H1164" s="220">
        <v>8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211</v>
      </c>
      <c r="AU1164" s="226" t="s">
        <v>135</v>
      </c>
      <c r="AV1164" s="14" t="s">
        <v>135</v>
      </c>
      <c r="AW1164" s="14" t="s">
        <v>32</v>
      </c>
      <c r="AX1164" s="14" t="s">
        <v>76</v>
      </c>
      <c r="AY1164" s="226" t="s">
        <v>126</v>
      </c>
    </row>
    <row r="1165" spans="1:65" s="13" customFormat="1">
      <c r="B1165" s="205"/>
      <c r="C1165" s="206"/>
      <c r="D1165" s="207" t="s">
        <v>211</v>
      </c>
      <c r="E1165" s="208" t="s">
        <v>1</v>
      </c>
      <c r="F1165" s="209" t="s">
        <v>371</v>
      </c>
      <c r="G1165" s="206"/>
      <c r="H1165" s="208" t="s">
        <v>1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211</v>
      </c>
      <c r="AU1165" s="215" t="s">
        <v>135</v>
      </c>
      <c r="AV1165" s="13" t="s">
        <v>83</v>
      </c>
      <c r="AW1165" s="13" t="s">
        <v>32</v>
      </c>
      <c r="AX1165" s="13" t="s">
        <v>76</v>
      </c>
      <c r="AY1165" s="215" t="s">
        <v>126</v>
      </c>
    </row>
    <row r="1166" spans="1:65" s="14" customFormat="1">
      <c r="B1166" s="216"/>
      <c r="C1166" s="217"/>
      <c r="D1166" s="207" t="s">
        <v>211</v>
      </c>
      <c r="E1166" s="218" t="s">
        <v>1</v>
      </c>
      <c r="F1166" s="219" t="s">
        <v>148</v>
      </c>
      <c r="G1166" s="217"/>
      <c r="H1166" s="220">
        <v>4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211</v>
      </c>
      <c r="AU1166" s="226" t="s">
        <v>135</v>
      </c>
      <c r="AV1166" s="14" t="s">
        <v>135</v>
      </c>
      <c r="AW1166" s="14" t="s">
        <v>32</v>
      </c>
      <c r="AX1166" s="14" t="s">
        <v>76</v>
      </c>
      <c r="AY1166" s="226" t="s">
        <v>126</v>
      </c>
    </row>
    <row r="1167" spans="1:65" s="15" customFormat="1">
      <c r="B1167" s="227"/>
      <c r="C1167" s="228"/>
      <c r="D1167" s="207" t="s">
        <v>211</v>
      </c>
      <c r="E1167" s="229" t="s">
        <v>1</v>
      </c>
      <c r="F1167" s="230" t="s">
        <v>219</v>
      </c>
      <c r="G1167" s="228"/>
      <c r="H1167" s="231">
        <v>16</v>
      </c>
      <c r="I1167" s="232"/>
      <c r="J1167" s="228"/>
      <c r="K1167" s="228"/>
      <c r="L1167" s="233"/>
      <c r="M1167" s="234"/>
      <c r="N1167" s="235"/>
      <c r="O1167" s="235"/>
      <c r="P1167" s="235"/>
      <c r="Q1167" s="235"/>
      <c r="R1167" s="235"/>
      <c r="S1167" s="235"/>
      <c r="T1167" s="236"/>
      <c r="AT1167" s="237" t="s">
        <v>211</v>
      </c>
      <c r="AU1167" s="237" t="s">
        <v>135</v>
      </c>
      <c r="AV1167" s="15" t="s">
        <v>148</v>
      </c>
      <c r="AW1167" s="15" t="s">
        <v>32</v>
      </c>
      <c r="AX1167" s="15" t="s">
        <v>83</v>
      </c>
      <c r="AY1167" s="237" t="s">
        <v>126</v>
      </c>
    </row>
    <row r="1168" spans="1:65" s="2" customFormat="1" ht="24.2" customHeight="1">
      <c r="A1168" s="35"/>
      <c r="B1168" s="36"/>
      <c r="C1168" s="187" t="s">
        <v>1596</v>
      </c>
      <c r="D1168" s="187" t="s">
        <v>129</v>
      </c>
      <c r="E1168" s="188" t="s">
        <v>1597</v>
      </c>
      <c r="F1168" s="189" t="s">
        <v>1598</v>
      </c>
      <c r="G1168" s="190" t="s">
        <v>301</v>
      </c>
      <c r="H1168" s="191">
        <v>137</v>
      </c>
      <c r="I1168" s="192"/>
      <c r="J1168" s="193">
        <f>ROUND(I1168*H1168,2)</f>
        <v>0</v>
      </c>
      <c r="K1168" s="189" t="s">
        <v>133</v>
      </c>
      <c r="L1168" s="40"/>
      <c r="M1168" s="194" t="s">
        <v>1</v>
      </c>
      <c r="N1168" s="195" t="s">
        <v>42</v>
      </c>
      <c r="O1168" s="72"/>
      <c r="P1168" s="196">
        <f>O1168*H1168</f>
        <v>0</v>
      </c>
      <c r="Q1168" s="196">
        <v>0</v>
      </c>
      <c r="R1168" s="196">
        <f>Q1168*H1168</f>
        <v>0</v>
      </c>
      <c r="S1168" s="196">
        <v>2.4E-2</v>
      </c>
      <c r="T1168" s="197">
        <f>S1168*H1168</f>
        <v>3.2880000000000003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98" t="s">
        <v>298</v>
      </c>
      <c r="AT1168" s="198" t="s">
        <v>129</v>
      </c>
      <c r="AU1168" s="198" t="s">
        <v>135</v>
      </c>
      <c r="AY1168" s="18" t="s">
        <v>126</v>
      </c>
      <c r="BE1168" s="199">
        <f>IF(N1168="základní",J1168,0)</f>
        <v>0</v>
      </c>
      <c r="BF1168" s="199">
        <f>IF(N1168="snížená",J1168,0)</f>
        <v>0</v>
      </c>
      <c r="BG1168" s="199">
        <f>IF(N1168="zákl. přenesená",J1168,0)</f>
        <v>0</v>
      </c>
      <c r="BH1168" s="199">
        <f>IF(N1168="sníž. přenesená",J1168,0)</f>
        <v>0</v>
      </c>
      <c r="BI1168" s="199">
        <f>IF(N1168="nulová",J1168,0)</f>
        <v>0</v>
      </c>
      <c r="BJ1168" s="18" t="s">
        <v>135</v>
      </c>
      <c r="BK1168" s="199">
        <f>ROUND(I1168*H1168,2)</f>
        <v>0</v>
      </c>
      <c r="BL1168" s="18" t="s">
        <v>298</v>
      </c>
      <c r="BM1168" s="198" t="s">
        <v>1599</v>
      </c>
    </row>
    <row r="1169" spans="1:65" s="13" customFormat="1">
      <c r="B1169" s="205"/>
      <c r="C1169" s="206"/>
      <c r="D1169" s="207" t="s">
        <v>211</v>
      </c>
      <c r="E1169" s="208" t="s">
        <v>1</v>
      </c>
      <c r="F1169" s="209" t="s">
        <v>388</v>
      </c>
      <c r="G1169" s="206"/>
      <c r="H1169" s="208" t="s">
        <v>1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211</v>
      </c>
      <c r="AU1169" s="215" t="s">
        <v>135</v>
      </c>
      <c r="AV1169" s="13" t="s">
        <v>83</v>
      </c>
      <c r="AW1169" s="13" t="s">
        <v>32</v>
      </c>
      <c r="AX1169" s="13" t="s">
        <v>76</v>
      </c>
      <c r="AY1169" s="215" t="s">
        <v>126</v>
      </c>
    </row>
    <row r="1170" spans="1:65" s="14" customFormat="1">
      <c r="B1170" s="216"/>
      <c r="C1170" s="217"/>
      <c r="D1170" s="207" t="s">
        <v>211</v>
      </c>
      <c r="E1170" s="218" t="s">
        <v>1</v>
      </c>
      <c r="F1170" s="219" t="s">
        <v>7</v>
      </c>
      <c r="G1170" s="217"/>
      <c r="H1170" s="220">
        <v>21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211</v>
      </c>
      <c r="AU1170" s="226" t="s">
        <v>135</v>
      </c>
      <c r="AV1170" s="14" t="s">
        <v>135</v>
      </c>
      <c r="AW1170" s="14" t="s">
        <v>32</v>
      </c>
      <c r="AX1170" s="14" t="s">
        <v>76</v>
      </c>
      <c r="AY1170" s="226" t="s">
        <v>126</v>
      </c>
    </row>
    <row r="1171" spans="1:65" s="13" customFormat="1">
      <c r="B1171" s="205"/>
      <c r="C1171" s="206"/>
      <c r="D1171" s="207" t="s">
        <v>211</v>
      </c>
      <c r="E1171" s="208" t="s">
        <v>1</v>
      </c>
      <c r="F1171" s="209" t="s">
        <v>351</v>
      </c>
      <c r="G1171" s="206"/>
      <c r="H1171" s="208" t="s">
        <v>1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211</v>
      </c>
      <c r="AU1171" s="215" t="s">
        <v>135</v>
      </c>
      <c r="AV1171" s="13" t="s">
        <v>83</v>
      </c>
      <c r="AW1171" s="13" t="s">
        <v>32</v>
      </c>
      <c r="AX1171" s="13" t="s">
        <v>76</v>
      </c>
      <c r="AY1171" s="215" t="s">
        <v>126</v>
      </c>
    </row>
    <row r="1172" spans="1:65" s="14" customFormat="1">
      <c r="B1172" s="216"/>
      <c r="C1172" s="217"/>
      <c r="D1172" s="207" t="s">
        <v>211</v>
      </c>
      <c r="E1172" s="218" t="s">
        <v>1</v>
      </c>
      <c r="F1172" s="219" t="s">
        <v>405</v>
      </c>
      <c r="G1172" s="217"/>
      <c r="H1172" s="220">
        <v>32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211</v>
      </c>
      <c r="AU1172" s="226" t="s">
        <v>135</v>
      </c>
      <c r="AV1172" s="14" t="s">
        <v>135</v>
      </c>
      <c r="AW1172" s="14" t="s">
        <v>32</v>
      </c>
      <c r="AX1172" s="14" t="s">
        <v>76</v>
      </c>
      <c r="AY1172" s="226" t="s">
        <v>126</v>
      </c>
    </row>
    <row r="1173" spans="1:65" s="13" customFormat="1">
      <c r="B1173" s="205"/>
      <c r="C1173" s="206"/>
      <c r="D1173" s="207" t="s">
        <v>211</v>
      </c>
      <c r="E1173" s="208" t="s">
        <v>1</v>
      </c>
      <c r="F1173" s="209" t="s">
        <v>355</v>
      </c>
      <c r="G1173" s="206"/>
      <c r="H1173" s="208" t="s">
        <v>1</v>
      </c>
      <c r="I1173" s="210"/>
      <c r="J1173" s="206"/>
      <c r="K1173" s="206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211</v>
      </c>
      <c r="AU1173" s="215" t="s">
        <v>135</v>
      </c>
      <c r="AV1173" s="13" t="s">
        <v>83</v>
      </c>
      <c r="AW1173" s="13" t="s">
        <v>32</v>
      </c>
      <c r="AX1173" s="13" t="s">
        <v>76</v>
      </c>
      <c r="AY1173" s="215" t="s">
        <v>126</v>
      </c>
    </row>
    <row r="1174" spans="1:65" s="14" customFormat="1">
      <c r="B1174" s="216"/>
      <c r="C1174" s="217"/>
      <c r="D1174" s="207" t="s">
        <v>211</v>
      </c>
      <c r="E1174" s="218" t="s">
        <v>1</v>
      </c>
      <c r="F1174" s="219" t="s">
        <v>1600</v>
      </c>
      <c r="G1174" s="217"/>
      <c r="H1174" s="220">
        <v>60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211</v>
      </c>
      <c r="AU1174" s="226" t="s">
        <v>135</v>
      </c>
      <c r="AV1174" s="14" t="s">
        <v>135</v>
      </c>
      <c r="AW1174" s="14" t="s">
        <v>32</v>
      </c>
      <c r="AX1174" s="14" t="s">
        <v>76</v>
      </c>
      <c r="AY1174" s="226" t="s">
        <v>126</v>
      </c>
    </row>
    <row r="1175" spans="1:65" s="13" customFormat="1">
      <c r="B1175" s="205"/>
      <c r="C1175" s="206"/>
      <c r="D1175" s="207" t="s">
        <v>211</v>
      </c>
      <c r="E1175" s="208" t="s">
        <v>1</v>
      </c>
      <c r="F1175" s="209" t="s">
        <v>371</v>
      </c>
      <c r="G1175" s="206"/>
      <c r="H1175" s="208" t="s">
        <v>1</v>
      </c>
      <c r="I1175" s="210"/>
      <c r="J1175" s="206"/>
      <c r="K1175" s="206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211</v>
      </c>
      <c r="AU1175" s="215" t="s">
        <v>135</v>
      </c>
      <c r="AV1175" s="13" t="s">
        <v>83</v>
      </c>
      <c r="AW1175" s="13" t="s">
        <v>32</v>
      </c>
      <c r="AX1175" s="13" t="s">
        <v>76</v>
      </c>
      <c r="AY1175" s="215" t="s">
        <v>126</v>
      </c>
    </row>
    <row r="1176" spans="1:65" s="14" customFormat="1">
      <c r="B1176" s="216"/>
      <c r="C1176" s="217"/>
      <c r="D1176" s="207" t="s">
        <v>211</v>
      </c>
      <c r="E1176" s="218" t="s">
        <v>1</v>
      </c>
      <c r="F1176" s="219" t="s">
        <v>339</v>
      </c>
      <c r="G1176" s="217"/>
      <c r="H1176" s="220">
        <v>24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211</v>
      </c>
      <c r="AU1176" s="226" t="s">
        <v>135</v>
      </c>
      <c r="AV1176" s="14" t="s">
        <v>135</v>
      </c>
      <c r="AW1176" s="14" t="s">
        <v>32</v>
      </c>
      <c r="AX1176" s="14" t="s">
        <v>76</v>
      </c>
      <c r="AY1176" s="226" t="s">
        <v>126</v>
      </c>
    </row>
    <row r="1177" spans="1:65" s="15" customFormat="1">
      <c r="B1177" s="227"/>
      <c r="C1177" s="228"/>
      <c r="D1177" s="207" t="s">
        <v>211</v>
      </c>
      <c r="E1177" s="229" t="s">
        <v>1</v>
      </c>
      <c r="F1177" s="230" t="s">
        <v>219</v>
      </c>
      <c r="G1177" s="228"/>
      <c r="H1177" s="231">
        <v>137</v>
      </c>
      <c r="I1177" s="232"/>
      <c r="J1177" s="228"/>
      <c r="K1177" s="228"/>
      <c r="L1177" s="233"/>
      <c r="M1177" s="234"/>
      <c r="N1177" s="235"/>
      <c r="O1177" s="235"/>
      <c r="P1177" s="235"/>
      <c r="Q1177" s="235"/>
      <c r="R1177" s="235"/>
      <c r="S1177" s="235"/>
      <c r="T1177" s="236"/>
      <c r="AT1177" s="237" t="s">
        <v>211</v>
      </c>
      <c r="AU1177" s="237" t="s">
        <v>135</v>
      </c>
      <c r="AV1177" s="15" t="s">
        <v>148</v>
      </c>
      <c r="AW1177" s="15" t="s">
        <v>32</v>
      </c>
      <c r="AX1177" s="15" t="s">
        <v>83</v>
      </c>
      <c r="AY1177" s="237" t="s">
        <v>126</v>
      </c>
    </row>
    <row r="1178" spans="1:65" s="2" customFormat="1" ht="24.2" customHeight="1">
      <c r="A1178" s="35"/>
      <c r="B1178" s="36"/>
      <c r="C1178" s="187" t="s">
        <v>1601</v>
      </c>
      <c r="D1178" s="187" t="s">
        <v>129</v>
      </c>
      <c r="E1178" s="188" t="s">
        <v>1602</v>
      </c>
      <c r="F1178" s="189" t="s">
        <v>1603</v>
      </c>
      <c r="G1178" s="190" t="s">
        <v>301</v>
      </c>
      <c r="H1178" s="191">
        <v>8</v>
      </c>
      <c r="I1178" s="192"/>
      <c r="J1178" s="193">
        <f>ROUND(I1178*H1178,2)</f>
        <v>0</v>
      </c>
      <c r="K1178" s="189" t="s">
        <v>133</v>
      </c>
      <c r="L1178" s="40"/>
      <c r="M1178" s="194" t="s">
        <v>1</v>
      </c>
      <c r="N1178" s="195" t="s">
        <v>42</v>
      </c>
      <c r="O1178" s="72"/>
      <c r="P1178" s="196">
        <f>O1178*H1178</f>
        <v>0</v>
      </c>
      <c r="Q1178" s="196">
        <v>0</v>
      </c>
      <c r="R1178" s="196">
        <f>Q1178*H1178</f>
        <v>0</v>
      </c>
      <c r="S1178" s="196">
        <v>2.5999999999999999E-2</v>
      </c>
      <c r="T1178" s="197">
        <f>S1178*H1178</f>
        <v>0.20799999999999999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98" t="s">
        <v>298</v>
      </c>
      <c r="AT1178" s="198" t="s">
        <v>129</v>
      </c>
      <c r="AU1178" s="198" t="s">
        <v>135</v>
      </c>
      <c r="AY1178" s="18" t="s">
        <v>126</v>
      </c>
      <c r="BE1178" s="199">
        <f>IF(N1178="základní",J1178,0)</f>
        <v>0</v>
      </c>
      <c r="BF1178" s="199">
        <f>IF(N1178="snížená",J1178,0)</f>
        <v>0</v>
      </c>
      <c r="BG1178" s="199">
        <f>IF(N1178="zákl. přenesená",J1178,0)</f>
        <v>0</v>
      </c>
      <c r="BH1178" s="199">
        <f>IF(N1178="sníž. přenesená",J1178,0)</f>
        <v>0</v>
      </c>
      <c r="BI1178" s="199">
        <f>IF(N1178="nulová",J1178,0)</f>
        <v>0</v>
      </c>
      <c r="BJ1178" s="18" t="s">
        <v>135</v>
      </c>
      <c r="BK1178" s="199">
        <f>ROUND(I1178*H1178,2)</f>
        <v>0</v>
      </c>
      <c r="BL1178" s="18" t="s">
        <v>298</v>
      </c>
      <c r="BM1178" s="198" t="s">
        <v>1604</v>
      </c>
    </row>
    <row r="1179" spans="1:65" s="13" customFormat="1">
      <c r="B1179" s="205"/>
      <c r="C1179" s="206"/>
      <c r="D1179" s="207" t="s">
        <v>211</v>
      </c>
      <c r="E1179" s="208" t="s">
        <v>1</v>
      </c>
      <c r="F1179" s="209" t="s">
        <v>355</v>
      </c>
      <c r="G1179" s="206"/>
      <c r="H1179" s="208" t="s">
        <v>1</v>
      </c>
      <c r="I1179" s="210"/>
      <c r="J1179" s="206"/>
      <c r="K1179" s="206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211</v>
      </c>
      <c r="AU1179" s="215" t="s">
        <v>135</v>
      </c>
      <c r="AV1179" s="13" t="s">
        <v>83</v>
      </c>
      <c r="AW1179" s="13" t="s">
        <v>32</v>
      </c>
      <c r="AX1179" s="13" t="s">
        <v>76</v>
      </c>
      <c r="AY1179" s="215" t="s">
        <v>126</v>
      </c>
    </row>
    <row r="1180" spans="1:65" s="14" customFormat="1">
      <c r="B1180" s="216"/>
      <c r="C1180" s="217"/>
      <c r="D1180" s="207" t="s">
        <v>211</v>
      </c>
      <c r="E1180" s="218" t="s">
        <v>1</v>
      </c>
      <c r="F1180" s="219" t="s">
        <v>164</v>
      </c>
      <c r="G1180" s="217"/>
      <c r="H1180" s="220">
        <v>8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211</v>
      </c>
      <c r="AU1180" s="226" t="s">
        <v>135</v>
      </c>
      <c r="AV1180" s="14" t="s">
        <v>135</v>
      </c>
      <c r="AW1180" s="14" t="s">
        <v>32</v>
      </c>
      <c r="AX1180" s="14" t="s">
        <v>83</v>
      </c>
      <c r="AY1180" s="226" t="s">
        <v>126</v>
      </c>
    </row>
    <row r="1181" spans="1:65" s="2" customFormat="1" ht="16.5" customHeight="1">
      <c r="A1181" s="35"/>
      <c r="B1181" s="36"/>
      <c r="C1181" s="187" t="s">
        <v>1605</v>
      </c>
      <c r="D1181" s="187" t="s">
        <v>129</v>
      </c>
      <c r="E1181" s="188" t="s">
        <v>1606</v>
      </c>
      <c r="F1181" s="189" t="s">
        <v>1607</v>
      </c>
      <c r="G1181" s="190" t="s">
        <v>209</v>
      </c>
      <c r="H1181" s="191">
        <v>107.28</v>
      </c>
      <c r="I1181" s="192"/>
      <c r="J1181" s="193">
        <f>ROUND(I1181*H1181,2)</f>
        <v>0</v>
      </c>
      <c r="K1181" s="189" t="s">
        <v>133</v>
      </c>
      <c r="L1181" s="40"/>
      <c r="M1181" s="194" t="s">
        <v>1</v>
      </c>
      <c r="N1181" s="195" t="s">
        <v>42</v>
      </c>
      <c r="O1181" s="72"/>
      <c r="P1181" s="196">
        <f>O1181*H1181</f>
        <v>0</v>
      </c>
      <c r="Q1181" s="196">
        <v>0</v>
      </c>
      <c r="R1181" s="196">
        <f>Q1181*H1181</f>
        <v>0</v>
      </c>
      <c r="S1181" s="196">
        <v>1.695E-2</v>
      </c>
      <c r="T1181" s="197">
        <f>S1181*H1181</f>
        <v>1.8183959999999999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8" t="s">
        <v>298</v>
      </c>
      <c r="AT1181" s="198" t="s">
        <v>129</v>
      </c>
      <c r="AU1181" s="198" t="s">
        <v>135</v>
      </c>
      <c r="AY1181" s="18" t="s">
        <v>126</v>
      </c>
      <c r="BE1181" s="199">
        <f>IF(N1181="základní",J1181,0)</f>
        <v>0</v>
      </c>
      <c r="BF1181" s="199">
        <f>IF(N1181="snížená",J1181,0)</f>
        <v>0</v>
      </c>
      <c r="BG1181" s="199">
        <f>IF(N1181="zákl. přenesená",J1181,0)</f>
        <v>0</v>
      </c>
      <c r="BH1181" s="199">
        <f>IF(N1181="sníž. přenesená",J1181,0)</f>
        <v>0</v>
      </c>
      <c r="BI1181" s="199">
        <f>IF(N1181="nulová",J1181,0)</f>
        <v>0</v>
      </c>
      <c r="BJ1181" s="18" t="s">
        <v>135</v>
      </c>
      <c r="BK1181" s="199">
        <f>ROUND(I1181*H1181,2)</f>
        <v>0</v>
      </c>
      <c r="BL1181" s="18" t="s">
        <v>298</v>
      </c>
      <c r="BM1181" s="198" t="s">
        <v>1608</v>
      </c>
    </row>
    <row r="1182" spans="1:65" s="13" customFormat="1">
      <c r="B1182" s="205"/>
      <c r="C1182" s="206"/>
      <c r="D1182" s="207" t="s">
        <v>211</v>
      </c>
      <c r="E1182" s="208" t="s">
        <v>1</v>
      </c>
      <c r="F1182" s="209" t="s">
        <v>1609</v>
      </c>
      <c r="G1182" s="206"/>
      <c r="H1182" s="208" t="s">
        <v>1</v>
      </c>
      <c r="I1182" s="210"/>
      <c r="J1182" s="206"/>
      <c r="K1182" s="206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211</v>
      </c>
      <c r="AU1182" s="215" t="s">
        <v>135</v>
      </c>
      <c r="AV1182" s="13" t="s">
        <v>83</v>
      </c>
      <c r="AW1182" s="13" t="s">
        <v>32</v>
      </c>
      <c r="AX1182" s="13" t="s">
        <v>76</v>
      </c>
      <c r="AY1182" s="215" t="s">
        <v>126</v>
      </c>
    </row>
    <row r="1183" spans="1:65" s="14" customFormat="1">
      <c r="B1183" s="216"/>
      <c r="C1183" s="217"/>
      <c r="D1183" s="207" t="s">
        <v>211</v>
      </c>
      <c r="E1183" s="218" t="s">
        <v>1</v>
      </c>
      <c r="F1183" s="219" t="s">
        <v>1610</v>
      </c>
      <c r="G1183" s="217"/>
      <c r="H1183" s="220">
        <v>42.48</v>
      </c>
      <c r="I1183" s="221"/>
      <c r="J1183" s="217"/>
      <c r="K1183" s="217"/>
      <c r="L1183" s="222"/>
      <c r="M1183" s="223"/>
      <c r="N1183" s="224"/>
      <c r="O1183" s="224"/>
      <c r="P1183" s="224"/>
      <c r="Q1183" s="224"/>
      <c r="R1183" s="224"/>
      <c r="S1183" s="224"/>
      <c r="T1183" s="225"/>
      <c r="AT1183" s="226" t="s">
        <v>211</v>
      </c>
      <c r="AU1183" s="226" t="s">
        <v>135</v>
      </c>
      <c r="AV1183" s="14" t="s">
        <v>135</v>
      </c>
      <c r="AW1183" s="14" t="s">
        <v>32</v>
      </c>
      <c r="AX1183" s="14" t="s">
        <v>76</v>
      </c>
      <c r="AY1183" s="226" t="s">
        <v>126</v>
      </c>
    </row>
    <row r="1184" spans="1:65" s="14" customFormat="1">
      <c r="B1184" s="216"/>
      <c r="C1184" s="217"/>
      <c r="D1184" s="207" t="s">
        <v>211</v>
      </c>
      <c r="E1184" s="218" t="s">
        <v>1</v>
      </c>
      <c r="F1184" s="219" t="s">
        <v>1611</v>
      </c>
      <c r="G1184" s="217"/>
      <c r="H1184" s="220">
        <v>83.712000000000003</v>
      </c>
      <c r="I1184" s="221"/>
      <c r="J1184" s="217"/>
      <c r="K1184" s="217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211</v>
      </c>
      <c r="AU1184" s="226" t="s">
        <v>135</v>
      </c>
      <c r="AV1184" s="14" t="s">
        <v>135</v>
      </c>
      <c r="AW1184" s="14" t="s">
        <v>32</v>
      </c>
      <c r="AX1184" s="14" t="s">
        <v>76</v>
      </c>
      <c r="AY1184" s="226" t="s">
        <v>126</v>
      </c>
    </row>
    <row r="1185" spans="1:65" s="14" customFormat="1">
      <c r="B1185" s="216"/>
      <c r="C1185" s="217"/>
      <c r="D1185" s="207" t="s">
        <v>211</v>
      </c>
      <c r="E1185" s="218" t="s">
        <v>1</v>
      </c>
      <c r="F1185" s="219" t="s">
        <v>1612</v>
      </c>
      <c r="G1185" s="217"/>
      <c r="H1185" s="220">
        <v>-18.911999999999999</v>
      </c>
      <c r="I1185" s="221"/>
      <c r="J1185" s="217"/>
      <c r="K1185" s="217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211</v>
      </c>
      <c r="AU1185" s="226" t="s">
        <v>135</v>
      </c>
      <c r="AV1185" s="14" t="s">
        <v>135</v>
      </c>
      <c r="AW1185" s="14" t="s">
        <v>32</v>
      </c>
      <c r="AX1185" s="14" t="s">
        <v>76</v>
      </c>
      <c r="AY1185" s="226" t="s">
        <v>126</v>
      </c>
    </row>
    <row r="1186" spans="1:65" s="15" customFormat="1">
      <c r="B1186" s="227"/>
      <c r="C1186" s="228"/>
      <c r="D1186" s="207" t="s">
        <v>211</v>
      </c>
      <c r="E1186" s="229" t="s">
        <v>1</v>
      </c>
      <c r="F1186" s="230" t="s">
        <v>219</v>
      </c>
      <c r="G1186" s="228"/>
      <c r="H1186" s="231">
        <v>107.28</v>
      </c>
      <c r="I1186" s="232"/>
      <c r="J1186" s="228"/>
      <c r="K1186" s="228"/>
      <c r="L1186" s="233"/>
      <c r="M1186" s="234"/>
      <c r="N1186" s="235"/>
      <c r="O1186" s="235"/>
      <c r="P1186" s="235"/>
      <c r="Q1186" s="235"/>
      <c r="R1186" s="235"/>
      <c r="S1186" s="235"/>
      <c r="T1186" s="236"/>
      <c r="AT1186" s="237" t="s">
        <v>211</v>
      </c>
      <c r="AU1186" s="237" t="s">
        <v>135</v>
      </c>
      <c r="AV1186" s="15" t="s">
        <v>148</v>
      </c>
      <c r="AW1186" s="15" t="s">
        <v>32</v>
      </c>
      <c r="AX1186" s="15" t="s">
        <v>83</v>
      </c>
      <c r="AY1186" s="237" t="s">
        <v>126</v>
      </c>
    </row>
    <row r="1187" spans="1:65" s="2" customFormat="1" ht="16.5" customHeight="1">
      <c r="A1187" s="35"/>
      <c r="B1187" s="36"/>
      <c r="C1187" s="187" t="s">
        <v>1613</v>
      </c>
      <c r="D1187" s="187" t="s">
        <v>129</v>
      </c>
      <c r="E1187" s="188" t="s">
        <v>1614</v>
      </c>
      <c r="F1187" s="189" t="s">
        <v>1615</v>
      </c>
      <c r="G1187" s="190" t="s">
        <v>301</v>
      </c>
      <c r="H1187" s="191">
        <v>68</v>
      </c>
      <c r="I1187" s="192"/>
      <c r="J1187" s="193">
        <f>ROUND(I1187*H1187,2)</f>
        <v>0</v>
      </c>
      <c r="K1187" s="189" t="s">
        <v>133</v>
      </c>
      <c r="L1187" s="40"/>
      <c r="M1187" s="194" t="s">
        <v>1</v>
      </c>
      <c r="N1187" s="195" t="s">
        <v>42</v>
      </c>
      <c r="O1187" s="72"/>
      <c r="P1187" s="196">
        <f>O1187*H1187</f>
        <v>0</v>
      </c>
      <c r="Q1187" s="196">
        <v>0</v>
      </c>
      <c r="R1187" s="196">
        <f>Q1187*H1187</f>
        <v>0</v>
      </c>
      <c r="S1187" s="196">
        <v>3.0000000000000001E-3</v>
      </c>
      <c r="T1187" s="197">
        <f>S1187*H1187</f>
        <v>0.20400000000000001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8" t="s">
        <v>298</v>
      </c>
      <c r="AT1187" s="198" t="s">
        <v>129</v>
      </c>
      <c r="AU1187" s="198" t="s">
        <v>135</v>
      </c>
      <c r="AY1187" s="18" t="s">
        <v>126</v>
      </c>
      <c r="BE1187" s="199">
        <f>IF(N1187="základní",J1187,0)</f>
        <v>0</v>
      </c>
      <c r="BF1187" s="199">
        <f>IF(N1187="snížená",J1187,0)</f>
        <v>0</v>
      </c>
      <c r="BG1187" s="199">
        <f>IF(N1187="zákl. přenesená",J1187,0)</f>
        <v>0</v>
      </c>
      <c r="BH1187" s="199">
        <f>IF(N1187="sníž. přenesená",J1187,0)</f>
        <v>0</v>
      </c>
      <c r="BI1187" s="199">
        <f>IF(N1187="nulová",J1187,0)</f>
        <v>0</v>
      </c>
      <c r="BJ1187" s="18" t="s">
        <v>135</v>
      </c>
      <c r="BK1187" s="199">
        <f>ROUND(I1187*H1187,2)</f>
        <v>0</v>
      </c>
      <c r="BL1187" s="18" t="s">
        <v>298</v>
      </c>
      <c r="BM1187" s="198" t="s">
        <v>1616</v>
      </c>
    </row>
    <row r="1188" spans="1:65" s="13" customFormat="1">
      <c r="B1188" s="205"/>
      <c r="C1188" s="206"/>
      <c r="D1188" s="207" t="s">
        <v>211</v>
      </c>
      <c r="E1188" s="208" t="s">
        <v>1</v>
      </c>
      <c r="F1188" s="209" t="s">
        <v>388</v>
      </c>
      <c r="G1188" s="206"/>
      <c r="H1188" s="208" t="s">
        <v>1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211</v>
      </c>
      <c r="AU1188" s="215" t="s">
        <v>135</v>
      </c>
      <c r="AV1188" s="13" t="s">
        <v>83</v>
      </c>
      <c r="AW1188" s="13" t="s">
        <v>32</v>
      </c>
      <c r="AX1188" s="13" t="s">
        <v>76</v>
      </c>
      <c r="AY1188" s="215" t="s">
        <v>126</v>
      </c>
    </row>
    <row r="1189" spans="1:65" s="14" customFormat="1">
      <c r="B1189" s="216"/>
      <c r="C1189" s="217"/>
      <c r="D1189" s="207" t="s">
        <v>211</v>
      </c>
      <c r="E1189" s="218" t="s">
        <v>1</v>
      </c>
      <c r="F1189" s="219" t="s">
        <v>358</v>
      </c>
      <c r="G1189" s="217"/>
      <c r="H1189" s="220">
        <v>26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211</v>
      </c>
      <c r="AU1189" s="226" t="s">
        <v>135</v>
      </c>
      <c r="AV1189" s="14" t="s">
        <v>135</v>
      </c>
      <c r="AW1189" s="14" t="s">
        <v>32</v>
      </c>
      <c r="AX1189" s="14" t="s">
        <v>76</v>
      </c>
      <c r="AY1189" s="226" t="s">
        <v>126</v>
      </c>
    </row>
    <row r="1190" spans="1:65" s="13" customFormat="1">
      <c r="B1190" s="205"/>
      <c r="C1190" s="206"/>
      <c r="D1190" s="207" t="s">
        <v>211</v>
      </c>
      <c r="E1190" s="208" t="s">
        <v>1</v>
      </c>
      <c r="F1190" s="209" t="s">
        <v>351</v>
      </c>
      <c r="G1190" s="206"/>
      <c r="H1190" s="208" t="s">
        <v>1</v>
      </c>
      <c r="I1190" s="210"/>
      <c r="J1190" s="206"/>
      <c r="K1190" s="206"/>
      <c r="L1190" s="211"/>
      <c r="M1190" s="212"/>
      <c r="N1190" s="213"/>
      <c r="O1190" s="213"/>
      <c r="P1190" s="213"/>
      <c r="Q1190" s="213"/>
      <c r="R1190" s="213"/>
      <c r="S1190" s="213"/>
      <c r="T1190" s="214"/>
      <c r="AT1190" s="215" t="s">
        <v>211</v>
      </c>
      <c r="AU1190" s="215" t="s">
        <v>135</v>
      </c>
      <c r="AV1190" s="13" t="s">
        <v>83</v>
      </c>
      <c r="AW1190" s="13" t="s">
        <v>32</v>
      </c>
      <c r="AX1190" s="13" t="s">
        <v>76</v>
      </c>
      <c r="AY1190" s="215" t="s">
        <v>126</v>
      </c>
    </row>
    <row r="1191" spans="1:65" s="14" customFormat="1">
      <c r="B1191" s="216"/>
      <c r="C1191" s="217"/>
      <c r="D1191" s="207" t="s">
        <v>211</v>
      </c>
      <c r="E1191" s="218" t="s">
        <v>1</v>
      </c>
      <c r="F1191" s="219" t="s">
        <v>164</v>
      </c>
      <c r="G1191" s="217"/>
      <c r="H1191" s="220">
        <v>8</v>
      </c>
      <c r="I1191" s="221"/>
      <c r="J1191" s="217"/>
      <c r="K1191" s="217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211</v>
      </c>
      <c r="AU1191" s="226" t="s">
        <v>135</v>
      </c>
      <c r="AV1191" s="14" t="s">
        <v>135</v>
      </c>
      <c r="AW1191" s="14" t="s">
        <v>32</v>
      </c>
      <c r="AX1191" s="14" t="s">
        <v>76</v>
      </c>
      <c r="AY1191" s="226" t="s">
        <v>126</v>
      </c>
    </row>
    <row r="1192" spans="1:65" s="13" customFormat="1">
      <c r="B1192" s="205"/>
      <c r="C1192" s="206"/>
      <c r="D1192" s="207" t="s">
        <v>211</v>
      </c>
      <c r="E1192" s="208" t="s">
        <v>1</v>
      </c>
      <c r="F1192" s="209" t="s">
        <v>355</v>
      </c>
      <c r="G1192" s="206"/>
      <c r="H1192" s="208" t="s">
        <v>1</v>
      </c>
      <c r="I1192" s="210"/>
      <c r="J1192" s="206"/>
      <c r="K1192" s="206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211</v>
      </c>
      <c r="AU1192" s="215" t="s">
        <v>135</v>
      </c>
      <c r="AV1192" s="13" t="s">
        <v>83</v>
      </c>
      <c r="AW1192" s="13" t="s">
        <v>32</v>
      </c>
      <c r="AX1192" s="13" t="s">
        <v>76</v>
      </c>
      <c r="AY1192" s="215" t="s">
        <v>126</v>
      </c>
    </row>
    <row r="1193" spans="1:65" s="14" customFormat="1">
      <c r="B1193" s="216"/>
      <c r="C1193" s="217"/>
      <c r="D1193" s="207" t="s">
        <v>211</v>
      </c>
      <c r="E1193" s="218" t="s">
        <v>1</v>
      </c>
      <c r="F1193" s="219" t="s">
        <v>405</v>
      </c>
      <c r="G1193" s="217"/>
      <c r="H1193" s="220">
        <v>32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211</v>
      </c>
      <c r="AU1193" s="226" t="s">
        <v>135</v>
      </c>
      <c r="AV1193" s="14" t="s">
        <v>135</v>
      </c>
      <c r="AW1193" s="14" t="s">
        <v>32</v>
      </c>
      <c r="AX1193" s="14" t="s">
        <v>76</v>
      </c>
      <c r="AY1193" s="226" t="s">
        <v>126</v>
      </c>
    </row>
    <row r="1194" spans="1:65" s="13" customFormat="1">
      <c r="B1194" s="205"/>
      <c r="C1194" s="206"/>
      <c r="D1194" s="207" t="s">
        <v>211</v>
      </c>
      <c r="E1194" s="208" t="s">
        <v>1</v>
      </c>
      <c r="F1194" s="209" t="s">
        <v>371</v>
      </c>
      <c r="G1194" s="206"/>
      <c r="H1194" s="208" t="s">
        <v>1</v>
      </c>
      <c r="I1194" s="210"/>
      <c r="J1194" s="206"/>
      <c r="K1194" s="206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211</v>
      </c>
      <c r="AU1194" s="215" t="s">
        <v>135</v>
      </c>
      <c r="AV1194" s="13" t="s">
        <v>83</v>
      </c>
      <c r="AW1194" s="13" t="s">
        <v>32</v>
      </c>
      <c r="AX1194" s="13" t="s">
        <v>76</v>
      </c>
      <c r="AY1194" s="215" t="s">
        <v>126</v>
      </c>
    </row>
    <row r="1195" spans="1:65" s="14" customFormat="1">
      <c r="B1195" s="216"/>
      <c r="C1195" s="217"/>
      <c r="D1195" s="207" t="s">
        <v>211</v>
      </c>
      <c r="E1195" s="218" t="s">
        <v>1</v>
      </c>
      <c r="F1195" s="219" t="s">
        <v>135</v>
      </c>
      <c r="G1195" s="217"/>
      <c r="H1195" s="220">
        <v>2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211</v>
      </c>
      <c r="AU1195" s="226" t="s">
        <v>135</v>
      </c>
      <c r="AV1195" s="14" t="s">
        <v>135</v>
      </c>
      <c r="AW1195" s="14" t="s">
        <v>32</v>
      </c>
      <c r="AX1195" s="14" t="s">
        <v>76</v>
      </c>
      <c r="AY1195" s="226" t="s">
        <v>126</v>
      </c>
    </row>
    <row r="1196" spans="1:65" s="15" customFormat="1">
      <c r="B1196" s="227"/>
      <c r="C1196" s="228"/>
      <c r="D1196" s="207" t="s">
        <v>211</v>
      </c>
      <c r="E1196" s="229" t="s">
        <v>1</v>
      </c>
      <c r="F1196" s="230" t="s">
        <v>219</v>
      </c>
      <c r="G1196" s="228"/>
      <c r="H1196" s="231">
        <v>68</v>
      </c>
      <c r="I1196" s="232"/>
      <c r="J1196" s="228"/>
      <c r="K1196" s="228"/>
      <c r="L1196" s="233"/>
      <c r="M1196" s="234"/>
      <c r="N1196" s="235"/>
      <c r="O1196" s="235"/>
      <c r="P1196" s="235"/>
      <c r="Q1196" s="235"/>
      <c r="R1196" s="235"/>
      <c r="S1196" s="235"/>
      <c r="T1196" s="236"/>
      <c r="AT1196" s="237" t="s">
        <v>211</v>
      </c>
      <c r="AU1196" s="237" t="s">
        <v>135</v>
      </c>
      <c r="AV1196" s="15" t="s">
        <v>148</v>
      </c>
      <c r="AW1196" s="15" t="s">
        <v>32</v>
      </c>
      <c r="AX1196" s="15" t="s">
        <v>83</v>
      </c>
      <c r="AY1196" s="237" t="s">
        <v>126</v>
      </c>
    </row>
    <row r="1197" spans="1:65" s="2" customFormat="1" ht="16.5" customHeight="1">
      <c r="A1197" s="35"/>
      <c r="B1197" s="36"/>
      <c r="C1197" s="187" t="s">
        <v>1617</v>
      </c>
      <c r="D1197" s="187" t="s">
        <v>129</v>
      </c>
      <c r="E1197" s="188" t="s">
        <v>1618</v>
      </c>
      <c r="F1197" s="189" t="s">
        <v>1619</v>
      </c>
      <c r="G1197" s="190" t="s">
        <v>301</v>
      </c>
      <c r="H1197" s="191">
        <v>41</v>
      </c>
      <c r="I1197" s="192"/>
      <c r="J1197" s="193">
        <f>ROUND(I1197*H1197,2)</f>
        <v>0</v>
      </c>
      <c r="K1197" s="189" t="s">
        <v>133</v>
      </c>
      <c r="L1197" s="40"/>
      <c r="M1197" s="194" t="s">
        <v>1</v>
      </c>
      <c r="N1197" s="195" t="s">
        <v>42</v>
      </c>
      <c r="O1197" s="72"/>
      <c r="P1197" s="196">
        <f>O1197*H1197</f>
        <v>0</v>
      </c>
      <c r="Q1197" s="196">
        <v>0</v>
      </c>
      <c r="R1197" s="196">
        <f>Q1197*H1197</f>
        <v>0</v>
      </c>
      <c r="S1197" s="196">
        <v>5.0000000000000001E-3</v>
      </c>
      <c r="T1197" s="197">
        <f>S1197*H1197</f>
        <v>0.20500000000000002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8" t="s">
        <v>298</v>
      </c>
      <c r="AT1197" s="198" t="s">
        <v>129</v>
      </c>
      <c r="AU1197" s="198" t="s">
        <v>135</v>
      </c>
      <c r="AY1197" s="18" t="s">
        <v>126</v>
      </c>
      <c r="BE1197" s="199">
        <f>IF(N1197="základní",J1197,0)</f>
        <v>0</v>
      </c>
      <c r="BF1197" s="199">
        <f>IF(N1197="snížená",J1197,0)</f>
        <v>0</v>
      </c>
      <c r="BG1197" s="199">
        <f>IF(N1197="zákl. přenesená",J1197,0)</f>
        <v>0</v>
      </c>
      <c r="BH1197" s="199">
        <f>IF(N1197="sníž. přenesená",J1197,0)</f>
        <v>0</v>
      </c>
      <c r="BI1197" s="199">
        <f>IF(N1197="nulová",J1197,0)</f>
        <v>0</v>
      </c>
      <c r="BJ1197" s="18" t="s">
        <v>135</v>
      </c>
      <c r="BK1197" s="199">
        <f>ROUND(I1197*H1197,2)</f>
        <v>0</v>
      </c>
      <c r="BL1197" s="18" t="s">
        <v>298</v>
      </c>
      <c r="BM1197" s="198" t="s">
        <v>1620</v>
      </c>
    </row>
    <row r="1198" spans="1:65" s="13" customFormat="1">
      <c r="B1198" s="205"/>
      <c r="C1198" s="206"/>
      <c r="D1198" s="207" t="s">
        <v>211</v>
      </c>
      <c r="E1198" s="208" t="s">
        <v>1</v>
      </c>
      <c r="F1198" s="209" t="s">
        <v>388</v>
      </c>
      <c r="G1198" s="206"/>
      <c r="H1198" s="208" t="s">
        <v>1</v>
      </c>
      <c r="I1198" s="210"/>
      <c r="J1198" s="206"/>
      <c r="K1198" s="206"/>
      <c r="L1198" s="211"/>
      <c r="M1198" s="212"/>
      <c r="N1198" s="213"/>
      <c r="O1198" s="213"/>
      <c r="P1198" s="213"/>
      <c r="Q1198" s="213"/>
      <c r="R1198" s="213"/>
      <c r="S1198" s="213"/>
      <c r="T1198" s="214"/>
      <c r="AT1198" s="215" t="s">
        <v>211</v>
      </c>
      <c r="AU1198" s="215" t="s">
        <v>135</v>
      </c>
      <c r="AV1198" s="13" t="s">
        <v>83</v>
      </c>
      <c r="AW1198" s="13" t="s">
        <v>32</v>
      </c>
      <c r="AX1198" s="13" t="s">
        <v>76</v>
      </c>
      <c r="AY1198" s="215" t="s">
        <v>126</v>
      </c>
    </row>
    <row r="1199" spans="1:65" s="14" customFormat="1">
      <c r="B1199" s="216"/>
      <c r="C1199" s="217"/>
      <c r="D1199" s="207" t="s">
        <v>211</v>
      </c>
      <c r="E1199" s="218" t="s">
        <v>1</v>
      </c>
      <c r="F1199" s="219" t="s">
        <v>83</v>
      </c>
      <c r="G1199" s="217"/>
      <c r="H1199" s="220">
        <v>1</v>
      </c>
      <c r="I1199" s="221"/>
      <c r="J1199" s="217"/>
      <c r="K1199" s="217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211</v>
      </c>
      <c r="AU1199" s="226" t="s">
        <v>135</v>
      </c>
      <c r="AV1199" s="14" t="s">
        <v>135</v>
      </c>
      <c r="AW1199" s="14" t="s">
        <v>32</v>
      </c>
      <c r="AX1199" s="14" t="s">
        <v>76</v>
      </c>
      <c r="AY1199" s="226" t="s">
        <v>126</v>
      </c>
    </row>
    <row r="1200" spans="1:65" s="13" customFormat="1">
      <c r="B1200" s="205"/>
      <c r="C1200" s="206"/>
      <c r="D1200" s="207" t="s">
        <v>211</v>
      </c>
      <c r="E1200" s="208" t="s">
        <v>1</v>
      </c>
      <c r="F1200" s="209" t="s">
        <v>351</v>
      </c>
      <c r="G1200" s="206"/>
      <c r="H1200" s="208" t="s">
        <v>1</v>
      </c>
      <c r="I1200" s="210"/>
      <c r="J1200" s="206"/>
      <c r="K1200" s="206"/>
      <c r="L1200" s="211"/>
      <c r="M1200" s="212"/>
      <c r="N1200" s="213"/>
      <c r="O1200" s="213"/>
      <c r="P1200" s="213"/>
      <c r="Q1200" s="213"/>
      <c r="R1200" s="213"/>
      <c r="S1200" s="213"/>
      <c r="T1200" s="214"/>
      <c r="AT1200" s="215" t="s">
        <v>211</v>
      </c>
      <c r="AU1200" s="215" t="s">
        <v>135</v>
      </c>
      <c r="AV1200" s="13" t="s">
        <v>83</v>
      </c>
      <c r="AW1200" s="13" t="s">
        <v>32</v>
      </c>
      <c r="AX1200" s="13" t="s">
        <v>76</v>
      </c>
      <c r="AY1200" s="215" t="s">
        <v>126</v>
      </c>
    </row>
    <row r="1201" spans="1:65" s="14" customFormat="1">
      <c r="B1201" s="216"/>
      <c r="C1201" s="217"/>
      <c r="D1201" s="207" t="s">
        <v>211</v>
      </c>
      <c r="E1201" s="218" t="s">
        <v>1</v>
      </c>
      <c r="F1201" s="219" t="s">
        <v>266</v>
      </c>
      <c r="G1201" s="217"/>
      <c r="H1201" s="220">
        <v>12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211</v>
      </c>
      <c r="AU1201" s="226" t="s">
        <v>135</v>
      </c>
      <c r="AV1201" s="14" t="s">
        <v>135</v>
      </c>
      <c r="AW1201" s="14" t="s">
        <v>32</v>
      </c>
      <c r="AX1201" s="14" t="s">
        <v>76</v>
      </c>
      <c r="AY1201" s="226" t="s">
        <v>126</v>
      </c>
    </row>
    <row r="1202" spans="1:65" s="13" customFormat="1">
      <c r="B1202" s="205"/>
      <c r="C1202" s="206"/>
      <c r="D1202" s="207" t="s">
        <v>211</v>
      </c>
      <c r="E1202" s="208" t="s">
        <v>1</v>
      </c>
      <c r="F1202" s="209" t="s">
        <v>355</v>
      </c>
      <c r="G1202" s="206"/>
      <c r="H1202" s="208" t="s">
        <v>1</v>
      </c>
      <c r="I1202" s="210"/>
      <c r="J1202" s="206"/>
      <c r="K1202" s="206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211</v>
      </c>
      <c r="AU1202" s="215" t="s">
        <v>135</v>
      </c>
      <c r="AV1202" s="13" t="s">
        <v>83</v>
      </c>
      <c r="AW1202" s="13" t="s">
        <v>32</v>
      </c>
      <c r="AX1202" s="13" t="s">
        <v>76</v>
      </c>
      <c r="AY1202" s="215" t="s">
        <v>126</v>
      </c>
    </row>
    <row r="1203" spans="1:65" s="14" customFormat="1">
      <c r="B1203" s="216"/>
      <c r="C1203" s="217"/>
      <c r="D1203" s="207" t="s">
        <v>211</v>
      </c>
      <c r="E1203" s="218" t="s">
        <v>1</v>
      </c>
      <c r="F1203" s="219" t="s">
        <v>319</v>
      </c>
      <c r="G1203" s="217"/>
      <c r="H1203" s="220">
        <v>20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211</v>
      </c>
      <c r="AU1203" s="226" t="s">
        <v>135</v>
      </c>
      <c r="AV1203" s="14" t="s">
        <v>135</v>
      </c>
      <c r="AW1203" s="14" t="s">
        <v>32</v>
      </c>
      <c r="AX1203" s="14" t="s">
        <v>76</v>
      </c>
      <c r="AY1203" s="226" t="s">
        <v>126</v>
      </c>
    </row>
    <row r="1204" spans="1:65" s="13" customFormat="1">
      <c r="B1204" s="205"/>
      <c r="C1204" s="206"/>
      <c r="D1204" s="207" t="s">
        <v>211</v>
      </c>
      <c r="E1204" s="208" t="s">
        <v>1</v>
      </c>
      <c r="F1204" s="209" t="s">
        <v>371</v>
      </c>
      <c r="G1204" s="206"/>
      <c r="H1204" s="208" t="s">
        <v>1</v>
      </c>
      <c r="I1204" s="210"/>
      <c r="J1204" s="206"/>
      <c r="K1204" s="206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211</v>
      </c>
      <c r="AU1204" s="215" t="s">
        <v>135</v>
      </c>
      <c r="AV1204" s="13" t="s">
        <v>83</v>
      </c>
      <c r="AW1204" s="13" t="s">
        <v>32</v>
      </c>
      <c r="AX1204" s="13" t="s">
        <v>76</v>
      </c>
      <c r="AY1204" s="215" t="s">
        <v>126</v>
      </c>
    </row>
    <row r="1205" spans="1:65" s="14" customFormat="1">
      <c r="B1205" s="216"/>
      <c r="C1205" s="217"/>
      <c r="D1205" s="207" t="s">
        <v>211</v>
      </c>
      <c r="E1205" s="218" t="s">
        <v>1</v>
      </c>
      <c r="F1205" s="219" t="s">
        <v>164</v>
      </c>
      <c r="G1205" s="217"/>
      <c r="H1205" s="220">
        <v>8</v>
      </c>
      <c r="I1205" s="221"/>
      <c r="J1205" s="217"/>
      <c r="K1205" s="217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211</v>
      </c>
      <c r="AU1205" s="226" t="s">
        <v>135</v>
      </c>
      <c r="AV1205" s="14" t="s">
        <v>135</v>
      </c>
      <c r="AW1205" s="14" t="s">
        <v>32</v>
      </c>
      <c r="AX1205" s="14" t="s">
        <v>76</v>
      </c>
      <c r="AY1205" s="226" t="s">
        <v>126</v>
      </c>
    </row>
    <row r="1206" spans="1:65" s="15" customFormat="1">
      <c r="B1206" s="227"/>
      <c r="C1206" s="228"/>
      <c r="D1206" s="207" t="s">
        <v>211</v>
      </c>
      <c r="E1206" s="229" t="s">
        <v>1</v>
      </c>
      <c r="F1206" s="230" t="s">
        <v>219</v>
      </c>
      <c r="G1206" s="228"/>
      <c r="H1206" s="231">
        <v>41</v>
      </c>
      <c r="I1206" s="232"/>
      <c r="J1206" s="228"/>
      <c r="K1206" s="228"/>
      <c r="L1206" s="233"/>
      <c r="M1206" s="234"/>
      <c r="N1206" s="235"/>
      <c r="O1206" s="235"/>
      <c r="P1206" s="235"/>
      <c r="Q1206" s="235"/>
      <c r="R1206" s="235"/>
      <c r="S1206" s="235"/>
      <c r="T1206" s="236"/>
      <c r="AT1206" s="237" t="s">
        <v>211</v>
      </c>
      <c r="AU1206" s="237" t="s">
        <v>135</v>
      </c>
      <c r="AV1206" s="15" t="s">
        <v>148</v>
      </c>
      <c r="AW1206" s="15" t="s">
        <v>32</v>
      </c>
      <c r="AX1206" s="15" t="s">
        <v>83</v>
      </c>
      <c r="AY1206" s="237" t="s">
        <v>126</v>
      </c>
    </row>
    <row r="1207" spans="1:65" s="2" customFormat="1" ht="16.5" customHeight="1">
      <c r="A1207" s="35"/>
      <c r="B1207" s="36"/>
      <c r="C1207" s="187" t="s">
        <v>1621</v>
      </c>
      <c r="D1207" s="187" t="s">
        <v>129</v>
      </c>
      <c r="E1207" s="188" t="s">
        <v>1622</v>
      </c>
      <c r="F1207" s="189" t="s">
        <v>1623</v>
      </c>
      <c r="G1207" s="190" t="s">
        <v>301</v>
      </c>
      <c r="H1207" s="191">
        <v>3</v>
      </c>
      <c r="I1207" s="192"/>
      <c r="J1207" s="193">
        <f>ROUND(I1207*H1207,2)</f>
        <v>0</v>
      </c>
      <c r="K1207" s="189" t="s">
        <v>133</v>
      </c>
      <c r="L1207" s="40"/>
      <c r="M1207" s="194" t="s">
        <v>1</v>
      </c>
      <c r="N1207" s="195" t="s">
        <v>42</v>
      </c>
      <c r="O1207" s="72"/>
      <c r="P1207" s="196">
        <f>O1207*H1207</f>
        <v>0</v>
      </c>
      <c r="Q1207" s="196">
        <v>0</v>
      </c>
      <c r="R1207" s="196">
        <f>Q1207*H1207</f>
        <v>0</v>
      </c>
      <c r="S1207" s="196">
        <v>6.0000000000000001E-3</v>
      </c>
      <c r="T1207" s="197">
        <f>S1207*H1207</f>
        <v>1.8000000000000002E-2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198" t="s">
        <v>298</v>
      </c>
      <c r="AT1207" s="198" t="s">
        <v>129</v>
      </c>
      <c r="AU1207" s="198" t="s">
        <v>135</v>
      </c>
      <c r="AY1207" s="18" t="s">
        <v>126</v>
      </c>
      <c r="BE1207" s="199">
        <f>IF(N1207="základní",J1207,0)</f>
        <v>0</v>
      </c>
      <c r="BF1207" s="199">
        <f>IF(N1207="snížená",J1207,0)</f>
        <v>0</v>
      </c>
      <c r="BG1207" s="199">
        <f>IF(N1207="zákl. přenesená",J1207,0)</f>
        <v>0</v>
      </c>
      <c r="BH1207" s="199">
        <f>IF(N1207="sníž. přenesená",J1207,0)</f>
        <v>0</v>
      </c>
      <c r="BI1207" s="199">
        <f>IF(N1207="nulová",J1207,0)</f>
        <v>0</v>
      </c>
      <c r="BJ1207" s="18" t="s">
        <v>135</v>
      </c>
      <c r="BK1207" s="199">
        <f>ROUND(I1207*H1207,2)</f>
        <v>0</v>
      </c>
      <c r="BL1207" s="18" t="s">
        <v>298</v>
      </c>
      <c r="BM1207" s="198" t="s">
        <v>1624</v>
      </c>
    </row>
    <row r="1208" spans="1:65" s="13" customFormat="1">
      <c r="B1208" s="205"/>
      <c r="C1208" s="206"/>
      <c r="D1208" s="207" t="s">
        <v>211</v>
      </c>
      <c r="E1208" s="208" t="s">
        <v>1</v>
      </c>
      <c r="F1208" s="209" t="s">
        <v>388</v>
      </c>
      <c r="G1208" s="206"/>
      <c r="H1208" s="208" t="s">
        <v>1</v>
      </c>
      <c r="I1208" s="210"/>
      <c r="J1208" s="206"/>
      <c r="K1208" s="206"/>
      <c r="L1208" s="211"/>
      <c r="M1208" s="212"/>
      <c r="N1208" s="213"/>
      <c r="O1208" s="213"/>
      <c r="P1208" s="213"/>
      <c r="Q1208" s="213"/>
      <c r="R1208" s="213"/>
      <c r="S1208" s="213"/>
      <c r="T1208" s="214"/>
      <c r="AT1208" s="215" t="s">
        <v>211</v>
      </c>
      <c r="AU1208" s="215" t="s">
        <v>135</v>
      </c>
      <c r="AV1208" s="13" t="s">
        <v>83</v>
      </c>
      <c r="AW1208" s="13" t="s">
        <v>32</v>
      </c>
      <c r="AX1208" s="13" t="s">
        <v>76</v>
      </c>
      <c r="AY1208" s="215" t="s">
        <v>126</v>
      </c>
    </row>
    <row r="1209" spans="1:65" s="14" customFormat="1">
      <c r="B1209" s="216"/>
      <c r="C1209" s="217"/>
      <c r="D1209" s="207" t="s">
        <v>211</v>
      </c>
      <c r="E1209" s="218" t="s">
        <v>1</v>
      </c>
      <c r="F1209" s="219" t="s">
        <v>144</v>
      </c>
      <c r="G1209" s="217"/>
      <c r="H1209" s="220">
        <v>3</v>
      </c>
      <c r="I1209" s="221"/>
      <c r="J1209" s="217"/>
      <c r="K1209" s="217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211</v>
      </c>
      <c r="AU1209" s="226" t="s">
        <v>135</v>
      </c>
      <c r="AV1209" s="14" t="s">
        <v>135</v>
      </c>
      <c r="AW1209" s="14" t="s">
        <v>32</v>
      </c>
      <c r="AX1209" s="14" t="s">
        <v>83</v>
      </c>
      <c r="AY1209" s="226" t="s">
        <v>126</v>
      </c>
    </row>
    <row r="1210" spans="1:65" s="2" customFormat="1" ht="16.5" customHeight="1">
      <c r="A1210" s="35"/>
      <c r="B1210" s="36"/>
      <c r="C1210" s="187" t="s">
        <v>1625</v>
      </c>
      <c r="D1210" s="187" t="s">
        <v>129</v>
      </c>
      <c r="E1210" s="188" t="s">
        <v>1626</v>
      </c>
      <c r="F1210" s="189" t="s">
        <v>1627</v>
      </c>
      <c r="G1210" s="190" t="s">
        <v>301</v>
      </c>
      <c r="H1210" s="191">
        <v>6</v>
      </c>
      <c r="I1210" s="192"/>
      <c r="J1210" s="193">
        <f>ROUND(I1210*H1210,2)</f>
        <v>0</v>
      </c>
      <c r="K1210" s="189" t="s">
        <v>133</v>
      </c>
      <c r="L1210" s="40"/>
      <c r="M1210" s="194" t="s">
        <v>1</v>
      </c>
      <c r="N1210" s="195" t="s">
        <v>42</v>
      </c>
      <c r="O1210" s="72"/>
      <c r="P1210" s="196">
        <f>O1210*H1210</f>
        <v>0</v>
      </c>
      <c r="Q1210" s="196">
        <v>0</v>
      </c>
      <c r="R1210" s="196">
        <f>Q1210*H1210</f>
        <v>0</v>
      </c>
      <c r="S1210" s="196">
        <v>4.1700000000000001E-2</v>
      </c>
      <c r="T1210" s="197">
        <f>S1210*H1210</f>
        <v>0.25019999999999998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98" t="s">
        <v>298</v>
      </c>
      <c r="AT1210" s="198" t="s">
        <v>129</v>
      </c>
      <c r="AU1210" s="198" t="s">
        <v>135</v>
      </c>
      <c r="AY1210" s="18" t="s">
        <v>126</v>
      </c>
      <c r="BE1210" s="199">
        <f>IF(N1210="základní",J1210,0)</f>
        <v>0</v>
      </c>
      <c r="BF1210" s="199">
        <f>IF(N1210="snížená",J1210,0)</f>
        <v>0</v>
      </c>
      <c r="BG1210" s="199">
        <f>IF(N1210="zákl. přenesená",J1210,0)</f>
        <v>0</v>
      </c>
      <c r="BH1210" s="199">
        <f>IF(N1210="sníž. přenesená",J1210,0)</f>
        <v>0</v>
      </c>
      <c r="BI1210" s="199">
        <f>IF(N1210="nulová",J1210,0)</f>
        <v>0</v>
      </c>
      <c r="BJ1210" s="18" t="s">
        <v>135</v>
      </c>
      <c r="BK1210" s="199">
        <f>ROUND(I1210*H1210,2)</f>
        <v>0</v>
      </c>
      <c r="BL1210" s="18" t="s">
        <v>298</v>
      </c>
      <c r="BM1210" s="198" t="s">
        <v>1628</v>
      </c>
    </row>
    <row r="1211" spans="1:65" s="2" customFormat="1" ht="16.5" customHeight="1">
      <c r="A1211" s="35"/>
      <c r="B1211" s="36"/>
      <c r="C1211" s="187" t="s">
        <v>1629</v>
      </c>
      <c r="D1211" s="187" t="s">
        <v>129</v>
      </c>
      <c r="E1211" s="188" t="s">
        <v>1630</v>
      </c>
      <c r="F1211" s="189" t="s">
        <v>1631</v>
      </c>
      <c r="G1211" s="190" t="s">
        <v>301</v>
      </c>
      <c r="H1211" s="191">
        <v>2</v>
      </c>
      <c r="I1211" s="192"/>
      <c r="J1211" s="193">
        <f>ROUND(I1211*H1211,2)</f>
        <v>0</v>
      </c>
      <c r="K1211" s="189" t="s">
        <v>133</v>
      </c>
      <c r="L1211" s="40"/>
      <c r="M1211" s="194" t="s">
        <v>1</v>
      </c>
      <c r="N1211" s="195" t="s">
        <v>42</v>
      </c>
      <c r="O1211" s="72"/>
      <c r="P1211" s="196">
        <f>O1211*H1211</f>
        <v>0</v>
      </c>
      <c r="Q1211" s="196">
        <v>4.4000000000000002E-4</v>
      </c>
      <c r="R1211" s="196">
        <f>Q1211*H1211</f>
        <v>8.8000000000000003E-4</v>
      </c>
      <c r="S1211" s="196">
        <v>0</v>
      </c>
      <c r="T1211" s="197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98" t="s">
        <v>298</v>
      </c>
      <c r="AT1211" s="198" t="s">
        <v>129</v>
      </c>
      <c r="AU1211" s="198" t="s">
        <v>135</v>
      </c>
      <c r="AY1211" s="18" t="s">
        <v>126</v>
      </c>
      <c r="BE1211" s="199">
        <f>IF(N1211="základní",J1211,0)</f>
        <v>0</v>
      </c>
      <c r="BF1211" s="199">
        <f>IF(N1211="snížená",J1211,0)</f>
        <v>0</v>
      </c>
      <c r="BG1211" s="199">
        <f>IF(N1211="zákl. přenesená",J1211,0)</f>
        <v>0</v>
      </c>
      <c r="BH1211" s="199">
        <f>IF(N1211="sníž. přenesená",J1211,0)</f>
        <v>0</v>
      </c>
      <c r="BI1211" s="199">
        <f>IF(N1211="nulová",J1211,0)</f>
        <v>0</v>
      </c>
      <c r="BJ1211" s="18" t="s">
        <v>135</v>
      </c>
      <c r="BK1211" s="199">
        <f>ROUND(I1211*H1211,2)</f>
        <v>0</v>
      </c>
      <c r="BL1211" s="18" t="s">
        <v>298</v>
      </c>
      <c r="BM1211" s="198" t="s">
        <v>1632</v>
      </c>
    </row>
    <row r="1212" spans="1:65" s="2" customFormat="1" ht="21.75" customHeight="1">
      <c r="A1212" s="35"/>
      <c r="B1212" s="36"/>
      <c r="C1212" s="243" t="s">
        <v>1633</v>
      </c>
      <c r="D1212" s="243" t="s">
        <v>340</v>
      </c>
      <c r="E1212" s="244" t="s">
        <v>1634</v>
      </c>
      <c r="F1212" s="245" t="s">
        <v>1635</v>
      </c>
      <c r="G1212" s="246" t="s">
        <v>301</v>
      </c>
      <c r="H1212" s="247">
        <v>2</v>
      </c>
      <c r="I1212" s="248"/>
      <c r="J1212" s="249">
        <f>ROUND(I1212*H1212,2)</f>
        <v>0</v>
      </c>
      <c r="K1212" s="245" t="s">
        <v>133</v>
      </c>
      <c r="L1212" s="250"/>
      <c r="M1212" s="251" t="s">
        <v>1</v>
      </c>
      <c r="N1212" s="252" t="s">
        <v>42</v>
      </c>
      <c r="O1212" s="72"/>
      <c r="P1212" s="196">
        <f>O1212*H1212</f>
        <v>0</v>
      </c>
      <c r="Q1212" s="196">
        <v>4.7E-2</v>
      </c>
      <c r="R1212" s="196">
        <f>Q1212*H1212</f>
        <v>9.4E-2</v>
      </c>
      <c r="S1212" s="196">
        <v>0</v>
      </c>
      <c r="T1212" s="197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98" t="s">
        <v>405</v>
      </c>
      <c r="AT1212" s="198" t="s">
        <v>340</v>
      </c>
      <c r="AU1212" s="198" t="s">
        <v>135</v>
      </c>
      <c r="AY1212" s="18" t="s">
        <v>126</v>
      </c>
      <c r="BE1212" s="199">
        <f>IF(N1212="základní",J1212,0)</f>
        <v>0</v>
      </c>
      <c r="BF1212" s="199">
        <f>IF(N1212="snížená",J1212,0)</f>
        <v>0</v>
      </c>
      <c r="BG1212" s="199">
        <f>IF(N1212="zákl. přenesená",J1212,0)</f>
        <v>0</v>
      </c>
      <c r="BH1212" s="199">
        <f>IF(N1212="sníž. přenesená",J1212,0)</f>
        <v>0</v>
      </c>
      <c r="BI1212" s="199">
        <f>IF(N1212="nulová",J1212,0)</f>
        <v>0</v>
      </c>
      <c r="BJ1212" s="18" t="s">
        <v>135</v>
      </c>
      <c r="BK1212" s="199">
        <f>ROUND(I1212*H1212,2)</f>
        <v>0</v>
      </c>
      <c r="BL1212" s="18" t="s">
        <v>298</v>
      </c>
      <c r="BM1212" s="198" t="s">
        <v>1636</v>
      </c>
    </row>
    <row r="1213" spans="1:65" s="2" customFormat="1" ht="16.5" customHeight="1">
      <c r="A1213" s="35"/>
      <c r="B1213" s="36"/>
      <c r="C1213" s="187" t="s">
        <v>1637</v>
      </c>
      <c r="D1213" s="187" t="s">
        <v>129</v>
      </c>
      <c r="E1213" s="188" t="s">
        <v>1638</v>
      </c>
      <c r="F1213" s="189" t="s">
        <v>1639</v>
      </c>
      <c r="G1213" s="190" t="s">
        <v>209</v>
      </c>
      <c r="H1213" s="191">
        <v>77.8</v>
      </c>
      <c r="I1213" s="192"/>
      <c r="J1213" s="193">
        <f>ROUND(I1213*H1213,2)</f>
        <v>0</v>
      </c>
      <c r="K1213" s="189" t="s">
        <v>1</v>
      </c>
      <c r="L1213" s="40"/>
      <c r="M1213" s="194" t="s">
        <v>1</v>
      </c>
      <c r="N1213" s="195" t="s">
        <v>42</v>
      </c>
      <c r="O1213" s="72"/>
      <c r="P1213" s="196">
        <f>O1213*H1213</f>
        <v>0</v>
      </c>
      <c r="Q1213" s="196">
        <v>0</v>
      </c>
      <c r="R1213" s="196">
        <f>Q1213*H1213</f>
        <v>0</v>
      </c>
      <c r="S1213" s="196">
        <v>0</v>
      </c>
      <c r="T1213" s="197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8" t="s">
        <v>298</v>
      </c>
      <c r="AT1213" s="198" t="s">
        <v>129</v>
      </c>
      <c r="AU1213" s="198" t="s">
        <v>135</v>
      </c>
      <c r="AY1213" s="18" t="s">
        <v>126</v>
      </c>
      <c r="BE1213" s="199">
        <f>IF(N1213="základní",J1213,0)</f>
        <v>0</v>
      </c>
      <c r="BF1213" s="199">
        <f>IF(N1213="snížená",J1213,0)</f>
        <v>0</v>
      </c>
      <c r="BG1213" s="199">
        <f>IF(N1213="zákl. přenesená",J1213,0)</f>
        <v>0</v>
      </c>
      <c r="BH1213" s="199">
        <f>IF(N1213="sníž. přenesená",J1213,0)</f>
        <v>0</v>
      </c>
      <c r="BI1213" s="199">
        <f>IF(N1213="nulová",J1213,0)</f>
        <v>0</v>
      </c>
      <c r="BJ1213" s="18" t="s">
        <v>135</v>
      </c>
      <c r="BK1213" s="199">
        <f>ROUND(I1213*H1213,2)</f>
        <v>0</v>
      </c>
      <c r="BL1213" s="18" t="s">
        <v>298</v>
      </c>
      <c r="BM1213" s="198" t="s">
        <v>1640</v>
      </c>
    </row>
    <row r="1214" spans="1:65" s="2" customFormat="1" ht="21.75" customHeight="1">
      <c r="A1214" s="35"/>
      <c r="B1214" s="36"/>
      <c r="C1214" s="187" t="s">
        <v>1641</v>
      </c>
      <c r="D1214" s="187" t="s">
        <v>129</v>
      </c>
      <c r="E1214" s="188" t="s">
        <v>1642</v>
      </c>
      <c r="F1214" s="189" t="s">
        <v>1643</v>
      </c>
      <c r="G1214" s="190" t="s">
        <v>209</v>
      </c>
      <c r="H1214" s="191">
        <v>77.8</v>
      </c>
      <c r="I1214" s="192"/>
      <c r="J1214" s="193">
        <f>ROUND(I1214*H1214,2)</f>
        <v>0</v>
      </c>
      <c r="K1214" s="189" t="s">
        <v>133</v>
      </c>
      <c r="L1214" s="40"/>
      <c r="M1214" s="194" t="s">
        <v>1</v>
      </c>
      <c r="N1214" s="195" t="s">
        <v>42</v>
      </c>
      <c r="O1214" s="72"/>
      <c r="P1214" s="196">
        <f>O1214*H1214</f>
        <v>0</v>
      </c>
      <c r="Q1214" s="196">
        <v>0</v>
      </c>
      <c r="R1214" s="196">
        <f>Q1214*H1214</f>
        <v>0</v>
      </c>
      <c r="S1214" s="196">
        <v>0</v>
      </c>
      <c r="T1214" s="197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8" t="s">
        <v>298</v>
      </c>
      <c r="AT1214" s="198" t="s">
        <v>129</v>
      </c>
      <c r="AU1214" s="198" t="s">
        <v>135</v>
      </c>
      <c r="AY1214" s="18" t="s">
        <v>126</v>
      </c>
      <c r="BE1214" s="199">
        <f>IF(N1214="základní",J1214,0)</f>
        <v>0</v>
      </c>
      <c r="BF1214" s="199">
        <f>IF(N1214="snížená",J1214,0)</f>
        <v>0</v>
      </c>
      <c r="BG1214" s="199">
        <f>IF(N1214="zákl. přenesená",J1214,0)</f>
        <v>0</v>
      </c>
      <c r="BH1214" s="199">
        <f>IF(N1214="sníž. přenesená",J1214,0)</f>
        <v>0</v>
      </c>
      <c r="BI1214" s="199">
        <f>IF(N1214="nulová",J1214,0)</f>
        <v>0</v>
      </c>
      <c r="BJ1214" s="18" t="s">
        <v>135</v>
      </c>
      <c r="BK1214" s="199">
        <f>ROUND(I1214*H1214,2)</f>
        <v>0</v>
      </c>
      <c r="BL1214" s="18" t="s">
        <v>298</v>
      </c>
      <c r="BM1214" s="198" t="s">
        <v>1644</v>
      </c>
    </row>
    <row r="1215" spans="1:65" s="13" customFormat="1">
      <c r="B1215" s="205"/>
      <c r="C1215" s="206"/>
      <c r="D1215" s="207" t="s">
        <v>211</v>
      </c>
      <c r="E1215" s="208" t="s">
        <v>1</v>
      </c>
      <c r="F1215" s="209" t="s">
        <v>1645</v>
      </c>
      <c r="G1215" s="206"/>
      <c r="H1215" s="208" t="s">
        <v>1</v>
      </c>
      <c r="I1215" s="210"/>
      <c r="J1215" s="206"/>
      <c r="K1215" s="206"/>
      <c r="L1215" s="211"/>
      <c r="M1215" s="212"/>
      <c r="N1215" s="213"/>
      <c r="O1215" s="213"/>
      <c r="P1215" s="213"/>
      <c r="Q1215" s="213"/>
      <c r="R1215" s="213"/>
      <c r="S1215" s="213"/>
      <c r="T1215" s="214"/>
      <c r="AT1215" s="215" t="s">
        <v>211</v>
      </c>
      <c r="AU1215" s="215" t="s">
        <v>135</v>
      </c>
      <c r="AV1215" s="13" t="s">
        <v>83</v>
      </c>
      <c r="AW1215" s="13" t="s">
        <v>32</v>
      </c>
      <c r="AX1215" s="13" t="s">
        <v>76</v>
      </c>
      <c r="AY1215" s="215" t="s">
        <v>126</v>
      </c>
    </row>
    <row r="1216" spans="1:65" s="14" customFormat="1">
      <c r="B1216" s="216"/>
      <c r="C1216" s="217"/>
      <c r="D1216" s="207" t="s">
        <v>211</v>
      </c>
      <c r="E1216" s="218" t="s">
        <v>1</v>
      </c>
      <c r="F1216" s="219" t="s">
        <v>1646</v>
      </c>
      <c r="G1216" s="217"/>
      <c r="H1216" s="220">
        <v>45.71</v>
      </c>
      <c r="I1216" s="221"/>
      <c r="J1216" s="217"/>
      <c r="K1216" s="217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211</v>
      </c>
      <c r="AU1216" s="226" t="s">
        <v>135</v>
      </c>
      <c r="AV1216" s="14" t="s">
        <v>135</v>
      </c>
      <c r="AW1216" s="14" t="s">
        <v>32</v>
      </c>
      <c r="AX1216" s="14" t="s">
        <v>76</v>
      </c>
      <c r="AY1216" s="226" t="s">
        <v>126</v>
      </c>
    </row>
    <row r="1217" spans="1:65" s="13" customFormat="1">
      <c r="B1217" s="205"/>
      <c r="C1217" s="206"/>
      <c r="D1217" s="207" t="s">
        <v>211</v>
      </c>
      <c r="E1217" s="208" t="s">
        <v>1</v>
      </c>
      <c r="F1217" s="209" t="s">
        <v>1647</v>
      </c>
      <c r="G1217" s="206"/>
      <c r="H1217" s="208" t="s">
        <v>1</v>
      </c>
      <c r="I1217" s="210"/>
      <c r="J1217" s="206"/>
      <c r="K1217" s="206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211</v>
      </c>
      <c r="AU1217" s="215" t="s">
        <v>135</v>
      </c>
      <c r="AV1217" s="13" t="s">
        <v>83</v>
      </c>
      <c r="AW1217" s="13" t="s">
        <v>32</v>
      </c>
      <c r="AX1217" s="13" t="s">
        <v>76</v>
      </c>
      <c r="AY1217" s="215" t="s">
        <v>126</v>
      </c>
    </row>
    <row r="1218" spans="1:65" s="14" customFormat="1">
      <c r="B1218" s="216"/>
      <c r="C1218" s="217"/>
      <c r="D1218" s="207" t="s">
        <v>211</v>
      </c>
      <c r="E1218" s="218" t="s">
        <v>1</v>
      </c>
      <c r="F1218" s="219" t="s">
        <v>1648</v>
      </c>
      <c r="G1218" s="217"/>
      <c r="H1218" s="220">
        <v>0.754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211</v>
      </c>
      <c r="AU1218" s="226" t="s">
        <v>135</v>
      </c>
      <c r="AV1218" s="14" t="s">
        <v>135</v>
      </c>
      <c r="AW1218" s="14" t="s">
        <v>32</v>
      </c>
      <c r="AX1218" s="14" t="s">
        <v>76</v>
      </c>
      <c r="AY1218" s="226" t="s">
        <v>126</v>
      </c>
    </row>
    <row r="1219" spans="1:65" s="14" customFormat="1">
      <c r="B1219" s="216"/>
      <c r="C1219" s="217"/>
      <c r="D1219" s="207" t="s">
        <v>211</v>
      </c>
      <c r="E1219" s="218" t="s">
        <v>1</v>
      </c>
      <c r="F1219" s="219" t="s">
        <v>1649</v>
      </c>
      <c r="G1219" s="217"/>
      <c r="H1219" s="220">
        <v>2.7970000000000002</v>
      </c>
      <c r="I1219" s="221"/>
      <c r="J1219" s="217"/>
      <c r="K1219" s="217"/>
      <c r="L1219" s="222"/>
      <c r="M1219" s="223"/>
      <c r="N1219" s="224"/>
      <c r="O1219" s="224"/>
      <c r="P1219" s="224"/>
      <c r="Q1219" s="224"/>
      <c r="R1219" s="224"/>
      <c r="S1219" s="224"/>
      <c r="T1219" s="225"/>
      <c r="AT1219" s="226" t="s">
        <v>211</v>
      </c>
      <c r="AU1219" s="226" t="s">
        <v>135</v>
      </c>
      <c r="AV1219" s="14" t="s">
        <v>135</v>
      </c>
      <c r="AW1219" s="14" t="s">
        <v>32</v>
      </c>
      <c r="AX1219" s="14" t="s">
        <v>76</v>
      </c>
      <c r="AY1219" s="226" t="s">
        <v>126</v>
      </c>
    </row>
    <row r="1220" spans="1:65" s="14" customFormat="1">
      <c r="B1220" s="216"/>
      <c r="C1220" s="217"/>
      <c r="D1220" s="207" t="s">
        <v>211</v>
      </c>
      <c r="E1220" s="218" t="s">
        <v>1</v>
      </c>
      <c r="F1220" s="219" t="s">
        <v>1650</v>
      </c>
      <c r="G1220" s="217"/>
      <c r="H1220" s="220">
        <v>2.5089999999999999</v>
      </c>
      <c r="I1220" s="221"/>
      <c r="J1220" s="217"/>
      <c r="K1220" s="217"/>
      <c r="L1220" s="222"/>
      <c r="M1220" s="223"/>
      <c r="N1220" s="224"/>
      <c r="O1220" s="224"/>
      <c r="P1220" s="224"/>
      <c r="Q1220" s="224"/>
      <c r="R1220" s="224"/>
      <c r="S1220" s="224"/>
      <c r="T1220" s="225"/>
      <c r="AT1220" s="226" t="s">
        <v>211</v>
      </c>
      <c r="AU1220" s="226" t="s">
        <v>135</v>
      </c>
      <c r="AV1220" s="14" t="s">
        <v>135</v>
      </c>
      <c r="AW1220" s="14" t="s">
        <v>32</v>
      </c>
      <c r="AX1220" s="14" t="s">
        <v>76</v>
      </c>
      <c r="AY1220" s="226" t="s">
        <v>126</v>
      </c>
    </row>
    <row r="1221" spans="1:65" s="14" customFormat="1">
      <c r="B1221" s="216"/>
      <c r="C1221" s="217"/>
      <c r="D1221" s="207" t="s">
        <v>211</v>
      </c>
      <c r="E1221" s="218" t="s">
        <v>1</v>
      </c>
      <c r="F1221" s="219" t="s">
        <v>1651</v>
      </c>
      <c r="G1221" s="217"/>
      <c r="H1221" s="220">
        <v>9.1170000000000009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211</v>
      </c>
      <c r="AU1221" s="226" t="s">
        <v>135</v>
      </c>
      <c r="AV1221" s="14" t="s">
        <v>135</v>
      </c>
      <c r="AW1221" s="14" t="s">
        <v>32</v>
      </c>
      <c r="AX1221" s="14" t="s">
        <v>76</v>
      </c>
      <c r="AY1221" s="226" t="s">
        <v>126</v>
      </c>
    </row>
    <row r="1222" spans="1:65" s="14" customFormat="1">
      <c r="B1222" s="216"/>
      <c r="C1222" s="217"/>
      <c r="D1222" s="207" t="s">
        <v>211</v>
      </c>
      <c r="E1222" s="218" t="s">
        <v>1</v>
      </c>
      <c r="F1222" s="219" t="s">
        <v>1652</v>
      </c>
      <c r="G1222" s="217"/>
      <c r="H1222" s="220">
        <v>3.238</v>
      </c>
      <c r="I1222" s="221"/>
      <c r="J1222" s="217"/>
      <c r="K1222" s="217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211</v>
      </c>
      <c r="AU1222" s="226" t="s">
        <v>135</v>
      </c>
      <c r="AV1222" s="14" t="s">
        <v>135</v>
      </c>
      <c r="AW1222" s="14" t="s">
        <v>32</v>
      </c>
      <c r="AX1222" s="14" t="s">
        <v>76</v>
      </c>
      <c r="AY1222" s="226" t="s">
        <v>126</v>
      </c>
    </row>
    <row r="1223" spans="1:65" s="14" customFormat="1">
      <c r="B1223" s="216"/>
      <c r="C1223" s="217"/>
      <c r="D1223" s="207" t="s">
        <v>211</v>
      </c>
      <c r="E1223" s="218" t="s">
        <v>1</v>
      </c>
      <c r="F1223" s="219" t="s">
        <v>1653</v>
      </c>
      <c r="G1223" s="217"/>
      <c r="H1223" s="220">
        <v>13.675000000000001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211</v>
      </c>
      <c r="AU1223" s="226" t="s">
        <v>135</v>
      </c>
      <c r="AV1223" s="14" t="s">
        <v>135</v>
      </c>
      <c r="AW1223" s="14" t="s">
        <v>32</v>
      </c>
      <c r="AX1223" s="14" t="s">
        <v>76</v>
      </c>
      <c r="AY1223" s="226" t="s">
        <v>126</v>
      </c>
    </row>
    <row r="1224" spans="1:65" s="15" customFormat="1">
      <c r="B1224" s="227"/>
      <c r="C1224" s="228"/>
      <c r="D1224" s="207" t="s">
        <v>211</v>
      </c>
      <c r="E1224" s="229" t="s">
        <v>1</v>
      </c>
      <c r="F1224" s="230" t="s">
        <v>219</v>
      </c>
      <c r="G1224" s="228"/>
      <c r="H1224" s="231">
        <v>77.8</v>
      </c>
      <c r="I1224" s="232"/>
      <c r="J1224" s="228"/>
      <c r="K1224" s="228"/>
      <c r="L1224" s="233"/>
      <c r="M1224" s="234"/>
      <c r="N1224" s="235"/>
      <c r="O1224" s="235"/>
      <c r="P1224" s="235"/>
      <c r="Q1224" s="235"/>
      <c r="R1224" s="235"/>
      <c r="S1224" s="235"/>
      <c r="T1224" s="236"/>
      <c r="AT1224" s="237" t="s">
        <v>211</v>
      </c>
      <c r="AU1224" s="237" t="s">
        <v>135</v>
      </c>
      <c r="AV1224" s="15" t="s">
        <v>148</v>
      </c>
      <c r="AW1224" s="15" t="s">
        <v>32</v>
      </c>
      <c r="AX1224" s="15" t="s">
        <v>83</v>
      </c>
      <c r="AY1224" s="237" t="s">
        <v>126</v>
      </c>
    </row>
    <row r="1225" spans="1:65" s="2" customFormat="1" ht="16.5" customHeight="1">
      <c r="A1225" s="35"/>
      <c r="B1225" s="36"/>
      <c r="C1225" s="243" t="s">
        <v>1654</v>
      </c>
      <c r="D1225" s="243" t="s">
        <v>340</v>
      </c>
      <c r="E1225" s="244" t="s">
        <v>1655</v>
      </c>
      <c r="F1225" s="245" t="s">
        <v>1656</v>
      </c>
      <c r="G1225" s="246" t="s">
        <v>209</v>
      </c>
      <c r="H1225" s="247">
        <v>89.47</v>
      </c>
      <c r="I1225" s="248"/>
      <c r="J1225" s="249">
        <f>ROUND(I1225*H1225,2)</f>
        <v>0</v>
      </c>
      <c r="K1225" s="245" t="s">
        <v>133</v>
      </c>
      <c r="L1225" s="250"/>
      <c r="M1225" s="251" t="s">
        <v>1</v>
      </c>
      <c r="N1225" s="252" t="s">
        <v>42</v>
      </c>
      <c r="O1225" s="72"/>
      <c r="P1225" s="196">
        <f>O1225*H1225</f>
        <v>0</v>
      </c>
      <c r="Q1225" s="196">
        <v>9.3100000000000006E-3</v>
      </c>
      <c r="R1225" s="196">
        <f>Q1225*H1225</f>
        <v>0.83296570000000003</v>
      </c>
      <c r="S1225" s="196">
        <v>0</v>
      </c>
      <c r="T1225" s="197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8" t="s">
        <v>405</v>
      </c>
      <c r="AT1225" s="198" t="s">
        <v>340</v>
      </c>
      <c r="AU1225" s="198" t="s">
        <v>135</v>
      </c>
      <c r="AY1225" s="18" t="s">
        <v>126</v>
      </c>
      <c r="BE1225" s="199">
        <f>IF(N1225="základní",J1225,0)</f>
        <v>0</v>
      </c>
      <c r="BF1225" s="199">
        <f>IF(N1225="snížená",J1225,0)</f>
        <v>0</v>
      </c>
      <c r="BG1225" s="199">
        <f>IF(N1225="zákl. přenesená",J1225,0)</f>
        <v>0</v>
      </c>
      <c r="BH1225" s="199">
        <f>IF(N1225="sníž. přenesená",J1225,0)</f>
        <v>0</v>
      </c>
      <c r="BI1225" s="199">
        <f>IF(N1225="nulová",J1225,0)</f>
        <v>0</v>
      </c>
      <c r="BJ1225" s="18" t="s">
        <v>135</v>
      </c>
      <c r="BK1225" s="199">
        <f>ROUND(I1225*H1225,2)</f>
        <v>0</v>
      </c>
      <c r="BL1225" s="18" t="s">
        <v>298</v>
      </c>
      <c r="BM1225" s="198" t="s">
        <v>1657</v>
      </c>
    </row>
    <row r="1226" spans="1:65" s="14" customFormat="1">
      <c r="B1226" s="216"/>
      <c r="C1226" s="217"/>
      <c r="D1226" s="207" t="s">
        <v>211</v>
      </c>
      <c r="E1226" s="217"/>
      <c r="F1226" s="219" t="s">
        <v>1658</v>
      </c>
      <c r="G1226" s="217"/>
      <c r="H1226" s="220">
        <v>89.47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211</v>
      </c>
      <c r="AU1226" s="226" t="s">
        <v>135</v>
      </c>
      <c r="AV1226" s="14" t="s">
        <v>135</v>
      </c>
      <c r="AW1226" s="14" t="s">
        <v>4</v>
      </c>
      <c r="AX1226" s="14" t="s">
        <v>83</v>
      </c>
      <c r="AY1226" s="226" t="s">
        <v>126</v>
      </c>
    </row>
    <row r="1227" spans="1:65" s="2" customFormat="1" ht="16.5" customHeight="1">
      <c r="A1227" s="35"/>
      <c r="B1227" s="36"/>
      <c r="C1227" s="187" t="s">
        <v>1659</v>
      </c>
      <c r="D1227" s="187" t="s">
        <v>129</v>
      </c>
      <c r="E1227" s="188" t="s">
        <v>1660</v>
      </c>
      <c r="F1227" s="189" t="s">
        <v>1661</v>
      </c>
      <c r="G1227" s="190" t="s">
        <v>301</v>
      </c>
      <c r="H1227" s="191">
        <v>34</v>
      </c>
      <c r="I1227" s="192"/>
      <c r="J1227" s="193">
        <f>ROUND(I1227*H1227,2)</f>
        <v>0</v>
      </c>
      <c r="K1227" s="189" t="s">
        <v>133</v>
      </c>
      <c r="L1227" s="40"/>
      <c r="M1227" s="194" t="s">
        <v>1</v>
      </c>
      <c r="N1227" s="195" t="s">
        <v>42</v>
      </c>
      <c r="O1227" s="72"/>
      <c r="P1227" s="196">
        <f>O1227*H1227</f>
        <v>0</v>
      </c>
      <c r="Q1227" s="196">
        <v>2.7E-4</v>
      </c>
      <c r="R1227" s="196">
        <f>Q1227*H1227</f>
        <v>9.1800000000000007E-3</v>
      </c>
      <c r="S1227" s="196">
        <v>0</v>
      </c>
      <c r="T1227" s="197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8" t="s">
        <v>298</v>
      </c>
      <c r="AT1227" s="198" t="s">
        <v>129</v>
      </c>
      <c r="AU1227" s="198" t="s">
        <v>135</v>
      </c>
      <c r="AY1227" s="18" t="s">
        <v>126</v>
      </c>
      <c r="BE1227" s="199">
        <f>IF(N1227="základní",J1227,0)</f>
        <v>0</v>
      </c>
      <c r="BF1227" s="199">
        <f>IF(N1227="snížená",J1227,0)</f>
        <v>0</v>
      </c>
      <c r="BG1227" s="199">
        <f>IF(N1227="zákl. přenesená",J1227,0)</f>
        <v>0</v>
      </c>
      <c r="BH1227" s="199">
        <f>IF(N1227="sníž. přenesená",J1227,0)</f>
        <v>0</v>
      </c>
      <c r="BI1227" s="199">
        <f>IF(N1227="nulová",J1227,0)</f>
        <v>0</v>
      </c>
      <c r="BJ1227" s="18" t="s">
        <v>135</v>
      </c>
      <c r="BK1227" s="199">
        <f>ROUND(I1227*H1227,2)</f>
        <v>0</v>
      </c>
      <c r="BL1227" s="18" t="s">
        <v>298</v>
      </c>
      <c r="BM1227" s="198" t="s">
        <v>1662</v>
      </c>
    </row>
    <row r="1228" spans="1:65" s="14" customFormat="1">
      <c r="B1228" s="216"/>
      <c r="C1228" s="217"/>
      <c r="D1228" s="207" t="s">
        <v>211</v>
      </c>
      <c r="E1228" s="218" t="s">
        <v>1</v>
      </c>
      <c r="F1228" s="219" t="s">
        <v>1663</v>
      </c>
      <c r="G1228" s="217"/>
      <c r="H1228" s="220">
        <v>34</v>
      </c>
      <c r="I1228" s="221"/>
      <c r="J1228" s="217"/>
      <c r="K1228" s="217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211</v>
      </c>
      <c r="AU1228" s="226" t="s">
        <v>135</v>
      </c>
      <c r="AV1228" s="14" t="s">
        <v>135</v>
      </c>
      <c r="AW1228" s="14" t="s">
        <v>32</v>
      </c>
      <c r="AX1228" s="14" t="s">
        <v>83</v>
      </c>
      <c r="AY1228" s="226" t="s">
        <v>126</v>
      </c>
    </row>
    <row r="1229" spans="1:65" s="2" customFormat="1" ht="21.75" customHeight="1">
      <c r="A1229" s="35"/>
      <c r="B1229" s="36"/>
      <c r="C1229" s="187" t="s">
        <v>1664</v>
      </c>
      <c r="D1229" s="187" t="s">
        <v>129</v>
      </c>
      <c r="E1229" s="188" t="s">
        <v>1665</v>
      </c>
      <c r="F1229" s="189" t="s">
        <v>1666</v>
      </c>
      <c r="G1229" s="190" t="s">
        <v>209</v>
      </c>
      <c r="H1229" s="191">
        <v>119.45</v>
      </c>
      <c r="I1229" s="192"/>
      <c r="J1229" s="193">
        <f>ROUND(I1229*H1229,2)</f>
        <v>0</v>
      </c>
      <c r="K1229" s="189" t="s">
        <v>133</v>
      </c>
      <c r="L1229" s="40"/>
      <c r="M1229" s="194" t="s">
        <v>1</v>
      </c>
      <c r="N1229" s="195" t="s">
        <v>42</v>
      </c>
      <c r="O1229" s="72"/>
      <c r="P1229" s="196">
        <f>O1229*H1229</f>
        <v>0</v>
      </c>
      <c r="Q1229" s="196">
        <v>2.7E-4</v>
      </c>
      <c r="R1229" s="196">
        <f>Q1229*H1229</f>
        <v>3.2251500000000002E-2</v>
      </c>
      <c r="S1229" s="196">
        <v>0</v>
      </c>
      <c r="T1229" s="197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98" t="s">
        <v>298</v>
      </c>
      <c r="AT1229" s="198" t="s">
        <v>129</v>
      </c>
      <c r="AU1229" s="198" t="s">
        <v>135</v>
      </c>
      <c r="AY1229" s="18" t="s">
        <v>126</v>
      </c>
      <c r="BE1229" s="199">
        <f>IF(N1229="základní",J1229,0)</f>
        <v>0</v>
      </c>
      <c r="BF1229" s="199">
        <f>IF(N1229="snížená",J1229,0)</f>
        <v>0</v>
      </c>
      <c r="BG1229" s="199">
        <f>IF(N1229="zákl. přenesená",J1229,0)</f>
        <v>0</v>
      </c>
      <c r="BH1229" s="199">
        <f>IF(N1229="sníž. přenesená",J1229,0)</f>
        <v>0</v>
      </c>
      <c r="BI1229" s="199">
        <f>IF(N1229="nulová",J1229,0)</f>
        <v>0</v>
      </c>
      <c r="BJ1229" s="18" t="s">
        <v>135</v>
      </c>
      <c r="BK1229" s="199">
        <f>ROUND(I1229*H1229,2)</f>
        <v>0</v>
      </c>
      <c r="BL1229" s="18" t="s">
        <v>298</v>
      </c>
      <c r="BM1229" s="198" t="s">
        <v>1667</v>
      </c>
    </row>
    <row r="1230" spans="1:65" s="14" customFormat="1">
      <c r="B1230" s="216"/>
      <c r="C1230" s="217"/>
      <c r="D1230" s="207" t="s">
        <v>211</v>
      </c>
      <c r="E1230" s="218" t="s">
        <v>1</v>
      </c>
      <c r="F1230" s="219" t="s">
        <v>1668</v>
      </c>
      <c r="G1230" s="217"/>
      <c r="H1230" s="220">
        <v>17.82</v>
      </c>
      <c r="I1230" s="221"/>
      <c r="J1230" s="217"/>
      <c r="K1230" s="217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211</v>
      </c>
      <c r="AU1230" s="226" t="s">
        <v>135</v>
      </c>
      <c r="AV1230" s="14" t="s">
        <v>135</v>
      </c>
      <c r="AW1230" s="14" t="s">
        <v>32</v>
      </c>
      <c r="AX1230" s="14" t="s">
        <v>76</v>
      </c>
      <c r="AY1230" s="226" t="s">
        <v>126</v>
      </c>
    </row>
    <row r="1231" spans="1:65" s="14" customFormat="1">
      <c r="B1231" s="216"/>
      <c r="C1231" s="217"/>
      <c r="D1231" s="207" t="s">
        <v>211</v>
      </c>
      <c r="E1231" s="218" t="s">
        <v>1</v>
      </c>
      <c r="F1231" s="219" t="s">
        <v>1669</v>
      </c>
      <c r="G1231" s="217"/>
      <c r="H1231" s="220">
        <v>17.16</v>
      </c>
      <c r="I1231" s="221"/>
      <c r="J1231" s="217"/>
      <c r="K1231" s="217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211</v>
      </c>
      <c r="AU1231" s="226" t="s">
        <v>135</v>
      </c>
      <c r="AV1231" s="14" t="s">
        <v>135</v>
      </c>
      <c r="AW1231" s="14" t="s">
        <v>32</v>
      </c>
      <c r="AX1231" s="14" t="s">
        <v>76</v>
      </c>
      <c r="AY1231" s="226" t="s">
        <v>126</v>
      </c>
    </row>
    <row r="1232" spans="1:65" s="14" customFormat="1">
      <c r="B1232" s="216"/>
      <c r="C1232" s="217"/>
      <c r="D1232" s="207" t="s">
        <v>211</v>
      </c>
      <c r="E1232" s="218" t="s">
        <v>1</v>
      </c>
      <c r="F1232" s="219" t="s">
        <v>469</v>
      </c>
      <c r="G1232" s="217"/>
      <c r="H1232" s="220">
        <v>41.6</v>
      </c>
      <c r="I1232" s="221"/>
      <c r="J1232" s="217"/>
      <c r="K1232" s="217"/>
      <c r="L1232" s="222"/>
      <c r="M1232" s="223"/>
      <c r="N1232" s="224"/>
      <c r="O1232" s="224"/>
      <c r="P1232" s="224"/>
      <c r="Q1232" s="224"/>
      <c r="R1232" s="224"/>
      <c r="S1232" s="224"/>
      <c r="T1232" s="225"/>
      <c r="AT1232" s="226" t="s">
        <v>211</v>
      </c>
      <c r="AU1232" s="226" t="s">
        <v>135</v>
      </c>
      <c r="AV1232" s="14" t="s">
        <v>135</v>
      </c>
      <c r="AW1232" s="14" t="s">
        <v>32</v>
      </c>
      <c r="AX1232" s="14" t="s">
        <v>76</v>
      </c>
      <c r="AY1232" s="226" t="s">
        <v>126</v>
      </c>
    </row>
    <row r="1233" spans="1:65" s="14" customFormat="1">
      <c r="B1233" s="216"/>
      <c r="C1233" s="217"/>
      <c r="D1233" s="207" t="s">
        <v>211</v>
      </c>
      <c r="E1233" s="218" t="s">
        <v>1</v>
      </c>
      <c r="F1233" s="219" t="s">
        <v>1670</v>
      </c>
      <c r="G1233" s="217"/>
      <c r="H1233" s="220">
        <v>7.02</v>
      </c>
      <c r="I1233" s="221"/>
      <c r="J1233" s="217"/>
      <c r="K1233" s="217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211</v>
      </c>
      <c r="AU1233" s="226" t="s">
        <v>135</v>
      </c>
      <c r="AV1233" s="14" t="s">
        <v>135</v>
      </c>
      <c r="AW1233" s="14" t="s">
        <v>32</v>
      </c>
      <c r="AX1233" s="14" t="s">
        <v>76</v>
      </c>
      <c r="AY1233" s="226" t="s">
        <v>126</v>
      </c>
    </row>
    <row r="1234" spans="1:65" s="14" customFormat="1">
      <c r="B1234" s="216"/>
      <c r="C1234" s="217"/>
      <c r="D1234" s="207" t="s">
        <v>211</v>
      </c>
      <c r="E1234" s="218" t="s">
        <v>1</v>
      </c>
      <c r="F1234" s="219" t="s">
        <v>1671</v>
      </c>
      <c r="G1234" s="217"/>
      <c r="H1234" s="220">
        <v>7.8</v>
      </c>
      <c r="I1234" s="221"/>
      <c r="J1234" s="217"/>
      <c r="K1234" s="217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211</v>
      </c>
      <c r="AU1234" s="226" t="s">
        <v>135</v>
      </c>
      <c r="AV1234" s="14" t="s">
        <v>135</v>
      </c>
      <c r="AW1234" s="14" t="s">
        <v>32</v>
      </c>
      <c r="AX1234" s="14" t="s">
        <v>76</v>
      </c>
      <c r="AY1234" s="226" t="s">
        <v>126</v>
      </c>
    </row>
    <row r="1235" spans="1:65" s="14" customFormat="1">
      <c r="B1235" s="216"/>
      <c r="C1235" s="217"/>
      <c r="D1235" s="207" t="s">
        <v>211</v>
      </c>
      <c r="E1235" s="218" t="s">
        <v>1</v>
      </c>
      <c r="F1235" s="219" t="s">
        <v>965</v>
      </c>
      <c r="G1235" s="217"/>
      <c r="H1235" s="220">
        <v>24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211</v>
      </c>
      <c r="AU1235" s="226" t="s">
        <v>135</v>
      </c>
      <c r="AV1235" s="14" t="s">
        <v>135</v>
      </c>
      <c r="AW1235" s="14" t="s">
        <v>32</v>
      </c>
      <c r="AX1235" s="14" t="s">
        <v>76</v>
      </c>
      <c r="AY1235" s="226" t="s">
        <v>126</v>
      </c>
    </row>
    <row r="1236" spans="1:65" s="14" customFormat="1">
      <c r="B1236" s="216"/>
      <c r="C1236" s="217"/>
      <c r="D1236" s="207" t="s">
        <v>211</v>
      </c>
      <c r="E1236" s="218" t="s">
        <v>1</v>
      </c>
      <c r="F1236" s="219" t="s">
        <v>1672</v>
      </c>
      <c r="G1236" s="217"/>
      <c r="H1236" s="220">
        <v>4.05</v>
      </c>
      <c r="I1236" s="221"/>
      <c r="J1236" s="217"/>
      <c r="K1236" s="217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211</v>
      </c>
      <c r="AU1236" s="226" t="s">
        <v>135</v>
      </c>
      <c r="AV1236" s="14" t="s">
        <v>135</v>
      </c>
      <c r="AW1236" s="14" t="s">
        <v>32</v>
      </c>
      <c r="AX1236" s="14" t="s">
        <v>76</v>
      </c>
      <c r="AY1236" s="226" t="s">
        <v>126</v>
      </c>
    </row>
    <row r="1237" spans="1:65" s="15" customFormat="1">
      <c r="B1237" s="227"/>
      <c r="C1237" s="228"/>
      <c r="D1237" s="207" t="s">
        <v>211</v>
      </c>
      <c r="E1237" s="229" t="s">
        <v>1</v>
      </c>
      <c r="F1237" s="230" t="s">
        <v>219</v>
      </c>
      <c r="G1237" s="228"/>
      <c r="H1237" s="231">
        <v>119.45</v>
      </c>
      <c r="I1237" s="232"/>
      <c r="J1237" s="228"/>
      <c r="K1237" s="228"/>
      <c r="L1237" s="233"/>
      <c r="M1237" s="234"/>
      <c r="N1237" s="235"/>
      <c r="O1237" s="235"/>
      <c r="P1237" s="235"/>
      <c r="Q1237" s="235"/>
      <c r="R1237" s="235"/>
      <c r="S1237" s="235"/>
      <c r="T1237" s="236"/>
      <c r="AT1237" s="237" t="s">
        <v>211</v>
      </c>
      <c r="AU1237" s="237" t="s">
        <v>135</v>
      </c>
      <c r="AV1237" s="15" t="s">
        <v>148</v>
      </c>
      <c r="AW1237" s="15" t="s">
        <v>32</v>
      </c>
      <c r="AX1237" s="15" t="s">
        <v>83</v>
      </c>
      <c r="AY1237" s="237" t="s">
        <v>126</v>
      </c>
    </row>
    <row r="1238" spans="1:65" s="2" customFormat="1" ht="21.75" customHeight="1">
      <c r="A1238" s="35"/>
      <c r="B1238" s="36"/>
      <c r="C1238" s="187" t="s">
        <v>1673</v>
      </c>
      <c r="D1238" s="187" t="s">
        <v>129</v>
      </c>
      <c r="E1238" s="188" t="s">
        <v>1674</v>
      </c>
      <c r="F1238" s="189" t="s">
        <v>1675</v>
      </c>
      <c r="G1238" s="190" t="s">
        <v>209</v>
      </c>
      <c r="H1238" s="191">
        <v>8.64</v>
      </c>
      <c r="I1238" s="192"/>
      <c r="J1238" s="193">
        <f>ROUND(I1238*H1238,2)</f>
        <v>0</v>
      </c>
      <c r="K1238" s="189" t="s">
        <v>133</v>
      </c>
      <c r="L1238" s="40"/>
      <c r="M1238" s="194" t="s">
        <v>1</v>
      </c>
      <c r="N1238" s="195" t="s">
        <v>42</v>
      </c>
      <c r="O1238" s="72"/>
      <c r="P1238" s="196">
        <f>O1238*H1238</f>
        <v>0</v>
      </c>
      <c r="Q1238" s="196">
        <v>2.5999999999999998E-4</v>
      </c>
      <c r="R1238" s="196">
        <f>Q1238*H1238</f>
        <v>2.2464E-3</v>
      </c>
      <c r="S1238" s="196">
        <v>0</v>
      </c>
      <c r="T1238" s="197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98" t="s">
        <v>298</v>
      </c>
      <c r="AT1238" s="198" t="s">
        <v>129</v>
      </c>
      <c r="AU1238" s="198" t="s">
        <v>135</v>
      </c>
      <c r="AY1238" s="18" t="s">
        <v>126</v>
      </c>
      <c r="BE1238" s="199">
        <f>IF(N1238="základní",J1238,0)</f>
        <v>0</v>
      </c>
      <c r="BF1238" s="199">
        <f>IF(N1238="snížená",J1238,0)</f>
        <v>0</v>
      </c>
      <c r="BG1238" s="199">
        <f>IF(N1238="zákl. přenesená",J1238,0)</f>
        <v>0</v>
      </c>
      <c r="BH1238" s="199">
        <f>IF(N1238="sníž. přenesená",J1238,0)</f>
        <v>0</v>
      </c>
      <c r="BI1238" s="199">
        <f>IF(N1238="nulová",J1238,0)</f>
        <v>0</v>
      </c>
      <c r="BJ1238" s="18" t="s">
        <v>135</v>
      </c>
      <c r="BK1238" s="199">
        <f>ROUND(I1238*H1238,2)</f>
        <v>0</v>
      </c>
      <c r="BL1238" s="18" t="s">
        <v>298</v>
      </c>
      <c r="BM1238" s="198" t="s">
        <v>1676</v>
      </c>
    </row>
    <row r="1239" spans="1:65" s="14" customFormat="1">
      <c r="B1239" s="216"/>
      <c r="C1239" s="217"/>
      <c r="D1239" s="207" t="s">
        <v>211</v>
      </c>
      <c r="E1239" s="218" t="s">
        <v>1</v>
      </c>
      <c r="F1239" s="219" t="s">
        <v>967</v>
      </c>
      <c r="G1239" s="217"/>
      <c r="H1239" s="220">
        <v>8.64</v>
      </c>
      <c r="I1239" s="221"/>
      <c r="J1239" s="217"/>
      <c r="K1239" s="217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211</v>
      </c>
      <c r="AU1239" s="226" t="s">
        <v>135</v>
      </c>
      <c r="AV1239" s="14" t="s">
        <v>135</v>
      </c>
      <c r="AW1239" s="14" t="s">
        <v>32</v>
      </c>
      <c r="AX1239" s="14" t="s">
        <v>83</v>
      </c>
      <c r="AY1239" s="226" t="s">
        <v>126</v>
      </c>
    </row>
    <row r="1240" spans="1:65" s="2" customFormat="1" ht="24.2" customHeight="1">
      <c r="A1240" s="35"/>
      <c r="B1240" s="36"/>
      <c r="C1240" s="187" t="s">
        <v>1677</v>
      </c>
      <c r="D1240" s="187" t="s">
        <v>129</v>
      </c>
      <c r="E1240" s="188" t="s">
        <v>1678</v>
      </c>
      <c r="F1240" s="189" t="s">
        <v>1679</v>
      </c>
      <c r="G1240" s="190" t="s">
        <v>301</v>
      </c>
      <c r="H1240" s="191">
        <v>8</v>
      </c>
      <c r="I1240" s="192"/>
      <c r="J1240" s="193">
        <f>ROUND(I1240*H1240,2)</f>
        <v>0</v>
      </c>
      <c r="K1240" s="189" t="s">
        <v>133</v>
      </c>
      <c r="L1240" s="40"/>
      <c r="M1240" s="194" t="s">
        <v>1</v>
      </c>
      <c r="N1240" s="195" t="s">
        <v>42</v>
      </c>
      <c r="O1240" s="72"/>
      <c r="P1240" s="196">
        <f>O1240*H1240</f>
        <v>0</v>
      </c>
      <c r="Q1240" s="196">
        <v>2.5999999999999998E-4</v>
      </c>
      <c r="R1240" s="196">
        <f>Q1240*H1240</f>
        <v>2.0799999999999998E-3</v>
      </c>
      <c r="S1240" s="196">
        <v>0</v>
      </c>
      <c r="T1240" s="197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98" t="s">
        <v>298</v>
      </c>
      <c r="AT1240" s="198" t="s">
        <v>129</v>
      </c>
      <c r="AU1240" s="198" t="s">
        <v>135</v>
      </c>
      <c r="AY1240" s="18" t="s">
        <v>126</v>
      </c>
      <c r="BE1240" s="199">
        <f>IF(N1240="základní",J1240,0)</f>
        <v>0</v>
      </c>
      <c r="BF1240" s="199">
        <f>IF(N1240="snížená",J1240,0)</f>
        <v>0</v>
      </c>
      <c r="BG1240" s="199">
        <f>IF(N1240="zákl. přenesená",J1240,0)</f>
        <v>0</v>
      </c>
      <c r="BH1240" s="199">
        <f>IF(N1240="sníž. přenesená",J1240,0)</f>
        <v>0</v>
      </c>
      <c r="BI1240" s="199">
        <f>IF(N1240="nulová",J1240,0)</f>
        <v>0</v>
      </c>
      <c r="BJ1240" s="18" t="s">
        <v>135</v>
      </c>
      <c r="BK1240" s="199">
        <f>ROUND(I1240*H1240,2)</f>
        <v>0</v>
      </c>
      <c r="BL1240" s="18" t="s">
        <v>298</v>
      </c>
      <c r="BM1240" s="198" t="s">
        <v>1680</v>
      </c>
    </row>
    <row r="1241" spans="1:65" s="2" customFormat="1" ht="24.2" customHeight="1">
      <c r="A1241" s="35"/>
      <c r="B1241" s="36"/>
      <c r="C1241" s="187" t="s">
        <v>1681</v>
      </c>
      <c r="D1241" s="187" t="s">
        <v>129</v>
      </c>
      <c r="E1241" s="188" t="s">
        <v>1682</v>
      </c>
      <c r="F1241" s="189" t="s">
        <v>1683</v>
      </c>
      <c r="G1241" s="190" t="s">
        <v>222</v>
      </c>
      <c r="H1241" s="191">
        <v>984.4</v>
      </c>
      <c r="I1241" s="192"/>
      <c r="J1241" s="193">
        <f>ROUND(I1241*H1241,2)</f>
        <v>0</v>
      </c>
      <c r="K1241" s="189" t="s">
        <v>133</v>
      </c>
      <c r="L1241" s="40"/>
      <c r="M1241" s="194" t="s">
        <v>1</v>
      </c>
      <c r="N1241" s="195" t="s">
        <v>42</v>
      </c>
      <c r="O1241" s="72"/>
      <c r="P1241" s="196">
        <f>O1241*H1241</f>
        <v>0</v>
      </c>
      <c r="Q1241" s="196">
        <v>2.7999999999999998E-4</v>
      </c>
      <c r="R1241" s="196">
        <f>Q1241*H1241</f>
        <v>0.27563199999999999</v>
      </c>
      <c r="S1241" s="196">
        <v>0</v>
      </c>
      <c r="T1241" s="197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8" t="s">
        <v>298</v>
      </c>
      <c r="AT1241" s="198" t="s">
        <v>129</v>
      </c>
      <c r="AU1241" s="198" t="s">
        <v>135</v>
      </c>
      <c r="AY1241" s="18" t="s">
        <v>126</v>
      </c>
      <c r="BE1241" s="199">
        <f>IF(N1241="základní",J1241,0)</f>
        <v>0</v>
      </c>
      <c r="BF1241" s="199">
        <f>IF(N1241="snížená",J1241,0)</f>
        <v>0</v>
      </c>
      <c r="BG1241" s="199">
        <f>IF(N1241="zákl. přenesená",J1241,0)</f>
        <v>0</v>
      </c>
      <c r="BH1241" s="199">
        <f>IF(N1241="sníž. přenesená",J1241,0)</f>
        <v>0</v>
      </c>
      <c r="BI1241" s="199">
        <f>IF(N1241="nulová",J1241,0)</f>
        <v>0</v>
      </c>
      <c r="BJ1241" s="18" t="s">
        <v>135</v>
      </c>
      <c r="BK1241" s="199">
        <f>ROUND(I1241*H1241,2)</f>
        <v>0</v>
      </c>
      <c r="BL1241" s="18" t="s">
        <v>298</v>
      </c>
      <c r="BM1241" s="198" t="s">
        <v>1684</v>
      </c>
    </row>
    <row r="1242" spans="1:65" s="13" customFormat="1">
      <c r="B1242" s="205"/>
      <c r="C1242" s="206"/>
      <c r="D1242" s="207" t="s">
        <v>211</v>
      </c>
      <c r="E1242" s="208" t="s">
        <v>1</v>
      </c>
      <c r="F1242" s="209" t="s">
        <v>1685</v>
      </c>
      <c r="G1242" s="206"/>
      <c r="H1242" s="208" t="s">
        <v>1</v>
      </c>
      <c r="I1242" s="210"/>
      <c r="J1242" s="206"/>
      <c r="K1242" s="206"/>
      <c r="L1242" s="211"/>
      <c r="M1242" s="212"/>
      <c r="N1242" s="213"/>
      <c r="O1242" s="213"/>
      <c r="P1242" s="213"/>
      <c r="Q1242" s="213"/>
      <c r="R1242" s="213"/>
      <c r="S1242" s="213"/>
      <c r="T1242" s="214"/>
      <c r="AT1242" s="215" t="s">
        <v>211</v>
      </c>
      <c r="AU1242" s="215" t="s">
        <v>135</v>
      </c>
      <c r="AV1242" s="13" t="s">
        <v>83</v>
      </c>
      <c r="AW1242" s="13" t="s">
        <v>32</v>
      </c>
      <c r="AX1242" s="13" t="s">
        <v>76</v>
      </c>
      <c r="AY1242" s="215" t="s">
        <v>126</v>
      </c>
    </row>
    <row r="1243" spans="1:65" s="14" customFormat="1">
      <c r="B1243" s="216"/>
      <c r="C1243" s="217"/>
      <c r="D1243" s="207" t="s">
        <v>211</v>
      </c>
      <c r="E1243" s="218" t="s">
        <v>1</v>
      </c>
      <c r="F1243" s="219" t="s">
        <v>1686</v>
      </c>
      <c r="G1243" s="217"/>
      <c r="H1243" s="220">
        <v>124.8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211</v>
      </c>
      <c r="AU1243" s="226" t="s">
        <v>135</v>
      </c>
      <c r="AV1243" s="14" t="s">
        <v>135</v>
      </c>
      <c r="AW1243" s="14" t="s">
        <v>32</v>
      </c>
      <c r="AX1243" s="14" t="s">
        <v>76</v>
      </c>
      <c r="AY1243" s="226" t="s">
        <v>126</v>
      </c>
    </row>
    <row r="1244" spans="1:65" s="14" customFormat="1">
      <c r="B1244" s="216"/>
      <c r="C1244" s="217"/>
      <c r="D1244" s="207" t="s">
        <v>211</v>
      </c>
      <c r="E1244" s="218" t="s">
        <v>1</v>
      </c>
      <c r="F1244" s="219" t="s">
        <v>1687</v>
      </c>
      <c r="G1244" s="217"/>
      <c r="H1244" s="220">
        <v>15.2</v>
      </c>
      <c r="I1244" s="221"/>
      <c r="J1244" s="217"/>
      <c r="K1244" s="217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211</v>
      </c>
      <c r="AU1244" s="226" t="s">
        <v>135</v>
      </c>
      <c r="AV1244" s="14" t="s">
        <v>135</v>
      </c>
      <c r="AW1244" s="14" t="s">
        <v>32</v>
      </c>
      <c r="AX1244" s="14" t="s">
        <v>76</v>
      </c>
      <c r="AY1244" s="226" t="s">
        <v>126</v>
      </c>
    </row>
    <row r="1245" spans="1:65" s="14" customFormat="1">
      <c r="B1245" s="216"/>
      <c r="C1245" s="217"/>
      <c r="D1245" s="207" t="s">
        <v>211</v>
      </c>
      <c r="E1245" s="218" t="s">
        <v>1</v>
      </c>
      <c r="F1245" s="219" t="s">
        <v>1688</v>
      </c>
      <c r="G1245" s="217"/>
      <c r="H1245" s="220">
        <v>117.6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211</v>
      </c>
      <c r="AU1245" s="226" t="s">
        <v>135</v>
      </c>
      <c r="AV1245" s="14" t="s">
        <v>135</v>
      </c>
      <c r="AW1245" s="14" t="s">
        <v>32</v>
      </c>
      <c r="AX1245" s="14" t="s">
        <v>76</v>
      </c>
      <c r="AY1245" s="226" t="s">
        <v>126</v>
      </c>
    </row>
    <row r="1246" spans="1:65" s="14" customFormat="1">
      <c r="B1246" s="216"/>
      <c r="C1246" s="217"/>
      <c r="D1246" s="207" t="s">
        <v>211</v>
      </c>
      <c r="E1246" s="218" t="s">
        <v>1</v>
      </c>
      <c r="F1246" s="219" t="s">
        <v>1689</v>
      </c>
      <c r="G1246" s="217"/>
      <c r="H1246" s="220">
        <v>115.2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211</v>
      </c>
      <c r="AU1246" s="226" t="s">
        <v>135</v>
      </c>
      <c r="AV1246" s="14" t="s">
        <v>135</v>
      </c>
      <c r="AW1246" s="14" t="s">
        <v>32</v>
      </c>
      <c r="AX1246" s="14" t="s">
        <v>76</v>
      </c>
      <c r="AY1246" s="226" t="s">
        <v>126</v>
      </c>
    </row>
    <row r="1247" spans="1:65" s="14" customFormat="1">
      <c r="B1247" s="216"/>
      <c r="C1247" s="217"/>
      <c r="D1247" s="207" t="s">
        <v>211</v>
      </c>
      <c r="E1247" s="218" t="s">
        <v>1</v>
      </c>
      <c r="F1247" s="219" t="s">
        <v>2748</v>
      </c>
      <c r="G1247" s="217"/>
      <c r="H1247" s="220">
        <v>211.2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211</v>
      </c>
      <c r="AU1247" s="226" t="s">
        <v>135</v>
      </c>
      <c r="AV1247" s="14" t="s">
        <v>135</v>
      </c>
      <c r="AW1247" s="14" t="s">
        <v>32</v>
      </c>
      <c r="AX1247" s="14" t="s">
        <v>76</v>
      </c>
      <c r="AY1247" s="226" t="s">
        <v>126</v>
      </c>
    </row>
    <row r="1248" spans="1:65" s="14" customFormat="1">
      <c r="B1248" s="216"/>
      <c r="C1248" s="217"/>
      <c r="D1248" s="207" t="s">
        <v>211</v>
      </c>
      <c r="E1248" s="218" t="s">
        <v>1</v>
      </c>
      <c r="F1248" s="219" t="s">
        <v>1690</v>
      </c>
      <c r="G1248" s="217"/>
      <c r="H1248" s="220">
        <v>131.19999999999999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211</v>
      </c>
      <c r="AU1248" s="226" t="s">
        <v>135</v>
      </c>
      <c r="AV1248" s="14" t="s">
        <v>135</v>
      </c>
      <c r="AW1248" s="14" t="s">
        <v>32</v>
      </c>
      <c r="AX1248" s="14" t="s">
        <v>76</v>
      </c>
      <c r="AY1248" s="226" t="s">
        <v>126</v>
      </c>
    </row>
    <row r="1249" spans="1:65" s="14" customFormat="1">
      <c r="B1249" s="216"/>
      <c r="C1249" s="217"/>
      <c r="D1249" s="207" t="s">
        <v>211</v>
      </c>
      <c r="E1249" s="218" t="s">
        <v>1</v>
      </c>
      <c r="F1249" s="219" t="s">
        <v>1691</v>
      </c>
      <c r="G1249" s="217"/>
      <c r="H1249" s="220">
        <v>42.4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211</v>
      </c>
      <c r="AU1249" s="226" t="s">
        <v>135</v>
      </c>
      <c r="AV1249" s="14" t="s">
        <v>135</v>
      </c>
      <c r="AW1249" s="14" t="s">
        <v>32</v>
      </c>
      <c r="AX1249" s="14" t="s">
        <v>76</v>
      </c>
      <c r="AY1249" s="226" t="s">
        <v>126</v>
      </c>
    </row>
    <row r="1250" spans="1:65" s="14" customFormat="1">
      <c r="B1250" s="216"/>
      <c r="C1250" s="217"/>
      <c r="D1250" s="207" t="s">
        <v>211</v>
      </c>
      <c r="E1250" s="218" t="s">
        <v>1</v>
      </c>
      <c r="F1250" s="219" t="s">
        <v>1692</v>
      </c>
      <c r="G1250" s="217"/>
      <c r="H1250" s="220">
        <v>44.8</v>
      </c>
      <c r="I1250" s="221"/>
      <c r="J1250" s="217"/>
      <c r="K1250" s="217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211</v>
      </c>
      <c r="AU1250" s="226" t="s">
        <v>135</v>
      </c>
      <c r="AV1250" s="14" t="s">
        <v>135</v>
      </c>
      <c r="AW1250" s="14" t="s">
        <v>32</v>
      </c>
      <c r="AX1250" s="14" t="s">
        <v>76</v>
      </c>
      <c r="AY1250" s="226" t="s">
        <v>126</v>
      </c>
    </row>
    <row r="1251" spans="1:65" s="14" customFormat="1">
      <c r="B1251" s="216"/>
      <c r="C1251" s="217"/>
      <c r="D1251" s="207" t="s">
        <v>211</v>
      </c>
      <c r="E1251" s="218" t="s">
        <v>1</v>
      </c>
      <c r="F1251" s="219" t="s">
        <v>1693</v>
      </c>
      <c r="G1251" s="217"/>
      <c r="H1251" s="220">
        <v>112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211</v>
      </c>
      <c r="AU1251" s="226" t="s">
        <v>135</v>
      </c>
      <c r="AV1251" s="14" t="s">
        <v>135</v>
      </c>
      <c r="AW1251" s="14" t="s">
        <v>32</v>
      </c>
      <c r="AX1251" s="14" t="s">
        <v>76</v>
      </c>
      <c r="AY1251" s="226" t="s">
        <v>126</v>
      </c>
    </row>
    <row r="1252" spans="1:65" s="14" customFormat="1">
      <c r="B1252" s="216"/>
      <c r="C1252" s="217"/>
      <c r="D1252" s="207" t="s">
        <v>211</v>
      </c>
      <c r="E1252" s="218" t="s">
        <v>1</v>
      </c>
      <c r="F1252" s="219" t="s">
        <v>1694</v>
      </c>
      <c r="G1252" s="217"/>
      <c r="H1252" s="220">
        <v>47.2</v>
      </c>
      <c r="I1252" s="221"/>
      <c r="J1252" s="217"/>
      <c r="K1252" s="217"/>
      <c r="L1252" s="222"/>
      <c r="M1252" s="223"/>
      <c r="N1252" s="224"/>
      <c r="O1252" s="224"/>
      <c r="P1252" s="224"/>
      <c r="Q1252" s="224"/>
      <c r="R1252" s="224"/>
      <c r="S1252" s="224"/>
      <c r="T1252" s="225"/>
      <c r="AT1252" s="226" t="s">
        <v>211</v>
      </c>
      <c r="AU1252" s="226" t="s">
        <v>135</v>
      </c>
      <c r="AV1252" s="14" t="s">
        <v>135</v>
      </c>
      <c r="AW1252" s="14" t="s">
        <v>32</v>
      </c>
      <c r="AX1252" s="14" t="s">
        <v>76</v>
      </c>
      <c r="AY1252" s="226" t="s">
        <v>126</v>
      </c>
    </row>
    <row r="1253" spans="1:65" s="14" customFormat="1">
      <c r="B1253" s="216"/>
      <c r="C1253" s="217"/>
      <c r="D1253" s="207" t="s">
        <v>211</v>
      </c>
      <c r="E1253" s="218" t="s">
        <v>1</v>
      </c>
      <c r="F1253" s="219" t="s">
        <v>1695</v>
      </c>
      <c r="G1253" s="217"/>
      <c r="H1253" s="220">
        <v>22.8</v>
      </c>
      <c r="I1253" s="221"/>
      <c r="J1253" s="217"/>
      <c r="K1253" s="217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211</v>
      </c>
      <c r="AU1253" s="226" t="s">
        <v>135</v>
      </c>
      <c r="AV1253" s="14" t="s">
        <v>135</v>
      </c>
      <c r="AW1253" s="14" t="s">
        <v>32</v>
      </c>
      <c r="AX1253" s="14" t="s">
        <v>76</v>
      </c>
      <c r="AY1253" s="226" t="s">
        <v>126</v>
      </c>
    </row>
    <row r="1254" spans="1:65" s="15" customFormat="1">
      <c r="B1254" s="227"/>
      <c r="C1254" s="228"/>
      <c r="D1254" s="207" t="s">
        <v>211</v>
      </c>
      <c r="E1254" s="229" t="s">
        <v>1</v>
      </c>
      <c r="F1254" s="230" t="s">
        <v>219</v>
      </c>
      <c r="G1254" s="228"/>
      <c r="H1254" s="231">
        <v>984.4</v>
      </c>
      <c r="I1254" s="232"/>
      <c r="J1254" s="228"/>
      <c r="K1254" s="228"/>
      <c r="L1254" s="233"/>
      <c r="M1254" s="234"/>
      <c r="N1254" s="235"/>
      <c r="O1254" s="235"/>
      <c r="P1254" s="235"/>
      <c r="Q1254" s="235"/>
      <c r="R1254" s="235"/>
      <c r="S1254" s="235"/>
      <c r="T1254" s="236"/>
      <c r="AT1254" s="237" t="s">
        <v>211</v>
      </c>
      <c r="AU1254" s="237" t="s">
        <v>135</v>
      </c>
      <c r="AV1254" s="15" t="s">
        <v>148</v>
      </c>
      <c r="AW1254" s="15" t="s">
        <v>32</v>
      </c>
      <c r="AX1254" s="15" t="s">
        <v>83</v>
      </c>
      <c r="AY1254" s="237" t="s">
        <v>126</v>
      </c>
    </row>
    <row r="1255" spans="1:65" s="2" customFormat="1" ht="16.5" customHeight="1">
      <c r="A1255" s="35"/>
      <c r="B1255" s="36"/>
      <c r="C1255" s="243" t="s">
        <v>1696</v>
      </c>
      <c r="D1255" s="243" t="s">
        <v>340</v>
      </c>
      <c r="E1255" s="244" t="s">
        <v>1697</v>
      </c>
      <c r="F1255" s="245" t="s">
        <v>1698</v>
      </c>
      <c r="G1255" s="246" t="s">
        <v>301</v>
      </c>
      <c r="H1255" s="247">
        <v>16</v>
      </c>
      <c r="I1255" s="248"/>
      <c r="J1255" s="249">
        <f t="shared" ref="J1255:J1266" si="30">ROUND(I1255*H1255,2)</f>
        <v>0</v>
      </c>
      <c r="K1255" s="245" t="s">
        <v>1</v>
      </c>
      <c r="L1255" s="250"/>
      <c r="M1255" s="251" t="s">
        <v>1</v>
      </c>
      <c r="N1255" s="252" t="s">
        <v>42</v>
      </c>
      <c r="O1255" s="72"/>
      <c r="P1255" s="196">
        <f t="shared" ref="P1255:P1266" si="31">O1255*H1255</f>
        <v>0</v>
      </c>
      <c r="Q1255" s="196">
        <v>0</v>
      </c>
      <c r="R1255" s="196">
        <f t="shared" ref="R1255:R1266" si="32">Q1255*H1255</f>
        <v>0</v>
      </c>
      <c r="S1255" s="196">
        <v>0</v>
      </c>
      <c r="T1255" s="197">
        <f t="shared" ref="T1255:T1266" si="33"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198" t="s">
        <v>405</v>
      </c>
      <c r="AT1255" s="198" t="s">
        <v>340</v>
      </c>
      <c r="AU1255" s="198" t="s">
        <v>135</v>
      </c>
      <c r="AY1255" s="18" t="s">
        <v>126</v>
      </c>
      <c r="BE1255" s="199">
        <f t="shared" ref="BE1255:BE1266" si="34">IF(N1255="základní",J1255,0)</f>
        <v>0</v>
      </c>
      <c r="BF1255" s="199">
        <f t="shared" ref="BF1255:BF1266" si="35">IF(N1255="snížená",J1255,0)</f>
        <v>0</v>
      </c>
      <c r="BG1255" s="199">
        <f t="shared" ref="BG1255:BG1266" si="36">IF(N1255="zákl. přenesená",J1255,0)</f>
        <v>0</v>
      </c>
      <c r="BH1255" s="199">
        <f t="shared" ref="BH1255:BH1266" si="37">IF(N1255="sníž. přenesená",J1255,0)</f>
        <v>0</v>
      </c>
      <c r="BI1255" s="199">
        <f t="shared" ref="BI1255:BI1266" si="38">IF(N1255="nulová",J1255,0)</f>
        <v>0</v>
      </c>
      <c r="BJ1255" s="18" t="s">
        <v>135</v>
      </c>
      <c r="BK1255" s="199">
        <f t="shared" ref="BK1255:BK1266" si="39">ROUND(I1255*H1255,2)</f>
        <v>0</v>
      </c>
      <c r="BL1255" s="18" t="s">
        <v>298</v>
      </c>
      <c r="BM1255" s="198" t="s">
        <v>1699</v>
      </c>
    </row>
    <row r="1256" spans="1:65" s="2" customFormat="1" ht="16.5" customHeight="1">
      <c r="A1256" s="35"/>
      <c r="B1256" s="36"/>
      <c r="C1256" s="243" t="s">
        <v>1700</v>
      </c>
      <c r="D1256" s="243" t="s">
        <v>340</v>
      </c>
      <c r="E1256" s="244" t="s">
        <v>1701</v>
      </c>
      <c r="F1256" s="245" t="s">
        <v>1702</v>
      </c>
      <c r="G1256" s="246" t="s">
        <v>301</v>
      </c>
      <c r="H1256" s="247">
        <v>2</v>
      </c>
      <c r="I1256" s="248"/>
      <c r="J1256" s="249">
        <f t="shared" si="30"/>
        <v>0</v>
      </c>
      <c r="K1256" s="245" t="s">
        <v>1</v>
      </c>
      <c r="L1256" s="250"/>
      <c r="M1256" s="251" t="s">
        <v>1</v>
      </c>
      <c r="N1256" s="252" t="s">
        <v>42</v>
      </c>
      <c r="O1256" s="72"/>
      <c r="P1256" s="196">
        <f t="shared" si="31"/>
        <v>0</v>
      </c>
      <c r="Q1256" s="196">
        <v>0</v>
      </c>
      <c r="R1256" s="196">
        <f t="shared" si="32"/>
        <v>0</v>
      </c>
      <c r="S1256" s="196">
        <v>0</v>
      </c>
      <c r="T1256" s="197">
        <f t="shared" si="33"/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98" t="s">
        <v>405</v>
      </c>
      <c r="AT1256" s="198" t="s">
        <v>340</v>
      </c>
      <c r="AU1256" s="198" t="s">
        <v>135</v>
      </c>
      <c r="AY1256" s="18" t="s">
        <v>126</v>
      </c>
      <c r="BE1256" s="199">
        <f t="shared" si="34"/>
        <v>0</v>
      </c>
      <c r="BF1256" s="199">
        <f t="shared" si="35"/>
        <v>0</v>
      </c>
      <c r="BG1256" s="199">
        <f t="shared" si="36"/>
        <v>0</v>
      </c>
      <c r="BH1256" s="199">
        <f t="shared" si="37"/>
        <v>0</v>
      </c>
      <c r="BI1256" s="199">
        <f t="shared" si="38"/>
        <v>0</v>
      </c>
      <c r="BJ1256" s="18" t="s">
        <v>135</v>
      </c>
      <c r="BK1256" s="199">
        <f t="shared" si="39"/>
        <v>0</v>
      </c>
      <c r="BL1256" s="18" t="s">
        <v>298</v>
      </c>
      <c r="BM1256" s="198" t="s">
        <v>1703</v>
      </c>
    </row>
    <row r="1257" spans="1:65" s="2" customFormat="1" ht="16.5" customHeight="1">
      <c r="A1257" s="35"/>
      <c r="B1257" s="36"/>
      <c r="C1257" s="243" t="s">
        <v>1704</v>
      </c>
      <c r="D1257" s="243" t="s">
        <v>340</v>
      </c>
      <c r="E1257" s="244" t="s">
        <v>1705</v>
      </c>
      <c r="F1257" s="245" t="s">
        <v>1706</v>
      </c>
      <c r="G1257" s="246" t="s">
        <v>301</v>
      </c>
      <c r="H1257" s="247">
        <v>12</v>
      </c>
      <c r="I1257" s="248"/>
      <c r="J1257" s="249">
        <f t="shared" si="30"/>
        <v>0</v>
      </c>
      <c r="K1257" s="245" t="s">
        <v>1</v>
      </c>
      <c r="L1257" s="250"/>
      <c r="M1257" s="251" t="s">
        <v>1</v>
      </c>
      <c r="N1257" s="252" t="s">
        <v>42</v>
      </c>
      <c r="O1257" s="72"/>
      <c r="P1257" s="196">
        <f t="shared" si="31"/>
        <v>0</v>
      </c>
      <c r="Q1257" s="196">
        <v>0</v>
      </c>
      <c r="R1257" s="196">
        <f t="shared" si="32"/>
        <v>0</v>
      </c>
      <c r="S1257" s="196">
        <v>0</v>
      </c>
      <c r="T1257" s="197">
        <f t="shared" si="33"/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98" t="s">
        <v>405</v>
      </c>
      <c r="AT1257" s="198" t="s">
        <v>340</v>
      </c>
      <c r="AU1257" s="198" t="s">
        <v>135</v>
      </c>
      <c r="AY1257" s="18" t="s">
        <v>126</v>
      </c>
      <c r="BE1257" s="199">
        <f t="shared" si="34"/>
        <v>0</v>
      </c>
      <c r="BF1257" s="199">
        <f t="shared" si="35"/>
        <v>0</v>
      </c>
      <c r="BG1257" s="199">
        <f t="shared" si="36"/>
        <v>0</v>
      </c>
      <c r="BH1257" s="199">
        <f t="shared" si="37"/>
        <v>0</v>
      </c>
      <c r="BI1257" s="199">
        <f t="shared" si="38"/>
        <v>0</v>
      </c>
      <c r="BJ1257" s="18" t="s">
        <v>135</v>
      </c>
      <c r="BK1257" s="199">
        <f t="shared" si="39"/>
        <v>0</v>
      </c>
      <c r="BL1257" s="18" t="s">
        <v>298</v>
      </c>
      <c r="BM1257" s="198" t="s">
        <v>1707</v>
      </c>
    </row>
    <row r="1258" spans="1:65" s="2" customFormat="1" ht="16.5" customHeight="1">
      <c r="A1258" s="35"/>
      <c r="B1258" s="36"/>
      <c r="C1258" s="243" t="s">
        <v>1708</v>
      </c>
      <c r="D1258" s="243" t="s">
        <v>340</v>
      </c>
      <c r="E1258" s="244" t="s">
        <v>1709</v>
      </c>
      <c r="F1258" s="245" t="s">
        <v>1710</v>
      </c>
      <c r="G1258" s="246" t="s">
        <v>301</v>
      </c>
      <c r="H1258" s="247">
        <v>12</v>
      </c>
      <c r="I1258" s="248"/>
      <c r="J1258" s="249">
        <f t="shared" si="30"/>
        <v>0</v>
      </c>
      <c r="K1258" s="245" t="s">
        <v>1</v>
      </c>
      <c r="L1258" s="250"/>
      <c r="M1258" s="251" t="s">
        <v>1</v>
      </c>
      <c r="N1258" s="252" t="s">
        <v>42</v>
      </c>
      <c r="O1258" s="72"/>
      <c r="P1258" s="196">
        <f t="shared" si="31"/>
        <v>0</v>
      </c>
      <c r="Q1258" s="196">
        <v>0</v>
      </c>
      <c r="R1258" s="196">
        <f t="shared" si="32"/>
        <v>0</v>
      </c>
      <c r="S1258" s="196">
        <v>0</v>
      </c>
      <c r="T1258" s="197">
        <f t="shared" si="33"/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98" t="s">
        <v>405</v>
      </c>
      <c r="AT1258" s="198" t="s">
        <v>340</v>
      </c>
      <c r="AU1258" s="198" t="s">
        <v>135</v>
      </c>
      <c r="AY1258" s="18" t="s">
        <v>126</v>
      </c>
      <c r="BE1258" s="199">
        <f t="shared" si="34"/>
        <v>0</v>
      </c>
      <c r="BF1258" s="199">
        <f t="shared" si="35"/>
        <v>0</v>
      </c>
      <c r="BG1258" s="199">
        <f t="shared" si="36"/>
        <v>0</v>
      </c>
      <c r="BH1258" s="199">
        <f t="shared" si="37"/>
        <v>0</v>
      </c>
      <c r="BI1258" s="199">
        <f t="shared" si="38"/>
        <v>0</v>
      </c>
      <c r="BJ1258" s="18" t="s">
        <v>135</v>
      </c>
      <c r="BK1258" s="199">
        <f t="shared" si="39"/>
        <v>0</v>
      </c>
      <c r="BL1258" s="18" t="s">
        <v>298</v>
      </c>
      <c r="BM1258" s="198" t="s">
        <v>1711</v>
      </c>
    </row>
    <row r="1259" spans="1:65" s="2" customFormat="1" ht="16.5" customHeight="1">
      <c r="A1259" s="35"/>
      <c r="B1259" s="36"/>
      <c r="C1259" s="243" t="s">
        <v>1712</v>
      </c>
      <c r="D1259" s="243" t="s">
        <v>340</v>
      </c>
      <c r="E1259" s="244" t="s">
        <v>1713</v>
      </c>
      <c r="F1259" s="245" t="s">
        <v>1714</v>
      </c>
      <c r="G1259" s="246" t="s">
        <v>301</v>
      </c>
      <c r="H1259" s="247">
        <v>16</v>
      </c>
      <c r="I1259" s="248"/>
      <c r="J1259" s="249">
        <f t="shared" si="30"/>
        <v>0</v>
      </c>
      <c r="K1259" s="245" t="s">
        <v>1</v>
      </c>
      <c r="L1259" s="250"/>
      <c r="M1259" s="251" t="s">
        <v>1</v>
      </c>
      <c r="N1259" s="252" t="s">
        <v>42</v>
      </c>
      <c r="O1259" s="72"/>
      <c r="P1259" s="196">
        <f t="shared" si="31"/>
        <v>0</v>
      </c>
      <c r="Q1259" s="196">
        <v>0</v>
      </c>
      <c r="R1259" s="196">
        <f t="shared" si="32"/>
        <v>0</v>
      </c>
      <c r="S1259" s="196">
        <v>0</v>
      </c>
      <c r="T1259" s="197">
        <f t="shared" si="33"/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198" t="s">
        <v>405</v>
      </c>
      <c r="AT1259" s="198" t="s">
        <v>340</v>
      </c>
      <c r="AU1259" s="198" t="s">
        <v>135</v>
      </c>
      <c r="AY1259" s="18" t="s">
        <v>126</v>
      </c>
      <c r="BE1259" s="199">
        <f t="shared" si="34"/>
        <v>0</v>
      </c>
      <c r="BF1259" s="199">
        <f t="shared" si="35"/>
        <v>0</v>
      </c>
      <c r="BG1259" s="199">
        <f t="shared" si="36"/>
        <v>0</v>
      </c>
      <c r="BH1259" s="199">
        <f t="shared" si="37"/>
        <v>0</v>
      </c>
      <c r="BI1259" s="199">
        <f t="shared" si="38"/>
        <v>0</v>
      </c>
      <c r="BJ1259" s="18" t="s">
        <v>135</v>
      </c>
      <c r="BK1259" s="199">
        <f t="shared" si="39"/>
        <v>0</v>
      </c>
      <c r="BL1259" s="18" t="s">
        <v>298</v>
      </c>
      <c r="BM1259" s="198" t="s">
        <v>1715</v>
      </c>
    </row>
    <row r="1260" spans="1:65" s="2" customFormat="1" ht="21.75" customHeight="1">
      <c r="A1260" s="35"/>
      <c r="B1260" s="36"/>
      <c r="C1260" s="243" t="s">
        <v>1716</v>
      </c>
      <c r="D1260" s="243" t="s">
        <v>340</v>
      </c>
      <c r="E1260" s="244" t="s">
        <v>1717</v>
      </c>
      <c r="F1260" s="245" t="s">
        <v>1718</v>
      </c>
      <c r="G1260" s="246" t="s">
        <v>301</v>
      </c>
      <c r="H1260" s="247">
        <v>8</v>
      </c>
      <c r="I1260" s="248"/>
      <c r="J1260" s="249">
        <f t="shared" si="30"/>
        <v>0</v>
      </c>
      <c r="K1260" s="245" t="s">
        <v>1</v>
      </c>
      <c r="L1260" s="250"/>
      <c r="M1260" s="251" t="s">
        <v>1</v>
      </c>
      <c r="N1260" s="252" t="s">
        <v>42</v>
      </c>
      <c r="O1260" s="72"/>
      <c r="P1260" s="196">
        <f t="shared" si="31"/>
        <v>0</v>
      </c>
      <c r="Q1260" s="196">
        <v>0</v>
      </c>
      <c r="R1260" s="196">
        <f t="shared" si="32"/>
        <v>0</v>
      </c>
      <c r="S1260" s="196">
        <v>0</v>
      </c>
      <c r="T1260" s="197">
        <f t="shared" si="33"/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198" t="s">
        <v>405</v>
      </c>
      <c r="AT1260" s="198" t="s">
        <v>340</v>
      </c>
      <c r="AU1260" s="198" t="s">
        <v>135</v>
      </c>
      <c r="AY1260" s="18" t="s">
        <v>126</v>
      </c>
      <c r="BE1260" s="199">
        <f t="shared" si="34"/>
        <v>0</v>
      </c>
      <c r="BF1260" s="199">
        <f t="shared" si="35"/>
        <v>0</v>
      </c>
      <c r="BG1260" s="199">
        <f t="shared" si="36"/>
        <v>0</v>
      </c>
      <c r="BH1260" s="199">
        <f t="shared" si="37"/>
        <v>0</v>
      </c>
      <c r="BI1260" s="199">
        <f t="shared" si="38"/>
        <v>0</v>
      </c>
      <c r="BJ1260" s="18" t="s">
        <v>135</v>
      </c>
      <c r="BK1260" s="199">
        <f t="shared" si="39"/>
        <v>0</v>
      </c>
      <c r="BL1260" s="18" t="s">
        <v>298</v>
      </c>
      <c r="BM1260" s="198" t="s">
        <v>1719</v>
      </c>
    </row>
    <row r="1261" spans="1:65" s="2" customFormat="1" ht="16.5" customHeight="1">
      <c r="A1261" s="35"/>
      <c r="B1261" s="36"/>
      <c r="C1261" s="243" t="s">
        <v>1720</v>
      </c>
      <c r="D1261" s="243" t="s">
        <v>340</v>
      </c>
      <c r="E1261" s="244" t="s">
        <v>1721</v>
      </c>
      <c r="F1261" s="245" t="s">
        <v>1722</v>
      </c>
      <c r="G1261" s="246" t="s">
        <v>301</v>
      </c>
      <c r="H1261" s="247">
        <v>4</v>
      </c>
      <c r="I1261" s="248"/>
      <c r="J1261" s="249">
        <f t="shared" si="30"/>
        <v>0</v>
      </c>
      <c r="K1261" s="245" t="s">
        <v>1</v>
      </c>
      <c r="L1261" s="250"/>
      <c r="M1261" s="251" t="s">
        <v>1</v>
      </c>
      <c r="N1261" s="252" t="s">
        <v>42</v>
      </c>
      <c r="O1261" s="72"/>
      <c r="P1261" s="196">
        <f t="shared" si="31"/>
        <v>0</v>
      </c>
      <c r="Q1261" s="196">
        <v>0</v>
      </c>
      <c r="R1261" s="196">
        <f t="shared" si="32"/>
        <v>0</v>
      </c>
      <c r="S1261" s="196">
        <v>0</v>
      </c>
      <c r="T1261" s="197">
        <f t="shared" si="33"/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198" t="s">
        <v>405</v>
      </c>
      <c r="AT1261" s="198" t="s">
        <v>340</v>
      </c>
      <c r="AU1261" s="198" t="s">
        <v>135</v>
      </c>
      <c r="AY1261" s="18" t="s">
        <v>126</v>
      </c>
      <c r="BE1261" s="199">
        <f t="shared" si="34"/>
        <v>0</v>
      </c>
      <c r="BF1261" s="199">
        <f t="shared" si="35"/>
        <v>0</v>
      </c>
      <c r="BG1261" s="199">
        <f t="shared" si="36"/>
        <v>0</v>
      </c>
      <c r="BH1261" s="199">
        <f t="shared" si="37"/>
        <v>0</v>
      </c>
      <c r="BI1261" s="199">
        <f t="shared" si="38"/>
        <v>0</v>
      </c>
      <c r="BJ1261" s="18" t="s">
        <v>135</v>
      </c>
      <c r="BK1261" s="199">
        <f t="shared" si="39"/>
        <v>0</v>
      </c>
      <c r="BL1261" s="18" t="s">
        <v>298</v>
      </c>
      <c r="BM1261" s="198" t="s">
        <v>1723</v>
      </c>
    </row>
    <row r="1262" spans="1:65" s="2" customFormat="1" ht="16.5" customHeight="1">
      <c r="A1262" s="35"/>
      <c r="B1262" s="36"/>
      <c r="C1262" s="243" t="s">
        <v>1724</v>
      </c>
      <c r="D1262" s="243" t="s">
        <v>340</v>
      </c>
      <c r="E1262" s="244" t="s">
        <v>1725</v>
      </c>
      <c r="F1262" s="245" t="s">
        <v>1726</v>
      </c>
      <c r="G1262" s="246" t="s">
        <v>301</v>
      </c>
      <c r="H1262" s="247">
        <v>4</v>
      </c>
      <c r="I1262" s="248"/>
      <c r="J1262" s="249">
        <f t="shared" si="30"/>
        <v>0</v>
      </c>
      <c r="K1262" s="245" t="s">
        <v>1</v>
      </c>
      <c r="L1262" s="250"/>
      <c r="M1262" s="251" t="s">
        <v>1</v>
      </c>
      <c r="N1262" s="252" t="s">
        <v>42</v>
      </c>
      <c r="O1262" s="72"/>
      <c r="P1262" s="196">
        <f t="shared" si="31"/>
        <v>0</v>
      </c>
      <c r="Q1262" s="196">
        <v>0</v>
      </c>
      <c r="R1262" s="196">
        <f t="shared" si="32"/>
        <v>0</v>
      </c>
      <c r="S1262" s="196">
        <v>0</v>
      </c>
      <c r="T1262" s="197">
        <f t="shared" si="33"/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98" t="s">
        <v>405</v>
      </c>
      <c r="AT1262" s="198" t="s">
        <v>340</v>
      </c>
      <c r="AU1262" s="198" t="s">
        <v>135</v>
      </c>
      <c r="AY1262" s="18" t="s">
        <v>126</v>
      </c>
      <c r="BE1262" s="199">
        <f t="shared" si="34"/>
        <v>0</v>
      </c>
      <c r="BF1262" s="199">
        <f t="shared" si="35"/>
        <v>0</v>
      </c>
      <c r="BG1262" s="199">
        <f t="shared" si="36"/>
        <v>0</v>
      </c>
      <c r="BH1262" s="199">
        <f t="shared" si="37"/>
        <v>0</v>
      </c>
      <c r="BI1262" s="199">
        <f t="shared" si="38"/>
        <v>0</v>
      </c>
      <c r="BJ1262" s="18" t="s">
        <v>135</v>
      </c>
      <c r="BK1262" s="199">
        <f t="shared" si="39"/>
        <v>0</v>
      </c>
      <c r="BL1262" s="18" t="s">
        <v>298</v>
      </c>
      <c r="BM1262" s="198" t="s">
        <v>1727</v>
      </c>
    </row>
    <row r="1263" spans="1:65" s="2" customFormat="1" ht="16.5" customHeight="1">
      <c r="A1263" s="35"/>
      <c r="B1263" s="36"/>
      <c r="C1263" s="243" t="s">
        <v>1728</v>
      </c>
      <c r="D1263" s="243" t="s">
        <v>340</v>
      </c>
      <c r="E1263" s="244" t="s">
        <v>1729</v>
      </c>
      <c r="F1263" s="245" t="s">
        <v>1730</v>
      </c>
      <c r="G1263" s="246" t="s">
        <v>301</v>
      </c>
      <c r="H1263" s="247">
        <v>8</v>
      </c>
      <c r="I1263" s="248"/>
      <c r="J1263" s="249">
        <f t="shared" si="30"/>
        <v>0</v>
      </c>
      <c r="K1263" s="245" t="s">
        <v>1</v>
      </c>
      <c r="L1263" s="250"/>
      <c r="M1263" s="251" t="s">
        <v>1</v>
      </c>
      <c r="N1263" s="252" t="s">
        <v>42</v>
      </c>
      <c r="O1263" s="72"/>
      <c r="P1263" s="196">
        <f t="shared" si="31"/>
        <v>0</v>
      </c>
      <c r="Q1263" s="196">
        <v>0</v>
      </c>
      <c r="R1263" s="196">
        <f t="shared" si="32"/>
        <v>0</v>
      </c>
      <c r="S1263" s="196">
        <v>0</v>
      </c>
      <c r="T1263" s="197">
        <f t="shared" si="33"/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8" t="s">
        <v>405</v>
      </c>
      <c r="AT1263" s="198" t="s">
        <v>340</v>
      </c>
      <c r="AU1263" s="198" t="s">
        <v>135</v>
      </c>
      <c r="AY1263" s="18" t="s">
        <v>126</v>
      </c>
      <c r="BE1263" s="199">
        <f t="shared" si="34"/>
        <v>0</v>
      </c>
      <c r="BF1263" s="199">
        <f t="shared" si="35"/>
        <v>0</v>
      </c>
      <c r="BG1263" s="199">
        <f t="shared" si="36"/>
        <v>0</v>
      </c>
      <c r="BH1263" s="199">
        <f t="shared" si="37"/>
        <v>0</v>
      </c>
      <c r="BI1263" s="199">
        <f t="shared" si="38"/>
        <v>0</v>
      </c>
      <c r="BJ1263" s="18" t="s">
        <v>135</v>
      </c>
      <c r="BK1263" s="199">
        <f t="shared" si="39"/>
        <v>0</v>
      </c>
      <c r="BL1263" s="18" t="s">
        <v>298</v>
      </c>
      <c r="BM1263" s="198" t="s">
        <v>1731</v>
      </c>
    </row>
    <row r="1264" spans="1:65" s="2" customFormat="1" ht="16.5" customHeight="1">
      <c r="A1264" s="35"/>
      <c r="B1264" s="36"/>
      <c r="C1264" s="243" t="s">
        <v>1732</v>
      </c>
      <c r="D1264" s="243" t="s">
        <v>340</v>
      </c>
      <c r="E1264" s="244" t="s">
        <v>1733</v>
      </c>
      <c r="F1264" s="245" t="s">
        <v>1734</v>
      </c>
      <c r="G1264" s="246" t="s">
        <v>301</v>
      </c>
      <c r="H1264" s="247">
        <v>4</v>
      </c>
      <c r="I1264" s="248"/>
      <c r="J1264" s="249">
        <f t="shared" si="30"/>
        <v>0</v>
      </c>
      <c r="K1264" s="245" t="s">
        <v>1</v>
      </c>
      <c r="L1264" s="250"/>
      <c r="M1264" s="251" t="s">
        <v>1</v>
      </c>
      <c r="N1264" s="252" t="s">
        <v>42</v>
      </c>
      <c r="O1264" s="72"/>
      <c r="P1264" s="196">
        <f t="shared" si="31"/>
        <v>0</v>
      </c>
      <c r="Q1264" s="196">
        <v>0</v>
      </c>
      <c r="R1264" s="196">
        <f t="shared" si="32"/>
        <v>0</v>
      </c>
      <c r="S1264" s="196">
        <v>0</v>
      </c>
      <c r="T1264" s="197">
        <f t="shared" si="33"/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198" t="s">
        <v>405</v>
      </c>
      <c r="AT1264" s="198" t="s">
        <v>340</v>
      </c>
      <c r="AU1264" s="198" t="s">
        <v>135</v>
      </c>
      <c r="AY1264" s="18" t="s">
        <v>126</v>
      </c>
      <c r="BE1264" s="199">
        <f t="shared" si="34"/>
        <v>0</v>
      </c>
      <c r="BF1264" s="199">
        <f t="shared" si="35"/>
        <v>0</v>
      </c>
      <c r="BG1264" s="199">
        <f t="shared" si="36"/>
        <v>0</v>
      </c>
      <c r="BH1264" s="199">
        <f t="shared" si="37"/>
        <v>0</v>
      </c>
      <c r="BI1264" s="199">
        <f t="shared" si="38"/>
        <v>0</v>
      </c>
      <c r="BJ1264" s="18" t="s">
        <v>135</v>
      </c>
      <c r="BK1264" s="199">
        <f t="shared" si="39"/>
        <v>0</v>
      </c>
      <c r="BL1264" s="18" t="s">
        <v>298</v>
      </c>
      <c r="BM1264" s="198" t="s">
        <v>1735</v>
      </c>
    </row>
    <row r="1265" spans="1:65" s="2" customFormat="1" ht="16.5" customHeight="1">
      <c r="A1265" s="35"/>
      <c r="B1265" s="36"/>
      <c r="C1265" s="243" t="s">
        <v>1736</v>
      </c>
      <c r="D1265" s="243" t="s">
        <v>340</v>
      </c>
      <c r="E1265" s="244" t="s">
        <v>1737</v>
      </c>
      <c r="F1265" s="245" t="s">
        <v>1738</v>
      </c>
      <c r="G1265" s="246" t="s">
        <v>301</v>
      </c>
      <c r="H1265" s="247">
        <v>2</v>
      </c>
      <c r="I1265" s="248"/>
      <c r="J1265" s="249">
        <f t="shared" si="30"/>
        <v>0</v>
      </c>
      <c r="K1265" s="245" t="s">
        <v>1</v>
      </c>
      <c r="L1265" s="250"/>
      <c r="M1265" s="251" t="s">
        <v>1</v>
      </c>
      <c r="N1265" s="252" t="s">
        <v>42</v>
      </c>
      <c r="O1265" s="72"/>
      <c r="P1265" s="196">
        <f t="shared" si="31"/>
        <v>0</v>
      </c>
      <c r="Q1265" s="196">
        <v>0</v>
      </c>
      <c r="R1265" s="196">
        <f t="shared" si="32"/>
        <v>0</v>
      </c>
      <c r="S1265" s="196">
        <v>0</v>
      </c>
      <c r="T1265" s="197">
        <f t="shared" si="33"/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198" t="s">
        <v>405</v>
      </c>
      <c r="AT1265" s="198" t="s">
        <v>340</v>
      </c>
      <c r="AU1265" s="198" t="s">
        <v>135</v>
      </c>
      <c r="AY1265" s="18" t="s">
        <v>126</v>
      </c>
      <c r="BE1265" s="199">
        <f t="shared" si="34"/>
        <v>0</v>
      </c>
      <c r="BF1265" s="199">
        <f t="shared" si="35"/>
        <v>0</v>
      </c>
      <c r="BG1265" s="199">
        <f t="shared" si="36"/>
        <v>0</v>
      </c>
      <c r="BH1265" s="199">
        <f t="shared" si="37"/>
        <v>0</v>
      </c>
      <c r="BI1265" s="199">
        <f t="shared" si="38"/>
        <v>0</v>
      </c>
      <c r="BJ1265" s="18" t="s">
        <v>135</v>
      </c>
      <c r="BK1265" s="199">
        <f t="shared" si="39"/>
        <v>0</v>
      </c>
      <c r="BL1265" s="18" t="s">
        <v>298</v>
      </c>
      <c r="BM1265" s="198" t="s">
        <v>1739</v>
      </c>
    </row>
    <row r="1266" spans="1:65" s="2" customFormat="1" ht="24.2" customHeight="1">
      <c r="A1266" s="35"/>
      <c r="B1266" s="36"/>
      <c r="C1266" s="187" t="s">
        <v>1740</v>
      </c>
      <c r="D1266" s="187" t="s">
        <v>129</v>
      </c>
      <c r="E1266" s="188" t="s">
        <v>1741</v>
      </c>
      <c r="F1266" s="189" t="s">
        <v>1742</v>
      </c>
      <c r="G1266" s="190" t="s">
        <v>301</v>
      </c>
      <c r="H1266" s="191">
        <v>110</v>
      </c>
      <c r="I1266" s="192"/>
      <c r="J1266" s="193">
        <f t="shared" si="30"/>
        <v>0</v>
      </c>
      <c r="K1266" s="189" t="s">
        <v>133</v>
      </c>
      <c r="L1266" s="40"/>
      <c r="M1266" s="194" t="s">
        <v>1</v>
      </c>
      <c r="N1266" s="195" t="s">
        <v>42</v>
      </c>
      <c r="O1266" s="72"/>
      <c r="P1266" s="196">
        <f t="shared" si="31"/>
        <v>0</v>
      </c>
      <c r="Q1266" s="196">
        <v>0</v>
      </c>
      <c r="R1266" s="196">
        <f t="shared" si="32"/>
        <v>0</v>
      </c>
      <c r="S1266" s="196">
        <v>0</v>
      </c>
      <c r="T1266" s="197">
        <f t="shared" si="33"/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98" t="s">
        <v>298</v>
      </c>
      <c r="AT1266" s="198" t="s">
        <v>129</v>
      </c>
      <c r="AU1266" s="198" t="s">
        <v>135</v>
      </c>
      <c r="AY1266" s="18" t="s">
        <v>126</v>
      </c>
      <c r="BE1266" s="199">
        <f t="shared" si="34"/>
        <v>0</v>
      </c>
      <c r="BF1266" s="199">
        <f t="shared" si="35"/>
        <v>0</v>
      </c>
      <c r="BG1266" s="199">
        <f t="shared" si="36"/>
        <v>0</v>
      </c>
      <c r="BH1266" s="199">
        <f t="shared" si="37"/>
        <v>0</v>
      </c>
      <c r="BI1266" s="199">
        <f t="shared" si="38"/>
        <v>0</v>
      </c>
      <c r="BJ1266" s="18" t="s">
        <v>135</v>
      </c>
      <c r="BK1266" s="199">
        <f t="shared" si="39"/>
        <v>0</v>
      </c>
      <c r="BL1266" s="18" t="s">
        <v>298</v>
      </c>
      <c r="BM1266" s="198" t="s">
        <v>1743</v>
      </c>
    </row>
    <row r="1267" spans="1:65" s="13" customFormat="1">
      <c r="B1267" s="205"/>
      <c r="C1267" s="206"/>
      <c r="D1267" s="207" t="s">
        <v>211</v>
      </c>
      <c r="E1267" s="208" t="s">
        <v>1</v>
      </c>
      <c r="F1267" s="209" t="s">
        <v>388</v>
      </c>
      <c r="G1267" s="206"/>
      <c r="H1267" s="208" t="s">
        <v>1</v>
      </c>
      <c r="I1267" s="210"/>
      <c r="J1267" s="206"/>
      <c r="K1267" s="206"/>
      <c r="L1267" s="211"/>
      <c r="M1267" s="212"/>
      <c r="N1267" s="213"/>
      <c r="O1267" s="213"/>
      <c r="P1267" s="213"/>
      <c r="Q1267" s="213"/>
      <c r="R1267" s="213"/>
      <c r="S1267" s="213"/>
      <c r="T1267" s="214"/>
      <c r="AT1267" s="215" t="s">
        <v>211</v>
      </c>
      <c r="AU1267" s="215" t="s">
        <v>135</v>
      </c>
      <c r="AV1267" s="13" t="s">
        <v>83</v>
      </c>
      <c r="AW1267" s="13" t="s">
        <v>32</v>
      </c>
      <c r="AX1267" s="13" t="s">
        <v>76</v>
      </c>
      <c r="AY1267" s="215" t="s">
        <v>126</v>
      </c>
    </row>
    <row r="1268" spans="1:65" s="14" customFormat="1">
      <c r="B1268" s="216"/>
      <c r="C1268" s="217"/>
      <c r="D1268" s="207" t="s">
        <v>211</v>
      </c>
      <c r="E1268" s="218" t="s">
        <v>1</v>
      </c>
      <c r="F1268" s="219" t="s">
        <v>358</v>
      </c>
      <c r="G1268" s="217"/>
      <c r="H1268" s="220">
        <v>26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211</v>
      </c>
      <c r="AU1268" s="226" t="s">
        <v>135</v>
      </c>
      <c r="AV1268" s="14" t="s">
        <v>135</v>
      </c>
      <c r="AW1268" s="14" t="s">
        <v>32</v>
      </c>
      <c r="AX1268" s="14" t="s">
        <v>76</v>
      </c>
      <c r="AY1268" s="226" t="s">
        <v>126</v>
      </c>
    </row>
    <row r="1269" spans="1:65" s="13" customFormat="1">
      <c r="B1269" s="205"/>
      <c r="C1269" s="206"/>
      <c r="D1269" s="207" t="s">
        <v>211</v>
      </c>
      <c r="E1269" s="208" t="s">
        <v>1</v>
      </c>
      <c r="F1269" s="209" t="s">
        <v>351</v>
      </c>
      <c r="G1269" s="206"/>
      <c r="H1269" s="208" t="s">
        <v>1</v>
      </c>
      <c r="I1269" s="210"/>
      <c r="J1269" s="206"/>
      <c r="K1269" s="206"/>
      <c r="L1269" s="211"/>
      <c r="M1269" s="212"/>
      <c r="N1269" s="213"/>
      <c r="O1269" s="213"/>
      <c r="P1269" s="213"/>
      <c r="Q1269" s="213"/>
      <c r="R1269" s="213"/>
      <c r="S1269" s="213"/>
      <c r="T1269" s="214"/>
      <c r="AT1269" s="215" t="s">
        <v>211</v>
      </c>
      <c r="AU1269" s="215" t="s">
        <v>135</v>
      </c>
      <c r="AV1269" s="13" t="s">
        <v>83</v>
      </c>
      <c r="AW1269" s="13" t="s">
        <v>32</v>
      </c>
      <c r="AX1269" s="13" t="s">
        <v>76</v>
      </c>
      <c r="AY1269" s="215" t="s">
        <v>126</v>
      </c>
    </row>
    <row r="1270" spans="1:65" s="14" customFormat="1">
      <c r="B1270" s="216"/>
      <c r="C1270" s="217"/>
      <c r="D1270" s="207" t="s">
        <v>211</v>
      </c>
      <c r="E1270" s="218" t="s">
        <v>1</v>
      </c>
      <c r="F1270" s="219" t="s">
        <v>266</v>
      </c>
      <c r="G1270" s="217"/>
      <c r="H1270" s="220">
        <v>12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211</v>
      </c>
      <c r="AU1270" s="226" t="s">
        <v>135</v>
      </c>
      <c r="AV1270" s="14" t="s">
        <v>135</v>
      </c>
      <c r="AW1270" s="14" t="s">
        <v>32</v>
      </c>
      <c r="AX1270" s="14" t="s">
        <v>76</v>
      </c>
      <c r="AY1270" s="226" t="s">
        <v>126</v>
      </c>
    </row>
    <row r="1271" spans="1:65" s="13" customFormat="1">
      <c r="B1271" s="205"/>
      <c r="C1271" s="206"/>
      <c r="D1271" s="207" t="s">
        <v>211</v>
      </c>
      <c r="E1271" s="208" t="s">
        <v>1</v>
      </c>
      <c r="F1271" s="209" t="s">
        <v>355</v>
      </c>
      <c r="G1271" s="206"/>
      <c r="H1271" s="208" t="s">
        <v>1</v>
      </c>
      <c r="I1271" s="210"/>
      <c r="J1271" s="206"/>
      <c r="K1271" s="206"/>
      <c r="L1271" s="211"/>
      <c r="M1271" s="212"/>
      <c r="N1271" s="213"/>
      <c r="O1271" s="213"/>
      <c r="P1271" s="213"/>
      <c r="Q1271" s="213"/>
      <c r="R1271" s="213"/>
      <c r="S1271" s="213"/>
      <c r="T1271" s="214"/>
      <c r="AT1271" s="215" t="s">
        <v>211</v>
      </c>
      <c r="AU1271" s="215" t="s">
        <v>135</v>
      </c>
      <c r="AV1271" s="13" t="s">
        <v>83</v>
      </c>
      <c r="AW1271" s="13" t="s">
        <v>32</v>
      </c>
      <c r="AX1271" s="13" t="s">
        <v>76</v>
      </c>
      <c r="AY1271" s="215" t="s">
        <v>126</v>
      </c>
    </row>
    <row r="1272" spans="1:65" s="14" customFormat="1">
      <c r="B1272" s="216"/>
      <c r="C1272" s="217"/>
      <c r="D1272" s="207" t="s">
        <v>211</v>
      </c>
      <c r="E1272" s="218" t="s">
        <v>1</v>
      </c>
      <c r="F1272" s="219" t="s">
        <v>563</v>
      </c>
      <c r="G1272" s="217"/>
      <c r="H1272" s="220">
        <v>48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211</v>
      </c>
      <c r="AU1272" s="226" t="s">
        <v>135</v>
      </c>
      <c r="AV1272" s="14" t="s">
        <v>135</v>
      </c>
      <c r="AW1272" s="14" t="s">
        <v>32</v>
      </c>
      <c r="AX1272" s="14" t="s">
        <v>76</v>
      </c>
      <c r="AY1272" s="226" t="s">
        <v>126</v>
      </c>
    </row>
    <row r="1273" spans="1:65" s="13" customFormat="1">
      <c r="B1273" s="205"/>
      <c r="C1273" s="206"/>
      <c r="D1273" s="207" t="s">
        <v>211</v>
      </c>
      <c r="E1273" s="208" t="s">
        <v>1</v>
      </c>
      <c r="F1273" s="209" t="s">
        <v>371</v>
      </c>
      <c r="G1273" s="206"/>
      <c r="H1273" s="208" t="s">
        <v>1</v>
      </c>
      <c r="I1273" s="210"/>
      <c r="J1273" s="206"/>
      <c r="K1273" s="206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211</v>
      </c>
      <c r="AU1273" s="215" t="s">
        <v>135</v>
      </c>
      <c r="AV1273" s="13" t="s">
        <v>83</v>
      </c>
      <c r="AW1273" s="13" t="s">
        <v>32</v>
      </c>
      <c r="AX1273" s="13" t="s">
        <v>76</v>
      </c>
      <c r="AY1273" s="215" t="s">
        <v>126</v>
      </c>
    </row>
    <row r="1274" spans="1:65" s="14" customFormat="1">
      <c r="B1274" s="216"/>
      <c r="C1274" s="217"/>
      <c r="D1274" s="207" t="s">
        <v>211</v>
      </c>
      <c r="E1274" s="218" t="s">
        <v>1</v>
      </c>
      <c r="F1274" s="219" t="s">
        <v>339</v>
      </c>
      <c r="G1274" s="217"/>
      <c r="H1274" s="220">
        <v>24</v>
      </c>
      <c r="I1274" s="221"/>
      <c r="J1274" s="217"/>
      <c r="K1274" s="217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211</v>
      </c>
      <c r="AU1274" s="226" t="s">
        <v>135</v>
      </c>
      <c r="AV1274" s="14" t="s">
        <v>135</v>
      </c>
      <c r="AW1274" s="14" t="s">
        <v>32</v>
      </c>
      <c r="AX1274" s="14" t="s">
        <v>76</v>
      </c>
      <c r="AY1274" s="226" t="s">
        <v>126</v>
      </c>
    </row>
    <row r="1275" spans="1:65" s="15" customFormat="1">
      <c r="B1275" s="227"/>
      <c r="C1275" s="228"/>
      <c r="D1275" s="207" t="s">
        <v>211</v>
      </c>
      <c r="E1275" s="229" t="s">
        <v>1</v>
      </c>
      <c r="F1275" s="230" t="s">
        <v>219</v>
      </c>
      <c r="G1275" s="228"/>
      <c r="H1275" s="231">
        <v>110</v>
      </c>
      <c r="I1275" s="232"/>
      <c r="J1275" s="228"/>
      <c r="K1275" s="228"/>
      <c r="L1275" s="233"/>
      <c r="M1275" s="234"/>
      <c r="N1275" s="235"/>
      <c r="O1275" s="235"/>
      <c r="P1275" s="235"/>
      <c r="Q1275" s="235"/>
      <c r="R1275" s="235"/>
      <c r="S1275" s="235"/>
      <c r="T1275" s="236"/>
      <c r="AT1275" s="237" t="s">
        <v>211</v>
      </c>
      <c r="AU1275" s="237" t="s">
        <v>135</v>
      </c>
      <c r="AV1275" s="15" t="s">
        <v>148</v>
      </c>
      <c r="AW1275" s="15" t="s">
        <v>32</v>
      </c>
      <c r="AX1275" s="15" t="s">
        <v>83</v>
      </c>
      <c r="AY1275" s="237" t="s">
        <v>126</v>
      </c>
    </row>
    <row r="1276" spans="1:65" s="2" customFormat="1" ht="24.2" customHeight="1">
      <c r="A1276" s="35"/>
      <c r="B1276" s="36"/>
      <c r="C1276" s="187" t="s">
        <v>1744</v>
      </c>
      <c r="D1276" s="187" t="s">
        <v>129</v>
      </c>
      <c r="E1276" s="188" t="s">
        <v>1745</v>
      </c>
      <c r="F1276" s="189" t="s">
        <v>1746</v>
      </c>
      <c r="G1276" s="190" t="s">
        <v>301</v>
      </c>
      <c r="H1276" s="191">
        <v>9</v>
      </c>
      <c r="I1276" s="192"/>
      <c r="J1276" s="193">
        <f>ROUND(I1276*H1276,2)</f>
        <v>0</v>
      </c>
      <c r="K1276" s="189" t="s">
        <v>133</v>
      </c>
      <c r="L1276" s="40"/>
      <c r="M1276" s="194" t="s">
        <v>1</v>
      </c>
      <c r="N1276" s="195" t="s">
        <v>42</v>
      </c>
      <c r="O1276" s="72"/>
      <c r="P1276" s="196">
        <f>O1276*H1276</f>
        <v>0</v>
      </c>
      <c r="Q1276" s="196">
        <v>0</v>
      </c>
      <c r="R1276" s="196">
        <f>Q1276*H1276</f>
        <v>0</v>
      </c>
      <c r="S1276" s="196">
        <v>0</v>
      </c>
      <c r="T1276" s="197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8" t="s">
        <v>298</v>
      </c>
      <c r="AT1276" s="198" t="s">
        <v>129</v>
      </c>
      <c r="AU1276" s="198" t="s">
        <v>135</v>
      </c>
      <c r="AY1276" s="18" t="s">
        <v>126</v>
      </c>
      <c r="BE1276" s="199">
        <f>IF(N1276="základní",J1276,0)</f>
        <v>0</v>
      </c>
      <c r="BF1276" s="199">
        <f>IF(N1276="snížená",J1276,0)</f>
        <v>0</v>
      </c>
      <c r="BG1276" s="199">
        <f>IF(N1276="zákl. přenesená",J1276,0)</f>
        <v>0</v>
      </c>
      <c r="BH1276" s="199">
        <f>IF(N1276="sníž. přenesená",J1276,0)</f>
        <v>0</v>
      </c>
      <c r="BI1276" s="199">
        <f>IF(N1276="nulová",J1276,0)</f>
        <v>0</v>
      </c>
      <c r="BJ1276" s="18" t="s">
        <v>135</v>
      </c>
      <c r="BK1276" s="199">
        <f>ROUND(I1276*H1276,2)</f>
        <v>0</v>
      </c>
      <c r="BL1276" s="18" t="s">
        <v>298</v>
      </c>
      <c r="BM1276" s="198" t="s">
        <v>1747</v>
      </c>
    </row>
    <row r="1277" spans="1:65" s="13" customFormat="1">
      <c r="B1277" s="205"/>
      <c r="C1277" s="206"/>
      <c r="D1277" s="207" t="s">
        <v>211</v>
      </c>
      <c r="E1277" s="208" t="s">
        <v>1</v>
      </c>
      <c r="F1277" s="209" t="s">
        <v>388</v>
      </c>
      <c r="G1277" s="206"/>
      <c r="H1277" s="208" t="s">
        <v>1</v>
      </c>
      <c r="I1277" s="210"/>
      <c r="J1277" s="206"/>
      <c r="K1277" s="206"/>
      <c r="L1277" s="211"/>
      <c r="M1277" s="212"/>
      <c r="N1277" s="213"/>
      <c r="O1277" s="213"/>
      <c r="P1277" s="213"/>
      <c r="Q1277" s="213"/>
      <c r="R1277" s="213"/>
      <c r="S1277" s="213"/>
      <c r="T1277" s="214"/>
      <c r="AT1277" s="215" t="s">
        <v>211</v>
      </c>
      <c r="AU1277" s="215" t="s">
        <v>135</v>
      </c>
      <c r="AV1277" s="13" t="s">
        <v>83</v>
      </c>
      <c r="AW1277" s="13" t="s">
        <v>32</v>
      </c>
      <c r="AX1277" s="13" t="s">
        <v>76</v>
      </c>
      <c r="AY1277" s="215" t="s">
        <v>126</v>
      </c>
    </row>
    <row r="1278" spans="1:65" s="14" customFormat="1">
      <c r="B1278" s="216"/>
      <c r="C1278" s="217"/>
      <c r="D1278" s="207" t="s">
        <v>211</v>
      </c>
      <c r="E1278" s="218" t="s">
        <v>1</v>
      </c>
      <c r="F1278" s="219" t="s">
        <v>83</v>
      </c>
      <c r="G1278" s="217"/>
      <c r="H1278" s="220">
        <v>1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211</v>
      </c>
      <c r="AU1278" s="226" t="s">
        <v>135</v>
      </c>
      <c r="AV1278" s="14" t="s">
        <v>135</v>
      </c>
      <c r="AW1278" s="14" t="s">
        <v>32</v>
      </c>
      <c r="AX1278" s="14" t="s">
        <v>76</v>
      </c>
      <c r="AY1278" s="226" t="s">
        <v>126</v>
      </c>
    </row>
    <row r="1279" spans="1:65" s="13" customFormat="1">
      <c r="B1279" s="205"/>
      <c r="C1279" s="206"/>
      <c r="D1279" s="207" t="s">
        <v>211</v>
      </c>
      <c r="E1279" s="208" t="s">
        <v>1</v>
      </c>
      <c r="F1279" s="209" t="s">
        <v>355</v>
      </c>
      <c r="G1279" s="206"/>
      <c r="H1279" s="208" t="s">
        <v>1</v>
      </c>
      <c r="I1279" s="210"/>
      <c r="J1279" s="206"/>
      <c r="K1279" s="206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211</v>
      </c>
      <c r="AU1279" s="215" t="s">
        <v>135</v>
      </c>
      <c r="AV1279" s="13" t="s">
        <v>83</v>
      </c>
      <c r="AW1279" s="13" t="s">
        <v>32</v>
      </c>
      <c r="AX1279" s="13" t="s">
        <v>76</v>
      </c>
      <c r="AY1279" s="215" t="s">
        <v>126</v>
      </c>
    </row>
    <row r="1280" spans="1:65" s="14" customFormat="1">
      <c r="B1280" s="216"/>
      <c r="C1280" s="217"/>
      <c r="D1280" s="207" t="s">
        <v>211</v>
      </c>
      <c r="E1280" s="218" t="s">
        <v>1</v>
      </c>
      <c r="F1280" s="219" t="s">
        <v>164</v>
      </c>
      <c r="G1280" s="217"/>
      <c r="H1280" s="220">
        <v>8</v>
      </c>
      <c r="I1280" s="221"/>
      <c r="J1280" s="217"/>
      <c r="K1280" s="217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211</v>
      </c>
      <c r="AU1280" s="226" t="s">
        <v>135</v>
      </c>
      <c r="AV1280" s="14" t="s">
        <v>135</v>
      </c>
      <c r="AW1280" s="14" t="s">
        <v>32</v>
      </c>
      <c r="AX1280" s="14" t="s">
        <v>76</v>
      </c>
      <c r="AY1280" s="226" t="s">
        <v>126</v>
      </c>
    </row>
    <row r="1281" spans="1:65" s="15" customFormat="1">
      <c r="B1281" s="227"/>
      <c r="C1281" s="228"/>
      <c r="D1281" s="207" t="s">
        <v>211</v>
      </c>
      <c r="E1281" s="229" t="s">
        <v>1</v>
      </c>
      <c r="F1281" s="230" t="s">
        <v>219</v>
      </c>
      <c r="G1281" s="228"/>
      <c r="H1281" s="231">
        <v>9</v>
      </c>
      <c r="I1281" s="232"/>
      <c r="J1281" s="228"/>
      <c r="K1281" s="228"/>
      <c r="L1281" s="233"/>
      <c r="M1281" s="234"/>
      <c r="N1281" s="235"/>
      <c r="O1281" s="235"/>
      <c r="P1281" s="235"/>
      <c r="Q1281" s="235"/>
      <c r="R1281" s="235"/>
      <c r="S1281" s="235"/>
      <c r="T1281" s="236"/>
      <c r="AT1281" s="237" t="s">
        <v>211</v>
      </c>
      <c r="AU1281" s="237" t="s">
        <v>135</v>
      </c>
      <c r="AV1281" s="15" t="s">
        <v>148</v>
      </c>
      <c r="AW1281" s="15" t="s">
        <v>32</v>
      </c>
      <c r="AX1281" s="15" t="s">
        <v>83</v>
      </c>
      <c r="AY1281" s="237" t="s">
        <v>126</v>
      </c>
    </row>
    <row r="1282" spans="1:65" s="2" customFormat="1" ht="24.2" customHeight="1">
      <c r="A1282" s="35"/>
      <c r="B1282" s="36"/>
      <c r="C1282" s="187" t="s">
        <v>1748</v>
      </c>
      <c r="D1282" s="187" t="s">
        <v>129</v>
      </c>
      <c r="E1282" s="188" t="s">
        <v>1749</v>
      </c>
      <c r="F1282" s="189" t="s">
        <v>1750</v>
      </c>
      <c r="G1282" s="190" t="s">
        <v>301</v>
      </c>
      <c r="H1282" s="191">
        <v>28</v>
      </c>
      <c r="I1282" s="192"/>
      <c r="J1282" s="193">
        <f>ROUND(I1282*H1282,2)</f>
        <v>0</v>
      </c>
      <c r="K1282" s="189" t="s">
        <v>133</v>
      </c>
      <c r="L1282" s="40"/>
      <c r="M1282" s="194" t="s">
        <v>1</v>
      </c>
      <c r="N1282" s="195" t="s">
        <v>42</v>
      </c>
      <c r="O1282" s="72"/>
      <c r="P1282" s="196">
        <f>O1282*H1282</f>
        <v>0</v>
      </c>
      <c r="Q1282" s="196">
        <v>0</v>
      </c>
      <c r="R1282" s="196">
        <f>Q1282*H1282</f>
        <v>0</v>
      </c>
      <c r="S1282" s="196">
        <v>0</v>
      </c>
      <c r="T1282" s="197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198" t="s">
        <v>298</v>
      </c>
      <c r="AT1282" s="198" t="s">
        <v>129</v>
      </c>
      <c r="AU1282" s="198" t="s">
        <v>135</v>
      </c>
      <c r="AY1282" s="18" t="s">
        <v>126</v>
      </c>
      <c r="BE1282" s="199">
        <f>IF(N1282="základní",J1282,0)</f>
        <v>0</v>
      </c>
      <c r="BF1282" s="199">
        <f>IF(N1282="snížená",J1282,0)</f>
        <v>0</v>
      </c>
      <c r="BG1282" s="199">
        <f>IF(N1282="zákl. přenesená",J1282,0)</f>
        <v>0</v>
      </c>
      <c r="BH1282" s="199">
        <f>IF(N1282="sníž. přenesená",J1282,0)</f>
        <v>0</v>
      </c>
      <c r="BI1282" s="199">
        <f>IF(N1282="nulová",J1282,0)</f>
        <v>0</v>
      </c>
      <c r="BJ1282" s="18" t="s">
        <v>135</v>
      </c>
      <c r="BK1282" s="199">
        <f>ROUND(I1282*H1282,2)</f>
        <v>0</v>
      </c>
      <c r="BL1282" s="18" t="s">
        <v>298</v>
      </c>
      <c r="BM1282" s="198" t="s">
        <v>1751</v>
      </c>
    </row>
    <row r="1283" spans="1:65" s="13" customFormat="1">
      <c r="B1283" s="205"/>
      <c r="C1283" s="206"/>
      <c r="D1283" s="207" t="s">
        <v>211</v>
      </c>
      <c r="E1283" s="208" t="s">
        <v>1</v>
      </c>
      <c r="F1283" s="209" t="s">
        <v>351</v>
      </c>
      <c r="G1283" s="206"/>
      <c r="H1283" s="208" t="s">
        <v>1</v>
      </c>
      <c r="I1283" s="210"/>
      <c r="J1283" s="206"/>
      <c r="K1283" s="206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211</v>
      </c>
      <c r="AU1283" s="215" t="s">
        <v>135</v>
      </c>
      <c r="AV1283" s="13" t="s">
        <v>83</v>
      </c>
      <c r="AW1283" s="13" t="s">
        <v>32</v>
      </c>
      <c r="AX1283" s="13" t="s">
        <v>76</v>
      </c>
      <c r="AY1283" s="215" t="s">
        <v>126</v>
      </c>
    </row>
    <row r="1284" spans="1:65" s="14" customFormat="1">
      <c r="B1284" s="216"/>
      <c r="C1284" s="217"/>
      <c r="D1284" s="207" t="s">
        <v>211</v>
      </c>
      <c r="E1284" s="218" t="s">
        <v>1</v>
      </c>
      <c r="F1284" s="219">
        <v>12</v>
      </c>
      <c r="G1284" s="217"/>
      <c r="H1284" s="220">
        <v>8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211</v>
      </c>
      <c r="AU1284" s="226" t="s">
        <v>135</v>
      </c>
      <c r="AV1284" s="14" t="s">
        <v>135</v>
      </c>
      <c r="AW1284" s="14" t="s">
        <v>32</v>
      </c>
      <c r="AX1284" s="14" t="s">
        <v>76</v>
      </c>
      <c r="AY1284" s="226" t="s">
        <v>126</v>
      </c>
    </row>
    <row r="1285" spans="1:65" s="13" customFormat="1">
      <c r="B1285" s="205"/>
      <c r="C1285" s="206"/>
      <c r="D1285" s="207" t="s">
        <v>211</v>
      </c>
      <c r="E1285" s="208" t="s">
        <v>1</v>
      </c>
      <c r="F1285" s="209" t="s">
        <v>355</v>
      </c>
      <c r="G1285" s="206"/>
      <c r="H1285" s="208" t="s">
        <v>1</v>
      </c>
      <c r="I1285" s="210"/>
      <c r="J1285" s="206"/>
      <c r="K1285" s="206"/>
      <c r="L1285" s="211"/>
      <c r="M1285" s="212"/>
      <c r="N1285" s="213"/>
      <c r="O1285" s="213"/>
      <c r="P1285" s="213"/>
      <c r="Q1285" s="213"/>
      <c r="R1285" s="213"/>
      <c r="S1285" s="213"/>
      <c r="T1285" s="214"/>
      <c r="AT1285" s="215" t="s">
        <v>211</v>
      </c>
      <c r="AU1285" s="215" t="s">
        <v>135</v>
      </c>
      <c r="AV1285" s="13" t="s">
        <v>83</v>
      </c>
      <c r="AW1285" s="13" t="s">
        <v>32</v>
      </c>
      <c r="AX1285" s="13" t="s">
        <v>76</v>
      </c>
      <c r="AY1285" s="215" t="s">
        <v>126</v>
      </c>
    </row>
    <row r="1286" spans="1:65" s="14" customFormat="1">
      <c r="B1286" s="216"/>
      <c r="C1286" s="217"/>
      <c r="D1286" s="207" t="s">
        <v>211</v>
      </c>
      <c r="E1286" s="218" t="s">
        <v>1</v>
      </c>
      <c r="F1286" s="219" t="s">
        <v>164</v>
      </c>
      <c r="G1286" s="217"/>
      <c r="H1286" s="220">
        <v>8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211</v>
      </c>
      <c r="AU1286" s="226" t="s">
        <v>135</v>
      </c>
      <c r="AV1286" s="14" t="s">
        <v>135</v>
      </c>
      <c r="AW1286" s="14" t="s">
        <v>32</v>
      </c>
      <c r="AX1286" s="14" t="s">
        <v>76</v>
      </c>
      <c r="AY1286" s="226" t="s">
        <v>126</v>
      </c>
    </row>
    <row r="1287" spans="1:65" s="13" customFormat="1">
      <c r="B1287" s="205"/>
      <c r="C1287" s="206"/>
      <c r="D1287" s="207" t="s">
        <v>211</v>
      </c>
      <c r="E1287" s="208" t="s">
        <v>1</v>
      </c>
      <c r="F1287" s="209" t="s">
        <v>371</v>
      </c>
      <c r="G1287" s="206"/>
      <c r="H1287" s="208" t="s">
        <v>1</v>
      </c>
      <c r="I1287" s="210"/>
      <c r="J1287" s="206"/>
      <c r="K1287" s="206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211</v>
      </c>
      <c r="AU1287" s="215" t="s">
        <v>135</v>
      </c>
      <c r="AV1287" s="13" t="s">
        <v>83</v>
      </c>
      <c r="AW1287" s="13" t="s">
        <v>32</v>
      </c>
      <c r="AX1287" s="13" t="s">
        <v>76</v>
      </c>
      <c r="AY1287" s="215" t="s">
        <v>126</v>
      </c>
    </row>
    <row r="1288" spans="1:65" s="14" customFormat="1">
      <c r="B1288" s="216"/>
      <c r="C1288" s="217"/>
      <c r="D1288" s="207" t="s">
        <v>211</v>
      </c>
      <c r="E1288" s="218" t="s">
        <v>1</v>
      </c>
      <c r="F1288" s="219" t="s">
        <v>164</v>
      </c>
      <c r="G1288" s="217"/>
      <c r="H1288" s="220">
        <v>8</v>
      </c>
      <c r="I1288" s="221"/>
      <c r="J1288" s="217"/>
      <c r="K1288" s="217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211</v>
      </c>
      <c r="AU1288" s="226" t="s">
        <v>135</v>
      </c>
      <c r="AV1288" s="14" t="s">
        <v>135</v>
      </c>
      <c r="AW1288" s="14" t="s">
        <v>32</v>
      </c>
      <c r="AX1288" s="14" t="s">
        <v>76</v>
      </c>
      <c r="AY1288" s="226" t="s">
        <v>126</v>
      </c>
    </row>
    <row r="1289" spans="1:65" s="15" customFormat="1">
      <c r="B1289" s="227"/>
      <c r="C1289" s="228"/>
      <c r="D1289" s="207" t="s">
        <v>211</v>
      </c>
      <c r="E1289" s="229" t="s">
        <v>1</v>
      </c>
      <c r="F1289" s="230" t="s">
        <v>219</v>
      </c>
      <c r="G1289" s="228"/>
      <c r="H1289" s="231">
        <v>28</v>
      </c>
      <c r="I1289" s="232"/>
      <c r="J1289" s="228"/>
      <c r="K1289" s="228"/>
      <c r="L1289" s="233"/>
      <c r="M1289" s="234"/>
      <c r="N1289" s="235"/>
      <c r="O1289" s="235"/>
      <c r="P1289" s="235"/>
      <c r="Q1289" s="235"/>
      <c r="R1289" s="235"/>
      <c r="S1289" s="235"/>
      <c r="T1289" s="236"/>
      <c r="AT1289" s="237" t="s">
        <v>211</v>
      </c>
      <c r="AU1289" s="237" t="s">
        <v>135</v>
      </c>
      <c r="AV1289" s="15" t="s">
        <v>148</v>
      </c>
      <c r="AW1289" s="15" t="s">
        <v>32</v>
      </c>
      <c r="AX1289" s="15" t="s">
        <v>83</v>
      </c>
      <c r="AY1289" s="237" t="s">
        <v>126</v>
      </c>
    </row>
    <row r="1290" spans="1:65" s="2" customFormat="1" ht="24.2" customHeight="1">
      <c r="A1290" s="35"/>
      <c r="B1290" s="36"/>
      <c r="C1290" s="187" t="s">
        <v>1752</v>
      </c>
      <c r="D1290" s="187" t="s">
        <v>129</v>
      </c>
      <c r="E1290" s="188" t="s">
        <v>1753</v>
      </c>
      <c r="F1290" s="189" t="s">
        <v>1754</v>
      </c>
      <c r="G1290" s="190" t="s">
        <v>301</v>
      </c>
      <c r="H1290" s="191">
        <v>3</v>
      </c>
      <c r="I1290" s="192"/>
      <c r="J1290" s="193">
        <f>ROUND(I1290*H1290,2)</f>
        <v>0</v>
      </c>
      <c r="K1290" s="189" t="s">
        <v>133</v>
      </c>
      <c r="L1290" s="40"/>
      <c r="M1290" s="194" t="s">
        <v>1</v>
      </c>
      <c r="N1290" s="195" t="s">
        <v>42</v>
      </c>
      <c r="O1290" s="72"/>
      <c r="P1290" s="196">
        <f>O1290*H1290</f>
        <v>0</v>
      </c>
      <c r="Q1290" s="196">
        <v>0</v>
      </c>
      <c r="R1290" s="196">
        <f>Q1290*H1290</f>
        <v>0</v>
      </c>
      <c r="S1290" s="196">
        <v>0</v>
      </c>
      <c r="T1290" s="197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198" t="s">
        <v>298</v>
      </c>
      <c r="AT1290" s="198" t="s">
        <v>129</v>
      </c>
      <c r="AU1290" s="198" t="s">
        <v>135</v>
      </c>
      <c r="AY1290" s="18" t="s">
        <v>126</v>
      </c>
      <c r="BE1290" s="199">
        <f>IF(N1290="základní",J1290,0)</f>
        <v>0</v>
      </c>
      <c r="BF1290" s="199">
        <f>IF(N1290="snížená",J1290,0)</f>
        <v>0</v>
      </c>
      <c r="BG1290" s="199">
        <f>IF(N1290="zákl. přenesená",J1290,0)</f>
        <v>0</v>
      </c>
      <c r="BH1290" s="199">
        <f>IF(N1290="sníž. přenesená",J1290,0)</f>
        <v>0</v>
      </c>
      <c r="BI1290" s="199">
        <f>IF(N1290="nulová",J1290,0)</f>
        <v>0</v>
      </c>
      <c r="BJ1290" s="18" t="s">
        <v>135</v>
      </c>
      <c r="BK1290" s="199">
        <f>ROUND(I1290*H1290,2)</f>
        <v>0</v>
      </c>
      <c r="BL1290" s="18" t="s">
        <v>298</v>
      </c>
      <c r="BM1290" s="198" t="s">
        <v>1755</v>
      </c>
    </row>
    <row r="1291" spans="1:65" s="13" customFormat="1">
      <c r="B1291" s="205"/>
      <c r="C1291" s="206"/>
      <c r="D1291" s="207" t="s">
        <v>211</v>
      </c>
      <c r="E1291" s="208" t="s">
        <v>1</v>
      </c>
      <c r="F1291" s="209" t="s">
        <v>388</v>
      </c>
      <c r="G1291" s="206"/>
      <c r="H1291" s="208" t="s">
        <v>1</v>
      </c>
      <c r="I1291" s="210"/>
      <c r="J1291" s="206"/>
      <c r="K1291" s="206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211</v>
      </c>
      <c r="AU1291" s="215" t="s">
        <v>135</v>
      </c>
      <c r="AV1291" s="13" t="s">
        <v>83</v>
      </c>
      <c r="AW1291" s="13" t="s">
        <v>32</v>
      </c>
      <c r="AX1291" s="13" t="s">
        <v>76</v>
      </c>
      <c r="AY1291" s="215" t="s">
        <v>126</v>
      </c>
    </row>
    <row r="1292" spans="1:65" s="14" customFormat="1">
      <c r="B1292" s="216"/>
      <c r="C1292" s="217"/>
      <c r="D1292" s="207" t="s">
        <v>211</v>
      </c>
      <c r="E1292" s="218" t="s">
        <v>1</v>
      </c>
      <c r="F1292" s="219" t="s">
        <v>144</v>
      </c>
      <c r="G1292" s="217"/>
      <c r="H1292" s="220">
        <v>3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211</v>
      </c>
      <c r="AU1292" s="226" t="s">
        <v>135</v>
      </c>
      <c r="AV1292" s="14" t="s">
        <v>135</v>
      </c>
      <c r="AW1292" s="14" t="s">
        <v>32</v>
      </c>
      <c r="AX1292" s="14" t="s">
        <v>83</v>
      </c>
      <c r="AY1292" s="226" t="s">
        <v>126</v>
      </c>
    </row>
    <row r="1293" spans="1:65" s="2" customFormat="1" ht="16.5" customHeight="1">
      <c r="A1293" s="35"/>
      <c r="B1293" s="36"/>
      <c r="C1293" s="243" t="s">
        <v>1756</v>
      </c>
      <c r="D1293" s="243" t="s">
        <v>340</v>
      </c>
      <c r="E1293" s="244" t="s">
        <v>1757</v>
      </c>
      <c r="F1293" s="245" t="s">
        <v>1758</v>
      </c>
      <c r="G1293" s="246" t="s">
        <v>222</v>
      </c>
      <c r="H1293" s="247">
        <v>3.75</v>
      </c>
      <c r="I1293" s="248"/>
      <c r="J1293" s="249">
        <f>ROUND(I1293*H1293,2)</f>
        <v>0</v>
      </c>
      <c r="K1293" s="245" t="s">
        <v>133</v>
      </c>
      <c r="L1293" s="250"/>
      <c r="M1293" s="251" t="s">
        <v>1</v>
      </c>
      <c r="N1293" s="252" t="s">
        <v>42</v>
      </c>
      <c r="O1293" s="72"/>
      <c r="P1293" s="196">
        <f>O1293*H1293</f>
        <v>0</v>
      </c>
      <c r="Q1293" s="196">
        <v>3.0000000000000001E-3</v>
      </c>
      <c r="R1293" s="196">
        <f>Q1293*H1293</f>
        <v>1.125E-2</v>
      </c>
      <c r="S1293" s="196">
        <v>0</v>
      </c>
      <c r="T1293" s="197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98" t="s">
        <v>405</v>
      </c>
      <c r="AT1293" s="198" t="s">
        <v>340</v>
      </c>
      <c r="AU1293" s="198" t="s">
        <v>135</v>
      </c>
      <c r="AY1293" s="18" t="s">
        <v>126</v>
      </c>
      <c r="BE1293" s="199">
        <f>IF(N1293="základní",J1293,0)</f>
        <v>0</v>
      </c>
      <c r="BF1293" s="199">
        <f>IF(N1293="snížená",J1293,0)</f>
        <v>0</v>
      </c>
      <c r="BG1293" s="199">
        <f>IF(N1293="zákl. přenesená",J1293,0)</f>
        <v>0</v>
      </c>
      <c r="BH1293" s="199">
        <f>IF(N1293="sníž. přenesená",J1293,0)</f>
        <v>0</v>
      </c>
      <c r="BI1293" s="199">
        <f>IF(N1293="nulová",J1293,0)</f>
        <v>0</v>
      </c>
      <c r="BJ1293" s="18" t="s">
        <v>135</v>
      </c>
      <c r="BK1293" s="199">
        <f>ROUND(I1293*H1293,2)</f>
        <v>0</v>
      </c>
      <c r="BL1293" s="18" t="s">
        <v>298</v>
      </c>
      <c r="BM1293" s="198" t="s">
        <v>1759</v>
      </c>
    </row>
    <row r="1294" spans="1:65" s="13" customFormat="1">
      <c r="B1294" s="205"/>
      <c r="C1294" s="206"/>
      <c r="D1294" s="207" t="s">
        <v>211</v>
      </c>
      <c r="E1294" s="208" t="s">
        <v>1</v>
      </c>
      <c r="F1294" s="209" t="s">
        <v>388</v>
      </c>
      <c r="G1294" s="206"/>
      <c r="H1294" s="208" t="s">
        <v>1</v>
      </c>
      <c r="I1294" s="210"/>
      <c r="J1294" s="206"/>
      <c r="K1294" s="206"/>
      <c r="L1294" s="211"/>
      <c r="M1294" s="212"/>
      <c r="N1294" s="213"/>
      <c r="O1294" s="213"/>
      <c r="P1294" s="213"/>
      <c r="Q1294" s="213"/>
      <c r="R1294" s="213"/>
      <c r="S1294" s="213"/>
      <c r="T1294" s="214"/>
      <c r="AT1294" s="215" t="s">
        <v>211</v>
      </c>
      <c r="AU1294" s="215" t="s">
        <v>135</v>
      </c>
      <c r="AV1294" s="13" t="s">
        <v>83</v>
      </c>
      <c r="AW1294" s="13" t="s">
        <v>32</v>
      </c>
      <c r="AX1294" s="13" t="s">
        <v>76</v>
      </c>
      <c r="AY1294" s="215" t="s">
        <v>126</v>
      </c>
    </row>
    <row r="1295" spans="1:65" s="14" customFormat="1">
      <c r="B1295" s="216"/>
      <c r="C1295" s="217"/>
      <c r="D1295" s="207" t="s">
        <v>211</v>
      </c>
      <c r="E1295" s="218" t="s">
        <v>1</v>
      </c>
      <c r="F1295" s="219" t="s">
        <v>1760</v>
      </c>
      <c r="G1295" s="217"/>
      <c r="H1295" s="220">
        <v>2.6</v>
      </c>
      <c r="I1295" s="221"/>
      <c r="J1295" s="217"/>
      <c r="K1295" s="217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211</v>
      </c>
      <c r="AU1295" s="226" t="s">
        <v>135</v>
      </c>
      <c r="AV1295" s="14" t="s">
        <v>135</v>
      </c>
      <c r="AW1295" s="14" t="s">
        <v>32</v>
      </c>
      <c r="AX1295" s="14" t="s">
        <v>76</v>
      </c>
      <c r="AY1295" s="226" t="s">
        <v>126</v>
      </c>
    </row>
    <row r="1296" spans="1:65" s="14" customFormat="1">
      <c r="B1296" s="216"/>
      <c r="C1296" s="217"/>
      <c r="D1296" s="207" t="s">
        <v>211</v>
      </c>
      <c r="E1296" s="218" t="s">
        <v>1</v>
      </c>
      <c r="F1296" s="219" t="s">
        <v>1761</v>
      </c>
      <c r="G1296" s="217"/>
      <c r="H1296" s="220">
        <v>1.1499999999999999</v>
      </c>
      <c r="I1296" s="221"/>
      <c r="J1296" s="217"/>
      <c r="K1296" s="217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211</v>
      </c>
      <c r="AU1296" s="226" t="s">
        <v>135</v>
      </c>
      <c r="AV1296" s="14" t="s">
        <v>135</v>
      </c>
      <c r="AW1296" s="14" t="s">
        <v>32</v>
      </c>
      <c r="AX1296" s="14" t="s">
        <v>76</v>
      </c>
      <c r="AY1296" s="226" t="s">
        <v>126</v>
      </c>
    </row>
    <row r="1297" spans="1:65" s="15" customFormat="1">
      <c r="B1297" s="227"/>
      <c r="C1297" s="228"/>
      <c r="D1297" s="207" t="s">
        <v>211</v>
      </c>
      <c r="E1297" s="229" t="s">
        <v>1</v>
      </c>
      <c r="F1297" s="230" t="s">
        <v>219</v>
      </c>
      <c r="G1297" s="228"/>
      <c r="H1297" s="231">
        <v>3.75</v>
      </c>
      <c r="I1297" s="232"/>
      <c r="J1297" s="228"/>
      <c r="K1297" s="228"/>
      <c r="L1297" s="233"/>
      <c r="M1297" s="234"/>
      <c r="N1297" s="235"/>
      <c r="O1297" s="235"/>
      <c r="P1297" s="235"/>
      <c r="Q1297" s="235"/>
      <c r="R1297" s="235"/>
      <c r="S1297" s="235"/>
      <c r="T1297" s="236"/>
      <c r="AT1297" s="237" t="s">
        <v>211</v>
      </c>
      <c r="AU1297" s="237" t="s">
        <v>135</v>
      </c>
      <c r="AV1297" s="15" t="s">
        <v>148</v>
      </c>
      <c r="AW1297" s="15" t="s">
        <v>32</v>
      </c>
      <c r="AX1297" s="15" t="s">
        <v>83</v>
      </c>
      <c r="AY1297" s="237" t="s">
        <v>126</v>
      </c>
    </row>
    <row r="1298" spans="1:65" s="2" customFormat="1" ht="16.5" customHeight="1">
      <c r="A1298" s="35"/>
      <c r="B1298" s="36"/>
      <c r="C1298" s="243" t="s">
        <v>1762</v>
      </c>
      <c r="D1298" s="243" t="s">
        <v>340</v>
      </c>
      <c r="E1298" s="244" t="s">
        <v>1763</v>
      </c>
      <c r="F1298" s="245" t="s">
        <v>1764</v>
      </c>
      <c r="G1298" s="246" t="s">
        <v>222</v>
      </c>
      <c r="H1298" s="247">
        <v>1.3</v>
      </c>
      <c r="I1298" s="248"/>
      <c r="J1298" s="249">
        <f>ROUND(I1298*H1298,2)</f>
        <v>0</v>
      </c>
      <c r="K1298" s="245" t="s">
        <v>1</v>
      </c>
      <c r="L1298" s="250"/>
      <c r="M1298" s="251" t="s">
        <v>1</v>
      </c>
      <c r="N1298" s="252" t="s">
        <v>42</v>
      </c>
      <c r="O1298" s="72"/>
      <c r="P1298" s="196">
        <f>O1298*H1298</f>
        <v>0</v>
      </c>
      <c r="Q1298" s="196">
        <v>2.3999999999999998E-3</v>
      </c>
      <c r="R1298" s="196">
        <f>Q1298*H1298</f>
        <v>3.1199999999999999E-3</v>
      </c>
      <c r="S1298" s="196">
        <v>0</v>
      </c>
      <c r="T1298" s="197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98" t="s">
        <v>405</v>
      </c>
      <c r="AT1298" s="198" t="s">
        <v>340</v>
      </c>
      <c r="AU1298" s="198" t="s">
        <v>135</v>
      </c>
      <c r="AY1298" s="18" t="s">
        <v>126</v>
      </c>
      <c r="BE1298" s="199">
        <f>IF(N1298="základní",J1298,0)</f>
        <v>0</v>
      </c>
      <c r="BF1298" s="199">
        <f>IF(N1298="snížená",J1298,0)</f>
        <v>0</v>
      </c>
      <c r="BG1298" s="199">
        <f>IF(N1298="zákl. přenesená",J1298,0)</f>
        <v>0</v>
      </c>
      <c r="BH1298" s="199">
        <f>IF(N1298="sníž. přenesená",J1298,0)</f>
        <v>0</v>
      </c>
      <c r="BI1298" s="199">
        <f>IF(N1298="nulová",J1298,0)</f>
        <v>0</v>
      </c>
      <c r="BJ1298" s="18" t="s">
        <v>135</v>
      </c>
      <c r="BK1298" s="199">
        <f>ROUND(I1298*H1298,2)</f>
        <v>0</v>
      </c>
      <c r="BL1298" s="18" t="s">
        <v>298</v>
      </c>
      <c r="BM1298" s="198" t="s">
        <v>1765</v>
      </c>
    </row>
    <row r="1299" spans="1:65" s="13" customFormat="1">
      <c r="B1299" s="205"/>
      <c r="C1299" s="206"/>
      <c r="D1299" s="207" t="s">
        <v>211</v>
      </c>
      <c r="E1299" s="208" t="s">
        <v>1</v>
      </c>
      <c r="F1299" s="209" t="s">
        <v>388</v>
      </c>
      <c r="G1299" s="206"/>
      <c r="H1299" s="208" t="s">
        <v>1</v>
      </c>
      <c r="I1299" s="210"/>
      <c r="J1299" s="206"/>
      <c r="K1299" s="206"/>
      <c r="L1299" s="211"/>
      <c r="M1299" s="212"/>
      <c r="N1299" s="213"/>
      <c r="O1299" s="213"/>
      <c r="P1299" s="213"/>
      <c r="Q1299" s="213"/>
      <c r="R1299" s="213"/>
      <c r="S1299" s="213"/>
      <c r="T1299" s="214"/>
      <c r="AT1299" s="215" t="s">
        <v>211</v>
      </c>
      <c r="AU1299" s="215" t="s">
        <v>135</v>
      </c>
      <c r="AV1299" s="13" t="s">
        <v>83</v>
      </c>
      <c r="AW1299" s="13" t="s">
        <v>32</v>
      </c>
      <c r="AX1299" s="13" t="s">
        <v>76</v>
      </c>
      <c r="AY1299" s="215" t="s">
        <v>126</v>
      </c>
    </row>
    <row r="1300" spans="1:65" s="14" customFormat="1">
      <c r="B1300" s="216"/>
      <c r="C1300" s="217"/>
      <c r="D1300" s="207" t="s">
        <v>211</v>
      </c>
      <c r="E1300" s="218" t="s">
        <v>1</v>
      </c>
      <c r="F1300" s="219" t="s">
        <v>1766</v>
      </c>
      <c r="G1300" s="217"/>
      <c r="H1300" s="220">
        <v>1.3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211</v>
      </c>
      <c r="AU1300" s="226" t="s">
        <v>135</v>
      </c>
      <c r="AV1300" s="14" t="s">
        <v>135</v>
      </c>
      <c r="AW1300" s="14" t="s">
        <v>32</v>
      </c>
      <c r="AX1300" s="14" t="s">
        <v>83</v>
      </c>
      <c r="AY1300" s="226" t="s">
        <v>126</v>
      </c>
    </row>
    <row r="1301" spans="1:65" s="2" customFormat="1" ht="16.5" customHeight="1">
      <c r="A1301" s="35"/>
      <c r="B1301" s="36"/>
      <c r="C1301" s="243" t="s">
        <v>1767</v>
      </c>
      <c r="D1301" s="243" t="s">
        <v>340</v>
      </c>
      <c r="E1301" s="244" t="s">
        <v>1768</v>
      </c>
      <c r="F1301" s="245" t="s">
        <v>1769</v>
      </c>
      <c r="G1301" s="246" t="s">
        <v>222</v>
      </c>
      <c r="H1301" s="247">
        <v>1.3</v>
      </c>
      <c r="I1301" s="248"/>
      <c r="J1301" s="249">
        <f>ROUND(I1301*H1301,2)</f>
        <v>0</v>
      </c>
      <c r="K1301" s="245" t="s">
        <v>1</v>
      </c>
      <c r="L1301" s="250"/>
      <c r="M1301" s="251" t="s">
        <v>1</v>
      </c>
      <c r="N1301" s="252" t="s">
        <v>42</v>
      </c>
      <c r="O1301" s="72"/>
      <c r="P1301" s="196">
        <f>O1301*H1301</f>
        <v>0</v>
      </c>
      <c r="Q1301" s="196">
        <v>1.8E-3</v>
      </c>
      <c r="R1301" s="196">
        <f>Q1301*H1301</f>
        <v>2.3400000000000001E-3</v>
      </c>
      <c r="S1301" s="196">
        <v>0</v>
      </c>
      <c r="T1301" s="197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8" t="s">
        <v>405</v>
      </c>
      <c r="AT1301" s="198" t="s">
        <v>340</v>
      </c>
      <c r="AU1301" s="198" t="s">
        <v>135</v>
      </c>
      <c r="AY1301" s="18" t="s">
        <v>126</v>
      </c>
      <c r="BE1301" s="199">
        <f>IF(N1301="základní",J1301,0)</f>
        <v>0</v>
      </c>
      <c r="BF1301" s="199">
        <f>IF(N1301="snížená",J1301,0)</f>
        <v>0</v>
      </c>
      <c r="BG1301" s="199">
        <f>IF(N1301="zákl. přenesená",J1301,0)</f>
        <v>0</v>
      </c>
      <c r="BH1301" s="199">
        <f>IF(N1301="sníž. přenesená",J1301,0)</f>
        <v>0</v>
      </c>
      <c r="BI1301" s="199">
        <f>IF(N1301="nulová",J1301,0)</f>
        <v>0</v>
      </c>
      <c r="BJ1301" s="18" t="s">
        <v>135</v>
      </c>
      <c r="BK1301" s="199">
        <f>ROUND(I1301*H1301,2)</f>
        <v>0</v>
      </c>
      <c r="BL1301" s="18" t="s">
        <v>298</v>
      </c>
      <c r="BM1301" s="198" t="s">
        <v>1770</v>
      </c>
    </row>
    <row r="1302" spans="1:65" s="13" customFormat="1">
      <c r="B1302" s="205"/>
      <c r="C1302" s="206"/>
      <c r="D1302" s="207" t="s">
        <v>211</v>
      </c>
      <c r="E1302" s="208" t="s">
        <v>1</v>
      </c>
      <c r="F1302" s="209" t="s">
        <v>388</v>
      </c>
      <c r="G1302" s="206"/>
      <c r="H1302" s="208" t="s">
        <v>1</v>
      </c>
      <c r="I1302" s="210"/>
      <c r="J1302" s="206"/>
      <c r="K1302" s="206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211</v>
      </c>
      <c r="AU1302" s="215" t="s">
        <v>135</v>
      </c>
      <c r="AV1302" s="13" t="s">
        <v>83</v>
      </c>
      <c r="AW1302" s="13" t="s">
        <v>32</v>
      </c>
      <c r="AX1302" s="13" t="s">
        <v>76</v>
      </c>
      <c r="AY1302" s="215" t="s">
        <v>126</v>
      </c>
    </row>
    <row r="1303" spans="1:65" s="14" customFormat="1">
      <c r="B1303" s="216"/>
      <c r="C1303" s="217"/>
      <c r="D1303" s="207" t="s">
        <v>211</v>
      </c>
      <c r="E1303" s="218" t="s">
        <v>1</v>
      </c>
      <c r="F1303" s="219" t="s">
        <v>1766</v>
      </c>
      <c r="G1303" s="217"/>
      <c r="H1303" s="220">
        <v>1.3</v>
      </c>
      <c r="I1303" s="221"/>
      <c r="J1303" s="217"/>
      <c r="K1303" s="217"/>
      <c r="L1303" s="222"/>
      <c r="M1303" s="223"/>
      <c r="N1303" s="224"/>
      <c r="O1303" s="224"/>
      <c r="P1303" s="224"/>
      <c r="Q1303" s="224"/>
      <c r="R1303" s="224"/>
      <c r="S1303" s="224"/>
      <c r="T1303" s="225"/>
      <c r="AT1303" s="226" t="s">
        <v>211</v>
      </c>
      <c r="AU1303" s="226" t="s">
        <v>135</v>
      </c>
      <c r="AV1303" s="14" t="s">
        <v>135</v>
      </c>
      <c r="AW1303" s="14" t="s">
        <v>32</v>
      </c>
      <c r="AX1303" s="14" t="s">
        <v>83</v>
      </c>
      <c r="AY1303" s="226" t="s">
        <v>126</v>
      </c>
    </row>
    <row r="1304" spans="1:65" s="2" customFormat="1" ht="16.5" customHeight="1">
      <c r="A1304" s="35"/>
      <c r="B1304" s="36"/>
      <c r="C1304" s="243" t="s">
        <v>1771</v>
      </c>
      <c r="D1304" s="243" t="s">
        <v>340</v>
      </c>
      <c r="E1304" s="244" t="s">
        <v>1772</v>
      </c>
      <c r="F1304" s="245" t="s">
        <v>1773</v>
      </c>
      <c r="G1304" s="246" t="s">
        <v>222</v>
      </c>
      <c r="H1304" s="247">
        <v>15.6</v>
      </c>
      <c r="I1304" s="248"/>
      <c r="J1304" s="249">
        <f>ROUND(I1304*H1304,2)</f>
        <v>0</v>
      </c>
      <c r="K1304" s="245" t="s">
        <v>1</v>
      </c>
      <c r="L1304" s="250"/>
      <c r="M1304" s="251" t="s">
        <v>1</v>
      </c>
      <c r="N1304" s="252" t="s">
        <v>42</v>
      </c>
      <c r="O1304" s="72"/>
      <c r="P1304" s="196">
        <f>O1304*H1304</f>
        <v>0</v>
      </c>
      <c r="Q1304" s="196">
        <v>1.1000000000000001E-3</v>
      </c>
      <c r="R1304" s="196">
        <f>Q1304*H1304</f>
        <v>1.7160000000000002E-2</v>
      </c>
      <c r="S1304" s="196">
        <v>0</v>
      </c>
      <c r="T1304" s="197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8" t="s">
        <v>405</v>
      </c>
      <c r="AT1304" s="198" t="s">
        <v>340</v>
      </c>
      <c r="AU1304" s="198" t="s">
        <v>135</v>
      </c>
      <c r="AY1304" s="18" t="s">
        <v>126</v>
      </c>
      <c r="BE1304" s="199">
        <f>IF(N1304="základní",J1304,0)</f>
        <v>0</v>
      </c>
      <c r="BF1304" s="199">
        <f>IF(N1304="snížená",J1304,0)</f>
        <v>0</v>
      </c>
      <c r="BG1304" s="199">
        <f>IF(N1304="zákl. přenesená",J1304,0)</f>
        <v>0</v>
      </c>
      <c r="BH1304" s="199">
        <f>IF(N1304="sníž. přenesená",J1304,0)</f>
        <v>0</v>
      </c>
      <c r="BI1304" s="199">
        <f>IF(N1304="nulová",J1304,0)</f>
        <v>0</v>
      </c>
      <c r="BJ1304" s="18" t="s">
        <v>135</v>
      </c>
      <c r="BK1304" s="199">
        <f>ROUND(I1304*H1304,2)</f>
        <v>0</v>
      </c>
      <c r="BL1304" s="18" t="s">
        <v>298</v>
      </c>
      <c r="BM1304" s="198" t="s">
        <v>1774</v>
      </c>
    </row>
    <row r="1305" spans="1:65" s="13" customFormat="1">
      <c r="B1305" s="205"/>
      <c r="C1305" s="206"/>
      <c r="D1305" s="207" t="s">
        <v>211</v>
      </c>
      <c r="E1305" s="208" t="s">
        <v>1</v>
      </c>
      <c r="F1305" s="209" t="s">
        <v>388</v>
      </c>
      <c r="G1305" s="206"/>
      <c r="H1305" s="208" t="s">
        <v>1</v>
      </c>
      <c r="I1305" s="210"/>
      <c r="J1305" s="206"/>
      <c r="K1305" s="206"/>
      <c r="L1305" s="211"/>
      <c r="M1305" s="212"/>
      <c r="N1305" s="213"/>
      <c r="O1305" s="213"/>
      <c r="P1305" s="213"/>
      <c r="Q1305" s="213"/>
      <c r="R1305" s="213"/>
      <c r="S1305" s="213"/>
      <c r="T1305" s="214"/>
      <c r="AT1305" s="215" t="s">
        <v>211</v>
      </c>
      <c r="AU1305" s="215" t="s">
        <v>135</v>
      </c>
      <c r="AV1305" s="13" t="s">
        <v>83</v>
      </c>
      <c r="AW1305" s="13" t="s">
        <v>32</v>
      </c>
      <c r="AX1305" s="13" t="s">
        <v>76</v>
      </c>
      <c r="AY1305" s="215" t="s">
        <v>126</v>
      </c>
    </row>
    <row r="1306" spans="1:65" s="14" customFormat="1">
      <c r="B1306" s="216"/>
      <c r="C1306" s="217"/>
      <c r="D1306" s="207" t="s">
        <v>211</v>
      </c>
      <c r="E1306" s="218" t="s">
        <v>1</v>
      </c>
      <c r="F1306" s="219" t="s">
        <v>1775</v>
      </c>
      <c r="G1306" s="217"/>
      <c r="H1306" s="220">
        <v>15.6</v>
      </c>
      <c r="I1306" s="221"/>
      <c r="J1306" s="217"/>
      <c r="K1306" s="217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211</v>
      </c>
      <c r="AU1306" s="226" t="s">
        <v>135</v>
      </c>
      <c r="AV1306" s="14" t="s">
        <v>135</v>
      </c>
      <c r="AW1306" s="14" t="s">
        <v>32</v>
      </c>
      <c r="AX1306" s="14" t="s">
        <v>76</v>
      </c>
      <c r="AY1306" s="226" t="s">
        <v>126</v>
      </c>
    </row>
    <row r="1307" spans="1:65" s="15" customFormat="1">
      <c r="B1307" s="227"/>
      <c r="C1307" s="228"/>
      <c r="D1307" s="207" t="s">
        <v>211</v>
      </c>
      <c r="E1307" s="229" t="s">
        <v>1</v>
      </c>
      <c r="F1307" s="230" t="s">
        <v>219</v>
      </c>
      <c r="G1307" s="228"/>
      <c r="H1307" s="231">
        <v>15.6</v>
      </c>
      <c r="I1307" s="232"/>
      <c r="J1307" s="228"/>
      <c r="K1307" s="228"/>
      <c r="L1307" s="233"/>
      <c r="M1307" s="234"/>
      <c r="N1307" s="235"/>
      <c r="O1307" s="235"/>
      <c r="P1307" s="235"/>
      <c r="Q1307" s="235"/>
      <c r="R1307" s="235"/>
      <c r="S1307" s="235"/>
      <c r="T1307" s="236"/>
      <c r="AT1307" s="237" t="s">
        <v>211</v>
      </c>
      <c r="AU1307" s="237" t="s">
        <v>135</v>
      </c>
      <c r="AV1307" s="15" t="s">
        <v>148</v>
      </c>
      <c r="AW1307" s="15" t="s">
        <v>32</v>
      </c>
      <c r="AX1307" s="15" t="s">
        <v>83</v>
      </c>
      <c r="AY1307" s="237" t="s">
        <v>126</v>
      </c>
    </row>
    <row r="1308" spans="1:65" s="2" customFormat="1" ht="16.5" customHeight="1">
      <c r="A1308" s="35"/>
      <c r="B1308" s="36"/>
      <c r="C1308" s="243" t="s">
        <v>1776</v>
      </c>
      <c r="D1308" s="243" t="s">
        <v>340</v>
      </c>
      <c r="E1308" s="244" t="s">
        <v>1777</v>
      </c>
      <c r="F1308" s="245" t="s">
        <v>1778</v>
      </c>
      <c r="G1308" s="246" t="s">
        <v>1779</v>
      </c>
      <c r="H1308" s="247">
        <v>32</v>
      </c>
      <c r="I1308" s="248"/>
      <c r="J1308" s="249">
        <f>ROUND(I1308*H1308,2)</f>
        <v>0</v>
      </c>
      <c r="K1308" s="245" t="s">
        <v>133</v>
      </c>
      <c r="L1308" s="250"/>
      <c r="M1308" s="251" t="s">
        <v>1</v>
      </c>
      <c r="N1308" s="252" t="s">
        <v>42</v>
      </c>
      <c r="O1308" s="72"/>
      <c r="P1308" s="196">
        <f>O1308*H1308</f>
        <v>0</v>
      </c>
      <c r="Q1308" s="196">
        <v>2.0000000000000001E-4</v>
      </c>
      <c r="R1308" s="196">
        <f>Q1308*H1308</f>
        <v>6.4000000000000003E-3</v>
      </c>
      <c r="S1308" s="196">
        <v>0</v>
      </c>
      <c r="T1308" s="197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98" t="s">
        <v>405</v>
      </c>
      <c r="AT1308" s="198" t="s">
        <v>340</v>
      </c>
      <c r="AU1308" s="198" t="s">
        <v>135</v>
      </c>
      <c r="AY1308" s="18" t="s">
        <v>126</v>
      </c>
      <c r="BE1308" s="199">
        <f>IF(N1308="základní",J1308,0)</f>
        <v>0</v>
      </c>
      <c r="BF1308" s="199">
        <f>IF(N1308="snížená",J1308,0)</f>
        <v>0</v>
      </c>
      <c r="BG1308" s="199">
        <f>IF(N1308="zákl. přenesená",J1308,0)</f>
        <v>0</v>
      </c>
      <c r="BH1308" s="199">
        <f>IF(N1308="sníž. přenesená",J1308,0)</f>
        <v>0</v>
      </c>
      <c r="BI1308" s="199">
        <f>IF(N1308="nulová",J1308,0)</f>
        <v>0</v>
      </c>
      <c r="BJ1308" s="18" t="s">
        <v>135</v>
      </c>
      <c r="BK1308" s="199">
        <f>ROUND(I1308*H1308,2)</f>
        <v>0</v>
      </c>
      <c r="BL1308" s="18" t="s">
        <v>298</v>
      </c>
      <c r="BM1308" s="198" t="s">
        <v>1780</v>
      </c>
    </row>
    <row r="1309" spans="1:65" s="2" customFormat="1" ht="16.5" customHeight="1">
      <c r="A1309" s="35"/>
      <c r="B1309" s="36"/>
      <c r="C1309" s="243" t="s">
        <v>1781</v>
      </c>
      <c r="D1309" s="243" t="s">
        <v>340</v>
      </c>
      <c r="E1309" s="244" t="s">
        <v>1782</v>
      </c>
      <c r="F1309" s="245" t="s">
        <v>1783</v>
      </c>
      <c r="G1309" s="246" t="s">
        <v>222</v>
      </c>
      <c r="H1309" s="247">
        <v>105.8</v>
      </c>
      <c r="I1309" s="248"/>
      <c r="J1309" s="249">
        <f>ROUND(I1309*H1309,2)</f>
        <v>0</v>
      </c>
      <c r="K1309" s="245" t="s">
        <v>133</v>
      </c>
      <c r="L1309" s="250"/>
      <c r="M1309" s="251" t="s">
        <v>1</v>
      </c>
      <c r="N1309" s="252" t="s">
        <v>42</v>
      </c>
      <c r="O1309" s="72"/>
      <c r="P1309" s="196">
        <f>O1309*H1309</f>
        <v>0</v>
      </c>
      <c r="Q1309" s="196">
        <v>3.0000000000000001E-3</v>
      </c>
      <c r="R1309" s="196">
        <f>Q1309*H1309</f>
        <v>0.31740000000000002</v>
      </c>
      <c r="S1309" s="196">
        <v>0</v>
      </c>
      <c r="T1309" s="197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198" t="s">
        <v>405</v>
      </c>
      <c r="AT1309" s="198" t="s">
        <v>340</v>
      </c>
      <c r="AU1309" s="198" t="s">
        <v>135</v>
      </c>
      <c r="AY1309" s="18" t="s">
        <v>126</v>
      </c>
      <c r="BE1309" s="199">
        <f>IF(N1309="základní",J1309,0)</f>
        <v>0</v>
      </c>
      <c r="BF1309" s="199">
        <f>IF(N1309="snížená",J1309,0)</f>
        <v>0</v>
      </c>
      <c r="BG1309" s="199">
        <f>IF(N1309="zákl. přenesená",J1309,0)</f>
        <v>0</v>
      </c>
      <c r="BH1309" s="199">
        <f>IF(N1309="sníž. přenesená",J1309,0)</f>
        <v>0</v>
      </c>
      <c r="BI1309" s="199">
        <f>IF(N1309="nulová",J1309,0)</f>
        <v>0</v>
      </c>
      <c r="BJ1309" s="18" t="s">
        <v>135</v>
      </c>
      <c r="BK1309" s="199">
        <f>ROUND(I1309*H1309,2)</f>
        <v>0</v>
      </c>
      <c r="BL1309" s="18" t="s">
        <v>298</v>
      </c>
      <c r="BM1309" s="198" t="s">
        <v>1784</v>
      </c>
    </row>
    <row r="1310" spans="1:65" s="13" customFormat="1">
      <c r="B1310" s="205"/>
      <c r="C1310" s="206"/>
      <c r="D1310" s="207" t="s">
        <v>211</v>
      </c>
      <c r="E1310" s="208" t="s">
        <v>1</v>
      </c>
      <c r="F1310" s="209" t="s">
        <v>351</v>
      </c>
      <c r="G1310" s="206"/>
      <c r="H1310" s="208" t="s">
        <v>1</v>
      </c>
      <c r="I1310" s="210"/>
      <c r="J1310" s="206"/>
      <c r="K1310" s="206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211</v>
      </c>
      <c r="AU1310" s="215" t="s">
        <v>135</v>
      </c>
      <c r="AV1310" s="13" t="s">
        <v>83</v>
      </c>
      <c r="AW1310" s="13" t="s">
        <v>32</v>
      </c>
      <c r="AX1310" s="13" t="s">
        <v>76</v>
      </c>
      <c r="AY1310" s="215" t="s">
        <v>126</v>
      </c>
    </row>
    <row r="1311" spans="1:65" s="14" customFormat="1">
      <c r="B1311" s="216"/>
      <c r="C1311" s="217"/>
      <c r="D1311" s="207" t="s">
        <v>211</v>
      </c>
      <c r="E1311" s="218" t="s">
        <v>1</v>
      </c>
      <c r="F1311" s="219" t="s">
        <v>2749</v>
      </c>
      <c r="G1311" s="217"/>
      <c r="H1311" s="220">
        <v>33.799999999999997</v>
      </c>
      <c r="I1311" s="221"/>
      <c r="J1311" s="217"/>
      <c r="K1311" s="217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211</v>
      </c>
      <c r="AU1311" s="226" t="s">
        <v>135</v>
      </c>
      <c r="AV1311" s="14" t="s">
        <v>135</v>
      </c>
      <c r="AW1311" s="14" t="s">
        <v>32</v>
      </c>
      <c r="AX1311" s="14" t="s">
        <v>76</v>
      </c>
      <c r="AY1311" s="226" t="s">
        <v>126</v>
      </c>
    </row>
    <row r="1312" spans="1:65" s="13" customFormat="1">
      <c r="B1312" s="205"/>
      <c r="C1312" s="206"/>
      <c r="D1312" s="207" t="s">
        <v>211</v>
      </c>
      <c r="E1312" s="208" t="s">
        <v>1</v>
      </c>
      <c r="F1312" s="209" t="s">
        <v>355</v>
      </c>
      <c r="G1312" s="206"/>
      <c r="H1312" s="208" t="s">
        <v>1</v>
      </c>
      <c r="I1312" s="210"/>
      <c r="J1312" s="206"/>
      <c r="K1312" s="206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211</v>
      </c>
      <c r="AU1312" s="215" t="s">
        <v>135</v>
      </c>
      <c r="AV1312" s="13" t="s">
        <v>83</v>
      </c>
      <c r="AW1312" s="13" t="s">
        <v>32</v>
      </c>
      <c r="AX1312" s="13" t="s">
        <v>76</v>
      </c>
      <c r="AY1312" s="215" t="s">
        <v>126</v>
      </c>
    </row>
    <row r="1313" spans="1:65" s="14" customFormat="1" ht="22.5">
      <c r="B1313" s="216"/>
      <c r="C1313" s="217"/>
      <c r="D1313" s="207" t="s">
        <v>211</v>
      </c>
      <c r="E1313" s="218" t="s">
        <v>1</v>
      </c>
      <c r="F1313" s="219" t="s">
        <v>1785</v>
      </c>
      <c r="G1313" s="217"/>
      <c r="H1313" s="220">
        <v>48</v>
      </c>
      <c r="I1313" s="221"/>
      <c r="J1313" s="217"/>
      <c r="K1313" s="217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211</v>
      </c>
      <c r="AU1313" s="226" t="s">
        <v>135</v>
      </c>
      <c r="AV1313" s="14" t="s">
        <v>135</v>
      </c>
      <c r="AW1313" s="14" t="s">
        <v>32</v>
      </c>
      <c r="AX1313" s="14" t="s">
        <v>76</v>
      </c>
      <c r="AY1313" s="226" t="s">
        <v>126</v>
      </c>
    </row>
    <row r="1314" spans="1:65" s="14" customFormat="1">
      <c r="B1314" s="216"/>
      <c r="C1314" s="217"/>
      <c r="D1314" s="207" t="s">
        <v>211</v>
      </c>
      <c r="E1314" s="218" t="s">
        <v>1</v>
      </c>
      <c r="F1314" s="219" t="s">
        <v>1786</v>
      </c>
      <c r="G1314" s="217"/>
      <c r="H1314" s="220">
        <v>-1.2</v>
      </c>
      <c r="I1314" s="221"/>
      <c r="J1314" s="217"/>
      <c r="K1314" s="217"/>
      <c r="L1314" s="222"/>
      <c r="M1314" s="223"/>
      <c r="N1314" s="224"/>
      <c r="O1314" s="224"/>
      <c r="P1314" s="224"/>
      <c r="Q1314" s="224"/>
      <c r="R1314" s="224"/>
      <c r="S1314" s="224"/>
      <c r="T1314" s="225"/>
      <c r="AT1314" s="226" t="s">
        <v>211</v>
      </c>
      <c r="AU1314" s="226" t="s">
        <v>135</v>
      </c>
      <c r="AV1314" s="14" t="s">
        <v>135</v>
      </c>
      <c r="AW1314" s="14" t="s">
        <v>32</v>
      </c>
      <c r="AX1314" s="14" t="s">
        <v>76</v>
      </c>
      <c r="AY1314" s="226" t="s">
        <v>126</v>
      </c>
    </row>
    <row r="1315" spans="1:65" s="13" customFormat="1">
      <c r="B1315" s="205"/>
      <c r="C1315" s="206"/>
      <c r="D1315" s="207" t="s">
        <v>211</v>
      </c>
      <c r="E1315" s="208" t="s">
        <v>1</v>
      </c>
      <c r="F1315" s="209" t="s">
        <v>371</v>
      </c>
      <c r="G1315" s="206"/>
      <c r="H1315" s="208" t="s">
        <v>1</v>
      </c>
      <c r="I1315" s="210"/>
      <c r="J1315" s="206"/>
      <c r="K1315" s="206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211</v>
      </c>
      <c r="AU1315" s="215" t="s">
        <v>135</v>
      </c>
      <c r="AV1315" s="13" t="s">
        <v>83</v>
      </c>
      <c r="AW1315" s="13" t="s">
        <v>32</v>
      </c>
      <c r="AX1315" s="13" t="s">
        <v>76</v>
      </c>
      <c r="AY1315" s="215" t="s">
        <v>126</v>
      </c>
    </row>
    <row r="1316" spans="1:65" s="14" customFormat="1">
      <c r="B1316" s="216"/>
      <c r="C1316" s="217"/>
      <c r="D1316" s="207" t="s">
        <v>211</v>
      </c>
      <c r="E1316" s="218" t="s">
        <v>1</v>
      </c>
      <c r="F1316" s="219" t="s">
        <v>1787</v>
      </c>
      <c r="G1316" s="217"/>
      <c r="H1316" s="220">
        <v>26.4</v>
      </c>
      <c r="I1316" s="221"/>
      <c r="J1316" s="217"/>
      <c r="K1316" s="217"/>
      <c r="L1316" s="222"/>
      <c r="M1316" s="223"/>
      <c r="N1316" s="224"/>
      <c r="O1316" s="224"/>
      <c r="P1316" s="224"/>
      <c r="Q1316" s="224"/>
      <c r="R1316" s="224"/>
      <c r="S1316" s="224"/>
      <c r="T1316" s="225"/>
      <c r="AT1316" s="226" t="s">
        <v>211</v>
      </c>
      <c r="AU1316" s="226" t="s">
        <v>135</v>
      </c>
      <c r="AV1316" s="14" t="s">
        <v>135</v>
      </c>
      <c r="AW1316" s="14" t="s">
        <v>32</v>
      </c>
      <c r="AX1316" s="14" t="s">
        <v>76</v>
      </c>
      <c r="AY1316" s="226" t="s">
        <v>126</v>
      </c>
    </row>
    <row r="1317" spans="1:65" s="14" customFormat="1">
      <c r="B1317" s="216"/>
      <c r="C1317" s="217"/>
      <c r="D1317" s="207" t="s">
        <v>211</v>
      </c>
      <c r="E1317" s="218" t="s">
        <v>1</v>
      </c>
      <c r="F1317" s="219" t="s">
        <v>1786</v>
      </c>
      <c r="G1317" s="217"/>
      <c r="H1317" s="220">
        <v>-1.2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211</v>
      </c>
      <c r="AU1317" s="226" t="s">
        <v>135</v>
      </c>
      <c r="AV1317" s="14" t="s">
        <v>135</v>
      </c>
      <c r="AW1317" s="14" t="s">
        <v>32</v>
      </c>
      <c r="AX1317" s="14" t="s">
        <v>76</v>
      </c>
      <c r="AY1317" s="226" t="s">
        <v>126</v>
      </c>
    </row>
    <row r="1318" spans="1:65" s="15" customFormat="1">
      <c r="B1318" s="227"/>
      <c r="C1318" s="228"/>
      <c r="D1318" s="207" t="s">
        <v>211</v>
      </c>
      <c r="E1318" s="229" t="s">
        <v>1</v>
      </c>
      <c r="F1318" s="230" t="s">
        <v>219</v>
      </c>
      <c r="G1318" s="228"/>
      <c r="H1318" s="231">
        <v>105.8</v>
      </c>
      <c r="I1318" s="232"/>
      <c r="J1318" s="228"/>
      <c r="K1318" s="228"/>
      <c r="L1318" s="233"/>
      <c r="M1318" s="234"/>
      <c r="N1318" s="235"/>
      <c r="O1318" s="235"/>
      <c r="P1318" s="235"/>
      <c r="Q1318" s="235"/>
      <c r="R1318" s="235"/>
      <c r="S1318" s="235"/>
      <c r="T1318" s="236"/>
      <c r="AT1318" s="237" t="s">
        <v>211</v>
      </c>
      <c r="AU1318" s="237" t="s">
        <v>135</v>
      </c>
      <c r="AV1318" s="15" t="s">
        <v>148</v>
      </c>
      <c r="AW1318" s="15" t="s">
        <v>32</v>
      </c>
      <c r="AX1318" s="15" t="s">
        <v>83</v>
      </c>
      <c r="AY1318" s="237" t="s">
        <v>126</v>
      </c>
    </row>
    <row r="1319" spans="1:65" s="2" customFormat="1" ht="16.5" customHeight="1">
      <c r="A1319" s="35"/>
      <c r="B1319" s="36"/>
      <c r="C1319" s="243" t="s">
        <v>1788</v>
      </c>
      <c r="D1319" s="243" t="s">
        <v>340</v>
      </c>
      <c r="E1319" s="244" t="s">
        <v>1789</v>
      </c>
      <c r="F1319" s="245" t="s">
        <v>1790</v>
      </c>
      <c r="G1319" s="246" t="s">
        <v>222</v>
      </c>
      <c r="H1319" s="247">
        <v>8.1</v>
      </c>
      <c r="I1319" s="248"/>
      <c r="J1319" s="249">
        <f>ROUND(I1319*H1319,2)</f>
        <v>0</v>
      </c>
      <c r="K1319" s="245" t="s">
        <v>1</v>
      </c>
      <c r="L1319" s="250"/>
      <c r="M1319" s="251" t="s">
        <v>1</v>
      </c>
      <c r="N1319" s="252" t="s">
        <v>42</v>
      </c>
      <c r="O1319" s="72"/>
      <c r="P1319" s="196">
        <f>O1319*H1319</f>
        <v>0</v>
      </c>
      <c r="Q1319" s="196">
        <v>3.0000000000000001E-3</v>
      </c>
      <c r="R1319" s="196">
        <f>Q1319*H1319</f>
        <v>2.4299999999999999E-2</v>
      </c>
      <c r="S1319" s="196">
        <v>0</v>
      </c>
      <c r="T1319" s="197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98" t="s">
        <v>405</v>
      </c>
      <c r="AT1319" s="198" t="s">
        <v>340</v>
      </c>
      <c r="AU1319" s="198" t="s">
        <v>135</v>
      </c>
      <c r="AY1319" s="18" t="s">
        <v>126</v>
      </c>
      <c r="BE1319" s="199">
        <f>IF(N1319="základní",J1319,0)</f>
        <v>0</v>
      </c>
      <c r="BF1319" s="199">
        <f>IF(N1319="snížená",J1319,0)</f>
        <v>0</v>
      </c>
      <c r="BG1319" s="199">
        <f>IF(N1319="zákl. přenesená",J1319,0)</f>
        <v>0</v>
      </c>
      <c r="BH1319" s="199">
        <f>IF(N1319="sníž. přenesená",J1319,0)</f>
        <v>0</v>
      </c>
      <c r="BI1319" s="199">
        <f>IF(N1319="nulová",J1319,0)</f>
        <v>0</v>
      </c>
      <c r="BJ1319" s="18" t="s">
        <v>135</v>
      </c>
      <c r="BK1319" s="199">
        <f>ROUND(I1319*H1319,2)</f>
        <v>0</v>
      </c>
      <c r="BL1319" s="18" t="s">
        <v>298</v>
      </c>
      <c r="BM1319" s="198" t="s">
        <v>1791</v>
      </c>
    </row>
    <row r="1320" spans="1:65" s="13" customFormat="1">
      <c r="B1320" s="205"/>
      <c r="C1320" s="206"/>
      <c r="D1320" s="207" t="s">
        <v>211</v>
      </c>
      <c r="E1320" s="208" t="s">
        <v>1</v>
      </c>
      <c r="F1320" s="209" t="s">
        <v>355</v>
      </c>
      <c r="G1320" s="206"/>
      <c r="H1320" s="208" t="s">
        <v>1</v>
      </c>
      <c r="I1320" s="210"/>
      <c r="J1320" s="206"/>
      <c r="K1320" s="206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211</v>
      </c>
      <c r="AU1320" s="215" t="s">
        <v>135</v>
      </c>
      <c r="AV1320" s="13" t="s">
        <v>83</v>
      </c>
      <c r="AW1320" s="13" t="s">
        <v>32</v>
      </c>
      <c r="AX1320" s="13" t="s">
        <v>76</v>
      </c>
      <c r="AY1320" s="215" t="s">
        <v>126</v>
      </c>
    </row>
    <row r="1321" spans="1:65" s="14" customFormat="1">
      <c r="B1321" s="216"/>
      <c r="C1321" s="217"/>
      <c r="D1321" s="207" t="s">
        <v>211</v>
      </c>
      <c r="E1321" s="218" t="s">
        <v>1</v>
      </c>
      <c r="F1321" s="219" t="s">
        <v>734</v>
      </c>
      <c r="G1321" s="217"/>
      <c r="H1321" s="220">
        <v>5.4</v>
      </c>
      <c r="I1321" s="221"/>
      <c r="J1321" s="217"/>
      <c r="K1321" s="217"/>
      <c r="L1321" s="222"/>
      <c r="M1321" s="223"/>
      <c r="N1321" s="224"/>
      <c r="O1321" s="224"/>
      <c r="P1321" s="224"/>
      <c r="Q1321" s="224"/>
      <c r="R1321" s="224"/>
      <c r="S1321" s="224"/>
      <c r="T1321" s="225"/>
      <c r="AT1321" s="226" t="s">
        <v>211</v>
      </c>
      <c r="AU1321" s="226" t="s">
        <v>135</v>
      </c>
      <c r="AV1321" s="14" t="s">
        <v>135</v>
      </c>
      <c r="AW1321" s="14" t="s">
        <v>32</v>
      </c>
      <c r="AX1321" s="14" t="s">
        <v>76</v>
      </c>
      <c r="AY1321" s="226" t="s">
        <v>126</v>
      </c>
    </row>
    <row r="1322" spans="1:65" s="13" customFormat="1">
      <c r="B1322" s="205"/>
      <c r="C1322" s="206"/>
      <c r="D1322" s="207" t="s">
        <v>211</v>
      </c>
      <c r="E1322" s="208" t="s">
        <v>1</v>
      </c>
      <c r="F1322" s="209" t="s">
        <v>371</v>
      </c>
      <c r="G1322" s="206"/>
      <c r="H1322" s="208" t="s">
        <v>1</v>
      </c>
      <c r="I1322" s="210"/>
      <c r="J1322" s="206"/>
      <c r="K1322" s="206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211</v>
      </c>
      <c r="AU1322" s="215" t="s">
        <v>135</v>
      </c>
      <c r="AV1322" s="13" t="s">
        <v>83</v>
      </c>
      <c r="AW1322" s="13" t="s">
        <v>32</v>
      </c>
      <c r="AX1322" s="13" t="s">
        <v>76</v>
      </c>
      <c r="AY1322" s="215" t="s">
        <v>126</v>
      </c>
    </row>
    <row r="1323" spans="1:65" s="14" customFormat="1">
      <c r="B1323" s="216"/>
      <c r="C1323" s="217"/>
      <c r="D1323" s="207" t="s">
        <v>211</v>
      </c>
      <c r="E1323" s="218" t="s">
        <v>1</v>
      </c>
      <c r="F1323" s="219" t="s">
        <v>804</v>
      </c>
      <c r="G1323" s="217"/>
      <c r="H1323" s="220">
        <v>2.7</v>
      </c>
      <c r="I1323" s="221"/>
      <c r="J1323" s="217"/>
      <c r="K1323" s="217"/>
      <c r="L1323" s="222"/>
      <c r="M1323" s="223"/>
      <c r="N1323" s="224"/>
      <c r="O1323" s="224"/>
      <c r="P1323" s="224"/>
      <c r="Q1323" s="224"/>
      <c r="R1323" s="224"/>
      <c r="S1323" s="224"/>
      <c r="T1323" s="225"/>
      <c r="AT1323" s="226" t="s">
        <v>211</v>
      </c>
      <c r="AU1323" s="226" t="s">
        <v>135</v>
      </c>
      <c r="AV1323" s="14" t="s">
        <v>135</v>
      </c>
      <c r="AW1323" s="14" t="s">
        <v>32</v>
      </c>
      <c r="AX1323" s="14" t="s">
        <v>76</v>
      </c>
      <c r="AY1323" s="226" t="s">
        <v>126</v>
      </c>
    </row>
    <row r="1324" spans="1:65" s="15" customFormat="1">
      <c r="B1324" s="227"/>
      <c r="C1324" s="228"/>
      <c r="D1324" s="207" t="s">
        <v>211</v>
      </c>
      <c r="E1324" s="229" t="s">
        <v>1</v>
      </c>
      <c r="F1324" s="230" t="s">
        <v>219</v>
      </c>
      <c r="G1324" s="228"/>
      <c r="H1324" s="231">
        <v>8.1000000000000014</v>
      </c>
      <c r="I1324" s="232"/>
      <c r="J1324" s="228"/>
      <c r="K1324" s="228"/>
      <c r="L1324" s="233"/>
      <c r="M1324" s="234"/>
      <c r="N1324" s="235"/>
      <c r="O1324" s="235"/>
      <c r="P1324" s="235"/>
      <c r="Q1324" s="235"/>
      <c r="R1324" s="235"/>
      <c r="S1324" s="235"/>
      <c r="T1324" s="236"/>
      <c r="AT1324" s="237" t="s">
        <v>211</v>
      </c>
      <c r="AU1324" s="237" t="s">
        <v>135</v>
      </c>
      <c r="AV1324" s="15" t="s">
        <v>148</v>
      </c>
      <c r="AW1324" s="15" t="s">
        <v>32</v>
      </c>
      <c r="AX1324" s="15" t="s">
        <v>83</v>
      </c>
      <c r="AY1324" s="237" t="s">
        <v>126</v>
      </c>
    </row>
    <row r="1325" spans="1:65" s="2" customFormat="1" ht="16.5" customHeight="1">
      <c r="A1325" s="35"/>
      <c r="B1325" s="36"/>
      <c r="C1325" s="243" t="s">
        <v>1792</v>
      </c>
      <c r="D1325" s="243" t="s">
        <v>340</v>
      </c>
      <c r="E1325" s="244" t="s">
        <v>1793</v>
      </c>
      <c r="F1325" s="245" t="s">
        <v>1794</v>
      </c>
      <c r="G1325" s="246" t="s">
        <v>301</v>
      </c>
      <c r="H1325" s="247">
        <v>208</v>
      </c>
      <c r="I1325" s="248"/>
      <c r="J1325" s="249">
        <f>ROUND(I1325*H1325,2)</f>
        <v>0</v>
      </c>
      <c r="K1325" s="245" t="s">
        <v>133</v>
      </c>
      <c r="L1325" s="250"/>
      <c r="M1325" s="251" t="s">
        <v>1</v>
      </c>
      <c r="N1325" s="252" t="s">
        <v>42</v>
      </c>
      <c r="O1325" s="72"/>
      <c r="P1325" s="196">
        <f>O1325*H1325</f>
        <v>0</v>
      </c>
      <c r="Q1325" s="196">
        <v>6.0000000000000002E-5</v>
      </c>
      <c r="R1325" s="196">
        <f>Q1325*H1325</f>
        <v>1.248E-2</v>
      </c>
      <c r="S1325" s="196">
        <v>0</v>
      </c>
      <c r="T1325" s="197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98" t="s">
        <v>405</v>
      </c>
      <c r="AT1325" s="198" t="s">
        <v>340</v>
      </c>
      <c r="AU1325" s="198" t="s">
        <v>135</v>
      </c>
      <c r="AY1325" s="18" t="s">
        <v>126</v>
      </c>
      <c r="BE1325" s="199">
        <f>IF(N1325="základní",J1325,0)</f>
        <v>0</v>
      </c>
      <c r="BF1325" s="199">
        <f>IF(N1325="snížená",J1325,0)</f>
        <v>0</v>
      </c>
      <c r="BG1325" s="199">
        <f>IF(N1325="zákl. přenesená",J1325,0)</f>
        <v>0</v>
      </c>
      <c r="BH1325" s="199">
        <f>IF(N1325="sníž. přenesená",J1325,0)</f>
        <v>0</v>
      </c>
      <c r="BI1325" s="199">
        <f>IF(N1325="nulová",J1325,0)</f>
        <v>0</v>
      </c>
      <c r="BJ1325" s="18" t="s">
        <v>135</v>
      </c>
      <c r="BK1325" s="199">
        <f>ROUND(I1325*H1325,2)</f>
        <v>0</v>
      </c>
      <c r="BL1325" s="18" t="s">
        <v>298</v>
      </c>
      <c r="BM1325" s="198" t="s">
        <v>1795</v>
      </c>
    </row>
    <row r="1326" spans="1:65" s="2" customFormat="1" ht="24.2" customHeight="1">
      <c r="A1326" s="35"/>
      <c r="B1326" s="36"/>
      <c r="C1326" s="187" t="s">
        <v>1796</v>
      </c>
      <c r="D1326" s="187" t="s">
        <v>129</v>
      </c>
      <c r="E1326" s="188" t="s">
        <v>1797</v>
      </c>
      <c r="F1326" s="189" t="s">
        <v>1798</v>
      </c>
      <c r="G1326" s="190" t="s">
        <v>301</v>
      </c>
      <c r="H1326" s="191">
        <v>22</v>
      </c>
      <c r="I1326" s="192"/>
      <c r="J1326" s="193">
        <f>ROUND(I1326*H1326,2)</f>
        <v>0</v>
      </c>
      <c r="K1326" s="189" t="s">
        <v>133</v>
      </c>
      <c r="L1326" s="40"/>
      <c r="M1326" s="194" t="s">
        <v>1</v>
      </c>
      <c r="N1326" s="195" t="s">
        <v>42</v>
      </c>
      <c r="O1326" s="72"/>
      <c r="P1326" s="196">
        <f>O1326*H1326</f>
        <v>0</v>
      </c>
      <c r="Q1326" s="196">
        <v>0</v>
      </c>
      <c r="R1326" s="196">
        <f>Q1326*H1326</f>
        <v>0</v>
      </c>
      <c r="S1326" s="196">
        <v>0</v>
      </c>
      <c r="T1326" s="197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8" t="s">
        <v>298</v>
      </c>
      <c r="AT1326" s="198" t="s">
        <v>129</v>
      </c>
      <c r="AU1326" s="198" t="s">
        <v>135</v>
      </c>
      <c r="AY1326" s="18" t="s">
        <v>126</v>
      </c>
      <c r="BE1326" s="199">
        <f>IF(N1326="základní",J1326,0)</f>
        <v>0</v>
      </c>
      <c r="BF1326" s="199">
        <f>IF(N1326="snížená",J1326,0)</f>
        <v>0</v>
      </c>
      <c r="BG1326" s="199">
        <f>IF(N1326="zákl. přenesená",J1326,0)</f>
        <v>0</v>
      </c>
      <c r="BH1326" s="199">
        <f>IF(N1326="sníž. přenesená",J1326,0)</f>
        <v>0</v>
      </c>
      <c r="BI1326" s="199">
        <f>IF(N1326="nulová",J1326,0)</f>
        <v>0</v>
      </c>
      <c r="BJ1326" s="18" t="s">
        <v>135</v>
      </c>
      <c r="BK1326" s="199">
        <f>ROUND(I1326*H1326,2)</f>
        <v>0</v>
      </c>
      <c r="BL1326" s="18" t="s">
        <v>298</v>
      </c>
      <c r="BM1326" s="198" t="s">
        <v>1799</v>
      </c>
    </row>
    <row r="1327" spans="1:65" s="2" customFormat="1" ht="16.5" customHeight="1">
      <c r="A1327" s="35"/>
      <c r="B1327" s="36"/>
      <c r="C1327" s="243" t="s">
        <v>1800</v>
      </c>
      <c r="D1327" s="243" t="s">
        <v>340</v>
      </c>
      <c r="E1327" s="244" t="s">
        <v>1801</v>
      </c>
      <c r="F1327" s="245" t="s">
        <v>1802</v>
      </c>
      <c r="G1327" s="246" t="s">
        <v>301</v>
      </c>
      <c r="H1327" s="247">
        <v>6</v>
      </c>
      <c r="I1327" s="248"/>
      <c r="J1327" s="249">
        <f>ROUND(I1327*H1327,2)</f>
        <v>0</v>
      </c>
      <c r="K1327" s="245" t="s">
        <v>133</v>
      </c>
      <c r="L1327" s="250"/>
      <c r="M1327" s="251" t="s">
        <v>1</v>
      </c>
      <c r="N1327" s="252" t="s">
        <v>42</v>
      </c>
      <c r="O1327" s="72"/>
      <c r="P1327" s="196">
        <f>O1327*H1327</f>
        <v>0</v>
      </c>
      <c r="Q1327" s="196">
        <v>3.7999999999999999E-2</v>
      </c>
      <c r="R1327" s="196">
        <f>Q1327*H1327</f>
        <v>0.22799999999999998</v>
      </c>
      <c r="S1327" s="196">
        <v>0</v>
      </c>
      <c r="T1327" s="197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98" t="s">
        <v>405</v>
      </c>
      <c r="AT1327" s="198" t="s">
        <v>340</v>
      </c>
      <c r="AU1327" s="198" t="s">
        <v>135</v>
      </c>
      <c r="AY1327" s="18" t="s">
        <v>126</v>
      </c>
      <c r="BE1327" s="199">
        <f>IF(N1327="základní",J1327,0)</f>
        <v>0</v>
      </c>
      <c r="BF1327" s="199">
        <f>IF(N1327="snížená",J1327,0)</f>
        <v>0</v>
      </c>
      <c r="BG1327" s="199">
        <f>IF(N1327="zákl. přenesená",J1327,0)</f>
        <v>0</v>
      </c>
      <c r="BH1327" s="199">
        <f>IF(N1327="sníž. přenesená",J1327,0)</f>
        <v>0</v>
      </c>
      <c r="BI1327" s="199">
        <f>IF(N1327="nulová",J1327,0)</f>
        <v>0</v>
      </c>
      <c r="BJ1327" s="18" t="s">
        <v>135</v>
      </c>
      <c r="BK1327" s="199">
        <f>ROUND(I1327*H1327,2)</f>
        <v>0</v>
      </c>
      <c r="BL1327" s="18" t="s">
        <v>298</v>
      </c>
      <c r="BM1327" s="198" t="s">
        <v>1803</v>
      </c>
    </row>
    <row r="1328" spans="1:65" s="2" customFormat="1" ht="16.5" customHeight="1">
      <c r="A1328" s="35"/>
      <c r="B1328" s="36"/>
      <c r="C1328" s="243" t="s">
        <v>1804</v>
      </c>
      <c r="D1328" s="243" t="s">
        <v>340</v>
      </c>
      <c r="E1328" s="244" t="s">
        <v>1805</v>
      </c>
      <c r="F1328" s="245" t="s">
        <v>1806</v>
      </c>
      <c r="G1328" s="246" t="s">
        <v>301</v>
      </c>
      <c r="H1328" s="247">
        <v>16</v>
      </c>
      <c r="I1328" s="248"/>
      <c r="J1328" s="249">
        <f>ROUND(I1328*H1328,2)</f>
        <v>0</v>
      </c>
      <c r="K1328" s="245" t="s">
        <v>1</v>
      </c>
      <c r="L1328" s="250"/>
      <c r="M1328" s="251" t="s">
        <v>1</v>
      </c>
      <c r="N1328" s="252" t="s">
        <v>42</v>
      </c>
      <c r="O1328" s="72"/>
      <c r="P1328" s="196">
        <f>O1328*H1328</f>
        <v>0</v>
      </c>
      <c r="Q1328" s="196">
        <v>3.7999999999999999E-2</v>
      </c>
      <c r="R1328" s="196">
        <f>Q1328*H1328</f>
        <v>0.60799999999999998</v>
      </c>
      <c r="S1328" s="196">
        <v>0</v>
      </c>
      <c r="T1328" s="197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98" t="s">
        <v>405</v>
      </c>
      <c r="AT1328" s="198" t="s">
        <v>340</v>
      </c>
      <c r="AU1328" s="198" t="s">
        <v>135</v>
      </c>
      <c r="AY1328" s="18" t="s">
        <v>126</v>
      </c>
      <c r="BE1328" s="199">
        <f>IF(N1328="základní",J1328,0)</f>
        <v>0</v>
      </c>
      <c r="BF1328" s="199">
        <f>IF(N1328="snížená",J1328,0)</f>
        <v>0</v>
      </c>
      <c r="BG1328" s="199">
        <f>IF(N1328="zákl. přenesená",J1328,0)</f>
        <v>0</v>
      </c>
      <c r="BH1328" s="199">
        <f>IF(N1328="sníž. přenesená",J1328,0)</f>
        <v>0</v>
      </c>
      <c r="BI1328" s="199">
        <f>IF(N1328="nulová",J1328,0)</f>
        <v>0</v>
      </c>
      <c r="BJ1328" s="18" t="s">
        <v>135</v>
      </c>
      <c r="BK1328" s="199">
        <f>ROUND(I1328*H1328,2)</f>
        <v>0</v>
      </c>
      <c r="BL1328" s="18" t="s">
        <v>298</v>
      </c>
      <c r="BM1328" s="198" t="s">
        <v>1807</v>
      </c>
    </row>
    <row r="1329" spans="1:65" s="2" customFormat="1" ht="24.2" customHeight="1">
      <c r="A1329" s="35"/>
      <c r="B1329" s="36"/>
      <c r="C1329" s="187" t="s">
        <v>1808</v>
      </c>
      <c r="D1329" s="187" t="s">
        <v>129</v>
      </c>
      <c r="E1329" s="188" t="s">
        <v>1809</v>
      </c>
      <c r="F1329" s="189" t="s">
        <v>1810</v>
      </c>
      <c r="G1329" s="190" t="s">
        <v>301</v>
      </c>
      <c r="H1329" s="191">
        <v>88</v>
      </c>
      <c r="I1329" s="192"/>
      <c r="J1329" s="193">
        <f>ROUND(I1329*H1329,2)</f>
        <v>0</v>
      </c>
      <c r="K1329" s="189" t="s">
        <v>133</v>
      </c>
      <c r="L1329" s="40"/>
      <c r="M1329" s="194" t="s">
        <v>1</v>
      </c>
      <c r="N1329" s="195" t="s">
        <v>42</v>
      </c>
      <c r="O1329" s="72"/>
      <c r="P1329" s="196">
        <f>O1329*H1329</f>
        <v>0</v>
      </c>
      <c r="Q1329" s="196">
        <v>0</v>
      </c>
      <c r="R1329" s="196">
        <f>Q1329*H1329</f>
        <v>0</v>
      </c>
      <c r="S1329" s="196">
        <v>0</v>
      </c>
      <c r="T1329" s="197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198" t="s">
        <v>298</v>
      </c>
      <c r="AT1329" s="198" t="s">
        <v>129</v>
      </c>
      <c r="AU1329" s="198" t="s">
        <v>135</v>
      </c>
      <c r="AY1329" s="18" t="s">
        <v>126</v>
      </c>
      <c r="BE1329" s="199">
        <f>IF(N1329="základní",J1329,0)</f>
        <v>0</v>
      </c>
      <c r="BF1329" s="199">
        <f>IF(N1329="snížená",J1329,0)</f>
        <v>0</v>
      </c>
      <c r="BG1329" s="199">
        <f>IF(N1329="zákl. přenesená",J1329,0)</f>
        <v>0</v>
      </c>
      <c r="BH1329" s="199">
        <f>IF(N1329="sníž. přenesená",J1329,0)</f>
        <v>0</v>
      </c>
      <c r="BI1329" s="199">
        <f>IF(N1329="nulová",J1329,0)</f>
        <v>0</v>
      </c>
      <c r="BJ1329" s="18" t="s">
        <v>135</v>
      </c>
      <c r="BK1329" s="199">
        <f>ROUND(I1329*H1329,2)</f>
        <v>0</v>
      </c>
      <c r="BL1329" s="18" t="s">
        <v>298</v>
      </c>
      <c r="BM1329" s="198" t="s">
        <v>1811</v>
      </c>
    </row>
    <row r="1330" spans="1:65" s="13" customFormat="1">
      <c r="B1330" s="205"/>
      <c r="C1330" s="206"/>
      <c r="D1330" s="207" t="s">
        <v>211</v>
      </c>
      <c r="E1330" s="208" t="s">
        <v>1</v>
      </c>
      <c r="F1330" s="209" t="s">
        <v>351</v>
      </c>
      <c r="G1330" s="206"/>
      <c r="H1330" s="208" t="s">
        <v>1</v>
      </c>
      <c r="I1330" s="210"/>
      <c r="J1330" s="206"/>
      <c r="K1330" s="206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211</v>
      </c>
      <c r="AU1330" s="215" t="s">
        <v>135</v>
      </c>
      <c r="AV1330" s="13" t="s">
        <v>83</v>
      </c>
      <c r="AW1330" s="13" t="s">
        <v>32</v>
      </c>
      <c r="AX1330" s="13" t="s">
        <v>76</v>
      </c>
      <c r="AY1330" s="215" t="s">
        <v>126</v>
      </c>
    </row>
    <row r="1331" spans="1:65" s="14" customFormat="1">
      <c r="B1331" s="216"/>
      <c r="C1331" s="217"/>
      <c r="D1331" s="207" t="s">
        <v>211</v>
      </c>
      <c r="E1331" s="218" t="s">
        <v>1</v>
      </c>
      <c r="F1331" s="219" t="s">
        <v>328</v>
      </c>
      <c r="G1331" s="217"/>
      <c r="H1331" s="220">
        <v>22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211</v>
      </c>
      <c r="AU1331" s="226" t="s">
        <v>135</v>
      </c>
      <c r="AV1331" s="14" t="s">
        <v>135</v>
      </c>
      <c r="AW1331" s="14" t="s">
        <v>32</v>
      </c>
      <c r="AX1331" s="14" t="s">
        <v>76</v>
      </c>
      <c r="AY1331" s="226" t="s">
        <v>126</v>
      </c>
    </row>
    <row r="1332" spans="1:65" s="13" customFormat="1">
      <c r="B1332" s="205"/>
      <c r="C1332" s="206"/>
      <c r="D1332" s="207" t="s">
        <v>211</v>
      </c>
      <c r="E1332" s="208" t="s">
        <v>1</v>
      </c>
      <c r="F1332" s="209" t="s">
        <v>355</v>
      </c>
      <c r="G1332" s="206"/>
      <c r="H1332" s="208" t="s">
        <v>1</v>
      </c>
      <c r="I1332" s="210"/>
      <c r="J1332" s="206"/>
      <c r="K1332" s="206"/>
      <c r="L1332" s="211"/>
      <c r="M1332" s="212"/>
      <c r="N1332" s="213"/>
      <c r="O1332" s="213"/>
      <c r="P1332" s="213"/>
      <c r="Q1332" s="213"/>
      <c r="R1332" s="213"/>
      <c r="S1332" s="213"/>
      <c r="T1332" s="214"/>
      <c r="AT1332" s="215" t="s">
        <v>211</v>
      </c>
      <c r="AU1332" s="215" t="s">
        <v>135</v>
      </c>
      <c r="AV1332" s="13" t="s">
        <v>83</v>
      </c>
      <c r="AW1332" s="13" t="s">
        <v>32</v>
      </c>
      <c r="AX1332" s="13" t="s">
        <v>76</v>
      </c>
      <c r="AY1332" s="215" t="s">
        <v>126</v>
      </c>
    </row>
    <row r="1333" spans="1:65" s="14" customFormat="1">
      <c r="B1333" s="216"/>
      <c r="C1333" s="217"/>
      <c r="D1333" s="207" t="s">
        <v>211</v>
      </c>
      <c r="E1333" s="218" t="s">
        <v>1</v>
      </c>
      <c r="F1333" s="219" t="s">
        <v>521</v>
      </c>
      <c r="G1333" s="217"/>
      <c r="H1333" s="220">
        <v>44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211</v>
      </c>
      <c r="AU1333" s="226" t="s">
        <v>135</v>
      </c>
      <c r="AV1333" s="14" t="s">
        <v>135</v>
      </c>
      <c r="AW1333" s="14" t="s">
        <v>32</v>
      </c>
      <c r="AX1333" s="14" t="s">
        <v>76</v>
      </c>
      <c r="AY1333" s="226" t="s">
        <v>126</v>
      </c>
    </row>
    <row r="1334" spans="1:65" s="13" customFormat="1">
      <c r="B1334" s="205"/>
      <c r="C1334" s="206"/>
      <c r="D1334" s="207" t="s">
        <v>211</v>
      </c>
      <c r="E1334" s="208" t="s">
        <v>1</v>
      </c>
      <c r="F1334" s="209" t="s">
        <v>371</v>
      </c>
      <c r="G1334" s="206"/>
      <c r="H1334" s="208" t="s">
        <v>1</v>
      </c>
      <c r="I1334" s="210"/>
      <c r="J1334" s="206"/>
      <c r="K1334" s="206"/>
      <c r="L1334" s="211"/>
      <c r="M1334" s="212"/>
      <c r="N1334" s="213"/>
      <c r="O1334" s="213"/>
      <c r="P1334" s="213"/>
      <c r="Q1334" s="213"/>
      <c r="R1334" s="213"/>
      <c r="S1334" s="213"/>
      <c r="T1334" s="214"/>
      <c r="AT1334" s="215" t="s">
        <v>211</v>
      </c>
      <c r="AU1334" s="215" t="s">
        <v>135</v>
      </c>
      <c r="AV1334" s="13" t="s">
        <v>83</v>
      </c>
      <c r="AW1334" s="13" t="s">
        <v>32</v>
      </c>
      <c r="AX1334" s="13" t="s">
        <v>76</v>
      </c>
      <c r="AY1334" s="215" t="s">
        <v>126</v>
      </c>
    </row>
    <row r="1335" spans="1:65" s="14" customFormat="1">
      <c r="B1335" s="216"/>
      <c r="C1335" s="217"/>
      <c r="D1335" s="207" t="s">
        <v>211</v>
      </c>
      <c r="E1335" s="218" t="s">
        <v>1</v>
      </c>
      <c r="F1335" s="219" t="s">
        <v>328</v>
      </c>
      <c r="G1335" s="217"/>
      <c r="H1335" s="220">
        <v>22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211</v>
      </c>
      <c r="AU1335" s="226" t="s">
        <v>135</v>
      </c>
      <c r="AV1335" s="14" t="s">
        <v>135</v>
      </c>
      <c r="AW1335" s="14" t="s">
        <v>32</v>
      </c>
      <c r="AX1335" s="14" t="s">
        <v>76</v>
      </c>
      <c r="AY1335" s="226" t="s">
        <v>126</v>
      </c>
    </row>
    <row r="1336" spans="1:65" s="15" customFormat="1">
      <c r="B1336" s="227"/>
      <c r="C1336" s="228"/>
      <c r="D1336" s="207" t="s">
        <v>211</v>
      </c>
      <c r="E1336" s="229" t="s">
        <v>1</v>
      </c>
      <c r="F1336" s="230" t="s">
        <v>219</v>
      </c>
      <c r="G1336" s="228"/>
      <c r="H1336" s="231">
        <v>88</v>
      </c>
      <c r="I1336" s="232"/>
      <c r="J1336" s="228"/>
      <c r="K1336" s="228"/>
      <c r="L1336" s="233"/>
      <c r="M1336" s="234"/>
      <c r="N1336" s="235"/>
      <c r="O1336" s="235"/>
      <c r="P1336" s="235"/>
      <c r="Q1336" s="235"/>
      <c r="R1336" s="235"/>
      <c r="S1336" s="235"/>
      <c r="T1336" s="236"/>
      <c r="AT1336" s="237" t="s">
        <v>211</v>
      </c>
      <c r="AU1336" s="237" t="s">
        <v>135</v>
      </c>
      <c r="AV1336" s="15" t="s">
        <v>148</v>
      </c>
      <c r="AW1336" s="15" t="s">
        <v>32</v>
      </c>
      <c r="AX1336" s="15" t="s">
        <v>83</v>
      </c>
      <c r="AY1336" s="237" t="s">
        <v>126</v>
      </c>
    </row>
    <row r="1337" spans="1:65" s="2" customFormat="1" ht="21.75" customHeight="1">
      <c r="A1337" s="35"/>
      <c r="B1337" s="36"/>
      <c r="C1337" s="243" t="s">
        <v>1812</v>
      </c>
      <c r="D1337" s="243" t="s">
        <v>340</v>
      </c>
      <c r="E1337" s="244" t="s">
        <v>1813</v>
      </c>
      <c r="F1337" s="245" t="s">
        <v>1814</v>
      </c>
      <c r="G1337" s="246" t="s">
        <v>301</v>
      </c>
      <c r="H1337" s="247">
        <v>32</v>
      </c>
      <c r="I1337" s="248"/>
      <c r="J1337" s="249">
        <f t="shared" ref="J1337:J1347" si="40">ROUND(I1337*H1337,2)</f>
        <v>0</v>
      </c>
      <c r="K1337" s="245" t="s">
        <v>133</v>
      </c>
      <c r="L1337" s="250"/>
      <c r="M1337" s="251" t="s">
        <v>1</v>
      </c>
      <c r="N1337" s="252" t="s">
        <v>42</v>
      </c>
      <c r="O1337" s="72"/>
      <c r="P1337" s="196">
        <f t="shared" ref="P1337:P1347" si="41">O1337*H1337</f>
        <v>0</v>
      </c>
      <c r="Q1337" s="196">
        <v>1.2999999999999999E-2</v>
      </c>
      <c r="R1337" s="196">
        <f t="shared" ref="R1337:R1347" si="42">Q1337*H1337</f>
        <v>0.41599999999999998</v>
      </c>
      <c r="S1337" s="196">
        <v>0</v>
      </c>
      <c r="T1337" s="197">
        <f t="shared" ref="T1337:T1347" si="43"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98" t="s">
        <v>405</v>
      </c>
      <c r="AT1337" s="198" t="s">
        <v>340</v>
      </c>
      <c r="AU1337" s="198" t="s">
        <v>135</v>
      </c>
      <c r="AY1337" s="18" t="s">
        <v>126</v>
      </c>
      <c r="BE1337" s="199">
        <f t="shared" ref="BE1337:BE1347" si="44">IF(N1337="základní",J1337,0)</f>
        <v>0</v>
      </c>
      <c r="BF1337" s="199">
        <f t="shared" ref="BF1337:BF1347" si="45">IF(N1337="snížená",J1337,0)</f>
        <v>0</v>
      </c>
      <c r="BG1337" s="199">
        <f t="shared" ref="BG1337:BG1347" si="46">IF(N1337="zákl. přenesená",J1337,0)</f>
        <v>0</v>
      </c>
      <c r="BH1337" s="199">
        <f t="shared" ref="BH1337:BH1347" si="47">IF(N1337="sníž. přenesená",J1337,0)</f>
        <v>0</v>
      </c>
      <c r="BI1337" s="199">
        <f t="shared" ref="BI1337:BI1347" si="48">IF(N1337="nulová",J1337,0)</f>
        <v>0</v>
      </c>
      <c r="BJ1337" s="18" t="s">
        <v>135</v>
      </c>
      <c r="BK1337" s="199">
        <f t="shared" ref="BK1337:BK1347" si="49">ROUND(I1337*H1337,2)</f>
        <v>0</v>
      </c>
      <c r="BL1337" s="18" t="s">
        <v>298</v>
      </c>
      <c r="BM1337" s="198" t="s">
        <v>1815</v>
      </c>
    </row>
    <row r="1338" spans="1:65" s="2" customFormat="1" ht="21.75" customHeight="1">
      <c r="A1338" s="35"/>
      <c r="B1338" s="36"/>
      <c r="C1338" s="243" t="s">
        <v>1816</v>
      </c>
      <c r="D1338" s="243" t="s">
        <v>340</v>
      </c>
      <c r="E1338" s="244" t="s">
        <v>1817</v>
      </c>
      <c r="F1338" s="245" t="s">
        <v>1818</v>
      </c>
      <c r="G1338" s="246" t="s">
        <v>301</v>
      </c>
      <c r="H1338" s="247">
        <v>56</v>
      </c>
      <c r="I1338" s="248"/>
      <c r="J1338" s="249">
        <f t="shared" si="40"/>
        <v>0</v>
      </c>
      <c r="K1338" s="245" t="s">
        <v>133</v>
      </c>
      <c r="L1338" s="250"/>
      <c r="M1338" s="251" t="s">
        <v>1</v>
      </c>
      <c r="N1338" s="252" t="s">
        <v>42</v>
      </c>
      <c r="O1338" s="72"/>
      <c r="P1338" s="196">
        <f t="shared" si="41"/>
        <v>0</v>
      </c>
      <c r="Q1338" s="196">
        <v>1.6E-2</v>
      </c>
      <c r="R1338" s="196">
        <f t="shared" si="42"/>
        <v>0.89600000000000002</v>
      </c>
      <c r="S1338" s="196">
        <v>0</v>
      </c>
      <c r="T1338" s="197">
        <f t="shared" si="43"/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198" t="s">
        <v>405</v>
      </c>
      <c r="AT1338" s="198" t="s">
        <v>340</v>
      </c>
      <c r="AU1338" s="198" t="s">
        <v>135</v>
      </c>
      <c r="AY1338" s="18" t="s">
        <v>126</v>
      </c>
      <c r="BE1338" s="199">
        <f t="shared" si="44"/>
        <v>0</v>
      </c>
      <c r="BF1338" s="199">
        <f t="shared" si="45"/>
        <v>0</v>
      </c>
      <c r="BG1338" s="199">
        <f t="shared" si="46"/>
        <v>0</v>
      </c>
      <c r="BH1338" s="199">
        <f t="shared" si="47"/>
        <v>0</v>
      </c>
      <c r="BI1338" s="199">
        <f t="shared" si="48"/>
        <v>0</v>
      </c>
      <c r="BJ1338" s="18" t="s">
        <v>135</v>
      </c>
      <c r="BK1338" s="199">
        <f t="shared" si="49"/>
        <v>0</v>
      </c>
      <c r="BL1338" s="18" t="s">
        <v>298</v>
      </c>
      <c r="BM1338" s="198" t="s">
        <v>1819</v>
      </c>
    </row>
    <row r="1339" spans="1:65" s="2" customFormat="1" ht="16.5" customHeight="1">
      <c r="A1339" s="35"/>
      <c r="B1339" s="36"/>
      <c r="C1339" s="187" t="s">
        <v>1820</v>
      </c>
      <c r="D1339" s="187" t="s">
        <v>129</v>
      </c>
      <c r="E1339" s="188" t="s">
        <v>1821</v>
      </c>
      <c r="F1339" s="189" t="s">
        <v>1822</v>
      </c>
      <c r="G1339" s="190" t="s">
        <v>301</v>
      </c>
      <c r="H1339" s="191">
        <v>6</v>
      </c>
      <c r="I1339" s="192"/>
      <c r="J1339" s="193">
        <f t="shared" si="40"/>
        <v>0</v>
      </c>
      <c r="K1339" s="189" t="s">
        <v>133</v>
      </c>
      <c r="L1339" s="40"/>
      <c r="M1339" s="194" t="s">
        <v>1</v>
      </c>
      <c r="N1339" s="195" t="s">
        <v>42</v>
      </c>
      <c r="O1339" s="72"/>
      <c r="P1339" s="196">
        <f t="shared" si="41"/>
        <v>0</v>
      </c>
      <c r="Q1339" s="196">
        <v>0</v>
      </c>
      <c r="R1339" s="196">
        <f t="shared" si="42"/>
        <v>0</v>
      </c>
      <c r="S1339" s="196">
        <v>0</v>
      </c>
      <c r="T1339" s="197">
        <f t="shared" si="43"/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8" t="s">
        <v>298</v>
      </c>
      <c r="AT1339" s="198" t="s">
        <v>129</v>
      </c>
      <c r="AU1339" s="198" t="s">
        <v>135</v>
      </c>
      <c r="AY1339" s="18" t="s">
        <v>126</v>
      </c>
      <c r="BE1339" s="199">
        <f t="shared" si="44"/>
        <v>0</v>
      </c>
      <c r="BF1339" s="199">
        <f t="shared" si="45"/>
        <v>0</v>
      </c>
      <c r="BG1339" s="199">
        <f t="shared" si="46"/>
        <v>0</v>
      </c>
      <c r="BH1339" s="199">
        <f t="shared" si="47"/>
        <v>0</v>
      </c>
      <c r="BI1339" s="199">
        <f t="shared" si="48"/>
        <v>0</v>
      </c>
      <c r="BJ1339" s="18" t="s">
        <v>135</v>
      </c>
      <c r="BK1339" s="199">
        <f t="shared" si="49"/>
        <v>0</v>
      </c>
      <c r="BL1339" s="18" t="s">
        <v>298</v>
      </c>
      <c r="BM1339" s="198" t="s">
        <v>1823</v>
      </c>
    </row>
    <row r="1340" spans="1:65" s="2" customFormat="1" ht="16.5" customHeight="1">
      <c r="A1340" s="35"/>
      <c r="B1340" s="36"/>
      <c r="C1340" s="243" t="s">
        <v>1824</v>
      </c>
      <c r="D1340" s="243" t="s">
        <v>340</v>
      </c>
      <c r="E1340" s="244" t="s">
        <v>1825</v>
      </c>
      <c r="F1340" s="245" t="s">
        <v>1826</v>
      </c>
      <c r="G1340" s="246" t="s">
        <v>301</v>
      </c>
      <c r="H1340" s="247">
        <v>6</v>
      </c>
      <c r="I1340" s="248"/>
      <c r="J1340" s="249">
        <f t="shared" si="40"/>
        <v>0</v>
      </c>
      <c r="K1340" s="245" t="s">
        <v>133</v>
      </c>
      <c r="L1340" s="250"/>
      <c r="M1340" s="251" t="s">
        <v>1</v>
      </c>
      <c r="N1340" s="252" t="s">
        <v>42</v>
      </c>
      <c r="O1340" s="72"/>
      <c r="P1340" s="196">
        <f t="shared" si="41"/>
        <v>0</v>
      </c>
      <c r="Q1340" s="196">
        <v>2.3999999999999998E-3</v>
      </c>
      <c r="R1340" s="196">
        <f t="shared" si="42"/>
        <v>1.44E-2</v>
      </c>
      <c r="S1340" s="196">
        <v>0</v>
      </c>
      <c r="T1340" s="197">
        <f t="shared" si="43"/>
        <v>0</v>
      </c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R1340" s="198" t="s">
        <v>405</v>
      </c>
      <c r="AT1340" s="198" t="s">
        <v>340</v>
      </c>
      <c r="AU1340" s="198" t="s">
        <v>135</v>
      </c>
      <c r="AY1340" s="18" t="s">
        <v>126</v>
      </c>
      <c r="BE1340" s="199">
        <f t="shared" si="44"/>
        <v>0</v>
      </c>
      <c r="BF1340" s="199">
        <f t="shared" si="45"/>
        <v>0</v>
      </c>
      <c r="BG1340" s="199">
        <f t="shared" si="46"/>
        <v>0</v>
      </c>
      <c r="BH1340" s="199">
        <f t="shared" si="47"/>
        <v>0</v>
      </c>
      <c r="BI1340" s="199">
        <f t="shared" si="48"/>
        <v>0</v>
      </c>
      <c r="BJ1340" s="18" t="s">
        <v>135</v>
      </c>
      <c r="BK1340" s="199">
        <f t="shared" si="49"/>
        <v>0</v>
      </c>
      <c r="BL1340" s="18" t="s">
        <v>298</v>
      </c>
      <c r="BM1340" s="198" t="s">
        <v>1827</v>
      </c>
    </row>
    <row r="1341" spans="1:65" s="2" customFormat="1" ht="16.5" customHeight="1">
      <c r="A1341" s="35"/>
      <c r="B1341" s="36"/>
      <c r="C1341" s="187" t="s">
        <v>1828</v>
      </c>
      <c r="D1341" s="187" t="s">
        <v>129</v>
      </c>
      <c r="E1341" s="188" t="s">
        <v>1829</v>
      </c>
      <c r="F1341" s="189" t="s">
        <v>1830</v>
      </c>
      <c r="G1341" s="190" t="s">
        <v>301</v>
      </c>
      <c r="H1341" s="191">
        <v>110</v>
      </c>
      <c r="I1341" s="192"/>
      <c r="J1341" s="193">
        <f t="shared" si="40"/>
        <v>0</v>
      </c>
      <c r="K1341" s="189" t="s">
        <v>133</v>
      </c>
      <c r="L1341" s="40"/>
      <c r="M1341" s="194" t="s">
        <v>1</v>
      </c>
      <c r="N1341" s="195" t="s">
        <v>42</v>
      </c>
      <c r="O1341" s="72"/>
      <c r="P1341" s="196">
        <f t="shared" si="41"/>
        <v>0</v>
      </c>
      <c r="Q1341" s="196">
        <v>0</v>
      </c>
      <c r="R1341" s="196">
        <f t="shared" si="42"/>
        <v>0</v>
      </c>
      <c r="S1341" s="196">
        <v>0</v>
      </c>
      <c r="T1341" s="197">
        <f t="shared" si="43"/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98" t="s">
        <v>298</v>
      </c>
      <c r="AT1341" s="198" t="s">
        <v>129</v>
      </c>
      <c r="AU1341" s="198" t="s">
        <v>135</v>
      </c>
      <c r="AY1341" s="18" t="s">
        <v>126</v>
      </c>
      <c r="BE1341" s="199">
        <f t="shared" si="44"/>
        <v>0</v>
      </c>
      <c r="BF1341" s="199">
        <f t="shared" si="45"/>
        <v>0</v>
      </c>
      <c r="BG1341" s="199">
        <f t="shared" si="46"/>
        <v>0</v>
      </c>
      <c r="BH1341" s="199">
        <f t="shared" si="47"/>
        <v>0</v>
      </c>
      <c r="BI1341" s="199">
        <f t="shared" si="48"/>
        <v>0</v>
      </c>
      <c r="BJ1341" s="18" t="s">
        <v>135</v>
      </c>
      <c r="BK1341" s="199">
        <f t="shared" si="49"/>
        <v>0</v>
      </c>
      <c r="BL1341" s="18" t="s">
        <v>298</v>
      </c>
      <c r="BM1341" s="198" t="s">
        <v>1831</v>
      </c>
    </row>
    <row r="1342" spans="1:65" s="2" customFormat="1" ht="16.5" customHeight="1">
      <c r="A1342" s="35"/>
      <c r="B1342" s="36"/>
      <c r="C1342" s="243" t="s">
        <v>1832</v>
      </c>
      <c r="D1342" s="243" t="s">
        <v>340</v>
      </c>
      <c r="E1342" s="244" t="s">
        <v>1833</v>
      </c>
      <c r="F1342" s="245" t="s">
        <v>1834</v>
      </c>
      <c r="G1342" s="246" t="s">
        <v>301</v>
      </c>
      <c r="H1342" s="247">
        <v>6</v>
      </c>
      <c r="I1342" s="248"/>
      <c r="J1342" s="249">
        <f t="shared" si="40"/>
        <v>0</v>
      </c>
      <c r="K1342" s="245" t="s">
        <v>133</v>
      </c>
      <c r="L1342" s="250"/>
      <c r="M1342" s="251" t="s">
        <v>1</v>
      </c>
      <c r="N1342" s="252" t="s">
        <v>42</v>
      </c>
      <c r="O1342" s="72"/>
      <c r="P1342" s="196">
        <f t="shared" si="41"/>
        <v>0</v>
      </c>
      <c r="Q1342" s="196">
        <v>2.2000000000000001E-3</v>
      </c>
      <c r="R1342" s="196">
        <f t="shared" si="42"/>
        <v>1.32E-2</v>
      </c>
      <c r="S1342" s="196">
        <v>0</v>
      </c>
      <c r="T1342" s="197">
        <f t="shared" si="43"/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8" t="s">
        <v>405</v>
      </c>
      <c r="AT1342" s="198" t="s">
        <v>340</v>
      </c>
      <c r="AU1342" s="198" t="s">
        <v>135</v>
      </c>
      <c r="AY1342" s="18" t="s">
        <v>126</v>
      </c>
      <c r="BE1342" s="199">
        <f t="shared" si="44"/>
        <v>0</v>
      </c>
      <c r="BF1342" s="199">
        <f t="shared" si="45"/>
        <v>0</v>
      </c>
      <c r="BG1342" s="199">
        <f t="shared" si="46"/>
        <v>0</v>
      </c>
      <c r="BH1342" s="199">
        <f t="shared" si="47"/>
        <v>0</v>
      </c>
      <c r="BI1342" s="199">
        <f t="shared" si="48"/>
        <v>0</v>
      </c>
      <c r="BJ1342" s="18" t="s">
        <v>135</v>
      </c>
      <c r="BK1342" s="199">
        <f t="shared" si="49"/>
        <v>0</v>
      </c>
      <c r="BL1342" s="18" t="s">
        <v>298</v>
      </c>
      <c r="BM1342" s="198" t="s">
        <v>1835</v>
      </c>
    </row>
    <row r="1343" spans="1:65" s="2" customFormat="1" ht="16.5" customHeight="1">
      <c r="A1343" s="35"/>
      <c r="B1343" s="36"/>
      <c r="C1343" s="243" t="s">
        <v>1836</v>
      </c>
      <c r="D1343" s="243" t="s">
        <v>340</v>
      </c>
      <c r="E1343" s="244" t="s">
        <v>1837</v>
      </c>
      <c r="F1343" s="245" t="s">
        <v>1838</v>
      </c>
      <c r="G1343" s="246" t="s">
        <v>301</v>
      </c>
      <c r="H1343" s="247">
        <v>16</v>
      </c>
      <c r="I1343" s="248"/>
      <c r="J1343" s="249">
        <f t="shared" si="40"/>
        <v>0</v>
      </c>
      <c r="K1343" s="245" t="s">
        <v>133</v>
      </c>
      <c r="L1343" s="250"/>
      <c r="M1343" s="251" t="s">
        <v>1</v>
      </c>
      <c r="N1343" s="252" t="s">
        <v>42</v>
      </c>
      <c r="O1343" s="72"/>
      <c r="P1343" s="196">
        <f t="shared" si="41"/>
        <v>0</v>
      </c>
      <c r="Q1343" s="196">
        <v>2.2000000000000001E-3</v>
      </c>
      <c r="R1343" s="196">
        <f t="shared" si="42"/>
        <v>3.5200000000000002E-2</v>
      </c>
      <c r="S1343" s="196">
        <v>0</v>
      </c>
      <c r="T1343" s="197">
        <f t="shared" si="43"/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98" t="s">
        <v>405</v>
      </c>
      <c r="AT1343" s="198" t="s">
        <v>340</v>
      </c>
      <c r="AU1343" s="198" t="s">
        <v>135</v>
      </c>
      <c r="AY1343" s="18" t="s">
        <v>126</v>
      </c>
      <c r="BE1343" s="199">
        <f t="shared" si="44"/>
        <v>0</v>
      </c>
      <c r="BF1343" s="199">
        <f t="shared" si="45"/>
        <v>0</v>
      </c>
      <c r="BG1343" s="199">
        <f t="shared" si="46"/>
        <v>0</v>
      </c>
      <c r="BH1343" s="199">
        <f t="shared" si="47"/>
        <v>0</v>
      </c>
      <c r="BI1343" s="199">
        <f t="shared" si="48"/>
        <v>0</v>
      </c>
      <c r="BJ1343" s="18" t="s">
        <v>135</v>
      </c>
      <c r="BK1343" s="199">
        <f t="shared" si="49"/>
        <v>0</v>
      </c>
      <c r="BL1343" s="18" t="s">
        <v>298</v>
      </c>
      <c r="BM1343" s="198" t="s">
        <v>1839</v>
      </c>
    </row>
    <row r="1344" spans="1:65" s="2" customFormat="1" ht="16.5" customHeight="1">
      <c r="A1344" s="35"/>
      <c r="B1344" s="36"/>
      <c r="C1344" s="243" t="s">
        <v>1840</v>
      </c>
      <c r="D1344" s="243" t="s">
        <v>340</v>
      </c>
      <c r="E1344" s="244" t="s">
        <v>1841</v>
      </c>
      <c r="F1344" s="245" t="s">
        <v>1842</v>
      </c>
      <c r="G1344" s="246" t="s">
        <v>301</v>
      </c>
      <c r="H1344" s="247">
        <v>88</v>
      </c>
      <c r="I1344" s="248"/>
      <c r="J1344" s="249">
        <f t="shared" si="40"/>
        <v>0</v>
      </c>
      <c r="K1344" s="245" t="s">
        <v>133</v>
      </c>
      <c r="L1344" s="250"/>
      <c r="M1344" s="251" t="s">
        <v>1</v>
      </c>
      <c r="N1344" s="252" t="s">
        <v>42</v>
      </c>
      <c r="O1344" s="72"/>
      <c r="P1344" s="196">
        <f t="shared" si="41"/>
        <v>0</v>
      </c>
      <c r="Q1344" s="196">
        <v>1.1999999999999999E-3</v>
      </c>
      <c r="R1344" s="196">
        <f t="shared" si="42"/>
        <v>0.10559999999999999</v>
      </c>
      <c r="S1344" s="196">
        <v>0</v>
      </c>
      <c r="T1344" s="197">
        <f t="shared" si="43"/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98" t="s">
        <v>405</v>
      </c>
      <c r="AT1344" s="198" t="s">
        <v>340</v>
      </c>
      <c r="AU1344" s="198" t="s">
        <v>135</v>
      </c>
      <c r="AY1344" s="18" t="s">
        <v>126</v>
      </c>
      <c r="BE1344" s="199">
        <f t="shared" si="44"/>
        <v>0</v>
      </c>
      <c r="BF1344" s="199">
        <f t="shared" si="45"/>
        <v>0</v>
      </c>
      <c r="BG1344" s="199">
        <f t="shared" si="46"/>
        <v>0</v>
      </c>
      <c r="BH1344" s="199">
        <f t="shared" si="47"/>
        <v>0</v>
      </c>
      <c r="BI1344" s="199">
        <f t="shared" si="48"/>
        <v>0</v>
      </c>
      <c r="BJ1344" s="18" t="s">
        <v>135</v>
      </c>
      <c r="BK1344" s="199">
        <f t="shared" si="49"/>
        <v>0</v>
      </c>
      <c r="BL1344" s="18" t="s">
        <v>298</v>
      </c>
      <c r="BM1344" s="198" t="s">
        <v>1843</v>
      </c>
    </row>
    <row r="1345" spans="1:65" s="2" customFormat="1" ht="16.5" customHeight="1">
      <c r="A1345" s="35"/>
      <c r="B1345" s="36"/>
      <c r="C1345" s="187" t="s">
        <v>1844</v>
      </c>
      <c r="D1345" s="187" t="s">
        <v>129</v>
      </c>
      <c r="E1345" s="188" t="s">
        <v>1845</v>
      </c>
      <c r="F1345" s="189" t="s">
        <v>1846</v>
      </c>
      <c r="G1345" s="190" t="s">
        <v>301</v>
      </c>
      <c r="H1345" s="191">
        <v>22</v>
      </c>
      <c r="I1345" s="192"/>
      <c r="J1345" s="193">
        <f t="shared" si="40"/>
        <v>0</v>
      </c>
      <c r="K1345" s="189" t="s">
        <v>133</v>
      </c>
      <c r="L1345" s="40"/>
      <c r="M1345" s="194" t="s">
        <v>1</v>
      </c>
      <c r="N1345" s="195" t="s">
        <v>42</v>
      </c>
      <c r="O1345" s="72"/>
      <c r="P1345" s="196">
        <f t="shared" si="41"/>
        <v>0</v>
      </c>
      <c r="Q1345" s="196">
        <v>0</v>
      </c>
      <c r="R1345" s="196">
        <f t="shared" si="42"/>
        <v>0</v>
      </c>
      <c r="S1345" s="196">
        <v>0</v>
      </c>
      <c r="T1345" s="197">
        <f t="shared" si="43"/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8" t="s">
        <v>298</v>
      </c>
      <c r="AT1345" s="198" t="s">
        <v>129</v>
      </c>
      <c r="AU1345" s="198" t="s">
        <v>135</v>
      </c>
      <c r="AY1345" s="18" t="s">
        <v>126</v>
      </c>
      <c r="BE1345" s="199">
        <f t="shared" si="44"/>
        <v>0</v>
      </c>
      <c r="BF1345" s="199">
        <f t="shared" si="45"/>
        <v>0</v>
      </c>
      <c r="BG1345" s="199">
        <f t="shared" si="46"/>
        <v>0</v>
      </c>
      <c r="BH1345" s="199">
        <f t="shared" si="47"/>
        <v>0</v>
      </c>
      <c r="BI1345" s="199">
        <f t="shared" si="48"/>
        <v>0</v>
      </c>
      <c r="BJ1345" s="18" t="s">
        <v>135</v>
      </c>
      <c r="BK1345" s="199">
        <f t="shared" si="49"/>
        <v>0</v>
      </c>
      <c r="BL1345" s="18" t="s">
        <v>298</v>
      </c>
      <c r="BM1345" s="198" t="s">
        <v>1847</v>
      </c>
    </row>
    <row r="1346" spans="1:65" s="2" customFormat="1" ht="16.5" customHeight="1">
      <c r="A1346" s="35"/>
      <c r="B1346" s="36"/>
      <c r="C1346" s="243" t="s">
        <v>1848</v>
      </c>
      <c r="D1346" s="243" t="s">
        <v>340</v>
      </c>
      <c r="E1346" s="244" t="s">
        <v>1849</v>
      </c>
      <c r="F1346" s="245" t="s">
        <v>1850</v>
      </c>
      <c r="G1346" s="246" t="s">
        <v>301</v>
      </c>
      <c r="H1346" s="247">
        <v>22</v>
      </c>
      <c r="I1346" s="248"/>
      <c r="J1346" s="249">
        <f t="shared" si="40"/>
        <v>0</v>
      </c>
      <c r="K1346" s="245" t="s">
        <v>1</v>
      </c>
      <c r="L1346" s="250"/>
      <c r="M1346" s="251" t="s">
        <v>1</v>
      </c>
      <c r="N1346" s="252" t="s">
        <v>42</v>
      </c>
      <c r="O1346" s="72"/>
      <c r="P1346" s="196">
        <f t="shared" si="41"/>
        <v>0</v>
      </c>
      <c r="Q1346" s="196">
        <v>0</v>
      </c>
      <c r="R1346" s="196">
        <f t="shared" si="42"/>
        <v>0</v>
      </c>
      <c r="S1346" s="196">
        <v>0</v>
      </c>
      <c r="T1346" s="197">
        <f t="shared" si="43"/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198" t="s">
        <v>405</v>
      </c>
      <c r="AT1346" s="198" t="s">
        <v>340</v>
      </c>
      <c r="AU1346" s="198" t="s">
        <v>135</v>
      </c>
      <c r="AY1346" s="18" t="s">
        <v>126</v>
      </c>
      <c r="BE1346" s="199">
        <f t="shared" si="44"/>
        <v>0</v>
      </c>
      <c r="BF1346" s="199">
        <f t="shared" si="45"/>
        <v>0</v>
      </c>
      <c r="BG1346" s="199">
        <f t="shared" si="46"/>
        <v>0</v>
      </c>
      <c r="BH1346" s="199">
        <f t="shared" si="47"/>
        <v>0</v>
      </c>
      <c r="BI1346" s="199">
        <f t="shared" si="48"/>
        <v>0</v>
      </c>
      <c r="BJ1346" s="18" t="s">
        <v>135</v>
      </c>
      <c r="BK1346" s="199">
        <f t="shared" si="49"/>
        <v>0</v>
      </c>
      <c r="BL1346" s="18" t="s">
        <v>298</v>
      </c>
      <c r="BM1346" s="198" t="s">
        <v>1851</v>
      </c>
    </row>
    <row r="1347" spans="1:65" s="2" customFormat="1" ht="24.2" customHeight="1">
      <c r="A1347" s="35"/>
      <c r="B1347" s="36"/>
      <c r="C1347" s="187" t="s">
        <v>1852</v>
      </c>
      <c r="D1347" s="187" t="s">
        <v>129</v>
      </c>
      <c r="E1347" s="188" t="s">
        <v>1853</v>
      </c>
      <c r="F1347" s="189" t="s">
        <v>1854</v>
      </c>
      <c r="G1347" s="190" t="s">
        <v>301</v>
      </c>
      <c r="H1347" s="191">
        <v>88</v>
      </c>
      <c r="I1347" s="192"/>
      <c r="J1347" s="193">
        <f t="shared" si="40"/>
        <v>0</v>
      </c>
      <c r="K1347" s="189" t="s">
        <v>133</v>
      </c>
      <c r="L1347" s="40"/>
      <c r="M1347" s="194" t="s">
        <v>1</v>
      </c>
      <c r="N1347" s="195" t="s">
        <v>42</v>
      </c>
      <c r="O1347" s="72"/>
      <c r="P1347" s="196">
        <f t="shared" si="41"/>
        <v>0</v>
      </c>
      <c r="Q1347" s="196">
        <v>4.6999999999999999E-4</v>
      </c>
      <c r="R1347" s="196">
        <f t="shared" si="42"/>
        <v>4.1360000000000001E-2</v>
      </c>
      <c r="S1347" s="196">
        <v>0</v>
      </c>
      <c r="T1347" s="197">
        <f t="shared" si="43"/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98" t="s">
        <v>298</v>
      </c>
      <c r="AT1347" s="198" t="s">
        <v>129</v>
      </c>
      <c r="AU1347" s="198" t="s">
        <v>135</v>
      </c>
      <c r="AY1347" s="18" t="s">
        <v>126</v>
      </c>
      <c r="BE1347" s="199">
        <f t="shared" si="44"/>
        <v>0</v>
      </c>
      <c r="BF1347" s="199">
        <f t="shared" si="45"/>
        <v>0</v>
      </c>
      <c r="BG1347" s="199">
        <f t="shared" si="46"/>
        <v>0</v>
      </c>
      <c r="BH1347" s="199">
        <f t="shared" si="47"/>
        <v>0</v>
      </c>
      <c r="BI1347" s="199">
        <f t="shared" si="48"/>
        <v>0</v>
      </c>
      <c r="BJ1347" s="18" t="s">
        <v>135</v>
      </c>
      <c r="BK1347" s="199">
        <f t="shared" si="49"/>
        <v>0</v>
      </c>
      <c r="BL1347" s="18" t="s">
        <v>298</v>
      </c>
      <c r="BM1347" s="198" t="s">
        <v>1855</v>
      </c>
    </row>
    <row r="1348" spans="1:65" s="13" customFormat="1">
      <c r="B1348" s="205"/>
      <c r="C1348" s="206"/>
      <c r="D1348" s="207" t="s">
        <v>211</v>
      </c>
      <c r="E1348" s="208" t="s">
        <v>1</v>
      </c>
      <c r="F1348" s="209" t="s">
        <v>351</v>
      </c>
      <c r="G1348" s="206"/>
      <c r="H1348" s="208" t="s">
        <v>1</v>
      </c>
      <c r="I1348" s="210"/>
      <c r="J1348" s="206"/>
      <c r="K1348" s="206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211</v>
      </c>
      <c r="AU1348" s="215" t="s">
        <v>135</v>
      </c>
      <c r="AV1348" s="13" t="s">
        <v>83</v>
      </c>
      <c r="AW1348" s="13" t="s">
        <v>32</v>
      </c>
      <c r="AX1348" s="13" t="s">
        <v>76</v>
      </c>
      <c r="AY1348" s="215" t="s">
        <v>126</v>
      </c>
    </row>
    <row r="1349" spans="1:65" s="14" customFormat="1">
      <c r="B1349" s="216"/>
      <c r="C1349" s="217"/>
      <c r="D1349" s="207" t="s">
        <v>211</v>
      </c>
      <c r="E1349" s="218" t="s">
        <v>1</v>
      </c>
      <c r="F1349" s="219" t="s">
        <v>328</v>
      </c>
      <c r="G1349" s="217"/>
      <c r="H1349" s="220">
        <v>22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211</v>
      </c>
      <c r="AU1349" s="226" t="s">
        <v>135</v>
      </c>
      <c r="AV1349" s="14" t="s">
        <v>135</v>
      </c>
      <c r="AW1349" s="14" t="s">
        <v>32</v>
      </c>
      <c r="AX1349" s="14" t="s">
        <v>76</v>
      </c>
      <c r="AY1349" s="226" t="s">
        <v>126</v>
      </c>
    </row>
    <row r="1350" spans="1:65" s="13" customFormat="1">
      <c r="B1350" s="205"/>
      <c r="C1350" s="206"/>
      <c r="D1350" s="207" t="s">
        <v>211</v>
      </c>
      <c r="E1350" s="208" t="s">
        <v>1</v>
      </c>
      <c r="F1350" s="209" t="s">
        <v>355</v>
      </c>
      <c r="G1350" s="206"/>
      <c r="H1350" s="208" t="s">
        <v>1</v>
      </c>
      <c r="I1350" s="210"/>
      <c r="J1350" s="206"/>
      <c r="K1350" s="206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211</v>
      </c>
      <c r="AU1350" s="215" t="s">
        <v>135</v>
      </c>
      <c r="AV1350" s="13" t="s">
        <v>83</v>
      </c>
      <c r="AW1350" s="13" t="s">
        <v>32</v>
      </c>
      <c r="AX1350" s="13" t="s">
        <v>76</v>
      </c>
      <c r="AY1350" s="215" t="s">
        <v>126</v>
      </c>
    </row>
    <row r="1351" spans="1:65" s="14" customFormat="1">
      <c r="B1351" s="216"/>
      <c r="C1351" s="217"/>
      <c r="D1351" s="207" t="s">
        <v>211</v>
      </c>
      <c r="E1351" s="218" t="s">
        <v>1</v>
      </c>
      <c r="F1351" s="219" t="s">
        <v>521</v>
      </c>
      <c r="G1351" s="217"/>
      <c r="H1351" s="220">
        <v>44</v>
      </c>
      <c r="I1351" s="221"/>
      <c r="J1351" s="217"/>
      <c r="K1351" s="217"/>
      <c r="L1351" s="222"/>
      <c r="M1351" s="223"/>
      <c r="N1351" s="224"/>
      <c r="O1351" s="224"/>
      <c r="P1351" s="224"/>
      <c r="Q1351" s="224"/>
      <c r="R1351" s="224"/>
      <c r="S1351" s="224"/>
      <c r="T1351" s="225"/>
      <c r="AT1351" s="226" t="s">
        <v>211</v>
      </c>
      <c r="AU1351" s="226" t="s">
        <v>135</v>
      </c>
      <c r="AV1351" s="14" t="s">
        <v>135</v>
      </c>
      <c r="AW1351" s="14" t="s">
        <v>32</v>
      </c>
      <c r="AX1351" s="14" t="s">
        <v>76</v>
      </c>
      <c r="AY1351" s="226" t="s">
        <v>126</v>
      </c>
    </row>
    <row r="1352" spans="1:65" s="13" customFormat="1">
      <c r="B1352" s="205"/>
      <c r="C1352" s="206"/>
      <c r="D1352" s="207" t="s">
        <v>211</v>
      </c>
      <c r="E1352" s="208" t="s">
        <v>1</v>
      </c>
      <c r="F1352" s="209" t="s">
        <v>371</v>
      </c>
      <c r="G1352" s="206"/>
      <c r="H1352" s="208" t="s">
        <v>1</v>
      </c>
      <c r="I1352" s="210"/>
      <c r="J1352" s="206"/>
      <c r="K1352" s="206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211</v>
      </c>
      <c r="AU1352" s="215" t="s">
        <v>135</v>
      </c>
      <c r="AV1352" s="13" t="s">
        <v>83</v>
      </c>
      <c r="AW1352" s="13" t="s">
        <v>32</v>
      </c>
      <c r="AX1352" s="13" t="s">
        <v>76</v>
      </c>
      <c r="AY1352" s="215" t="s">
        <v>126</v>
      </c>
    </row>
    <row r="1353" spans="1:65" s="14" customFormat="1">
      <c r="B1353" s="216"/>
      <c r="C1353" s="217"/>
      <c r="D1353" s="207" t="s">
        <v>211</v>
      </c>
      <c r="E1353" s="218" t="s">
        <v>1</v>
      </c>
      <c r="F1353" s="219" t="s">
        <v>328</v>
      </c>
      <c r="G1353" s="217"/>
      <c r="H1353" s="220">
        <v>22</v>
      </c>
      <c r="I1353" s="221"/>
      <c r="J1353" s="217"/>
      <c r="K1353" s="217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211</v>
      </c>
      <c r="AU1353" s="226" t="s">
        <v>135</v>
      </c>
      <c r="AV1353" s="14" t="s">
        <v>135</v>
      </c>
      <c r="AW1353" s="14" t="s">
        <v>32</v>
      </c>
      <c r="AX1353" s="14" t="s">
        <v>76</v>
      </c>
      <c r="AY1353" s="226" t="s">
        <v>126</v>
      </c>
    </row>
    <row r="1354" spans="1:65" s="15" customFormat="1">
      <c r="B1354" s="227"/>
      <c r="C1354" s="228"/>
      <c r="D1354" s="207" t="s">
        <v>211</v>
      </c>
      <c r="E1354" s="229" t="s">
        <v>1</v>
      </c>
      <c r="F1354" s="230" t="s">
        <v>219</v>
      </c>
      <c r="G1354" s="228"/>
      <c r="H1354" s="231">
        <v>88</v>
      </c>
      <c r="I1354" s="232"/>
      <c r="J1354" s="228"/>
      <c r="K1354" s="228"/>
      <c r="L1354" s="233"/>
      <c r="M1354" s="234"/>
      <c r="N1354" s="235"/>
      <c r="O1354" s="235"/>
      <c r="P1354" s="235"/>
      <c r="Q1354" s="235"/>
      <c r="R1354" s="235"/>
      <c r="S1354" s="235"/>
      <c r="T1354" s="236"/>
      <c r="AT1354" s="237" t="s">
        <v>211</v>
      </c>
      <c r="AU1354" s="237" t="s">
        <v>135</v>
      </c>
      <c r="AV1354" s="15" t="s">
        <v>148</v>
      </c>
      <c r="AW1354" s="15" t="s">
        <v>32</v>
      </c>
      <c r="AX1354" s="15" t="s">
        <v>83</v>
      </c>
      <c r="AY1354" s="237" t="s">
        <v>126</v>
      </c>
    </row>
    <row r="1355" spans="1:65" s="2" customFormat="1" ht="16.5" customHeight="1">
      <c r="A1355" s="35"/>
      <c r="B1355" s="36"/>
      <c r="C1355" s="243" t="s">
        <v>1856</v>
      </c>
      <c r="D1355" s="243" t="s">
        <v>340</v>
      </c>
      <c r="E1355" s="244" t="s">
        <v>1857</v>
      </c>
      <c r="F1355" s="245" t="s">
        <v>1858</v>
      </c>
      <c r="G1355" s="246" t="s">
        <v>301</v>
      </c>
      <c r="H1355" s="247">
        <v>88</v>
      </c>
      <c r="I1355" s="248"/>
      <c r="J1355" s="249">
        <f>ROUND(I1355*H1355,2)</f>
        <v>0</v>
      </c>
      <c r="K1355" s="245" t="s">
        <v>133</v>
      </c>
      <c r="L1355" s="250"/>
      <c r="M1355" s="251" t="s">
        <v>1</v>
      </c>
      <c r="N1355" s="252" t="s">
        <v>42</v>
      </c>
      <c r="O1355" s="72"/>
      <c r="P1355" s="196">
        <f>O1355*H1355</f>
        <v>0</v>
      </c>
      <c r="Q1355" s="196">
        <v>1.6E-2</v>
      </c>
      <c r="R1355" s="196">
        <f>Q1355*H1355</f>
        <v>1.4079999999999999</v>
      </c>
      <c r="S1355" s="196">
        <v>0</v>
      </c>
      <c r="T1355" s="197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8" t="s">
        <v>405</v>
      </c>
      <c r="AT1355" s="198" t="s">
        <v>340</v>
      </c>
      <c r="AU1355" s="198" t="s">
        <v>135</v>
      </c>
      <c r="AY1355" s="18" t="s">
        <v>126</v>
      </c>
      <c r="BE1355" s="199">
        <f>IF(N1355="základní",J1355,0)</f>
        <v>0</v>
      </c>
      <c r="BF1355" s="199">
        <f>IF(N1355="snížená",J1355,0)</f>
        <v>0</v>
      </c>
      <c r="BG1355" s="199">
        <f>IF(N1355="zákl. přenesená",J1355,0)</f>
        <v>0</v>
      </c>
      <c r="BH1355" s="199">
        <f>IF(N1355="sníž. přenesená",J1355,0)</f>
        <v>0</v>
      </c>
      <c r="BI1355" s="199">
        <f>IF(N1355="nulová",J1355,0)</f>
        <v>0</v>
      </c>
      <c r="BJ1355" s="18" t="s">
        <v>135</v>
      </c>
      <c r="BK1355" s="199">
        <f>ROUND(I1355*H1355,2)</f>
        <v>0</v>
      </c>
      <c r="BL1355" s="18" t="s">
        <v>298</v>
      </c>
      <c r="BM1355" s="198" t="s">
        <v>1859</v>
      </c>
    </row>
    <row r="1356" spans="1:65" s="2" customFormat="1" ht="16.5" customHeight="1">
      <c r="A1356" s="35"/>
      <c r="B1356" s="36"/>
      <c r="C1356" s="187" t="s">
        <v>1860</v>
      </c>
      <c r="D1356" s="187" t="s">
        <v>129</v>
      </c>
      <c r="E1356" s="188" t="s">
        <v>1861</v>
      </c>
      <c r="F1356" s="189" t="s">
        <v>1862</v>
      </c>
      <c r="G1356" s="190" t="s">
        <v>301</v>
      </c>
      <c r="H1356" s="191">
        <v>16</v>
      </c>
      <c r="I1356" s="192"/>
      <c r="J1356" s="193">
        <f>ROUND(I1356*H1356,2)</f>
        <v>0</v>
      </c>
      <c r="K1356" s="189" t="s">
        <v>133</v>
      </c>
      <c r="L1356" s="40"/>
      <c r="M1356" s="194" t="s">
        <v>1</v>
      </c>
      <c r="N1356" s="195" t="s">
        <v>42</v>
      </c>
      <c r="O1356" s="72"/>
      <c r="P1356" s="196">
        <f>O1356*H1356</f>
        <v>0</v>
      </c>
      <c r="Q1356" s="196">
        <v>0</v>
      </c>
      <c r="R1356" s="196">
        <f>Q1356*H1356</f>
        <v>0</v>
      </c>
      <c r="S1356" s="196">
        <v>0</v>
      </c>
      <c r="T1356" s="197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198" t="s">
        <v>298</v>
      </c>
      <c r="AT1356" s="198" t="s">
        <v>129</v>
      </c>
      <c r="AU1356" s="198" t="s">
        <v>135</v>
      </c>
      <c r="AY1356" s="18" t="s">
        <v>126</v>
      </c>
      <c r="BE1356" s="199">
        <f>IF(N1356="základní",J1356,0)</f>
        <v>0</v>
      </c>
      <c r="BF1356" s="199">
        <f>IF(N1356="snížená",J1356,0)</f>
        <v>0</v>
      </c>
      <c r="BG1356" s="199">
        <f>IF(N1356="zákl. přenesená",J1356,0)</f>
        <v>0</v>
      </c>
      <c r="BH1356" s="199">
        <f>IF(N1356="sníž. přenesená",J1356,0)</f>
        <v>0</v>
      </c>
      <c r="BI1356" s="199">
        <f>IF(N1356="nulová",J1356,0)</f>
        <v>0</v>
      </c>
      <c r="BJ1356" s="18" t="s">
        <v>135</v>
      </c>
      <c r="BK1356" s="199">
        <f>ROUND(I1356*H1356,2)</f>
        <v>0</v>
      </c>
      <c r="BL1356" s="18" t="s">
        <v>298</v>
      </c>
      <c r="BM1356" s="198" t="s">
        <v>1863</v>
      </c>
    </row>
    <row r="1357" spans="1:65" s="13" customFormat="1">
      <c r="B1357" s="205"/>
      <c r="C1357" s="206"/>
      <c r="D1357" s="207" t="s">
        <v>211</v>
      </c>
      <c r="E1357" s="208" t="s">
        <v>1</v>
      </c>
      <c r="F1357" s="209" t="s">
        <v>1864</v>
      </c>
      <c r="G1357" s="206"/>
      <c r="H1357" s="208" t="s">
        <v>1</v>
      </c>
      <c r="I1357" s="210"/>
      <c r="J1357" s="206"/>
      <c r="K1357" s="206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211</v>
      </c>
      <c r="AU1357" s="215" t="s">
        <v>135</v>
      </c>
      <c r="AV1357" s="13" t="s">
        <v>83</v>
      </c>
      <c r="AW1357" s="13" t="s">
        <v>32</v>
      </c>
      <c r="AX1357" s="13" t="s">
        <v>76</v>
      </c>
      <c r="AY1357" s="215" t="s">
        <v>126</v>
      </c>
    </row>
    <row r="1358" spans="1:65" s="13" customFormat="1">
      <c r="B1358" s="205"/>
      <c r="C1358" s="206"/>
      <c r="D1358" s="207" t="s">
        <v>211</v>
      </c>
      <c r="E1358" s="208" t="s">
        <v>1</v>
      </c>
      <c r="F1358" s="209" t="s">
        <v>351</v>
      </c>
      <c r="G1358" s="206"/>
      <c r="H1358" s="208" t="s">
        <v>1</v>
      </c>
      <c r="I1358" s="210"/>
      <c r="J1358" s="206"/>
      <c r="K1358" s="206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211</v>
      </c>
      <c r="AU1358" s="215" t="s">
        <v>135</v>
      </c>
      <c r="AV1358" s="13" t="s">
        <v>83</v>
      </c>
      <c r="AW1358" s="13" t="s">
        <v>32</v>
      </c>
      <c r="AX1358" s="13" t="s">
        <v>76</v>
      </c>
      <c r="AY1358" s="215" t="s">
        <v>126</v>
      </c>
    </row>
    <row r="1359" spans="1:65" s="14" customFormat="1">
      <c r="B1359" s="216"/>
      <c r="C1359" s="217"/>
      <c r="D1359" s="207" t="s">
        <v>211</v>
      </c>
      <c r="E1359" s="218" t="s">
        <v>1</v>
      </c>
      <c r="F1359" s="219" t="s">
        <v>148</v>
      </c>
      <c r="G1359" s="217"/>
      <c r="H1359" s="220">
        <v>4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211</v>
      </c>
      <c r="AU1359" s="226" t="s">
        <v>135</v>
      </c>
      <c r="AV1359" s="14" t="s">
        <v>135</v>
      </c>
      <c r="AW1359" s="14" t="s">
        <v>32</v>
      </c>
      <c r="AX1359" s="14" t="s">
        <v>76</v>
      </c>
      <c r="AY1359" s="226" t="s">
        <v>126</v>
      </c>
    </row>
    <row r="1360" spans="1:65" s="13" customFormat="1">
      <c r="B1360" s="205"/>
      <c r="C1360" s="206"/>
      <c r="D1360" s="207" t="s">
        <v>211</v>
      </c>
      <c r="E1360" s="208" t="s">
        <v>1</v>
      </c>
      <c r="F1360" s="209" t="s">
        <v>355</v>
      </c>
      <c r="G1360" s="206"/>
      <c r="H1360" s="208" t="s">
        <v>1</v>
      </c>
      <c r="I1360" s="210"/>
      <c r="J1360" s="206"/>
      <c r="K1360" s="206"/>
      <c r="L1360" s="211"/>
      <c r="M1360" s="212"/>
      <c r="N1360" s="213"/>
      <c r="O1360" s="213"/>
      <c r="P1360" s="213"/>
      <c r="Q1360" s="213"/>
      <c r="R1360" s="213"/>
      <c r="S1360" s="213"/>
      <c r="T1360" s="214"/>
      <c r="AT1360" s="215" t="s">
        <v>211</v>
      </c>
      <c r="AU1360" s="215" t="s">
        <v>135</v>
      </c>
      <c r="AV1360" s="13" t="s">
        <v>83</v>
      </c>
      <c r="AW1360" s="13" t="s">
        <v>32</v>
      </c>
      <c r="AX1360" s="13" t="s">
        <v>76</v>
      </c>
      <c r="AY1360" s="215" t="s">
        <v>126</v>
      </c>
    </row>
    <row r="1361" spans="1:65" s="14" customFormat="1">
      <c r="B1361" s="216"/>
      <c r="C1361" s="217"/>
      <c r="D1361" s="207" t="s">
        <v>211</v>
      </c>
      <c r="E1361" s="218" t="s">
        <v>1</v>
      </c>
      <c r="F1361" s="219" t="s">
        <v>164</v>
      </c>
      <c r="G1361" s="217"/>
      <c r="H1361" s="220">
        <v>8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211</v>
      </c>
      <c r="AU1361" s="226" t="s">
        <v>135</v>
      </c>
      <c r="AV1361" s="14" t="s">
        <v>135</v>
      </c>
      <c r="AW1361" s="14" t="s">
        <v>32</v>
      </c>
      <c r="AX1361" s="14" t="s">
        <v>76</v>
      </c>
      <c r="AY1361" s="226" t="s">
        <v>126</v>
      </c>
    </row>
    <row r="1362" spans="1:65" s="13" customFormat="1">
      <c r="B1362" s="205"/>
      <c r="C1362" s="206"/>
      <c r="D1362" s="207" t="s">
        <v>211</v>
      </c>
      <c r="E1362" s="208" t="s">
        <v>1</v>
      </c>
      <c r="F1362" s="209" t="s">
        <v>371</v>
      </c>
      <c r="G1362" s="206"/>
      <c r="H1362" s="208" t="s">
        <v>1</v>
      </c>
      <c r="I1362" s="210"/>
      <c r="J1362" s="206"/>
      <c r="K1362" s="206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211</v>
      </c>
      <c r="AU1362" s="215" t="s">
        <v>135</v>
      </c>
      <c r="AV1362" s="13" t="s">
        <v>83</v>
      </c>
      <c r="AW1362" s="13" t="s">
        <v>32</v>
      </c>
      <c r="AX1362" s="13" t="s">
        <v>76</v>
      </c>
      <c r="AY1362" s="215" t="s">
        <v>126</v>
      </c>
    </row>
    <row r="1363" spans="1:65" s="14" customFormat="1">
      <c r="B1363" s="216"/>
      <c r="C1363" s="217"/>
      <c r="D1363" s="207" t="s">
        <v>211</v>
      </c>
      <c r="E1363" s="218" t="s">
        <v>1</v>
      </c>
      <c r="F1363" s="219" t="s">
        <v>148</v>
      </c>
      <c r="G1363" s="217"/>
      <c r="H1363" s="220">
        <v>4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211</v>
      </c>
      <c r="AU1363" s="226" t="s">
        <v>135</v>
      </c>
      <c r="AV1363" s="14" t="s">
        <v>135</v>
      </c>
      <c r="AW1363" s="14" t="s">
        <v>32</v>
      </c>
      <c r="AX1363" s="14" t="s">
        <v>76</v>
      </c>
      <c r="AY1363" s="226" t="s">
        <v>126</v>
      </c>
    </row>
    <row r="1364" spans="1:65" s="15" customFormat="1">
      <c r="B1364" s="227"/>
      <c r="C1364" s="228"/>
      <c r="D1364" s="207" t="s">
        <v>211</v>
      </c>
      <c r="E1364" s="229" t="s">
        <v>1</v>
      </c>
      <c r="F1364" s="230" t="s">
        <v>219</v>
      </c>
      <c r="G1364" s="228"/>
      <c r="H1364" s="231">
        <v>16</v>
      </c>
      <c r="I1364" s="232"/>
      <c r="J1364" s="228"/>
      <c r="K1364" s="228"/>
      <c r="L1364" s="233"/>
      <c r="M1364" s="234"/>
      <c r="N1364" s="235"/>
      <c r="O1364" s="235"/>
      <c r="P1364" s="235"/>
      <c r="Q1364" s="235"/>
      <c r="R1364" s="235"/>
      <c r="S1364" s="235"/>
      <c r="T1364" s="236"/>
      <c r="AT1364" s="237" t="s">
        <v>211</v>
      </c>
      <c r="AU1364" s="237" t="s">
        <v>135</v>
      </c>
      <c r="AV1364" s="15" t="s">
        <v>148</v>
      </c>
      <c r="AW1364" s="15" t="s">
        <v>32</v>
      </c>
      <c r="AX1364" s="15" t="s">
        <v>83</v>
      </c>
      <c r="AY1364" s="237" t="s">
        <v>126</v>
      </c>
    </row>
    <row r="1365" spans="1:65" s="2" customFormat="1" ht="16.5" customHeight="1">
      <c r="A1365" s="35"/>
      <c r="B1365" s="36"/>
      <c r="C1365" s="243" t="s">
        <v>1865</v>
      </c>
      <c r="D1365" s="243" t="s">
        <v>340</v>
      </c>
      <c r="E1365" s="244" t="s">
        <v>1866</v>
      </c>
      <c r="F1365" s="245" t="s">
        <v>1867</v>
      </c>
      <c r="G1365" s="246" t="s">
        <v>301</v>
      </c>
      <c r="H1365" s="247">
        <v>16</v>
      </c>
      <c r="I1365" s="248"/>
      <c r="J1365" s="249">
        <f>ROUND(I1365*H1365,2)</f>
        <v>0</v>
      </c>
      <c r="K1365" s="245" t="s">
        <v>133</v>
      </c>
      <c r="L1365" s="250"/>
      <c r="M1365" s="251" t="s">
        <v>1</v>
      </c>
      <c r="N1365" s="252" t="s">
        <v>42</v>
      </c>
      <c r="O1365" s="72"/>
      <c r="P1365" s="196">
        <f>O1365*H1365</f>
        <v>0</v>
      </c>
      <c r="Q1365" s="196">
        <v>1.23E-3</v>
      </c>
      <c r="R1365" s="196">
        <f>Q1365*H1365</f>
        <v>1.968E-2</v>
      </c>
      <c r="S1365" s="196">
        <v>0</v>
      </c>
      <c r="T1365" s="197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98" t="s">
        <v>405</v>
      </c>
      <c r="AT1365" s="198" t="s">
        <v>340</v>
      </c>
      <c r="AU1365" s="198" t="s">
        <v>135</v>
      </c>
      <c r="AY1365" s="18" t="s">
        <v>126</v>
      </c>
      <c r="BE1365" s="199">
        <f>IF(N1365="základní",J1365,0)</f>
        <v>0</v>
      </c>
      <c r="BF1365" s="199">
        <f>IF(N1365="snížená",J1365,0)</f>
        <v>0</v>
      </c>
      <c r="BG1365" s="199">
        <f>IF(N1365="zákl. přenesená",J1365,0)</f>
        <v>0</v>
      </c>
      <c r="BH1365" s="199">
        <f>IF(N1365="sníž. přenesená",J1365,0)</f>
        <v>0</v>
      </c>
      <c r="BI1365" s="199">
        <f>IF(N1365="nulová",J1365,0)</f>
        <v>0</v>
      </c>
      <c r="BJ1365" s="18" t="s">
        <v>135</v>
      </c>
      <c r="BK1365" s="199">
        <f>ROUND(I1365*H1365,2)</f>
        <v>0</v>
      </c>
      <c r="BL1365" s="18" t="s">
        <v>298</v>
      </c>
      <c r="BM1365" s="198" t="s">
        <v>1868</v>
      </c>
    </row>
    <row r="1366" spans="1:65" s="2" customFormat="1" ht="24.2" customHeight="1">
      <c r="A1366" s="35"/>
      <c r="B1366" s="36"/>
      <c r="C1366" s="187" t="s">
        <v>1869</v>
      </c>
      <c r="D1366" s="187" t="s">
        <v>129</v>
      </c>
      <c r="E1366" s="188" t="s">
        <v>1870</v>
      </c>
      <c r="F1366" s="189" t="s">
        <v>1871</v>
      </c>
      <c r="G1366" s="190" t="s">
        <v>301</v>
      </c>
      <c r="H1366" s="191">
        <v>16</v>
      </c>
      <c r="I1366" s="192"/>
      <c r="J1366" s="193">
        <f>ROUND(I1366*H1366,2)</f>
        <v>0</v>
      </c>
      <c r="K1366" s="189" t="s">
        <v>1</v>
      </c>
      <c r="L1366" s="40"/>
      <c r="M1366" s="194" t="s">
        <v>1</v>
      </c>
      <c r="N1366" s="195" t="s">
        <v>42</v>
      </c>
      <c r="O1366" s="72"/>
      <c r="P1366" s="196">
        <f>O1366*H1366</f>
        <v>0</v>
      </c>
      <c r="Q1366" s="196">
        <v>0</v>
      </c>
      <c r="R1366" s="196">
        <f>Q1366*H1366</f>
        <v>0</v>
      </c>
      <c r="S1366" s="196">
        <v>0</v>
      </c>
      <c r="T1366" s="197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8" t="s">
        <v>298</v>
      </c>
      <c r="AT1366" s="198" t="s">
        <v>129</v>
      </c>
      <c r="AU1366" s="198" t="s">
        <v>135</v>
      </c>
      <c r="AY1366" s="18" t="s">
        <v>126</v>
      </c>
      <c r="BE1366" s="199">
        <f>IF(N1366="základní",J1366,0)</f>
        <v>0</v>
      </c>
      <c r="BF1366" s="199">
        <f>IF(N1366="snížená",J1366,0)</f>
        <v>0</v>
      </c>
      <c r="BG1366" s="199">
        <f>IF(N1366="zákl. přenesená",J1366,0)</f>
        <v>0</v>
      </c>
      <c r="BH1366" s="199">
        <f>IF(N1366="sníž. přenesená",J1366,0)</f>
        <v>0</v>
      </c>
      <c r="BI1366" s="199">
        <f>IF(N1366="nulová",J1366,0)</f>
        <v>0</v>
      </c>
      <c r="BJ1366" s="18" t="s">
        <v>135</v>
      </c>
      <c r="BK1366" s="199">
        <f>ROUND(I1366*H1366,2)</f>
        <v>0</v>
      </c>
      <c r="BL1366" s="18" t="s">
        <v>298</v>
      </c>
      <c r="BM1366" s="198" t="s">
        <v>1872</v>
      </c>
    </row>
    <row r="1367" spans="1:65" s="13" customFormat="1">
      <c r="B1367" s="205"/>
      <c r="C1367" s="206"/>
      <c r="D1367" s="207" t="s">
        <v>211</v>
      </c>
      <c r="E1367" s="208" t="s">
        <v>1</v>
      </c>
      <c r="F1367" s="209" t="s">
        <v>351</v>
      </c>
      <c r="G1367" s="206"/>
      <c r="H1367" s="208" t="s">
        <v>1</v>
      </c>
      <c r="I1367" s="210"/>
      <c r="J1367" s="206"/>
      <c r="K1367" s="206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211</v>
      </c>
      <c r="AU1367" s="215" t="s">
        <v>135</v>
      </c>
      <c r="AV1367" s="13" t="s">
        <v>83</v>
      </c>
      <c r="AW1367" s="13" t="s">
        <v>32</v>
      </c>
      <c r="AX1367" s="13" t="s">
        <v>76</v>
      </c>
      <c r="AY1367" s="215" t="s">
        <v>126</v>
      </c>
    </row>
    <row r="1368" spans="1:65" s="14" customFormat="1">
      <c r="B1368" s="216"/>
      <c r="C1368" s="217"/>
      <c r="D1368" s="207" t="s">
        <v>211</v>
      </c>
      <c r="E1368" s="218" t="s">
        <v>1</v>
      </c>
      <c r="F1368" s="219" t="s">
        <v>148</v>
      </c>
      <c r="G1368" s="217"/>
      <c r="H1368" s="220">
        <v>4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211</v>
      </c>
      <c r="AU1368" s="226" t="s">
        <v>135</v>
      </c>
      <c r="AV1368" s="14" t="s">
        <v>135</v>
      </c>
      <c r="AW1368" s="14" t="s">
        <v>32</v>
      </c>
      <c r="AX1368" s="14" t="s">
        <v>76</v>
      </c>
      <c r="AY1368" s="226" t="s">
        <v>126</v>
      </c>
    </row>
    <row r="1369" spans="1:65" s="13" customFormat="1">
      <c r="B1369" s="205"/>
      <c r="C1369" s="206"/>
      <c r="D1369" s="207" t="s">
        <v>211</v>
      </c>
      <c r="E1369" s="208" t="s">
        <v>1</v>
      </c>
      <c r="F1369" s="209" t="s">
        <v>355</v>
      </c>
      <c r="G1369" s="206"/>
      <c r="H1369" s="208" t="s">
        <v>1</v>
      </c>
      <c r="I1369" s="210"/>
      <c r="J1369" s="206"/>
      <c r="K1369" s="206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211</v>
      </c>
      <c r="AU1369" s="215" t="s">
        <v>135</v>
      </c>
      <c r="AV1369" s="13" t="s">
        <v>83</v>
      </c>
      <c r="AW1369" s="13" t="s">
        <v>32</v>
      </c>
      <c r="AX1369" s="13" t="s">
        <v>76</v>
      </c>
      <c r="AY1369" s="215" t="s">
        <v>126</v>
      </c>
    </row>
    <row r="1370" spans="1:65" s="14" customFormat="1">
      <c r="B1370" s="216"/>
      <c r="C1370" s="217"/>
      <c r="D1370" s="207" t="s">
        <v>211</v>
      </c>
      <c r="E1370" s="218" t="s">
        <v>1</v>
      </c>
      <c r="F1370" s="219" t="s">
        <v>164</v>
      </c>
      <c r="G1370" s="217"/>
      <c r="H1370" s="220">
        <v>8</v>
      </c>
      <c r="I1370" s="221"/>
      <c r="J1370" s="217"/>
      <c r="K1370" s="217"/>
      <c r="L1370" s="222"/>
      <c r="M1370" s="223"/>
      <c r="N1370" s="224"/>
      <c r="O1370" s="224"/>
      <c r="P1370" s="224"/>
      <c r="Q1370" s="224"/>
      <c r="R1370" s="224"/>
      <c r="S1370" s="224"/>
      <c r="T1370" s="225"/>
      <c r="AT1370" s="226" t="s">
        <v>211</v>
      </c>
      <c r="AU1370" s="226" t="s">
        <v>135</v>
      </c>
      <c r="AV1370" s="14" t="s">
        <v>135</v>
      </c>
      <c r="AW1370" s="14" t="s">
        <v>32</v>
      </c>
      <c r="AX1370" s="14" t="s">
        <v>76</v>
      </c>
      <c r="AY1370" s="226" t="s">
        <v>126</v>
      </c>
    </row>
    <row r="1371" spans="1:65" s="13" customFormat="1">
      <c r="B1371" s="205"/>
      <c r="C1371" s="206"/>
      <c r="D1371" s="207" t="s">
        <v>211</v>
      </c>
      <c r="E1371" s="208" t="s">
        <v>1</v>
      </c>
      <c r="F1371" s="209" t="s">
        <v>371</v>
      </c>
      <c r="G1371" s="206"/>
      <c r="H1371" s="208" t="s">
        <v>1</v>
      </c>
      <c r="I1371" s="210"/>
      <c r="J1371" s="206"/>
      <c r="K1371" s="206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211</v>
      </c>
      <c r="AU1371" s="215" t="s">
        <v>135</v>
      </c>
      <c r="AV1371" s="13" t="s">
        <v>83</v>
      </c>
      <c r="AW1371" s="13" t="s">
        <v>32</v>
      </c>
      <c r="AX1371" s="13" t="s">
        <v>76</v>
      </c>
      <c r="AY1371" s="215" t="s">
        <v>126</v>
      </c>
    </row>
    <row r="1372" spans="1:65" s="14" customFormat="1">
      <c r="B1372" s="216"/>
      <c r="C1372" s="217"/>
      <c r="D1372" s="207" t="s">
        <v>211</v>
      </c>
      <c r="E1372" s="218" t="s">
        <v>1</v>
      </c>
      <c r="F1372" s="219" t="s">
        <v>148</v>
      </c>
      <c r="G1372" s="217"/>
      <c r="H1372" s="220">
        <v>4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211</v>
      </c>
      <c r="AU1372" s="226" t="s">
        <v>135</v>
      </c>
      <c r="AV1372" s="14" t="s">
        <v>135</v>
      </c>
      <c r="AW1372" s="14" t="s">
        <v>32</v>
      </c>
      <c r="AX1372" s="14" t="s">
        <v>76</v>
      </c>
      <c r="AY1372" s="226" t="s">
        <v>126</v>
      </c>
    </row>
    <row r="1373" spans="1:65" s="15" customFormat="1">
      <c r="B1373" s="227"/>
      <c r="C1373" s="228"/>
      <c r="D1373" s="207" t="s">
        <v>211</v>
      </c>
      <c r="E1373" s="229" t="s">
        <v>1</v>
      </c>
      <c r="F1373" s="230" t="s">
        <v>219</v>
      </c>
      <c r="G1373" s="228"/>
      <c r="H1373" s="231">
        <v>16</v>
      </c>
      <c r="I1373" s="232"/>
      <c r="J1373" s="228"/>
      <c r="K1373" s="228"/>
      <c r="L1373" s="233"/>
      <c r="M1373" s="234"/>
      <c r="N1373" s="235"/>
      <c r="O1373" s="235"/>
      <c r="P1373" s="235"/>
      <c r="Q1373" s="235"/>
      <c r="R1373" s="235"/>
      <c r="S1373" s="235"/>
      <c r="T1373" s="236"/>
      <c r="AT1373" s="237" t="s">
        <v>211</v>
      </c>
      <c r="AU1373" s="237" t="s">
        <v>135</v>
      </c>
      <c r="AV1373" s="15" t="s">
        <v>148</v>
      </c>
      <c r="AW1373" s="15" t="s">
        <v>32</v>
      </c>
      <c r="AX1373" s="15" t="s">
        <v>83</v>
      </c>
      <c r="AY1373" s="237" t="s">
        <v>126</v>
      </c>
    </row>
    <row r="1374" spans="1:65" s="2" customFormat="1" ht="24.2" customHeight="1">
      <c r="A1374" s="35"/>
      <c r="B1374" s="36"/>
      <c r="C1374" s="187" t="s">
        <v>1873</v>
      </c>
      <c r="D1374" s="187" t="s">
        <v>129</v>
      </c>
      <c r="E1374" s="188" t="s">
        <v>1874</v>
      </c>
      <c r="F1374" s="189" t="s">
        <v>2750</v>
      </c>
      <c r="G1374" s="190" t="s">
        <v>132</v>
      </c>
      <c r="H1374" s="191">
        <v>16</v>
      </c>
      <c r="I1374" s="192"/>
      <c r="J1374" s="193">
        <f>ROUND(I1374*H1374,2)</f>
        <v>0</v>
      </c>
      <c r="K1374" s="189" t="s">
        <v>1</v>
      </c>
      <c r="L1374" s="40"/>
      <c r="M1374" s="194" t="s">
        <v>1</v>
      </c>
      <c r="N1374" s="195" t="s">
        <v>42</v>
      </c>
      <c r="O1374" s="72"/>
      <c r="P1374" s="196">
        <f>O1374*H1374</f>
        <v>0</v>
      </c>
      <c r="Q1374" s="196">
        <v>0</v>
      </c>
      <c r="R1374" s="196">
        <f>Q1374*H1374</f>
        <v>0</v>
      </c>
      <c r="S1374" s="196">
        <v>0</v>
      </c>
      <c r="T1374" s="197">
        <f>S1374*H1374</f>
        <v>0</v>
      </c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R1374" s="198" t="s">
        <v>298</v>
      </c>
      <c r="AT1374" s="198" t="s">
        <v>129</v>
      </c>
      <c r="AU1374" s="198" t="s">
        <v>135</v>
      </c>
      <c r="AY1374" s="18" t="s">
        <v>126</v>
      </c>
      <c r="BE1374" s="199">
        <f>IF(N1374="základní",J1374,0)</f>
        <v>0</v>
      </c>
      <c r="BF1374" s="199">
        <f>IF(N1374="snížená",J1374,0)</f>
        <v>0</v>
      </c>
      <c r="BG1374" s="199">
        <f>IF(N1374="zákl. přenesená",J1374,0)</f>
        <v>0</v>
      </c>
      <c r="BH1374" s="199">
        <f>IF(N1374="sníž. přenesená",J1374,0)</f>
        <v>0</v>
      </c>
      <c r="BI1374" s="199">
        <f>IF(N1374="nulová",J1374,0)</f>
        <v>0</v>
      </c>
      <c r="BJ1374" s="18" t="s">
        <v>135</v>
      </c>
      <c r="BK1374" s="199">
        <f>ROUND(I1374*H1374,2)</f>
        <v>0</v>
      </c>
      <c r="BL1374" s="18" t="s">
        <v>298</v>
      </c>
      <c r="BM1374" s="198" t="s">
        <v>1875</v>
      </c>
    </row>
    <row r="1375" spans="1:65" s="2" customFormat="1" ht="16.5" customHeight="1">
      <c r="A1375" s="35"/>
      <c r="B1375" s="36"/>
      <c r="C1375" s="187" t="s">
        <v>1876</v>
      </c>
      <c r="D1375" s="187" t="s">
        <v>129</v>
      </c>
      <c r="E1375" s="188" t="s">
        <v>1877</v>
      </c>
      <c r="F1375" s="189" t="s">
        <v>1878</v>
      </c>
      <c r="G1375" s="190" t="s">
        <v>132</v>
      </c>
      <c r="H1375" s="191">
        <v>16</v>
      </c>
      <c r="I1375" s="192"/>
      <c r="J1375" s="193">
        <f>ROUND(I1375*H1375,2)</f>
        <v>0</v>
      </c>
      <c r="K1375" s="189" t="s">
        <v>1</v>
      </c>
      <c r="L1375" s="40"/>
      <c r="M1375" s="194" t="s">
        <v>1</v>
      </c>
      <c r="N1375" s="195" t="s">
        <v>42</v>
      </c>
      <c r="O1375" s="72"/>
      <c r="P1375" s="196">
        <f>O1375*H1375</f>
        <v>0</v>
      </c>
      <c r="Q1375" s="196">
        <v>0</v>
      </c>
      <c r="R1375" s="196">
        <f>Q1375*H1375</f>
        <v>0</v>
      </c>
      <c r="S1375" s="196">
        <v>0</v>
      </c>
      <c r="T1375" s="197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98" t="s">
        <v>298</v>
      </c>
      <c r="AT1375" s="198" t="s">
        <v>129</v>
      </c>
      <c r="AU1375" s="198" t="s">
        <v>135</v>
      </c>
      <c r="AY1375" s="18" t="s">
        <v>126</v>
      </c>
      <c r="BE1375" s="199">
        <f>IF(N1375="základní",J1375,0)</f>
        <v>0</v>
      </c>
      <c r="BF1375" s="199">
        <f>IF(N1375="snížená",J1375,0)</f>
        <v>0</v>
      </c>
      <c r="BG1375" s="199">
        <f>IF(N1375="zákl. přenesená",J1375,0)</f>
        <v>0</v>
      </c>
      <c r="BH1375" s="199">
        <f>IF(N1375="sníž. přenesená",J1375,0)</f>
        <v>0</v>
      </c>
      <c r="BI1375" s="199">
        <f>IF(N1375="nulová",J1375,0)</f>
        <v>0</v>
      </c>
      <c r="BJ1375" s="18" t="s">
        <v>135</v>
      </c>
      <c r="BK1375" s="199">
        <f>ROUND(I1375*H1375,2)</f>
        <v>0</v>
      </c>
      <c r="BL1375" s="18" t="s">
        <v>298</v>
      </c>
      <c r="BM1375" s="198" t="s">
        <v>1879</v>
      </c>
    </row>
    <row r="1376" spans="1:65" s="2" customFormat="1" ht="16.5" customHeight="1">
      <c r="A1376" s="35"/>
      <c r="B1376" s="36"/>
      <c r="C1376" s="187" t="s">
        <v>1880</v>
      </c>
      <c r="D1376" s="187" t="s">
        <v>129</v>
      </c>
      <c r="E1376" s="188" t="s">
        <v>1881</v>
      </c>
      <c r="F1376" s="189" t="s">
        <v>1882</v>
      </c>
      <c r="G1376" s="190" t="s">
        <v>132</v>
      </c>
      <c r="H1376" s="191">
        <v>16</v>
      </c>
      <c r="I1376" s="192"/>
      <c r="J1376" s="193">
        <f>ROUND(I1376*H1376,2)</f>
        <v>0</v>
      </c>
      <c r="K1376" s="189" t="s">
        <v>1</v>
      </c>
      <c r="L1376" s="40"/>
      <c r="M1376" s="194" t="s">
        <v>1</v>
      </c>
      <c r="N1376" s="195" t="s">
        <v>42</v>
      </c>
      <c r="O1376" s="72"/>
      <c r="P1376" s="196">
        <f>O1376*H1376</f>
        <v>0</v>
      </c>
      <c r="Q1376" s="196">
        <v>0</v>
      </c>
      <c r="R1376" s="196">
        <f>Q1376*H1376</f>
        <v>0</v>
      </c>
      <c r="S1376" s="196">
        <v>0</v>
      </c>
      <c r="T1376" s="197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98" t="s">
        <v>298</v>
      </c>
      <c r="AT1376" s="198" t="s">
        <v>129</v>
      </c>
      <c r="AU1376" s="198" t="s">
        <v>135</v>
      </c>
      <c r="AY1376" s="18" t="s">
        <v>126</v>
      </c>
      <c r="BE1376" s="199">
        <f>IF(N1376="základní",J1376,0)</f>
        <v>0</v>
      </c>
      <c r="BF1376" s="199">
        <f>IF(N1376="snížená",J1376,0)</f>
        <v>0</v>
      </c>
      <c r="BG1376" s="199">
        <f>IF(N1376="zákl. přenesená",J1376,0)</f>
        <v>0</v>
      </c>
      <c r="BH1376" s="199">
        <f>IF(N1376="sníž. přenesená",J1376,0)</f>
        <v>0</v>
      </c>
      <c r="BI1376" s="199">
        <f>IF(N1376="nulová",J1376,0)</f>
        <v>0</v>
      </c>
      <c r="BJ1376" s="18" t="s">
        <v>135</v>
      </c>
      <c r="BK1376" s="199">
        <f>ROUND(I1376*H1376,2)</f>
        <v>0</v>
      </c>
      <c r="BL1376" s="18" t="s">
        <v>298</v>
      </c>
      <c r="BM1376" s="198" t="s">
        <v>1883</v>
      </c>
    </row>
    <row r="1377" spans="1:65" s="2" customFormat="1" ht="24.2" customHeight="1">
      <c r="A1377" s="35"/>
      <c r="B1377" s="36"/>
      <c r="C1377" s="187" t="s">
        <v>1884</v>
      </c>
      <c r="D1377" s="187" t="s">
        <v>129</v>
      </c>
      <c r="E1377" s="188" t="s">
        <v>1885</v>
      </c>
      <c r="F1377" s="189" t="s">
        <v>1886</v>
      </c>
      <c r="G1377" s="190" t="s">
        <v>1208</v>
      </c>
      <c r="H1377" s="265"/>
      <c r="I1377" s="192"/>
      <c r="J1377" s="193">
        <f>ROUND(I1377*H1377,2)</f>
        <v>0</v>
      </c>
      <c r="K1377" s="189" t="s">
        <v>133</v>
      </c>
      <c r="L1377" s="40"/>
      <c r="M1377" s="194" t="s">
        <v>1</v>
      </c>
      <c r="N1377" s="195" t="s">
        <v>42</v>
      </c>
      <c r="O1377" s="72"/>
      <c r="P1377" s="196">
        <f>O1377*H1377</f>
        <v>0</v>
      </c>
      <c r="Q1377" s="196">
        <v>0</v>
      </c>
      <c r="R1377" s="196">
        <f>Q1377*H1377</f>
        <v>0</v>
      </c>
      <c r="S1377" s="196">
        <v>0</v>
      </c>
      <c r="T1377" s="197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98" t="s">
        <v>298</v>
      </c>
      <c r="AT1377" s="198" t="s">
        <v>129</v>
      </c>
      <c r="AU1377" s="198" t="s">
        <v>135</v>
      </c>
      <c r="AY1377" s="18" t="s">
        <v>126</v>
      </c>
      <c r="BE1377" s="199">
        <f>IF(N1377="základní",J1377,0)</f>
        <v>0</v>
      </c>
      <c r="BF1377" s="199">
        <f>IF(N1377="snížená",J1377,0)</f>
        <v>0</v>
      </c>
      <c r="BG1377" s="199">
        <f>IF(N1377="zákl. přenesená",J1377,0)</f>
        <v>0</v>
      </c>
      <c r="BH1377" s="199">
        <f>IF(N1377="sníž. přenesená",J1377,0)</f>
        <v>0</v>
      </c>
      <c r="BI1377" s="199">
        <f>IF(N1377="nulová",J1377,0)</f>
        <v>0</v>
      </c>
      <c r="BJ1377" s="18" t="s">
        <v>135</v>
      </c>
      <c r="BK1377" s="199">
        <f>ROUND(I1377*H1377,2)</f>
        <v>0</v>
      </c>
      <c r="BL1377" s="18" t="s">
        <v>298</v>
      </c>
      <c r="BM1377" s="198" t="s">
        <v>1887</v>
      </c>
    </row>
    <row r="1378" spans="1:65" s="12" customFormat="1" ht="22.9" customHeight="1">
      <c r="B1378" s="171"/>
      <c r="C1378" s="172"/>
      <c r="D1378" s="173" t="s">
        <v>75</v>
      </c>
      <c r="E1378" s="185" t="s">
        <v>1888</v>
      </c>
      <c r="F1378" s="185" t="s">
        <v>1889</v>
      </c>
      <c r="G1378" s="172"/>
      <c r="H1378" s="172"/>
      <c r="I1378" s="175"/>
      <c r="J1378" s="186">
        <f>BK1378</f>
        <v>0</v>
      </c>
      <c r="K1378" s="172"/>
      <c r="L1378" s="177"/>
      <c r="M1378" s="178"/>
      <c r="N1378" s="179"/>
      <c r="O1378" s="179"/>
      <c r="P1378" s="180">
        <f>SUM(P1379:P1389)</f>
        <v>0</v>
      </c>
      <c r="Q1378" s="179"/>
      <c r="R1378" s="180">
        <f>SUM(R1379:R1389)</f>
        <v>0</v>
      </c>
      <c r="S1378" s="179"/>
      <c r="T1378" s="181">
        <f>SUM(T1379:T1389)</f>
        <v>0.6492</v>
      </c>
      <c r="AR1378" s="182" t="s">
        <v>135</v>
      </c>
      <c r="AT1378" s="183" t="s">
        <v>75</v>
      </c>
      <c r="AU1378" s="183" t="s">
        <v>83</v>
      </c>
      <c r="AY1378" s="182" t="s">
        <v>126</v>
      </c>
      <c r="BK1378" s="184">
        <f>SUM(BK1379:BK1389)</f>
        <v>0</v>
      </c>
    </row>
    <row r="1379" spans="1:65" s="2" customFormat="1" ht="16.5" customHeight="1">
      <c r="A1379" s="35"/>
      <c r="B1379" s="36"/>
      <c r="C1379" s="187" t="s">
        <v>1890</v>
      </c>
      <c r="D1379" s="187" t="s">
        <v>129</v>
      </c>
      <c r="E1379" s="188" t="s">
        <v>1891</v>
      </c>
      <c r="F1379" s="189" t="s">
        <v>1892</v>
      </c>
      <c r="G1379" s="190" t="s">
        <v>222</v>
      </c>
      <c r="H1379" s="191">
        <v>40</v>
      </c>
      <c r="I1379" s="192"/>
      <c r="J1379" s="193">
        <f>ROUND(I1379*H1379,2)</f>
        <v>0</v>
      </c>
      <c r="K1379" s="189" t="s">
        <v>133</v>
      </c>
      <c r="L1379" s="40"/>
      <c r="M1379" s="194" t="s">
        <v>1</v>
      </c>
      <c r="N1379" s="195" t="s">
        <v>42</v>
      </c>
      <c r="O1379" s="72"/>
      <c r="P1379" s="196">
        <f>O1379*H1379</f>
        <v>0</v>
      </c>
      <c r="Q1379" s="196">
        <v>0</v>
      </c>
      <c r="R1379" s="196">
        <f>Q1379*H1379</f>
        <v>0</v>
      </c>
      <c r="S1379" s="196">
        <v>1.6E-2</v>
      </c>
      <c r="T1379" s="197">
        <f>S1379*H1379</f>
        <v>0.64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98" t="s">
        <v>298</v>
      </c>
      <c r="AT1379" s="198" t="s">
        <v>129</v>
      </c>
      <c r="AU1379" s="198" t="s">
        <v>135</v>
      </c>
      <c r="AY1379" s="18" t="s">
        <v>126</v>
      </c>
      <c r="BE1379" s="199">
        <f>IF(N1379="základní",J1379,0)</f>
        <v>0</v>
      </c>
      <c r="BF1379" s="199">
        <f>IF(N1379="snížená",J1379,0)</f>
        <v>0</v>
      </c>
      <c r="BG1379" s="199">
        <f>IF(N1379="zákl. přenesená",J1379,0)</f>
        <v>0</v>
      </c>
      <c r="BH1379" s="199">
        <f>IF(N1379="sníž. přenesená",J1379,0)</f>
        <v>0</v>
      </c>
      <c r="BI1379" s="199">
        <f>IF(N1379="nulová",J1379,0)</f>
        <v>0</v>
      </c>
      <c r="BJ1379" s="18" t="s">
        <v>135</v>
      </c>
      <c r="BK1379" s="199">
        <f>ROUND(I1379*H1379,2)</f>
        <v>0</v>
      </c>
      <c r="BL1379" s="18" t="s">
        <v>298</v>
      </c>
      <c r="BM1379" s="198" t="s">
        <v>1893</v>
      </c>
    </row>
    <row r="1380" spans="1:65" s="13" customFormat="1">
      <c r="B1380" s="205"/>
      <c r="C1380" s="206"/>
      <c r="D1380" s="207" t="s">
        <v>211</v>
      </c>
      <c r="E1380" s="208" t="s">
        <v>1</v>
      </c>
      <c r="F1380" s="209" t="s">
        <v>921</v>
      </c>
      <c r="G1380" s="206"/>
      <c r="H1380" s="208" t="s">
        <v>1</v>
      </c>
      <c r="I1380" s="210"/>
      <c r="J1380" s="206"/>
      <c r="K1380" s="206"/>
      <c r="L1380" s="211"/>
      <c r="M1380" s="212"/>
      <c r="N1380" s="213"/>
      <c r="O1380" s="213"/>
      <c r="P1380" s="213"/>
      <c r="Q1380" s="213"/>
      <c r="R1380" s="213"/>
      <c r="S1380" s="213"/>
      <c r="T1380" s="214"/>
      <c r="AT1380" s="215" t="s">
        <v>211</v>
      </c>
      <c r="AU1380" s="215" t="s">
        <v>135</v>
      </c>
      <c r="AV1380" s="13" t="s">
        <v>83</v>
      </c>
      <c r="AW1380" s="13" t="s">
        <v>32</v>
      </c>
      <c r="AX1380" s="13" t="s">
        <v>76</v>
      </c>
      <c r="AY1380" s="215" t="s">
        <v>126</v>
      </c>
    </row>
    <row r="1381" spans="1:65" s="14" customFormat="1">
      <c r="B1381" s="216"/>
      <c r="C1381" s="217"/>
      <c r="D1381" s="207" t="s">
        <v>211</v>
      </c>
      <c r="E1381" s="218" t="s">
        <v>1</v>
      </c>
      <c r="F1381" s="219" t="s">
        <v>1894</v>
      </c>
      <c r="G1381" s="217"/>
      <c r="H1381" s="220">
        <v>40</v>
      </c>
      <c r="I1381" s="221"/>
      <c r="J1381" s="217"/>
      <c r="K1381" s="217"/>
      <c r="L1381" s="222"/>
      <c r="M1381" s="223"/>
      <c r="N1381" s="224"/>
      <c r="O1381" s="224"/>
      <c r="P1381" s="224"/>
      <c r="Q1381" s="224"/>
      <c r="R1381" s="224"/>
      <c r="S1381" s="224"/>
      <c r="T1381" s="225"/>
      <c r="AT1381" s="226" t="s">
        <v>211</v>
      </c>
      <c r="AU1381" s="226" t="s">
        <v>135</v>
      </c>
      <c r="AV1381" s="14" t="s">
        <v>135</v>
      </c>
      <c r="AW1381" s="14" t="s">
        <v>32</v>
      </c>
      <c r="AX1381" s="14" t="s">
        <v>83</v>
      </c>
      <c r="AY1381" s="226" t="s">
        <v>126</v>
      </c>
    </row>
    <row r="1382" spans="1:65" s="2" customFormat="1" ht="16.5" customHeight="1">
      <c r="A1382" s="35"/>
      <c r="B1382" s="36"/>
      <c r="C1382" s="187" t="s">
        <v>1895</v>
      </c>
      <c r="D1382" s="187" t="s">
        <v>129</v>
      </c>
      <c r="E1382" s="188" t="s">
        <v>1896</v>
      </c>
      <c r="F1382" s="189" t="s">
        <v>1897</v>
      </c>
      <c r="G1382" s="190" t="s">
        <v>301</v>
      </c>
      <c r="H1382" s="191">
        <v>23</v>
      </c>
      <c r="I1382" s="192"/>
      <c r="J1382" s="193">
        <f>ROUND(I1382*H1382,2)</f>
        <v>0</v>
      </c>
      <c r="K1382" s="189" t="s">
        <v>133</v>
      </c>
      <c r="L1382" s="40"/>
      <c r="M1382" s="194" t="s">
        <v>1</v>
      </c>
      <c r="N1382" s="195" t="s">
        <v>42</v>
      </c>
      <c r="O1382" s="72"/>
      <c r="P1382" s="196">
        <f>O1382*H1382</f>
        <v>0</v>
      </c>
      <c r="Q1382" s="196">
        <v>0</v>
      </c>
      <c r="R1382" s="196">
        <f>Q1382*H1382</f>
        <v>0</v>
      </c>
      <c r="S1382" s="196">
        <v>4.0000000000000002E-4</v>
      </c>
      <c r="T1382" s="197">
        <f>S1382*H1382</f>
        <v>9.1999999999999998E-3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198" t="s">
        <v>298</v>
      </c>
      <c r="AT1382" s="198" t="s">
        <v>129</v>
      </c>
      <c r="AU1382" s="198" t="s">
        <v>135</v>
      </c>
      <c r="AY1382" s="18" t="s">
        <v>126</v>
      </c>
      <c r="BE1382" s="199">
        <f>IF(N1382="základní",J1382,0)</f>
        <v>0</v>
      </c>
      <c r="BF1382" s="199">
        <f>IF(N1382="snížená",J1382,0)</f>
        <v>0</v>
      </c>
      <c r="BG1382" s="199">
        <f>IF(N1382="zákl. přenesená",J1382,0)</f>
        <v>0</v>
      </c>
      <c r="BH1382" s="199">
        <f>IF(N1382="sníž. přenesená",J1382,0)</f>
        <v>0</v>
      </c>
      <c r="BI1382" s="199">
        <f>IF(N1382="nulová",J1382,0)</f>
        <v>0</v>
      </c>
      <c r="BJ1382" s="18" t="s">
        <v>135</v>
      </c>
      <c r="BK1382" s="199">
        <f>ROUND(I1382*H1382,2)</f>
        <v>0</v>
      </c>
      <c r="BL1382" s="18" t="s">
        <v>298</v>
      </c>
      <c r="BM1382" s="198" t="s">
        <v>1898</v>
      </c>
    </row>
    <row r="1383" spans="1:65" s="2" customFormat="1" ht="16.5" customHeight="1">
      <c r="A1383" s="35"/>
      <c r="B1383" s="36"/>
      <c r="C1383" s="187" t="s">
        <v>1899</v>
      </c>
      <c r="D1383" s="187" t="s">
        <v>129</v>
      </c>
      <c r="E1383" s="188" t="s">
        <v>1900</v>
      </c>
      <c r="F1383" s="189" t="s">
        <v>1901</v>
      </c>
      <c r="G1383" s="190" t="s">
        <v>132</v>
      </c>
      <c r="H1383" s="191">
        <v>1</v>
      </c>
      <c r="I1383" s="192"/>
      <c r="J1383" s="193">
        <f>ROUND(I1383*H1383,2)</f>
        <v>0</v>
      </c>
      <c r="K1383" s="189" t="s">
        <v>1</v>
      </c>
      <c r="L1383" s="40"/>
      <c r="M1383" s="194" t="s">
        <v>1</v>
      </c>
      <c r="N1383" s="195" t="s">
        <v>42</v>
      </c>
      <c r="O1383" s="72"/>
      <c r="P1383" s="196">
        <f>O1383*H1383</f>
        <v>0</v>
      </c>
      <c r="Q1383" s="196">
        <v>0</v>
      </c>
      <c r="R1383" s="196">
        <f>Q1383*H1383</f>
        <v>0</v>
      </c>
      <c r="S1383" s="196">
        <v>0</v>
      </c>
      <c r="T1383" s="197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8" t="s">
        <v>298</v>
      </c>
      <c r="AT1383" s="198" t="s">
        <v>129</v>
      </c>
      <c r="AU1383" s="198" t="s">
        <v>135</v>
      </c>
      <c r="AY1383" s="18" t="s">
        <v>126</v>
      </c>
      <c r="BE1383" s="199">
        <f>IF(N1383="základní",J1383,0)</f>
        <v>0</v>
      </c>
      <c r="BF1383" s="199">
        <f>IF(N1383="snížená",J1383,0)</f>
        <v>0</v>
      </c>
      <c r="BG1383" s="199">
        <f>IF(N1383="zákl. přenesená",J1383,0)</f>
        <v>0</v>
      </c>
      <c r="BH1383" s="199">
        <f>IF(N1383="sníž. přenesená",J1383,0)</f>
        <v>0</v>
      </c>
      <c r="BI1383" s="199">
        <f>IF(N1383="nulová",J1383,0)</f>
        <v>0</v>
      </c>
      <c r="BJ1383" s="18" t="s">
        <v>135</v>
      </c>
      <c r="BK1383" s="199">
        <f>ROUND(I1383*H1383,2)</f>
        <v>0</v>
      </c>
      <c r="BL1383" s="18" t="s">
        <v>298</v>
      </c>
      <c r="BM1383" s="198" t="s">
        <v>1902</v>
      </c>
    </row>
    <row r="1384" spans="1:65" s="2" customFormat="1" ht="16.5" customHeight="1">
      <c r="A1384" s="35"/>
      <c r="B1384" s="36"/>
      <c r="C1384" s="187" t="s">
        <v>1903</v>
      </c>
      <c r="D1384" s="187" t="s">
        <v>129</v>
      </c>
      <c r="E1384" s="188" t="s">
        <v>1904</v>
      </c>
      <c r="F1384" s="189" t="s">
        <v>1905</v>
      </c>
      <c r="G1384" s="190" t="s">
        <v>209</v>
      </c>
      <c r="H1384" s="191">
        <v>73.367999999999995</v>
      </c>
      <c r="I1384" s="192"/>
      <c r="J1384" s="193">
        <f>ROUND(I1384*H1384,2)</f>
        <v>0</v>
      </c>
      <c r="K1384" s="189" t="s">
        <v>1</v>
      </c>
      <c r="L1384" s="40"/>
      <c r="M1384" s="194" t="s">
        <v>1</v>
      </c>
      <c r="N1384" s="195" t="s">
        <v>42</v>
      </c>
      <c r="O1384" s="72"/>
      <c r="P1384" s="196">
        <f>O1384*H1384</f>
        <v>0</v>
      </c>
      <c r="Q1384" s="196">
        <v>0</v>
      </c>
      <c r="R1384" s="196">
        <f>Q1384*H1384</f>
        <v>0</v>
      </c>
      <c r="S1384" s="196">
        <v>0</v>
      </c>
      <c r="T1384" s="197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8" t="s">
        <v>298</v>
      </c>
      <c r="AT1384" s="198" t="s">
        <v>129</v>
      </c>
      <c r="AU1384" s="198" t="s">
        <v>135</v>
      </c>
      <c r="AY1384" s="18" t="s">
        <v>126</v>
      </c>
      <c r="BE1384" s="199">
        <f>IF(N1384="základní",J1384,0)</f>
        <v>0</v>
      </c>
      <c r="BF1384" s="199">
        <f>IF(N1384="snížená",J1384,0)</f>
        <v>0</v>
      </c>
      <c r="BG1384" s="199">
        <f>IF(N1384="zákl. přenesená",J1384,0)</f>
        <v>0</v>
      </c>
      <c r="BH1384" s="199">
        <f>IF(N1384="sníž. přenesená",J1384,0)</f>
        <v>0</v>
      </c>
      <c r="BI1384" s="199">
        <f>IF(N1384="nulová",J1384,0)</f>
        <v>0</v>
      </c>
      <c r="BJ1384" s="18" t="s">
        <v>135</v>
      </c>
      <c r="BK1384" s="199">
        <f>ROUND(I1384*H1384,2)</f>
        <v>0</v>
      </c>
      <c r="BL1384" s="18" t="s">
        <v>298</v>
      </c>
      <c r="BM1384" s="198" t="s">
        <v>1906</v>
      </c>
    </row>
    <row r="1385" spans="1:65" s="14" customFormat="1">
      <c r="B1385" s="216"/>
      <c r="C1385" s="217"/>
      <c r="D1385" s="207" t="s">
        <v>211</v>
      </c>
      <c r="E1385" s="218" t="s">
        <v>1</v>
      </c>
      <c r="F1385" s="219" t="s">
        <v>1907</v>
      </c>
      <c r="G1385" s="217"/>
      <c r="H1385" s="220">
        <v>73.367999999999995</v>
      </c>
      <c r="I1385" s="221"/>
      <c r="J1385" s="217"/>
      <c r="K1385" s="217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211</v>
      </c>
      <c r="AU1385" s="226" t="s">
        <v>135</v>
      </c>
      <c r="AV1385" s="14" t="s">
        <v>135</v>
      </c>
      <c r="AW1385" s="14" t="s">
        <v>32</v>
      </c>
      <c r="AX1385" s="14" t="s">
        <v>83</v>
      </c>
      <c r="AY1385" s="226" t="s">
        <v>126</v>
      </c>
    </row>
    <row r="1386" spans="1:65" s="2" customFormat="1" ht="24.2" customHeight="1">
      <c r="A1386" s="35"/>
      <c r="B1386" s="36"/>
      <c r="C1386" s="187" t="s">
        <v>1908</v>
      </c>
      <c r="D1386" s="187" t="s">
        <v>129</v>
      </c>
      <c r="E1386" s="188" t="s">
        <v>1909</v>
      </c>
      <c r="F1386" s="189" t="s">
        <v>1910</v>
      </c>
      <c r="G1386" s="190" t="s">
        <v>132</v>
      </c>
      <c r="H1386" s="191">
        <v>2</v>
      </c>
      <c r="I1386" s="192"/>
      <c r="J1386" s="193">
        <f>ROUND(I1386*H1386,2)</f>
        <v>0</v>
      </c>
      <c r="K1386" s="189" t="s">
        <v>1</v>
      </c>
      <c r="L1386" s="40"/>
      <c r="M1386" s="194" t="s">
        <v>1</v>
      </c>
      <c r="N1386" s="195" t="s">
        <v>42</v>
      </c>
      <c r="O1386" s="72"/>
      <c r="P1386" s="196">
        <f>O1386*H1386</f>
        <v>0</v>
      </c>
      <c r="Q1386" s="196">
        <v>0</v>
      </c>
      <c r="R1386" s="196">
        <f>Q1386*H1386</f>
        <v>0</v>
      </c>
      <c r="S1386" s="196">
        <v>0</v>
      </c>
      <c r="T1386" s="197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98" t="s">
        <v>298</v>
      </c>
      <c r="AT1386" s="198" t="s">
        <v>129</v>
      </c>
      <c r="AU1386" s="198" t="s">
        <v>135</v>
      </c>
      <c r="AY1386" s="18" t="s">
        <v>126</v>
      </c>
      <c r="BE1386" s="199">
        <f>IF(N1386="základní",J1386,0)</f>
        <v>0</v>
      </c>
      <c r="BF1386" s="199">
        <f>IF(N1386="snížená",J1386,0)</f>
        <v>0</v>
      </c>
      <c r="BG1386" s="199">
        <f>IF(N1386="zákl. přenesená",J1386,0)</f>
        <v>0</v>
      </c>
      <c r="BH1386" s="199">
        <f>IF(N1386="sníž. přenesená",J1386,0)</f>
        <v>0</v>
      </c>
      <c r="BI1386" s="199">
        <f>IF(N1386="nulová",J1386,0)</f>
        <v>0</v>
      </c>
      <c r="BJ1386" s="18" t="s">
        <v>135</v>
      </c>
      <c r="BK1386" s="199">
        <f>ROUND(I1386*H1386,2)</f>
        <v>0</v>
      </c>
      <c r="BL1386" s="18" t="s">
        <v>298</v>
      </c>
      <c r="BM1386" s="198" t="s">
        <v>1911</v>
      </c>
    </row>
    <row r="1387" spans="1:65" s="2" customFormat="1" ht="16.5" customHeight="1">
      <c r="A1387" s="35"/>
      <c r="B1387" s="36"/>
      <c r="C1387" s="187" t="s">
        <v>1912</v>
      </c>
      <c r="D1387" s="187" t="s">
        <v>129</v>
      </c>
      <c r="E1387" s="188" t="s">
        <v>1913</v>
      </c>
      <c r="F1387" s="189" t="s">
        <v>1914</v>
      </c>
      <c r="G1387" s="190" t="s">
        <v>301</v>
      </c>
      <c r="H1387" s="191">
        <v>2</v>
      </c>
      <c r="I1387" s="192"/>
      <c r="J1387" s="193">
        <f>ROUND(I1387*H1387,2)</f>
        <v>0</v>
      </c>
      <c r="K1387" s="189" t="s">
        <v>1</v>
      </c>
      <c r="L1387" s="40"/>
      <c r="M1387" s="194" t="s">
        <v>1</v>
      </c>
      <c r="N1387" s="195" t="s">
        <v>42</v>
      </c>
      <c r="O1387" s="72"/>
      <c r="P1387" s="196">
        <f>O1387*H1387</f>
        <v>0</v>
      </c>
      <c r="Q1387" s="196">
        <v>0</v>
      </c>
      <c r="R1387" s="196">
        <f>Q1387*H1387</f>
        <v>0</v>
      </c>
      <c r="S1387" s="196">
        <v>0</v>
      </c>
      <c r="T1387" s="197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198" t="s">
        <v>298</v>
      </c>
      <c r="AT1387" s="198" t="s">
        <v>129</v>
      </c>
      <c r="AU1387" s="198" t="s">
        <v>135</v>
      </c>
      <c r="AY1387" s="18" t="s">
        <v>126</v>
      </c>
      <c r="BE1387" s="199">
        <f>IF(N1387="základní",J1387,0)</f>
        <v>0</v>
      </c>
      <c r="BF1387" s="199">
        <f>IF(N1387="snížená",J1387,0)</f>
        <v>0</v>
      </c>
      <c r="BG1387" s="199">
        <f>IF(N1387="zákl. přenesená",J1387,0)</f>
        <v>0</v>
      </c>
      <c r="BH1387" s="199">
        <f>IF(N1387="sníž. přenesená",J1387,0)</f>
        <v>0</v>
      </c>
      <c r="BI1387" s="199">
        <f>IF(N1387="nulová",J1387,0)</f>
        <v>0</v>
      </c>
      <c r="BJ1387" s="18" t="s">
        <v>135</v>
      </c>
      <c r="BK1387" s="199">
        <f>ROUND(I1387*H1387,2)</f>
        <v>0</v>
      </c>
      <c r="BL1387" s="18" t="s">
        <v>298</v>
      </c>
      <c r="BM1387" s="198" t="s">
        <v>1915</v>
      </c>
    </row>
    <row r="1388" spans="1:65" s="2" customFormat="1" ht="16.5" customHeight="1">
      <c r="A1388" s="35"/>
      <c r="B1388" s="36"/>
      <c r="C1388" s="187" t="s">
        <v>1916</v>
      </c>
      <c r="D1388" s="187" t="s">
        <v>129</v>
      </c>
      <c r="E1388" s="188" t="s">
        <v>1917</v>
      </c>
      <c r="F1388" s="189" t="s">
        <v>1918</v>
      </c>
      <c r="G1388" s="190" t="s">
        <v>132</v>
      </c>
      <c r="H1388" s="191">
        <v>8</v>
      </c>
      <c r="I1388" s="192"/>
      <c r="J1388" s="193">
        <f>ROUND(I1388*H1388,2)</f>
        <v>0</v>
      </c>
      <c r="K1388" s="189" t="s">
        <v>1</v>
      </c>
      <c r="L1388" s="40"/>
      <c r="M1388" s="194" t="s">
        <v>1</v>
      </c>
      <c r="N1388" s="195" t="s">
        <v>42</v>
      </c>
      <c r="O1388" s="72"/>
      <c r="P1388" s="196">
        <f>O1388*H1388</f>
        <v>0</v>
      </c>
      <c r="Q1388" s="196">
        <v>0</v>
      </c>
      <c r="R1388" s="196">
        <f>Q1388*H1388</f>
        <v>0</v>
      </c>
      <c r="S1388" s="196">
        <v>0</v>
      </c>
      <c r="T1388" s="197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8" t="s">
        <v>298</v>
      </c>
      <c r="AT1388" s="198" t="s">
        <v>129</v>
      </c>
      <c r="AU1388" s="198" t="s">
        <v>135</v>
      </c>
      <c r="AY1388" s="18" t="s">
        <v>126</v>
      </c>
      <c r="BE1388" s="199">
        <f>IF(N1388="základní",J1388,0)</f>
        <v>0</v>
      </c>
      <c r="BF1388" s="199">
        <f>IF(N1388="snížená",J1388,0)</f>
        <v>0</v>
      </c>
      <c r="BG1388" s="199">
        <f>IF(N1388="zákl. přenesená",J1388,0)</f>
        <v>0</v>
      </c>
      <c r="BH1388" s="199">
        <f>IF(N1388="sníž. přenesená",J1388,0)</f>
        <v>0</v>
      </c>
      <c r="BI1388" s="199">
        <f>IF(N1388="nulová",J1388,0)</f>
        <v>0</v>
      </c>
      <c r="BJ1388" s="18" t="s">
        <v>135</v>
      </c>
      <c r="BK1388" s="199">
        <f>ROUND(I1388*H1388,2)</f>
        <v>0</v>
      </c>
      <c r="BL1388" s="18" t="s">
        <v>298</v>
      </c>
      <c r="BM1388" s="198" t="s">
        <v>1919</v>
      </c>
    </row>
    <row r="1389" spans="1:65" s="2" customFormat="1" ht="24.2" customHeight="1">
      <c r="A1389" s="35"/>
      <c r="B1389" s="36"/>
      <c r="C1389" s="187" t="s">
        <v>1920</v>
      </c>
      <c r="D1389" s="187" t="s">
        <v>129</v>
      </c>
      <c r="E1389" s="188" t="s">
        <v>1921</v>
      </c>
      <c r="F1389" s="189" t="s">
        <v>1922</v>
      </c>
      <c r="G1389" s="190" t="s">
        <v>1208</v>
      </c>
      <c r="H1389" s="265"/>
      <c r="I1389" s="192"/>
      <c r="J1389" s="193">
        <f>ROUND(I1389*H1389,2)</f>
        <v>0</v>
      </c>
      <c r="K1389" s="189" t="s">
        <v>133</v>
      </c>
      <c r="L1389" s="40"/>
      <c r="M1389" s="194" t="s">
        <v>1</v>
      </c>
      <c r="N1389" s="195" t="s">
        <v>42</v>
      </c>
      <c r="O1389" s="72"/>
      <c r="P1389" s="196">
        <f>O1389*H1389</f>
        <v>0</v>
      </c>
      <c r="Q1389" s="196">
        <v>0</v>
      </c>
      <c r="R1389" s="196">
        <f>Q1389*H1389</f>
        <v>0</v>
      </c>
      <c r="S1389" s="196">
        <v>0</v>
      </c>
      <c r="T1389" s="197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198" t="s">
        <v>298</v>
      </c>
      <c r="AT1389" s="198" t="s">
        <v>129</v>
      </c>
      <c r="AU1389" s="198" t="s">
        <v>135</v>
      </c>
      <c r="AY1389" s="18" t="s">
        <v>126</v>
      </c>
      <c r="BE1389" s="199">
        <f>IF(N1389="základní",J1389,0)</f>
        <v>0</v>
      </c>
      <c r="BF1389" s="199">
        <f>IF(N1389="snížená",J1389,0)</f>
        <v>0</v>
      </c>
      <c r="BG1389" s="199">
        <f>IF(N1389="zákl. přenesená",J1389,0)</f>
        <v>0</v>
      </c>
      <c r="BH1389" s="199">
        <f>IF(N1389="sníž. přenesená",J1389,0)</f>
        <v>0</v>
      </c>
      <c r="BI1389" s="199">
        <f>IF(N1389="nulová",J1389,0)</f>
        <v>0</v>
      </c>
      <c r="BJ1389" s="18" t="s">
        <v>135</v>
      </c>
      <c r="BK1389" s="199">
        <f>ROUND(I1389*H1389,2)</f>
        <v>0</v>
      </c>
      <c r="BL1389" s="18" t="s">
        <v>298</v>
      </c>
      <c r="BM1389" s="198" t="s">
        <v>1923</v>
      </c>
    </row>
    <row r="1390" spans="1:65" s="12" customFormat="1" ht="22.9" customHeight="1">
      <c r="B1390" s="171"/>
      <c r="C1390" s="172"/>
      <c r="D1390" s="173" t="s">
        <v>75</v>
      </c>
      <c r="E1390" s="185" t="s">
        <v>1924</v>
      </c>
      <c r="F1390" s="185" t="s">
        <v>1925</v>
      </c>
      <c r="G1390" s="172"/>
      <c r="H1390" s="172"/>
      <c r="I1390" s="175"/>
      <c r="J1390" s="186">
        <f>BK1390</f>
        <v>0</v>
      </c>
      <c r="K1390" s="172"/>
      <c r="L1390" s="177"/>
      <c r="M1390" s="178"/>
      <c r="N1390" s="179"/>
      <c r="O1390" s="179"/>
      <c r="P1390" s="180">
        <f>SUM(P1391:P1419)</f>
        <v>0</v>
      </c>
      <c r="Q1390" s="179"/>
      <c r="R1390" s="180">
        <f>SUM(R1391:R1419)</f>
        <v>2.0454719999999997</v>
      </c>
      <c r="S1390" s="179"/>
      <c r="T1390" s="181">
        <f>SUM(T1391:T1419)</f>
        <v>0</v>
      </c>
      <c r="AR1390" s="182" t="s">
        <v>135</v>
      </c>
      <c r="AT1390" s="183" t="s">
        <v>75</v>
      </c>
      <c r="AU1390" s="183" t="s">
        <v>83</v>
      </c>
      <c r="AY1390" s="182" t="s">
        <v>126</v>
      </c>
      <c r="BK1390" s="184">
        <f>SUM(BK1391:BK1419)</f>
        <v>0</v>
      </c>
    </row>
    <row r="1391" spans="1:65" s="2" customFormat="1" ht="16.5" customHeight="1">
      <c r="A1391" s="35"/>
      <c r="B1391" s="36"/>
      <c r="C1391" s="187" t="s">
        <v>1926</v>
      </c>
      <c r="D1391" s="187" t="s">
        <v>129</v>
      </c>
      <c r="E1391" s="188" t="s">
        <v>1927</v>
      </c>
      <c r="F1391" s="189" t="s">
        <v>1928</v>
      </c>
      <c r="G1391" s="190" t="s">
        <v>209</v>
      </c>
      <c r="H1391" s="191">
        <v>77.28</v>
      </c>
      <c r="I1391" s="192"/>
      <c r="J1391" s="193">
        <f>ROUND(I1391*H1391,2)</f>
        <v>0</v>
      </c>
      <c r="K1391" s="189" t="s">
        <v>133</v>
      </c>
      <c r="L1391" s="40"/>
      <c r="M1391" s="194" t="s">
        <v>1</v>
      </c>
      <c r="N1391" s="195" t="s">
        <v>42</v>
      </c>
      <c r="O1391" s="72"/>
      <c r="P1391" s="196">
        <f>O1391*H1391</f>
        <v>0</v>
      </c>
      <c r="Q1391" s="196">
        <v>2.9999999999999997E-4</v>
      </c>
      <c r="R1391" s="196">
        <f>Q1391*H1391</f>
        <v>2.3184E-2</v>
      </c>
      <c r="S1391" s="196">
        <v>0</v>
      </c>
      <c r="T1391" s="197">
        <f>S1391*H1391</f>
        <v>0</v>
      </c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R1391" s="198" t="s">
        <v>298</v>
      </c>
      <c r="AT1391" s="198" t="s">
        <v>129</v>
      </c>
      <c r="AU1391" s="198" t="s">
        <v>135</v>
      </c>
      <c r="AY1391" s="18" t="s">
        <v>126</v>
      </c>
      <c r="BE1391" s="199">
        <f>IF(N1391="základní",J1391,0)</f>
        <v>0</v>
      </c>
      <c r="BF1391" s="199">
        <f>IF(N1391="snížená",J1391,0)</f>
        <v>0</v>
      </c>
      <c r="BG1391" s="199">
        <f>IF(N1391="zákl. přenesená",J1391,0)</f>
        <v>0</v>
      </c>
      <c r="BH1391" s="199">
        <f>IF(N1391="sníž. přenesená",J1391,0)</f>
        <v>0</v>
      </c>
      <c r="BI1391" s="199">
        <f>IF(N1391="nulová",J1391,0)</f>
        <v>0</v>
      </c>
      <c r="BJ1391" s="18" t="s">
        <v>135</v>
      </c>
      <c r="BK1391" s="199">
        <f>ROUND(I1391*H1391,2)</f>
        <v>0</v>
      </c>
      <c r="BL1391" s="18" t="s">
        <v>298</v>
      </c>
      <c r="BM1391" s="198" t="s">
        <v>1929</v>
      </c>
    </row>
    <row r="1392" spans="1:65" s="13" customFormat="1">
      <c r="B1392" s="205"/>
      <c r="C1392" s="206"/>
      <c r="D1392" s="207" t="s">
        <v>211</v>
      </c>
      <c r="E1392" s="208" t="s">
        <v>1</v>
      </c>
      <c r="F1392" s="209" t="s">
        <v>351</v>
      </c>
      <c r="G1392" s="206"/>
      <c r="H1392" s="208" t="s">
        <v>1</v>
      </c>
      <c r="I1392" s="210"/>
      <c r="J1392" s="206"/>
      <c r="K1392" s="206"/>
      <c r="L1392" s="211"/>
      <c r="M1392" s="212"/>
      <c r="N1392" s="213"/>
      <c r="O1392" s="213"/>
      <c r="P1392" s="213"/>
      <c r="Q1392" s="213"/>
      <c r="R1392" s="213"/>
      <c r="S1392" s="213"/>
      <c r="T1392" s="214"/>
      <c r="AT1392" s="215" t="s">
        <v>211</v>
      </c>
      <c r="AU1392" s="215" t="s">
        <v>135</v>
      </c>
      <c r="AV1392" s="13" t="s">
        <v>83</v>
      </c>
      <c r="AW1392" s="13" t="s">
        <v>32</v>
      </c>
      <c r="AX1392" s="13" t="s">
        <v>76</v>
      </c>
      <c r="AY1392" s="215" t="s">
        <v>126</v>
      </c>
    </row>
    <row r="1393" spans="1:65" s="14" customFormat="1">
      <c r="B1393" s="216"/>
      <c r="C1393" s="217"/>
      <c r="D1393" s="207" t="s">
        <v>211</v>
      </c>
      <c r="E1393" s="218" t="s">
        <v>1</v>
      </c>
      <c r="F1393" s="219" t="s">
        <v>507</v>
      </c>
      <c r="G1393" s="217"/>
      <c r="H1393" s="220">
        <v>13.26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211</v>
      </c>
      <c r="AU1393" s="226" t="s">
        <v>135</v>
      </c>
      <c r="AV1393" s="14" t="s">
        <v>135</v>
      </c>
      <c r="AW1393" s="14" t="s">
        <v>32</v>
      </c>
      <c r="AX1393" s="14" t="s">
        <v>76</v>
      </c>
      <c r="AY1393" s="226" t="s">
        <v>126</v>
      </c>
    </row>
    <row r="1394" spans="1:65" s="14" customFormat="1">
      <c r="B1394" s="216"/>
      <c r="C1394" s="217"/>
      <c r="D1394" s="207" t="s">
        <v>211</v>
      </c>
      <c r="E1394" s="218" t="s">
        <v>1</v>
      </c>
      <c r="F1394" s="219" t="s">
        <v>908</v>
      </c>
      <c r="G1394" s="217"/>
      <c r="H1394" s="220">
        <v>5.58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211</v>
      </c>
      <c r="AU1394" s="226" t="s">
        <v>135</v>
      </c>
      <c r="AV1394" s="14" t="s">
        <v>135</v>
      </c>
      <c r="AW1394" s="14" t="s">
        <v>32</v>
      </c>
      <c r="AX1394" s="14" t="s">
        <v>76</v>
      </c>
      <c r="AY1394" s="226" t="s">
        <v>126</v>
      </c>
    </row>
    <row r="1395" spans="1:65" s="14" customFormat="1">
      <c r="B1395" s="216"/>
      <c r="C1395" s="217"/>
      <c r="D1395" s="207" t="s">
        <v>211</v>
      </c>
      <c r="E1395" s="218" t="s">
        <v>1</v>
      </c>
      <c r="F1395" s="219" t="s">
        <v>909</v>
      </c>
      <c r="G1395" s="217"/>
      <c r="H1395" s="220">
        <v>0.48</v>
      </c>
      <c r="I1395" s="221"/>
      <c r="J1395" s="217"/>
      <c r="K1395" s="217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211</v>
      </c>
      <c r="AU1395" s="226" t="s">
        <v>135</v>
      </c>
      <c r="AV1395" s="14" t="s">
        <v>135</v>
      </c>
      <c r="AW1395" s="14" t="s">
        <v>32</v>
      </c>
      <c r="AX1395" s="14" t="s">
        <v>76</v>
      </c>
      <c r="AY1395" s="226" t="s">
        <v>126</v>
      </c>
    </row>
    <row r="1396" spans="1:65" s="16" customFormat="1">
      <c r="B1396" s="254"/>
      <c r="C1396" s="255"/>
      <c r="D1396" s="207" t="s">
        <v>211</v>
      </c>
      <c r="E1396" s="256" t="s">
        <v>1</v>
      </c>
      <c r="F1396" s="257" t="s">
        <v>500</v>
      </c>
      <c r="G1396" s="255"/>
      <c r="H1396" s="258">
        <v>19.32</v>
      </c>
      <c r="I1396" s="259"/>
      <c r="J1396" s="255"/>
      <c r="K1396" s="255"/>
      <c r="L1396" s="260"/>
      <c r="M1396" s="261"/>
      <c r="N1396" s="262"/>
      <c r="O1396" s="262"/>
      <c r="P1396" s="262"/>
      <c r="Q1396" s="262"/>
      <c r="R1396" s="262"/>
      <c r="S1396" s="262"/>
      <c r="T1396" s="263"/>
      <c r="AT1396" s="264" t="s">
        <v>211</v>
      </c>
      <c r="AU1396" s="264" t="s">
        <v>135</v>
      </c>
      <c r="AV1396" s="16" t="s">
        <v>144</v>
      </c>
      <c r="AW1396" s="16" t="s">
        <v>32</v>
      </c>
      <c r="AX1396" s="16" t="s">
        <v>76</v>
      </c>
      <c r="AY1396" s="264" t="s">
        <v>126</v>
      </c>
    </row>
    <row r="1397" spans="1:65" s="13" customFormat="1">
      <c r="B1397" s="205"/>
      <c r="C1397" s="206"/>
      <c r="D1397" s="207" t="s">
        <v>211</v>
      </c>
      <c r="E1397" s="208" t="s">
        <v>1</v>
      </c>
      <c r="F1397" s="209" t="s">
        <v>355</v>
      </c>
      <c r="G1397" s="206"/>
      <c r="H1397" s="208" t="s">
        <v>1</v>
      </c>
      <c r="I1397" s="210"/>
      <c r="J1397" s="206"/>
      <c r="K1397" s="206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211</v>
      </c>
      <c r="AU1397" s="215" t="s">
        <v>135</v>
      </c>
      <c r="AV1397" s="13" t="s">
        <v>83</v>
      </c>
      <c r="AW1397" s="13" t="s">
        <v>32</v>
      </c>
      <c r="AX1397" s="13" t="s">
        <v>76</v>
      </c>
      <c r="AY1397" s="215" t="s">
        <v>126</v>
      </c>
    </row>
    <row r="1398" spans="1:65" s="14" customFormat="1">
      <c r="B1398" s="216"/>
      <c r="C1398" s="217"/>
      <c r="D1398" s="207" t="s">
        <v>211</v>
      </c>
      <c r="E1398" s="218" t="s">
        <v>1</v>
      </c>
      <c r="F1398" s="219" t="s">
        <v>509</v>
      </c>
      <c r="G1398" s="217"/>
      <c r="H1398" s="220">
        <v>26.52</v>
      </c>
      <c r="I1398" s="221"/>
      <c r="J1398" s="217"/>
      <c r="K1398" s="217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211</v>
      </c>
      <c r="AU1398" s="226" t="s">
        <v>135</v>
      </c>
      <c r="AV1398" s="14" t="s">
        <v>135</v>
      </c>
      <c r="AW1398" s="14" t="s">
        <v>32</v>
      </c>
      <c r="AX1398" s="14" t="s">
        <v>76</v>
      </c>
      <c r="AY1398" s="226" t="s">
        <v>126</v>
      </c>
    </row>
    <row r="1399" spans="1:65" s="14" customFormat="1">
      <c r="B1399" s="216"/>
      <c r="C1399" s="217"/>
      <c r="D1399" s="207" t="s">
        <v>211</v>
      </c>
      <c r="E1399" s="218" t="s">
        <v>1</v>
      </c>
      <c r="F1399" s="219" t="s">
        <v>510</v>
      </c>
      <c r="G1399" s="217"/>
      <c r="H1399" s="220">
        <v>11.16</v>
      </c>
      <c r="I1399" s="221"/>
      <c r="J1399" s="217"/>
      <c r="K1399" s="217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211</v>
      </c>
      <c r="AU1399" s="226" t="s">
        <v>135</v>
      </c>
      <c r="AV1399" s="14" t="s">
        <v>135</v>
      </c>
      <c r="AW1399" s="14" t="s">
        <v>32</v>
      </c>
      <c r="AX1399" s="14" t="s">
        <v>76</v>
      </c>
      <c r="AY1399" s="226" t="s">
        <v>126</v>
      </c>
    </row>
    <row r="1400" spans="1:65" s="14" customFormat="1">
      <c r="B1400" s="216"/>
      <c r="C1400" s="217"/>
      <c r="D1400" s="207" t="s">
        <v>211</v>
      </c>
      <c r="E1400" s="218" t="s">
        <v>1</v>
      </c>
      <c r="F1400" s="219" t="s">
        <v>914</v>
      </c>
      <c r="G1400" s="217"/>
      <c r="H1400" s="220">
        <v>0.96</v>
      </c>
      <c r="I1400" s="221"/>
      <c r="J1400" s="217"/>
      <c r="K1400" s="217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211</v>
      </c>
      <c r="AU1400" s="226" t="s">
        <v>135</v>
      </c>
      <c r="AV1400" s="14" t="s">
        <v>135</v>
      </c>
      <c r="AW1400" s="14" t="s">
        <v>32</v>
      </c>
      <c r="AX1400" s="14" t="s">
        <v>76</v>
      </c>
      <c r="AY1400" s="226" t="s">
        <v>126</v>
      </c>
    </row>
    <row r="1401" spans="1:65" s="16" customFormat="1">
      <c r="B1401" s="254"/>
      <c r="C1401" s="255"/>
      <c r="D1401" s="207" t="s">
        <v>211</v>
      </c>
      <c r="E1401" s="256" t="s">
        <v>1</v>
      </c>
      <c r="F1401" s="257" t="s">
        <v>500</v>
      </c>
      <c r="G1401" s="255"/>
      <c r="H1401" s="258">
        <v>38.64</v>
      </c>
      <c r="I1401" s="259"/>
      <c r="J1401" s="255"/>
      <c r="K1401" s="255"/>
      <c r="L1401" s="260"/>
      <c r="M1401" s="261"/>
      <c r="N1401" s="262"/>
      <c r="O1401" s="262"/>
      <c r="P1401" s="262"/>
      <c r="Q1401" s="262"/>
      <c r="R1401" s="262"/>
      <c r="S1401" s="262"/>
      <c r="T1401" s="263"/>
      <c r="AT1401" s="264" t="s">
        <v>211</v>
      </c>
      <c r="AU1401" s="264" t="s">
        <v>135</v>
      </c>
      <c r="AV1401" s="16" t="s">
        <v>144</v>
      </c>
      <c r="AW1401" s="16" t="s">
        <v>32</v>
      </c>
      <c r="AX1401" s="16" t="s">
        <v>76</v>
      </c>
      <c r="AY1401" s="264" t="s">
        <v>126</v>
      </c>
    </row>
    <row r="1402" spans="1:65" s="13" customFormat="1">
      <c r="B1402" s="205"/>
      <c r="C1402" s="206"/>
      <c r="D1402" s="207" t="s">
        <v>211</v>
      </c>
      <c r="E1402" s="208" t="s">
        <v>1</v>
      </c>
      <c r="F1402" s="209" t="s">
        <v>371</v>
      </c>
      <c r="G1402" s="206"/>
      <c r="H1402" s="208" t="s">
        <v>1</v>
      </c>
      <c r="I1402" s="210"/>
      <c r="J1402" s="206"/>
      <c r="K1402" s="206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211</v>
      </c>
      <c r="AU1402" s="215" t="s">
        <v>135</v>
      </c>
      <c r="AV1402" s="13" t="s">
        <v>83</v>
      </c>
      <c r="AW1402" s="13" t="s">
        <v>32</v>
      </c>
      <c r="AX1402" s="13" t="s">
        <v>76</v>
      </c>
      <c r="AY1402" s="215" t="s">
        <v>126</v>
      </c>
    </row>
    <row r="1403" spans="1:65" s="14" customFormat="1">
      <c r="B1403" s="216"/>
      <c r="C1403" s="217"/>
      <c r="D1403" s="207" t="s">
        <v>211</v>
      </c>
      <c r="E1403" s="218" t="s">
        <v>1</v>
      </c>
      <c r="F1403" s="219" t="s">
        <v>507</v>
      </c>
      <c r="G1403" s="217"/>
      <c r="H1403" s="220">
        <v>13.26</v>
      </c>
      <c r="I1403" s="221"/>
      <c r="J1403" s="217"/>
      <c r="K1403" s="217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211</v>
      </c>
      <c r="AU1403" s="226" t="s">
        <v>135</v>
      </c>
      <c r="AV1403" s="14" t="s">
        <v>135</v>
      </c>
      <c r="AW1403" s="14" t="s">
        <v>32</v>
      </c>
      <c r="AX1403" s="14" t="s">
        <v>76</v>
      </c>
      <c r="AY1403" s="226" t="s">
        <v>126</v>
      </c>
    </row>
    <row r="1404" spans="1:65" s="14" customFormat="1">
      <c r="B1404" s="216"/>
      <c r="C1404" s="217"/>
      <c r="D1404" s="207" t="s">
        <v>211</v>
      </c>
      <c r="E1404" s="218" t="s">
        <v>1</v>
      </c>
      <c r="F1404" s="219" t="s">
        <v>908</v>
      </c>
      <c r="G1404" s="217"/>
      <c r="H1404" s="220">
        <v>5.58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211</v>
      </c>
      <c r="AU1404" s="226" t="s">
        <v>135</v>
      </c>
      <c r="AV1404" s="14" t="s">
        <v>135</v>
      </c>
      <c r="AW1404" s="14" t="s">
        <v>32</v>
      </c>
      <c r="AX1404" s="14" t="s">
        <v>76</v>
      </c>
      <c r="AY1404" s="226" t="s">
        <v>126</v>
      </c>
    </row>
    <row r="1405" spans="1:65" s="14" customFormat="1">
      <c r="B1405" s="216"/>
      <c r="C1405" s="217"/>
      <c r="D1405" s="207" t="s">
        <v>211</v>
      </c>
      <c r="E1405" s="218" t="s">
        <v>1</v>
      </c>
      <c r="F1405" s="219" t="s">
        <v>909</v>
      </c>
      <c r="G1405" s="217"/>
      <c r="H1405" s="220">
        <v>0.48</v>
      </c>
      <c r="I1405" s="221"/>
      <c r="J1405" s="217"/>
      <c r="K1405" s="217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211</v>
      </c>
      <c r="AU1405" s="226" t="s">
        <v>135</v>
      </c>
      <c r="AV1405" s="14" t="s">
        <v>135</v>
      </c>
      <c r="AW1405" s="14" t="s">
        <v>32</v>
      </c>
      <c r="AX1405" s="14" t="s">
        <v>76</v>
      </c>
      <c r="AY1405" s="226" t="s">
        <v>126</v>
      </c>
    </row>
    <row r="1406" spans="1:65" s="16" customFormat="1">
      <c r="B1406" s="254"/>
      <c r="C1406" s="255"/>
      <c r="D1406" s="207" t="s">
        <v>211</v>
      </c>
      <c r="E1406" s="256" t="s">
        <v>1</v>
      </c>
      <c r="F1406" s="257" t="s">
        <v>500</v>
      </c>
      <c r="G1406" s="255"/>
      <c r="H1406" s="258">
        <v>19.32</v>
      </c>
      <c r="I1406" s="259"/>
      <c r="J1406" s="255"/>
      <c r="K1406" s="255"/>
      <c r="L1406" s="260"/>
      <c r="M1406" s="261"/>
      <c r="N1406" s="262"/>
      <c r="O1406" s="262"/>
      <c r="P1406" s="262"/>
      <c r="Q1406" s="262"/>
      <c r="R1406" s="262"/>
      <c r="S1406" s="262"/>
      <c r="T1406" s="263"/>
      <c r="AT1406" s="264" t="s">
        <v>211</v>
      </c>
      <c r="AU1406" s="264" t="s">
        <v>135</v>
      </c>
      <c r="AV1406" s="16" t="s">
        <v>144</v>
      </c>
      <c r="AW1406" s="16" t="s">
        <v>32</v>
      </c>
      <c r="AX1406" s="16" t="s">
        <v>76</v>
      </c>
      <c r="AY1406" s="264" t="s">
        <v>126</v>
      </c>
    </row>
    <row r="1407" spans="1:65" s="15" customFormat="1">
      <c r="B1407" s="227"/>
      <c r="C1407" s="228"/>
      <c r="D1407" s="207" t="s">
        <v>211</v>
      </c>
      <c r="E1407" s="229" t="s">
        <v>1</v>
      </c>
      <c r="F1407" s="230" t="s">
        <v>219</v>
      </c>
      <c r="G1407" s="228"/>
      <c r="H1407" s="231">
        <v>77.28</v>
      </c>
      <c r="I1407" s="232"/>
      <c r="J1407" s="228"/>
      <c r="K1407" s="228"/>
      <c r="L1407" s="233"/>
      <c r="M1407" s="234"/>
      <c r="N1407" s="235"/>
      <c r="O1407" s="235"/>
      <c r="P1407" s="235"/>
      <c r="Q1407" s="235"/>
      <c r="R1407" s="235"/>
      <c r="S1407" s="235"/>
      <c r="T1407" s="236"/>
      <c r="AT1407" s="237" t="s">
        <v>211</v>
      </c>
      <c r="AU1407" s="237" t="s">
        <v>135</v>
      </c>
      <c r="AV1407" s="15" t="s">
        <v>148</v>
      </c>
      <c r="AW1407" s="15" t="s">
        <v>32</v>
      </c>
      <c r="AX1407" s="15" t="s">
        <v>83</v>
      </c>
      <c r="AY1407" s="237" t="s">
        <v>126</v>
      </c>
    </row>
    <row r="1408" spans="1:65" s="2" customFormat="1" ht="24.2" customHeight="1">
      <c r="A1408" s="35"/>
      <c r="B1408" s="36"/>
      <c r="C1408" s="187" t="s">
        <v>1930</v>
      </c>
      <c r="D1408" s="187" t="s">
        <v>129</v>
      </c>
      <c r="E1408" s="188" t="s">
        <v>1931</v>
      </c>
      <c r="F1408" s="189" t="s">
        <v>1932</v>
      </c>
      <c r="G1408" s="190" t="s">
        <v>209</v>
      </c>
      <c r="H1408" s="191">
        <v>77.28</v>
      </c>
      <c r="I1408" s="192"/>
      <c r="J1408" s="193">
        <f>ROUND(I1408*H1408,2)</f>
        <v>0</v>
      </c>
      <c r="K1408" s="189" t="s">
        <v>133</v>
      </c>
      <c r="L1408" s="40"/>
      <c r="M1408" s="194" t="s">
        <v>1</v>
      </c>
      <c r="N1408" s="195" t="s">
        <v>42</v>
      </c>
      <c r="O1408" s="72"/>
      <c r="P1408" s="196">
        <f>O1408*H1408</f>
        <v>0</v>
      </c>
      <c r="Q1408" s="196">
        <v>6.3E-3</v>
      </c>
      <c r="R1408" s="196">
        <f>Q1408*H1408</f>
        <v>0.48686400000000002</v>
      </c>
      <c r="S1408" s="196">
        <v>0</v>
      </c>
      <c r="T1408" s="197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198" t="s">
        <v>298</v>
      </c>
      <c r="AT1408" s="198" t="s">
        <v>129</v>
      </c>
      <c r="AU1408" s="198" t="s">
        <v>135</v>
      </c>
      <c r="AY1408" s="18" t="s">
        <v>126</v>
      </c>
      <c r="BE1408" s="199">
        <f>IF(N1408="základní",J1408,0)</f>
        <v>0</v>
      </c>
      <c r="BF1408" s="199">
        <f>IF(N1408="snížená",J1408,0)</f>
        <v>0</v>
      </c>
      <c r="BG1408" s="199">
        <f>IF(N1408="zákl. přenesená",J1408,0)</f>
        <v>0</v>
      </c>
      <c r="BH1408" s="199">
        <f>IF(N1408="sníž. přenesená",J1408,0)</f>
        <v>0</v>
      </c>
      <c r="BI1408" s="199">
        <f>IF(N1408="nulová",J1408,0)</f>
        <v>0</v>
      </c>
      <c r="BJ1408" s="18" t="s">
        <v>135</v>
      </c>
      <c r="BK1408" s="199">
        <f>ROUND(I1408*H1408,2)</f>
        <v>0</v>
      </c>
      <c r="BL1408" s="18" t="s">
        <v>298</v>
      </c>
      <c r="BM1408" s="198" t="s">
        <v>1933</v>
      </c>
    </row>
    <row r="1409" spans="1:65" s="2" customFormat="1" ht="16.5" customHeight="1">
      <c r="A1409" s="35"/>
      <c r="B1409" s="36"/>
      <c r="C1409" s="243" t="s">
        <v>1934</v>
      </c>
      <c r="D1409" s="243" t="s">
        <v>340</v>
      </c>
      <c r="E1409" s="244" t="s">
        <v>1935</v>
      </c>
      <c r="F1409" s="245" t="s">
        <v>1936</v>
      </c>
      <c r="G1409" s="246" t="s">
        <v>209</v>
      </c>
      <c r="H1409" s="247">
        <v>85.007999999999996</v>
      </c>
      <c r="I1409" s="248"/>
      <c r="J1409" s="249">
        <f>ROUND(I1409*H1409,2)</f>
        <v>0</v>
      </c>
      <c r="K1409" s="245" t="s">
        <v>133</v>
      </c>
      <c r="L1409" s="250"/>
      <c r="M1409" s="251" t="s">
        <v>1</v>
      </c>
      <c r="N1409" s="252" t="s">
        <v>42</v>
      </c>
      <c r="O1409" s="72"/>
      <c r="P1409" s="196">
        <f>O1409*H1409</f>
        <v>0</v>
      </c>
      <c r="Q1409" s="196">
        <v>1.7999999999999999E-2</v>
      </c>
      <c r="R1409" s="196">
        <f>Q1409*H1409</f>
        <v>1.5301439999999997</v>
      </c>
      <c r="S1409" s="196">
        <v>0</v>
      </c>
      <c r="T1409" s="197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198" t="s">
        <v>405</v>
      </c>
      <c r="AT1409" s="198" t="s">
        <v>340</v>
      </c>
      <c r="AU1409" s="198" t="s">
        <v>135</v>
      </c>
      <c r="AY1409" s="18" t="s">
        <v>126</v>
      </c>
      <c r="BE1409" s="199">
        <f>IF(N1409="základní",J1409,0)</f>
        <v>0</v>
      </c>
      <c r="BF1409" s="199">
        <f>IF(N1409="snížená",J1409,0)</f>
        <v>0</v>
      </c>
      <c r="BG1409" s="199">
        <f>IF(N1409="zákl. přenesená",J1409,0)</f>
        <v>0</v>
      </c>
      <c r="BH1409" s="199">
        <f>IF(N1409="sníž. přenesená",J1409,0)</f>
        <v>0</v>
      </c>
      <c r="BI1409" s="199">
        <f>IF(N1409="nulová",J1409,0)</f>
        <v>0</v>
      </c>
      <c r="BJ1409" s="18" t="s">
        <v>135</v>
      </c>
      <c r="BK1409" s="199">
        <f>ROUND(I1409*H1409,2)</f>
        <v>0</v>
      </c>
      <c r="BL1409" s="18" t="s">
        <v>298</v>
      </c>
      <c r="BM1409" s="198" t="s">
        <v>1937</v>
      </c>
    </row>
    <row r="1410" spans="1:65" s="14" customFormat="1">
      <c r="B1410" s="216"/>
      <c r="C1410" s="217"/>
      <c r="D1410" s="207" t="s">
        <v>211</v>
      </c>
      <c r="E1410" s="217"/>
      <c r="F1410" s="219" t="s">
        <v>1938</v>
      </c>
      <c r="G1410" s="217"/>
      <c r="H1410" s="220">
        <v>85.007999999999996</v>
      </c>
      <c r="I1410" s="221"/>
      <c r="J1410" s="217"/>
      <c r="K1410" s="217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211</v>
      </c>
      <c r="AU1410" s="226" t="s">
        <v>135</v>
      </c>
      <c r="AV1410" s="14" t="s">
        <v>135</v>
      </c>
      <c r="AW1410" s="14" t="s">
        <v>4</v>
      </c>
      <c r="AX1410" s="14" t="s">
        <v>83</v>
      </c>
      <c r="AY1410" s="226" t="s">
        <v>126</v>
      </c>
    </row>
    <row r="1411" spans="1:65" s="2" customFormat="1" ht="16.5" customHeight="1">
      <c r="A1411" s="35"/>
      <c r="B1411" s="36"/>
      <c r="C1411" s="187" t="s">
        <v>1939</v>
      </c>
      <c r="D1411" s="187" t="s">
        <v>129</v>
      </c>
      <c r="E1411" s="188" t="s">
        <v>1940</v>
      </c>
      <c r="F1411" s="189" t="s">
        <v>1941</v>
      </c>
      <c r="G1411" s="190" t="s">
        <v>222</v>
      </c>
      <c r="H1411" s="191">
        <v>176</v>
      </c>
      <c r="I1411" s="192"/>
      <c r="J1411" s="193">
        <f>ROUND(I1411*H1411,2)</f>
        <v>0</v>
      </c>
      <c r="K1411" s="189" t="s">
        <v>133</v>
      </c>
      <c r="L1411" s="40"/>
      <c r="M1411" s="194" t="s">
        <v>1</v>
      </c>
      <c r="N1411" s="195" t="s">
        <v>42</v>
      </c>
      <c r="O1411" s="72"/>
      <c r="P1411" s="196">
        <f>O1411*H1411</f>
        <v>0</v>
      </c>
      <c r="Q1411" s="196">
        <v>3.0000000000000001E-5</v>
      </c>
      <c r="R1411" s="196">
        <f>Q1411*H1411</f>
        <v>5.28E-3</v>
      </c>
      <c r="S1411" s="196">
        <v>0</v>
      </c>
      <c r="T1411" s="197">
        <f>S1411*H1411</f>
        <v>0</v>
      </c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R1411" s="198" t="s">
        <v>298</v>
      </c>
      <c r="AT1411" s="198" t="s">
        <v>129</v>
      </c>
      <c r="AU1411" s="198" t="s">
        <v>135</v>
      </c>
      <c r="AY1411" s="18" t="s">
        <v>126</v>
      </c>
      <c r="BE1411" s="199">
        <f>IF(N1411="základní",J1411,0)</f>
        <v>0</v>
      </c>
      <c r="BF1411" s="199">
        <f>IF(N1411="snížená",J1411,0)</f>
        <v>0</v>
      </c>
      <c r="BG1411" s="199">
        <f>IF(N1411="zákl. přenesená",J1411,0)</f>
        <v>0</v>
      </c>
      <c r="BH1411" s="199">
        <f>IF(N1411="sníž. přenesená",J1411,0)</f>
        <v>0</v>
      </c>
      <c r="BI1411" s="199">
        <f>IF(N1411="nulová",J1411,0)</f>
        <v>0</v>
      </c>
      <c r="BJ1411" s="18" t="s">
        <v>135</v>
      </c>
      <c r="BK1411" s="199">
        <f>ROUND(I1411*H1411,2)</f>
        <v>0</v>
      </c>
      <c r="BL1411" s="18" t="s">
        <v>298</v>
      </c>
      <c r="BM1411" s="198" t="s">
        <v>1942</v>
      </c>
    </row>
    <row r="1412" spans="1:65" s="13" customFormat="1">
      <c r="B1412" s="205"/>
      <c r="C1412" s="206"/>
      <c r="D1412" s="207" t="s">
        <v>211</v>
      </c>
      <c r="E1412" s="208" t="s">
        <v>1</v>
      </c>
      <c r="F1412" s="209" t="s">
        <v>351</v>
      </c>
      <c r="G1412" s="206"/>
      <c r="H1412" s="208" t="s">
        <v>1</v>
      </c>
      <c r="I1412" s="210"/>
      <c r="J1412" s="206"/>
      <c r="K1412" s="206"/>
      <c r="L1412" s="211"/>
      <c r="M1412" s="212"/>
      <c r="N1412" s="213"/>
      <c r="O1412" s="213"/>
      <c r="P1412" s="213"/>
      <c r="Q1412" s="213"/>
      <c r="R1412" s="213"/>
      <c r="S1412" s="213"/>
      <c r="T1412" s="214"/>
      <c r="AT1412" s="215" t="s">
        <v>211</v>
      </c>
      <c r="AU1412" s="215" t="s">
        <v>135</v>
      </c>
      <c r="AV1412" s="13" t="s">
        <v>83</v>
      </c>
      <c r="AW1412" s="13" t="s">
        <v>32</v>
      </c>
      <c r="AX1412" s="13" t="s">
        <v>76</v>
      </c>
      <c r="AY1412" s="215" t="s">
        <v>126</v>
      </c>
    </row>
    <row r="1413" spans="1:65" s="14" customFormat="1">
      <c r="B1413" s="216"/>
      <c r="C1413" s="217"/>
      <c r="D1413" s="207" t="s">
        <v>211</v>
      </c>
      <c r="E1413" s="218" t="s">
        <v>1</v>
      </c>
      <c r="F1413" s="219" t="s">
        <v>1943</v>
      </c>
      <c r="G1413" s="217"/>
      <c r="H1413" s="220">
        <v>44</v>
      </c>
      <c r="I1413" s="221"/>
      <c r="J1413" s="217"/>
      <c r="K1413" s="217"/>
      <c r="L1413" s="222"/>
      <c r="M1413" s="223"/>
      <c r="N1413" s="224"/>
      <c r="O1413" s="224"/>
      <c r="P1413" s="224"/>
      <c r="Q1413" s="224"/>
      <c r="R1413" s="224"/>
      <c r="S1413" s="224"/>
      <c r="T1413" s="225"/>
      <c r="AT1413" s="226" t="s">
        <v>211</v>
      </c>
      <c r="AU1413" s="226" t="s">
        <v>135</v>
      </c>
      <c r="AV1413" s="14" t="s">
        <v>135</v>
      </c>
      <c r="AW1413" s="14" t="s">
        <v>32</v>
      </c>
      <c r="AX1413" s="14" t="s">
        <v>76</v>
      </c>
      <c r="AY1413" s="226" t="s">
        <v>126</v>
      </c>
    </row>
    <row r="1414" spans="1:65" s="13" customFormat="1">
      <c r="B1414" s="205"/>
      <c r="C1414" s="206"/>
      <c r="D1414" s="207" t="s">
        <v>211</v>
      </c>
      <c r="E1414" s="208" t="s">
        <v>1</v>
      </c>
      <c r="F1414" s="209" t="s">
        <v>355</v>
      </c>
      <c r="G1414" s="206"/>
      <c r="H1414" s="208" t="s">
        <v>1</v>
      </c>
      <c r="I1414" s="210"/>
      <c r="J1414" s="206"/>
      <c r="K1414" s="206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211</v>
      </c>
      <c r="AU1414" s="215" t="s">
        <v>135</v>
      </c>
      <c r="AV1414" s="13" t="s">
        <v>83</v>
      </c>
      <c r="AW1414" s="13" t="s">
        <v>32</v>
      </c>
      <c r="AX1414" s="13" t="s">
        <v>76</v>
      </c>
      <c r="AY1414" s="215" t="s">
        <v>126</v>
      </c>
    </row>
    <row r="1415" spans="1:65" s="14" customFormat="1">
      <c r="B1415" s="216"/>
      <c r="C1415" s="217"/>
      <c r="D1415" s="207" t="s">
        <v>211</v>
      </c>
      <c r="E1415" s="218" t="s">
        <v>1</v>
      </c>
      <c r="F1415" s="219" t="s">
        <v>1944</v>
      </c>
      <c r="G1415" s="217"/>
      <c r="H1415" s="220">
        <v>88</v>
      </c>
      <c r="I1415" s="221"/>
      <c r="J1415" s="217"/>
      <c r="K1415" s="217"/>
      <c r="L1415" s="222"/>
      <c r="M1415" s="223"/>
      <c r="N1415" s="224"/>
      <c r="O1415" s="224"/>
      <c r="P1415" s="224"/>
      <c r="Q1415" s="224"/>
      <c r="R1415" s="224"/>
      <c r="S1415" s="224"/>
      <c r="T1415" s="225"/>
      <c r="AT1415" s="226" t="s">
        <v>211</v>
      </c>
      <c r="AU1415" s="226" t="s">
        <v>135</v>
      </c>
      <c r="AV1415" s="14" t="s">
        <v>135</v>
      </c>
      <c r="AW1415" s="14" t="s">
        <v>32</v>
      </c>
      <c r="AX1415" s="14" t="s">
        <v>76</v>
      </c>
      <c r="AY1415" s="226" t="s">
        <v>126</v>
      </c>
    </row>
    <row r="1416" spans="1:65" s="13" customFormat="1">
      <c r="B1416" s="205"/>
      <c r="C1416" s="206"/>
      <c r="D1416" s="207" t="s">
        <v>211</v>
      </c>
      <c r="E1416" s="208" t="s">
        <v>1</v>
      </c>
      <c r="F1416" s="209" t="s">
        <v>371</v>
      </c>
      <c r="G1416" s="206"/>
      <c r="H1416" s="208" t="s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211</v>
      </c>
      <c r="AU1416" s="215" t="s">
        <v>135</v>
      </c>
      <c r="AV1416" s="13" t="s">
        <v>83</v>
      </c>
      <c r="AW1416" s="13" t="s">
        <v>32</v>
      </c>
      <c r="AX1416" s="13" t="s">
        <v>76</v>
      </c>
      <c r="AY1416" s="215" t="s">
        <v>126</v>
      </c>
    </row>
    <row r="1417" spans="1:65" s="14" customFormat="1">
      <c r="B1417" s="216"/>
      <c r="C1417" s="217"/>
      <c r="D1417" s="207" t="s">
        <v>211</v>
      </c>
      <c r="E1417" s="218" t="s">
        <v>1</v>
      </c>
      <c r="F1417" s="219" t="s">
        <v>1943</v>
      </c>
      <c r="G1417" s="217"/>
      <c r="H1417" s="220">
        <v>44</v>
      </c>
      <c r="I1417" s="221"/>
      <c r="J1417" s="217"/>
      <c r="K1417" s="217"/>
      <c r="L1417" s="222"/>
      <c r="M1417" s="223"/>
      <c r="N1417" s="224"/>
      <c r="O1417" s="224"/>
      <c r="P1417" s="224"/>
      <c r="Q1417" s="224"/>
      <c r="R1417" s="224"/>
      <c r="S1417" s="224"/>
      <c r="T1417" s="225"/>
      <c r="AT1417" s="226" t="s">
        <v>211</v>
      </c>
      <c r="AU1417" s="226" t="s">
        <v>135</v>
      </c>
      <c r="AV1417" s="14" t="s">
        <v>135</v>
      </c>
      <c r="AW1417" s="14" t="s">
        <v>32</v>
      </c>
      <c r="AX1417" s="14" t="s">
        <v>76</v>
      </c>
      <c r="AY1417" s="226" t="s">
        <v>126</v>
      </c>
    </row>
    <row r="1418" spans="1:65" s="15" customFormat="1">
      <c r="B1418" s="227"/>
      <c r="C1418" s="228"/>
      <c r="D1418" s="207" t="s">
        <v>211</v>
      </c>
      <c r="E1418" s="229" t="s">
        <v>1</v>
      </c>
      <c r="F1418" s="230" t="s">
        <v>219</v>
      </c>
      <c r="G1418" s="228"/>
      <c r="H1418" s="231">
        <v>176</v>
      </c>
      <c r="I1418" s="232"/>
      <c r="J1418" s="228"/>
      <c r="K1418" s="228"/>
      <c r="L1418" s="233"/>
      <c r="M1418" s="234"/>
      <c r="N1418" s="235"/>
      <c r="O1418" s="235"/>
      <c r="P1418" s="235"/>
      <c r="Q1418" s="235"/>
      <c r="R1418" s="235"/>
      <c r="S1418" s="235"/>
      <c r="T1418" s="236"/>
      <c r="AT1418" s="237" t="s">
        <v>211</v>
      </c>
      <c r="AU1418" s="237" t="s">
        <v>135</v>
      </c>
      <c r="AV1418" s="15" t="s">
        <v>148</v>
      </c>
      <c r="AW1418" s="15" t="s">
        <v>32</v>
      </c>
      <c r="AX1418" s="15" t="s">
        <v>83</v>
      </c>
      <c r="AY1418" s="237" t="s">
        <v>126</v>
      </c>
    </row>
    <row r="1419" spans="1:65" s="2" customFormat="1" ht="24.2" customHeight="1">
      <c r="A1419" s="35"/>
      <c r="B1419" s="36"/>
      <c r="C1419" s="187" t="s">
        <v>1945</v>
      </c>
      <c r="D1419" s="187" t="s">
        <v>129</v>
      </c>
      <c r="E1419" s="188" t="s">
        <v>1946</v>
      </c>
      <c r="F1419" s="189" t="s">
        <v>1947</v>
      </c>
      <c r="G1419" s="190" t="s">
        <v>1208</v>
      </c>
      <c r="H1419" s="265"/>
      <c r="I1419" s="192"/>
      <c r="J1419" s="193">
        <f>ROUND(I1419*H1419,2)</f>
        <v>0</v>
      </c>
      <c r="K1419" s="189" t="s">
        <v>133</v>
      </c>
      <c r="L1419" s="40"/>
      <c r="M1419" s="194" t="s">
        <v>1</v>
      </c>
      <c r="N1419" s="195" t="s">
        <v>42</v>
      </c>
      <c r="O1419" s="72"/>
      <c r="P1419" s="196">
        <f>O1419*H1419</f>
        <v>0</v>
      </c>
      <c r="Q1419" s="196">
        <v>0</v>
      </c>
      <c r="R1419" s="196">
        <f>Q1419*H1419</f>
        <v>0</v>
      </c>
      <c r="S1419" s="196">
        <v>0</v>
      </c>
      <c r="T1419" s="197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198" t="s">
        <v>298</v>
      </c>
      <c r="AT1419" s="198" t="s">
        <v>129</v>
      </c>
      <c r="AU1419" s="198" t="s">
        <v>135</v>
      </c>
      <c r="AY1419" s="18" t="s">
        <v>126</v>
      </c>
      <c r="BE1419" s="199">
        <f>IF(N1419="základní",J1419,0)</f>
        <v>0</v>
      </c>
      <c r="BF1419" s="199">
        <f>IF(N1419="snížená",J1419,0)</f>
        <v>0</v>
      </c>
      <c r="BG1419" s="199">
        <f>IF(N1419="zákl. přenesená",J1419,0)</f>
        <v>0</v>
      </c>
      <c r="BH1419" s="199">
        <f>IF(N1419="sníž. přenesená",J1419,0)</f>
        <v>0</v>
      </c>
      <c r="BI1419" s="199">
        <f>IF(N1419="nulová",J1419,0)</f>
        <v>0</v>
      </c>
      <c r="BJ1419" s="18" t="s">
        <v>135</v>
      </c>
      <c r="BK1419" s="199">
        <f>ROUND(I1419*H1419,2)</f>
        <v>0</v>
      </c>
      <c r="BL1419" s="18" t="s">
        <v>298</v>
      </c>
      <c r="BM1419" s="198" t="s">
        <v>1948</v>
      </c>
    </row>
    <row r="1420" spans="1:65" s="12" customFormat="1" ht="22.9" customHeight="1">
      <c r="B1420" s="171"/>
      <c r="C1420" s="172"/>
      <c r="D1420" s="173" t="s">
        <v>75</v>
      </c>
      <c r="E1420" s="185" t="s">
        <v>1949</v>
      </c>
      <c r="F1420" s="185" t="s">
        <v>1950</v>
      </c>
      <c r="G1420" s="172"/>
      <c r="H1420" s="172"/>
      <c r="I1420" s="175"/>
      <c r="J1420" s="186">
        <f>BK1420</f>
        <v>0</v>
      </c>
      <c r="K1420" s="172"/>
      <c r="L1420" s="177"/>
      <c r="M1420" s="178"/>
      <c r="N1420" s="179"/>
      <c r="O1420" s="179"/>
      <c r="P1420" s="180">
        <f>SUM(P1421:P1440)</f>
        <v>0</v>
      </c>
      <c r="Q1420" s="179"/>
      <c r="R1420" s="180">
        <f>SUM(R1421:R1440)</f>
        <v>0</v>
      </c>
      <c r="S1420" s="179"/>
      <c r="T1420" s="181">
        <f>SUM(T1421:T1440)</f>
        <v>12.57465</v>
      </c>
      <c r="AR1420" s="182" t="s">
        <v>135</v>
      </c>
      <c r="AT1420" s="183" t="s">
        <v>75</v>
      </c>
      <c r="AU1420" s="183" t="s">
        <v>83</v>
      </c>
      <c r="AY1420" s="182" t="s">
        <v>126</v>
      </c>
      <c r="BK1420" s="184">
        <f>SUM(BK1421:BK1440)</f>
        <v>0</v>
      </c>
    </row>
    <row r="1421" spans="1:65" s="2" customFormat="1" ht="16.5" customHeight="1">
      <c r="A1421" s="35"/>
      <c r="B1421" s="36"/>
      <c r="C1421" s="187" t="s">
        <v>1951</v>
      </c>
      <c r="D1421" s="187" t="s">
        <v>129</v>
      </c>
      <c r="E1421" s="188" t="s">
        <v>1952</v>
      </c>
      <c r="F1421" s="189" t="s">
        <v>1953</v>
      </c>
      <c r="G1421" s="190" t="s">
        <v>209</v>
      </c>
      <c r="H1421" s="191">
        <v>502.98599999999999</v>
      </c>
      <c r="I1421" s="192"/>
      <c r="J1421" s="193">
        <f>ROUND(I1421*H1421,2)</f>
        <v>0</v>
      </c>
      <c r="K1421" s="189" t="s">
        <v>133</v>
      </c>
      <c r="L1421" s="40"/>
      <c r="M1421" s="194" t="s">
        <v>1</v>
      </c>
      <c r="N1421" s="195" t="s">
        <v>42</v>
      </c>
      <c r="O1421" s="72"/>
      <c r="P1421" s="196">
        <f>O1421*H1421</f>
        <v>0</v>
      </c>
      <c r="Q1421" s="196">
        <v>0</v>
      </c>
      <c r="R1421" s="196">
        <f>Q1421*H1421</f>
        <v>0</v>
      </c>
      <c r="S1421" s="196">
        <v>2.5000000000000001E-2</v>
      </c>
      <c r="T1421" s="197">
        <f>S1421*H1421</f>
        <v>12.57465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198" t="s">
        <v>298</v>
      </c>
      <c r="AT1421" s="198" t="s">
        <v>129</v>
      </c>
      <c r="AU1421" s="198" t="s">
        <v>135</v>
      </c>
      <c r="AY1421" s="18" t="s">
        <v>126</v>
      </c>
      <c r="BE1421" s="199">
        <f>IF(N1421="základní",J1421,0)</f>
        <v>0</v>
      </c>
      <c r="BF1421" s="199">
        <f>IF(N1421="snížená",J1421,0)</f>
        <v>0</v>
      </c>
      <c r="BG1421" s="199">
        <f>IF(N1421="zákl. přenesená",J1421,0)</f>
        <v>0</v>
      </c>
      <c r="BH1421" s="199">
        <f>IF(N1421="sníž. přenesená",J1421,0)</f>
        <v>0</v>
      </c>
      <c r="BI1421" s="199">
        <f>IF(N1421="nulová",J1421,0)</f>
        <v>0</v>
      </c>
      <c r="BJ1421" s="18" t="s">
        <v>135</v>
      </c>
      <c r="BK1421" s="199">
        <f>ROUND(I1421*H1421,2)</f>
        <v>0</v>
      </c>
      <c r="BL1421" s="18" t="s">
        <v>298</v>
      </c>
      <c r="BM1421" s="198" t="s">
        <v>1954</v>
      </c>
    </row>
    <row r="1422" spans="1:65" s="13" customFormat="1">
      <c r="B1422" s="205"/>
      <c r="C1422" s="206"/>
      <c r="D1422" s="207" t="s">
        <v>211</v>
      </c>
      <c r="E1422" s="208" t="s">
        <v>1</v>
      </c>
      <c r="F1422" s="209" t="s">
        <v>351</v>
      </c>
      <c r="G1422" s="206"/>
      <c r="H1422" s="208" t="s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211</v>
      </c>
      <c r="AU1422" s="215" t="s">
        <v>135</v>
      </c>
      <c r="AV1422" s="13" t="s">
        <v>83</v>
      </c>
      <c r="AW1422" s="13" t="s">
        <v>32</v>
      </c>
      <c r="AX1422" s="13" t="s">
        <v>76</v>
      </c>
      <c r="AY1422" s="215" t="s">
        <v>126</v>
      </c>
    </row>
    <row r="1423" spans="1:65" s="14" customFormat="1">
      <c r="B1423" s="216"/>
      <c r="C1423" s="217"/>
      <c r="D1423" s="207" t="s">
        <v>211</v>
      </c>
      <c r="E1423" s="218" t="s">
        <v>1</v>
      </c>
      <c r="F1423" s="219" t="s">
        <v>910</v>
      </c>
      <c r="G1423" s="217"/>
      <c r="H1423" s="220">
        <v>17.25</v>
      </c>
      <c r="I1423" s="221"/>
      <c r="J1423" s="217"/>
      <c r="K1423" s="217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211</v>
      </c>
      <c r="AU1423" s="226" t="s">
        <v>135</v>
      </c>
      <c r="AV1423" s="14" t="s">
        <v>135</v>
      </c>
      <c r="AW1423" s="14" t="s">
        <v>32</v>
      </c>
      <c r="AX1423" s="14" t="s">
        <v>76</v>
      </c>
      <c r="AY1423" s="226" t="s">
        <v>126</v>
      </c>
    </row>
    <row r="1424" spans="1:65" s="14" customFormat="1">
      <c r="B1424" s="216"/>
      <c r="C1424" s="217"/>
      <c r="D1424" s="207" t="s">
        <v>211</v>
      </c>
      <c r="E1424" s="218" t="s">
        <v>1</v>
      </c>
      <c r="F1424" s="219" t="s">
        <v>911</v>
      </c>
      <c r="G1424" s="217"/>
      <c r="H1424" s="220">
        <v>19.52</v>
      </c>
      <c r="I1424" s="221"/>
      <c r="J1424" s="217"/>
      <c r="K1424" s="217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211</v>
      </c>
      <c r="AU1424" s="226" t="s">
        <v>135</v>
      </c>
      <c r="AV1424" s="14" t="s">
        <v>135</v>
      </c>
      <c r="AW1424" s="14" t="s">
        <v>32</v>
      </c>
      <c r="AX1424" s="14" t="s">
        <v>76</v>
      </c>
      <c r="AY1424" s="226" t="s">
        <v>126</v>
      </c>
    </row>
    <row r="1425" spans="2:51" s="14" customFormat="1">
      <c r="B1425" s="216"/>
      <c r="C1425" s="217"/>
      <c r="D1425" s="207" t="s">
        <v>211</v>
      </c>
      <c r="E1425" s="218" t="s">
        <v>1</v>
      </c>
      <c r="F1425" s="219" t="s">
        <v>912</v>
      </c>
      <c r="G1425" s="217"/>
      <c r="H1425" s="220">
        <v>0.8</v>
      </c>
      <c r="I1425" s="221"/>
      <c r="J1425" s="217"/>
      <c r="K1425" s="217"/>
      <c r="L1425" s="222"/>
      <c r="M1425" s="223"/>
      <c r="N1425" s="224"/>
      <c r="O1425" s="224"/>
      <c r="P1425" s="224"/>
      <c r="Q1425" s="224"/>
      <c r="R1425" s="224"/>
      <c r="S1425" s="224"/>
      <c r="T1425" s="225"/>
      <c r="AT1425" s="226" t="s">
        <v>211</v>
      </c>
      <c r="AU1425" s="226" t="s">
        <v>135</v>
      </c>
      <c r="AV1425" s="14" t="s">
        <v>135</v>
      </c>
      <c r="AW1425" s="14" t="s">
        <v>32</v>
      </c>
      <c r="AX1425" s="14" t="s">
        <v>76</v>
      </c>
      <c r="AY1425" s="226" t="s">
        <v>126</v>
      </c>
    </row>
    <row r="1426" spans="2:51" s="14" customFormat="1">
      <c r="B1426" s="216"/>
      <c r="C1426" s="217"/>
      <c r="D1426" s="207" t="s">
        <v>211</v>
      </c>
      <c r="E1426" s="218" t="s">
        <v>1</v>
      </c>
      <c r="F1426" s="219" t="s">
        <v>1955</v>
      </c>
      <c r="G1426" s="217"/>
      <c r="H1426" s="220">
        <v>0.96</v>
      </c>
      <c r="I1426" s="221"/>
      <c r="J1426" s="217"/>
      <c r="K1426" s="217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211</v>
      </c>
      <c r="AU1426" s="226" t="s">
        <v>135</v>
      </c>
      <c r="AV1426" s="14" t="s">
        <v>135</v>
      </c>
      <c r="AW1426" s="14" t="s">
        <v>32</v>
      </c>
      <c r="AX1426" s="14" t="s">
        <v>76</v>
      </c>
      <c r="AY1426" s="226" t="s">
        <v>126</v>
      </c>
    </row>
    <row r="1427" spans="2:51" s="14" customFormat="1">
      <c r="B1427" s="216"/>
      <c r="C1427" s="217"/>
      <c r="D1427" s="207" t="s">
        <v>211</v>
      </c>
      <c r="E1427" s="218" t="s">
        <v>1</v>
      </c>
      <c r="F1427" s="219" t="s">
        <v>1956</v>
      </c>
      <c r="G1427" s="217"/>
      <c r="H1427" s="220">
        <v>2.8</v>
      </c>
      <c r="I1427" s="221"/>
      <c r="J1427" s="217"/>
      <c r="K1427" s="217"/>
      <c r="L1427" s="222"/>
      <c r="M1427" s="223"/>
      <c r="N1427" s="224"/>
      <c r="O1427" s="224"/>
      <c r="P1427" s="224"/>
      <c r="Q1427" s="224"/>
      <c r="R1427" s="224"/>
      <c r="S1427" s="224"/>
      <c r="T1427" s="225"/>
      <c r="AT1427" s="226" t="s">
        <v>211</v>
      </c>
      <c r="AU1427" s="226" t="s">
        <v>135</v>
      </c>
      <c r="AV1427" s="14" t="s">
        <v>135</v>
      </c>
      <c r="AW1427" s="14" t="s">
        <v>32</v>
      </c>
      <c r="AX1427" s="14" t="s">
        <v>76</v>
      </c>
      <c r="AY1427" s="226" t="s">
        <v>126</v>
      </c>
    </row>
    <row r="1428" spans="2:51" s="14" customFormat="1">
      <c r="B1428" s="216"/>
      <c r="C1428" s="217"/>
      <c r="D1428" s="207" t="s">
        <v>211</v>
      </c>
      <c r="E1428" s="218" t="s">
        <v>1</v>
      </c>
      <c r="F1428" s="219" t="s">
        <v>501</v>
      </c>
      <c r="G1428" s="217"/>
      <c r="H1428" s="220">
        <v>68.88</v>
      </c>
      <c r="I1428" s="221"/>
      <c r="J1428" s="217"/>
      <c r="K1428" s="217"/>
      <c r="L1428" s="222"/>
      <c r="M1428" s="223"/>
      <c r="N1428" s="224"/>
      <c r="O1428" s="224"/>
      <c r="P1428" s="224"/>
      <c r="Q1428" s="224"/>
      <c r="R1428" s="224"/>
      <c r="S1428" s="224"/>
      <c r="T1428" s="225"/>
      <c r="AT1428" s="226" t="s">
        <v>211</v>
      </c>
      <c r="AU1428" s="226" t="s">
        <v>135</v>
      </c>
      <c r="AV1428" s="14" t="s">
        <v>135</v>
      </c>
      <c r="AW1428" s="14" t="s">
        <v>32</v>
      </c>
      <c r="AX1428" s="14" t="s">
        <v>76</v>
      </c>
      <c r="AY1428" s="226" t="s">
        <v>126</v>
      </c>
    </row>
    <row r="1429" spans="2:51" s="14" customFormat="1">
      <c r="B1429" s="216"/>
      <c r="C1429" s="217"/>
      <c r="D1429" s="207" t="s">
        <v>211</v>
      </c>
      <c r="E1429" s="218" t="s">
        <v>1</v>
      </c>
      <c r="F1429" s="219" t="s">
        <v>515</v>
      </c>
      <c r="G1429" s="217"/>
      <c r="H1429" s="220">
        <v>58.631999999999998</v>
      </c>
      <c r="I1429" s="221"/>
      <c r="J1429" s="217"/>
      <c r="K1429" s="217"/>
      <c r="L1429" s="222"/>
      <c r="M1429" s="223"/>
      <c r="N1429" s="224"/>
      <c r="O1429" s="224"/>
      <c r="P1429" s="224"/>
      <c r="Q1429" s="224"/>
      <c r="R1429" s="224"/>
      <c r="S1429" s="224"/>
      <c r="T1429" s="225"/>
      <c r="AT1429" s="226" t="s">
        <v>211</v>
      </c>
      <c r="AU1429" s="226" t="s">
        <v>135</v>
      </c>
      <c r="AV1429" s="14" t="s">
        <v>135</v>
      </c>
      <c r="AW1429" s="14" t="s">
        <v>32</v>
      </c>
      <c r="AX1429" s="14" t="s">
        <v>76</v>
      </c>
      <c r="AY1429" s="226" t="s">
        <v>126</v>
      </c>
    </row>
    <row r="1430" spans="2:51" s="16" customFormat="1">
      <c r="B1430" s="254"/>
      <c r="C1430" s="255"/>
      <c r="D1430" s="207" t="s">
        <v>211</v>
      </c>
      <c r="E1430" s="256" t="s">
        <v>1</v>
      </c>
      <c r="F1430" s="257" t="s">
        <v>500</v>
      </c>
      <c r="G1430" s="255"/>
      <c r="H1430" s="258">
        <v>168.84199999999998</v>
      </c>
      <c r="I1430" s="259"/>
      <c r="J1430" s="255"/>
      <c r="K1430" s="255"/>
      <c r="L1430" s="260"/>
      <c r="M1430" s="261"/>
      <c r="N1430" s="262"/>
      <c r="O1430" s="262"/>
      <c r="P1430" s="262"/>
      <c r="Q1430" s="262"/>
      <c r="R1430" s="262"/>
      <c r="S1430" s="262"/>
      <c r="T1430" s="263"/>
      <c r="AT1430" s="264" t="s">
        <v>211</v>
      </c>
      <c r="AU1430" s="264" t="s">
        <v>135</v>
      </c>
      <c r="AV1430" s="16" t="s">
        <v>144</v>
      </c>
      <c r="AW1430" s="16" t="s">
        <v>32</v>
      </c>
      <c r="AX1430" s="16" t="s">
        <v>76</v>
      </c>
      <c r="AY1430" s="264" t="s">
        <v>126</v>
      </c>
    </row>
    <row r="1431" spans="2:51" s="13" customFormat="1">
      <c r="B1431" s="205"/>
      <c r="C1431" s="206"/>
      <c r="D1431" s="207" t="s">
        <v>211</v>
      </c>
      <c r="E1431" s="208" t="s">
        <v>1</v>
      </c>
      <c r="F1431" s="209" t="s">
        <v>355</v>
      </c>
      <c r="G1431" s="206"/>
      <c r="H1431" s="208" t="s">
        <v>1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211</v>
      </c>
      <c r="AU1431" s="215" t="s">
        <v>135</v>
      </c>
      <c r="AV1431" s="13" t="s">
        <v>83</v>
      </c>
      <c r="AW1431" s="13" t="s">
        <v>32</v>
      </c>
      <c r="AX1431" s="13" t="s">
        <v>76</v>
      </c>
      <c r="AY1431" s="215" t="s">
        <v>126</v>
      </c>
    </row>
    <row r="1432" spans="2:51" s="14" customFormat="1">
      <c r="B1432" s="216"/>
      <c r="C1432" s="217"/>
      <c r="D1432" s="207" t="s">
        <v>211</v>
      </c>
      <c r="E1432" s="218" t="s">
        <v>1</v>
      </c>
      <c r="F1432" s="219" t="s">
        <v>1957</v>
      </c>
      <c r="G1432" s="217"/>
      <c r="H1432" s="220">
        <v>16.559999999999999</v>
      </c>
      <c r="I1432" s="221"/>
      <c r="J1432" s="217"/>
      <c r="K1432" s="217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211</v>
      </c>
      <c r="AU1432" s="226" t="s">
        <v>135</v>
      </c>
      <c r="AV1432" s="14" t="s">
        <v>135</v>
      </c>
      <c r="AW1432" s="14" t="s">
        <v>32</v>
      </c>
      <c r="AX1432" s="14" t="s">
        <v>76</v>
      </c>
      <c r="AY1432" s="226" t="s">
        <v>126</v>
      </c>
    </row>
    <row r="1433" spans="2:51" s="14" customFormat="1">
      <c r="B1433" s="216"/>
      <c r="C1433" s="217"/>
      <c r="D1433" s="207" t="s">
        <v>211</v>
      </c>
      <c r="E1433" s="218" t="s">
        <v>1</v>
      </c>
      <c r="F1433" s="219" t="s">
        <v>1958</v>
      </c>
      <c r="G1433" s="217"/>
      <c r="H1433" s="220">
        <v>53.76</v>
      </c>
      <c r="I1433" s="221"/>
      <c r="J1433" s="217"/>
      <c r="K1433" s="217"/>
      <c r="L1433" s="222"/>
      <c r="M1433" s="223"/>
      <c r="N1433" s="224"/>
      <c r="O1433" s="224"/>
      <c r="P1433" s="224"/>
      <c r="Q1433" s="224"/>
      <c r="R1433" s="224"/>
      <c r="S1433" s="224"/>
      <c r="T1433" s="225"/>
      <c r="AT1433" s="226" t="s">
        <v>211</v>
      </c>
      <c r="AU1433" s="226" t="s">
        <v>135</v>
      </c>
      <c r="AV1433" s="14" t="s">
        <v>135</v>
      </c>
      <c r="AW1433" s="14" t="s">
        <v>32</v>
      </c>
      <c r="AX1433" s="14" t="s">
        <v>76</v>
      </c>
      <c r="AY1433" s="226" t="s">
        <v>126</v>
      </c>
    </row>
    <row r="1434" spans="2:51" s="14" customFormat="1">
      <c r="B1434" s="216"/>
      <c r="C1434" s="217"/>
      <c r="D1434" s="207" t="s">
        <v>211</v>
      </c>
      <c r="E1434" s="218" t="s">
        <v>1</v>
      </c>
      <c r="F1434" s="219" t="s">
        <v>917</v>
      </c>
      <c r="G1434" s="217"/>
      <c r="H1434" s="220">
        <v>1.6</v>
      </c>
      <c r="I1434" s="221"/>
      <c r="J1434" s="217"/>
      <c r="K1434" s="217"/>
      <c r="L1434" s="222"/>
      <c r="M1434" s="223"/>
      <c r="N1434" s="224"/>
      <c r="O1434" s="224"/>
      <c r="P1434" s="224"/>
      <c r="Q1434" s="224"/>
      <c r="R1434" s="224"/>
      <c r="S1434" s="224"/>
      <c r="T1434" s="225"/>
      <c r="AT1434" s="226" t="s">
        <v>211</v>
      </c>
      <c r="AU1434" s="226" t="s">
        <v>135</v>
      </c>
      <c r="AV1434" s="14" t="s">
        <v>135</v>
      </c>
      <c r="AW1434" s="14" t="s">
        <v>32</v>
      </c>
      <c r="AX1434" s="14" t="s">
        <v>76</v>
      </c>
      <c r="AY1434" s="226" t="s">
        <v>126</v>
      </c>
    </row>
    <row r="1435" spans="2:51" s="14" customFormat="1">
      <c r="B1435" s="216"/>
      <c r="C1435" s="217"/>
      <c r="D1435" s="207" t="s">
        <v>211</v>
      </c>
      <c r="E1435" s="218" t="s">
        <v>1</v>
      </c>
      <c r="F1435" s="219" t="s">
        <v>1959</v>
      </c>
      <c r="G1435" s="217"/>
      <c r="H1435" s="220">
        <v>1.6</v>
      </c>
      <c r="I1435" s="221"/>
      <c r="J1435" s="217"/>
      <c r="K1435" s="217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211</v>
      </c>
      <c r="AU1435" s="226" t="s">
        <v>135</v>
      </c>
      <c r="AV1435" s="14" t="s">
        <v>135</v>
      </c>
      <c r="AW1435" s="14" t="s">
        <v>32</v>
      </c>
      <c r="AX1435" s="14" t="s">
        <v>76</v>
      </c>
      <c r="AY1435" s="226" t="s">
        <v>126</v>
      </c>
    </row>
    <row r="1436" spans="2:51" s="14" customFormat="1">
      <c r="B1436" s="216"/>
      <c r="C1436" s="217"/>
      <c r="D1436" s="207" t="s">
        <v>211</v>
      </c>
      <c r="E1436" s="218" t="s">
        <v>1</v>
      </c>
      <c r="F1436" s="219" t="s">
        <v>1960</v>
      </c>
      <c r="G1436" s="217"/>
      <c r="H1436" s="220">
        <v>5.6</v>
      </c>
      <c r="I1436" s="221"/>
      <c r="J1436" s="217"/>
      <c r="K1436" s="217"/>
      <c r="L1436" s="222"/>
      <c r="M1436" s="223"/>
      <c r="N1436" s="224"/>
      <c r="O1436" s="224"/>
      <c r="P1436" s="224"/>
      <c r="Q1436" s="224"/>
      <c r="R1436" s="224"/>
      <c r="S1436" s="224"/>
      <c r="T1436" s="225"/>
      <c r="AT1436" s="226" t="s">
        <v>211</v>
      </c>
      <c r="AU1436" s="226" t="s">
        <v>135</v>
      </c>
      <c r="AV1436" s="14" t="s">
        <v>135</v>
      </c>
      <c r="AW1436" s="14" t="s">
        <v>32</v>
      </c>
      <c r="AX1436" s="14" t="s">
        <v>76</v>
      </c>
      <c r="AY1436" s="226" t="s">
        <v>126</v>
      </c>
    </row>
    <row r="1437" spans="2:51" s="14" customFormat="1">
      <c r="B1437" s="216"/>
      <c r="C1437" s="217"/>
      <c r="D1437" s="207" t="s">
        <v>211</v>
      </c>
      <c r="E1437" s="218" t="s">
        <v>1</v>
      </c>
      <c r="F1437" s="219" t="s">
        <v>514</v>
      </c>
      <c r="G1437" s="217"/>
      <c r="H1437" s="220">
        <v>137.76</v>
      </c>
      <c r="I1437" s="221"/>
      <c r="J1437" s="217"/>
      <c r="K1437" s="217"/>
      <c r="L1437" s="222"/>
      <c r="M1437" s="223"/>
      <c r="N1437" s="224"/>
      <c r="O1437" s="224"/>
      <c r="P1437" s="224"/>
      <c r="Q1437" s="224"/>
      <c r="R1437" s="224"/>
      <c r="S1437" s="224"/>
      <c r="T1437" s="225"/>
      <c r="AT1437" s="226" t="s">
        <v>211</v>
      </c>
      <c r="AU1437" s="226" t="s">
        <v>135</v>
      </c>
      <c r="AV1437" s="14" t="s">
        <v>135</v>
      </c>
      <c r="AW1437" s="14" t="s">
        <v>32</v>
      </c>
      <c r="AX1437" s="14" t="s">
        <v>76</v>
      </c>
      <c r="AY1437" s="226" t="s">
        <v>126</v>
      </c>
    </row>
    <row r="1438" spans="2:51" s="14" customFormat="1">
      <c r="B1438" s="216"/>
      <c r="C1438" s="217"/>
      <c r="D1438" s="207" t="s">
        <v>211</v>
      </c>
      <c r="E1438" s="218" t="s">
        <v>1</v>
      </c>
      <c r="F1438" s="219" t="s">
        <v>1961</v>
      </c>
      <c r="G1438" s="217"/>
      <c r="H1438" s="220">
        <v>117.264</v>
      </c>
      <c r="I1438" s="221"/>
      <c r="J1438" s="217"/>
      <c r="K1438" s="217"/>
      <c r="L1438" s="222"/>
      <c r="M1438" s="223"/>
      <c r="N1438" s="224"/>
      <c r="O1438" s="224"/>
      <c r="P1438" s="224"/>
      <c r="Q1438" s="224"/>
      <c r="R1438" s="224"/>
      <c r="S1438" s="224"/>
      <c r="T1438" s="225"/>
      <c r="AT1438" s="226" t="s">
        <v>211</v>
      </c>
      <c r="AU1438" s="226" t="s">
        <v>135</v>
      </c>
      <c r="AV1438" s="14" t="s">
        <v>135</v>
      </c>
      <c r="AW1438" s="14" t="s">
        <v>32</v>
      </c>
      <c r="AX1438" s="14" t="s">
        <v>76</v>
      </c>
      <c r="AY1438" s="226" t="s">
        <v>126</v>
      </c>
    </row>
    <row r="1439" spans="2:51" s="16" customFormat="1">
      <c r="B1439" s="254"/>
      <c r="C1439" s="255"/>
      <c r="D1439" s="207" t="s">
        <v>211</v>
      </c>
      <c r="E1439" s="256" t="s">
        <v>1</v>
      </c>
      <c r="F1439" s="257" t="s">
        <v>500</v>
      </c>
      <c r="G1439" s="255"/>
      <c r="H1439" s="258">
        <v>334.14399999999995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AT1439" s="264" t="s">
        <v>211</v>
      </c>
      <c r="AU1439" s="264" t="s">
        <v>135</v>
      </c>
      <c r="AV1439" s="16" t="s">
        <v>144</v>
      </c>
      <c r="AW1439" s="16" t="s">
        <v>32</v>
      </c>
      <c r="AX1439" s="16" t="s">
        <v>76</v>
      </c>
      <c r="AY1439" s="264" t="s">
        <v>126</v>
      </c>
    </row>
    <row r="1440" spans="2:51" s="15" customFormat="1">
      <c r="B1440" s="227"/>
      <c r="C1440" s="228"/>
      <c r="D1440" s="207" t="s">
        <v>211</v>
      </c>
      <c r="E1440" s="229" t="s">
        <v>1</v>
      </c>
      <c r="F1440" s="230" t="s">
        <v>219</v>
      </c>
      <c r="G1440" s="228"/>
      <c r="H1440" s="231">
        <v>502.98599999999999</v>
      </c>
      <c r="I1440" s="232"/>
      <c r="J1440" s="228"/>
      <c r="K1440" s="228"/>
      <c r="L1440" s="233"/>
      <c r="M1440" s="234"/>
      <c r="N1440" s="235"/>
      <c r="O1440" s="235"/>
      <c r="P1440" s="235"/>
      <c r="Q1440" s="235"/>
      <c r="R1440" s="235"/>
      <c r="S1440" s="235"/>
      <c r="T1440" s="236"/>
      <c r="AT1440" s="237" t="s">
        <v>211</v>
      </c>
      <c r="AU1440" s="237" t="s">
        <v>135</v>
      </c>
      <c r="AV1440" s="15" t="s">
        <v>148</v>
      </c>
      <c r="AW1440" s="15" t="s">
        <v>32</v>
      </c>
      <c r="AX1440" s="15" t="s">
        <v>83</v>
      </c>
      <c r="AY1440" s="237" t="s">
        <v>126</v>
      </c>
    </row>
    <row r="1441" spans="1:65" s="12" customFormat="1" ht="22.9" customHeight="1">
      <c r="B1441" s="171"/>
      <c r="C1441" s="172"/>
      <c r="D1441" s="173" t="s">
        <v>75</v>
      </c>
      <c r="E1441" s="185" t="s">
        <v>1962</v>
      </c>
      <c r="F1441" s="185" t="s">
        <v>1963</v>
      </c>
      <c r="G1441" s="172"/>
      <c r="H1441" s="172"/>
      <c r="I1441" s="175"/>
      <c r="J1441" s="186">
        <f>BK1441</f>
        <v>0</v>
      </c>
      <c r="K1441" s="172"/>
      <c r="L1441" s="177"/>
      <c r="M1441" s="178"/>
      <c r="N1441" s="179"/>
      <c r="O1441" s="179"/>
      <c r="P1441" s="180">
        <f>SUM(P1442:P1528)</f>
        <v>0</v>
      </c>
      <c r="Q1441" s="179"/>
      <c r="R1441" s="180">
        <f>SUM(R1442:R1528)</f>
        <v>2.8007957000000001</v>
      </c>
      <c r="S1441" s="179"/>
      <c r="T1441" s="181">
        <f>SUM(T1442:T1528)</f>
        <v>0.77136000000000005</v>
      </c>
      <c r="AR1441" s="182" t="s">
        <v>135</v>
      </c>
      <c r="AT1441" s="183" t="s">
        <v>75</v>
      </c>
      <c r="AU1441" s="183" t="s">
        <v>83</v>
      </c>
      <c r="AY1441" s="182" t="s">
        <v>126</v>
      </c>
      <c r="BK1441" s="184">
        <f>SUM(BK1442:BK1528)</f>
        <v>0</v>
      </c>
    </row>
    <row r="1442" spans="1:65" s="2" customFormat="1" ht="16.5" customHeight="1">
      <c r="A1442" s="35"/>
      <c r="B1442" s="36"/>
      <c r="C1442" s="187" t="s">
        <v>1964</v>
      </c>
      <c r="D1442" s="187" t="s">
        <v>129</v>
      </c>
      <c r="E1442" s="188" t="s">
        <v>1965</v>
      </c>
      <c r="F1442" s="189" t="s">
        <v>1966</v>
      </c>
      <c r="G1442" s="190" t="s">
        <v>209</v>
      </c>
      <c r="H1442" s="191">
        <v>282.24</v>
      </c>
      <c r="I1442" s="192"/>
      <c r="J1442" s="193">
        <f>ROUND(I1442*H1442,2)</f>
        <v>0</v>
      </c>
      <c r="K1442" s="189" t="s">
        <v>133</v>
      </c>
      <c r="L1442" s="40"/>
      <c r="M1442" s="194" t="s">
        <v>1</v>
      </c>
      <c r="N1442" s="195" t="s">
        <v>42</v>
      </c>
      <c r="O1442" s="72"/>
      <c r="P1442" s="196">
        <f>O1442*H1442</f>
        <v>0</v>
      </c>
      <c r="Q1442" s="196">
        <v>0</v>
      </c>
      <c r="R1442" s="196">
        <f>Q1442*H1442</f>
        <v>0</v>
      </c>
      <c r="S1442" s="196">
        <v>2.5000000000000001E-3</v>
      </c>
      <c r="T1442" s="197">
        <f>S1442*H1442</f>
        <v>0.7056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198" t="s">
        <v>298</v>
      </c>
      <c r="AT1442" s="198" t="s">
        <v>129</v>
      </c>
      <c r="AU1442" s="198" t="s">
        <v>135</v>
      </c>
      <c r="AY1442" s="18" t="s">
        <v>126</v>
      </c>
      <c r="BE1442" s="199">
        <f>IF(N1442="základní",J1442,0)</f>
        <v>0</v>
      </c>
      <c r="BF1442" s="199">
        <f>IF(N1442="snížená",J1442,0)</f>
        <v>0</v>
      </c>
      <c r="BG1442" s="199">
        <f>IF(N1442="zákl. přenesená",J1442,0)</f>
        <v>0</v>
      </c>
      <c r="BH1442" s="199">
        <f>IF(N1442="sníž. přenesená",J1442,0)</f>
        <v>0</v>
      </c>
      <c r="BI1442" s="199">
        <f>IF(N1442="nulová",J1442,0)</f>
        <v>0</v>
      </c>
      <c r="BJ1442" s="18" t="s">
        <v>135</v>
      </c>
      <c r="BK1442" s="199">
        <f>ROUND(I1442*H1442,2)</f>
        <v>0</v>
      </c>
      <c r="BL1442" s="18" t="s">
        <v>298</v>
      </c>
      <c r="BM1442" s="198" t="s">
        <v>1967</v>
      </c>
    </row>
    <row r="1443" spans="1:65" s="13" customFormat="1">
      <c r="B1443" s="205"/>
      <c r="C1443" s="206"/>
      <c r="D1443" s="207" t="s">
        <v>211</v>
      </c>
      <c r="E1443" s="208" t="s">
        <v>1</v>
      </c>
      <c r="F1443" s="209" t="s">
        <v>351</v>
      </c>
      <c r="G1443" s="206"/>
      <c r="H1443" s="208" t="s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211</v>
      </c>
      <c r="AU1443" s="215" t="s">
        <v>135</v>
      </c>
      <c r="AV1443" s="13" t="s">
        <v>83</v>
      </c>
      <c r="AW1443" s="13" t="s">
        <v>32</v>
      </c>
      <c r="AX1443" s="13" t="s">
        <v>76</v>
      </c>
      <c r="AY1443" s="215" t="s">
        <v>126</v>
      </c>
    </row>
    <row r="1444" spans="1:65" s="14" customFormat="1">
      <c r="B1444" s="216"/>
      <c r="C1444" s="217"/>
      <c r="D1444" s="207" t="s">
        <v>211</v>
      </c>
      <c r="E1444" s="218" t="s">
        <v>1</v>
      </c>
      <c r="F1444" s="219" t="s">
        <v>1968</v>
      </c>
      <c r="G1444" s="217"/>
      <c r="H1444" s="220">
        <v>41.16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211</v>
      </c>
      <c r="AU1444" s="226" t="s">
        <v>135</v>
      </c>
      <c r="AV1444" s="14" t="s">
        <v>135</v>
      </c>
      <c r="AW1444" s="14" t="s">
        <v>32</v>
      </c>
      <c r="AX1444" s="14" t="s">
        <v>76</v>
      </c>
      <c r="AY1444" s="226" t="s">
        <v>126</v>
      </c>
    </row>
    <row r="1445" spans="1:65" s="14" customFormat="1">
      <c r="B1445" s="216"/>
      <c r="C1445" s="217"/>
      <c r="D1445" s="207" t="s">
        <v>211</v>
      </c>
      <c r="E1445" s="218" t="s">
        <v>1</v>
      </c>
      <c r="F1445" s="219" t="s">
        <v>913</v>
      </c>
      <c r="G1445" s="217"/>
      <c r="H1445" s="220">
        <v>0.32</v>
      </c>
      <c r="I1445" s="221"/>
      <c r="J1445" s="217"/>
      <c r="K1445" s="217"/>
      <c r="L1445" s="222"/>
      <c r="M1445" s="223"/>
      <c r="N1445" s="224"/>
      <c r="O1445" s="224"/>
      <c r="P1445" s="224"/>
      <c r="Q1445" s="224"/>
      <c r="R1445" s="224"/>
      <c r="S1445" s="224"/>
      <c r="T1445" s="225"/>
      <c r="AT1445" s="226" t="s">
        <v>211</v>
      </c>
      <c r="AU1445" s="226" t="s">
        <v>135</v>
      </c>
      <c r="AV1445" s="14" t="s">
        <v>135</v>
      </c>
      <c r="AW1445" s="14" t="s">
        <v>32</v>
      </c>
      <c r="AX1445" s="14" t="s">
        <v>76</v>
      </c>
      <c r="AY1445" s="226" t="s">
        <v>126</v>
      </c>
    </row>
    <row r="1446" spans="1:65" s="13" customFormat="1">
      <c r="B1446" s="205"/>
      <c r="C1446" s="206"/>
      <c r="D1446" s="207" t="s">
        <v>211</v>
      </c>
      <c r="E1446" s="208" t="s">
        <v>1</v>
      </c>
      <c r="F1446" s="209" t="s">
        <v>355</v>
      </c>
      <c r="G1446" s="206"/>
      <c r="H1446" s="208" t="s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211</v>
      </c>
      <c r="AU1446" s="215" t="s">
        <v>135</v>
      </c>
      <c r="AV1446" s="13" t="s">
        <v>83</v>
      </c>
      <c r="AW1446" s="13" t="s">
        <v>32</v>
      </c>
      <c r="AX1446" s="13" t="s">
        <v>76</v>
      </c>
      <c r="AY1446" s="215" t="s">
        <v>126</v>
      </c>
    </row>
    <row r="1447" spans="1:65" s="14" customFormat="1">
      <c r="B1447" s="216"/>
      <c r="C1447" s="217"/>
      <c r="D1447" s="207" t="s">
        <v>211</v>
      </c>
      <c r="E1447" s="218" t="s">
        <v>1</v>
      </c>
      <c r="F1447" s="219" t="s">
        <v>1969</v>
      </c>
      <c r="G1447" s="217"/>
      <c r="H1447" s="220">
        <v>82.32</v>
      </c>
      <c r="I1447" s="221"/>
      <c r="J1447" s="217"/>
      <c r="K1447" s="217"/>
      <c r="L1447" s="222"/>
      <c r="M1447" s="223"/>
      <c r="N1447" s="224"/>
      <c r="O1447" s="224"/>
      <c r="P1447" s="224"/>
      <c r="Q1447" s="224"/>
      <c r="R1447" s="224"/>
      <c r="S1447" s="224"/>
      <c r="T1447" s="225"/>
      <c r="AT1447" s="226" t="s">
        <v>211</v>
      </c>
      <c r="AU1447" s="226" t="s">
        <v>135</v>
      </c>
      <c r="AV1447" s="14" t="s">
        <v>135</v>
      </c>
      <c r="AW1447" s="14" t="s">
        <v>32</v>
      </c>
      <c r="AX1447" s="14" t="s">
        <v>76</v>
      </c>
      <c r="AY1447" s="226" t="s">
        <v>126</v>
      </c>
    </row>
    <row r="1448" spans="1:65" s="14" customFormat="1">
      <c r="B1448" s="216"/>
      <c r="C1448" s="217"/>
      <c r="D1448" s="207" t="s">
        <v>211</v>
      </c>
      <c r="E1448" s="218" t="s">
        <v>1</v>
      </c>
      <c r="F1448" s="219" t="s">
        <v>918</v>
      </c>
      <c r="G1448" s="217"/>
      <c r="H1448" s="220">
        <v>0.64</v>
      </c>
      <c r="I1448" s="221"/>
      <c r="J1448" s="217"/>
      <c r="K1448" s="217"/>
      <c r="L1448" s="222"/>
      <c r="M1448" s="223"/>
      <c r="N1448" s="224"/>
      <c r="O1448" s="224"/>
      <c r="P1448" s="224"/>
      <c r="Q1448" s="224"/>
      <c r="R1448" s="224"/>
      <c r="S1448" s="224"/>
      <c r="T1448" s="225"/>
      <c r="AT1448" s="226" t="s">
        <v>211</v>
      </c>
      <c r="AU1448" s="226" t="s">
        <v>135</v>
      </c>
      <c r="AV1448" s="14" t="s">
        <v>135</v>
      </c>
      <c r="AW1448" s="14" t="s">
        <v>32</v>
      </c>
      <c r="AX1448" s="14" t="s">
        <v>76</v>
      </c>
      <c r="AY1448" s="226" t="s">
        <v>126</v>
      </c>
    </row>
    <row r="1449" spans="1:65" s="13" customFormat="1">
      <c r="B1449" s="205"/>
      <c r="C1449" s="206"/>
      <c r="D1449" s="207" t="s">
        <v>211</v>
      </c>
      <c r="E1449" s="208" t="s">
        <v>1</v>
      </c>
      <c r="F1449" s="209" t="s">
        <v>371</v>
      </c>
      <c r="G1449" s="206"/>
      <c r="H1449" s="208" t="s">
        <v>1</v>
      </c>
      <c r="I1449" s="210"/>
      <c r="J1449" s="206"/>
      <c r="K1449" s="206"/>
      <c r="L1449" s="211"/>
      <c r="M1449" s="212"/>
      <c r="N1449" s="213"/>
      <c r="O1449" s="213"/>
      <c r="P1449" s="213"/>
      <c r="Q1449" s="213"/>
      <c r="R1449" s="213"/>
      <c r="S1449" s="213"/>
      <c r="T1449" s="214"/>
      <c r="AT1449" s="215" t="s">
        <v>211</v>
      </c>
      <c r="AU1449" s="215" t="s">
        <v>135</v>
      </c>
      <c r="AV1449" s="13" t="s">
        <v>83</v>
      </c>
      <c r="AW1449" s="13" t="s">
        <v>32</v>
      </c>
      <c r="AX1449" s="13" t="s">
        <v>76</v>
      </c>
      <c r="AY1449" s="215" t="s">
        <v>126</v>
      </c>
    </row>
    <row r="1450" spans="1:65" s="14" customFormat="1">
      <c r="B1450" s="216"/>
      <c r="C1450" s="217"/>
      <c r="D1450" s="207" t="s">
        <v>211</v>
      </c>
      <c r="E1450" s="218" t="s">
        <v>1</v>
      </c>
      <c r="F1450" s="219" t="s">
        <v>1970</v>
      </c>
      <c r="G1450" s="217"/>
      <c r="H1450" s="220">
        <v>157.80000000000001</v>
      </c>
      <c r="I1450" s="221"/>
      <c r="J1450" s="217"/>
      <c r="K1450" s="217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211</v>
      </c>
      <c r="AU1450" s="226" t="s">
        <v>135</v>
      </c>
      <c r="AV1450" s="14" t="s">
        <v>135</v>
      </c>
      <c r="AW1450" s="14" t="s">
        <v>32</v>
      </c>
      <c r="AX1450" s="14" t="s">
        <v>76</v>
      </c>
      <c r="AY1450" s="226" t="s">
        <v>126</v>
      </c>
    </row>
    <row r="1451" spans="1:65" s="15" customFormat="1">
      <c r="B1451" s="227"/>
      <c r="C1451" s="228"/>
      <c r="D1451" s="207" t="s">
        <v>211</v>
      </c>
      <c r="E1451" s="229" t="s">
        <v>1</v>
      </c>
      <c r="F1451" s="230" t="s">
        <v>219</v>
      </c>
      <c r="G1451" s="228"/>
      <c r="H1451" s="231">
        <v>282.24</v>
      </c>
      <c r="I1451" s="232"/>
      <c r="J1451" s="228"/>
      <c r="K1451" s="228"/>
      <c r="L1451" s="233"/>
      <c r="M1451" s="234"/>
      <c r="N1451" s="235"/>
      <c r="O1451" s="235"/>
      <c r="P1451" s="235"/>
      <c r="Q1451" s="235"/>
      <c r="R1451" s="235"/>
      <c r="S1451" s="235"/>
      <c r="T1451" s="236"/>
      <c r="AT1451" s="237" t="s">
        <v>211</v>
      </c>
      <c r="AU1451" s="237" t="s">
        <v>135</v>
      </c>
      <c r="AV1451" s="15" t="s">
        <v>148</v>
      </c>
      <c r="AW1451" s="15" t="s">
        <v>32</v>
      </c>
      <c r="AX1451" s="15" t="s">
        <v>83</v>
      </c>
      <c r="AY1451" s="237" t="s">
        <v>126</v>
      </c>
    </row>
    <row r="1452" spans="1:65" s="2" customFormat="1" ht="16.5" customHeight="1">
      <c r="A1452" s="35"/>
      <c r="B1452" s="36"/>
      <c r="C1452" s="187" t="s">
        <v>1971</v>
      </c>
      <c r="D1452" s="187" t="s">
        <v>129</v>
      </c>
      <c r="E1452" s="188" t="s">
        <v>1972</v>
      </c>
      <c r="F1452" s="189" t="s">
        <v>1973</v>
      </c>
      <c r="G1452" s="190" t="s">
        <v>222</v>
      </c>
      <c r="H1452" s="191">
        <v>219.2</v>
      </c>
      <c r="I1452" s="192"/>
      <c r="J1452" s="193">
        <f>ROUND(I1452*H1452,2)</f>
        <v>0</v>
      </c>
      <c r="K1452" s="189" t="s">
        <v>133</v>
      </c>
      <c r="L1452" s="40"/>
      <c r="M1452" s="194" t="s">
        <v>1</v>
      </c>
      <c r="N1452" s="195" t="s">
        <v>42</v>
      </c>
      <c r="O1452" s="72"/>
      <c r="P1452" s="196">
        <f>O1452*H1452</f>
        <v>0</v>
      </c>
      <c r="Q1452" s="196">
        <v>0</v>
      </c>
      <c r="R1452" s="196">
        <f>Q1452*H1452</f>
        <v>0</v>
      </c>
      <c r="S1452" s="196">
        <v>2.9999999999999997E-4</v>
      </c>
      <c r="T1452" s="197">
        <f>S1452*H1452</f>
        <v>6.5759999999999985E-2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8" t="s">
        <v>298</v>
      </c>
      <c r="AT1452" s="198" t="s">
        <v>129</v>
      </c>
      <c r="AU1452" s="198" t="s">
        <v>135</v>
      </c>
      <c r="AY1452" s="18" t="s">
        <v>126</v>
      </c>
      <c r="BE1452" s="199">
        <f>IF(N1452="základní",J1452,0)</f>
        <v>0</v>
      </c>
      <c r="BF1452" s="199">
        <f>IF(N1452="snížená",J1452,0)</f>
        <v>0</v>
      </c>
      <c r="BG1452" s="199">
        <f>IF(N1452="zákl. přenesená",J1452,0)</f>
        <v>0</v>
      </c>
      <c r="BH1452" s="199">
        <f>IF(N1452="sníž. přenesená",J1452,0)</f>
        <v>0</v>
      </c>
      <c r="BI1452" s="199">
        <f>IF(N1452="nulová",J1452,0)</f>
        <v>0</v>
      </c>
      <c r="BJ1452" s="18" t="s">
        <v>135</v>
      </c>
      <c r="BK1452" s="199">
        <f>ROUND(I1452*H1452,2)</f>
        <v>0</v>
      </c>
      <c r="BL1452" s="18" t="s">
        <v>298</v>
      </c>
      <c r="BM1452" s="198" t="s">
        <v>1974</v>
      </c>
    </row>
    <row r="1453" spans="1:65" s="13" customFormat="1">
      <c r="B1453" s="205"/>
      <c r="C1453" s="206"/>
      <c r="D1453" s="207" t="s">
        <v>211</v>
      </c>
      <c r="E1453" s="208" t="s">
        <v>1</v>
      </c>
      <c r="F1453" s="209" t="s">
        <v>351</v>
      </c>
      <c r="G1453" s="206"/>
      <c r="H1453" s="208" t="s">
        <v>1</v>
      </c>
      <c r="I1453" s="210"/>
      <c r="J1453" s="206"/>
      <c r="K1453" s="206"/>
      <c r="L1453" s="211"/>
      <c r="M1453" s="212"/>
      <c r="N1453" s="213"/>
      <c r="O1453" s="213"/>
      <c r="P1453" s="213"/>
      <c r="Q1453" s="213"/>
      <c r="R1453" s="213"/>
      <c r="S1453" s="213"/>
      <c r="T1453" s="214"/>
      <c r="AT1453" s="215" t="s">
        <v>211</v>
      </c>
      <c r="AU1453" s="215" t="s">
        <v>135</v>
      </c>
      <c r="AV1453" s="13" t="s">
        <v>83</v>
      </c>
      <c r="AW1453" s="13" t="s">
        <v>32</v>
      </c>
      <c r="AX1453" s="13" t="s">
        <v>76</v>
      </c>
      <c r="AY1453" s="215" t="s">
        <v>126</v>
      </c>
    </row>
    <row r="1454" spans="1:65" s="14" customFormat="1">
      <c r="B1454" s="216"/>
      <c r="C1454" s="217"/>
      <c r="D1454" s="207" t="s">
        <v>211</v>
      </c>
      <c r="E1454" s="218" t="s">
        <v>1</v>
      </c>
      <c r="F1454" s="219" t="s">
        <v>1975</v>
      </c>
      <c r="G1454" s="217"/>
      <c r="H1454" s="220">
        <v>50</v>
      </c>
      <c r="I1454" s="221"/>
      <c r="J1454" s="217"/>
      <c r="K1454" s="217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211</v>
      </c>
      <c r="AU1454" s="226" t="s">
        <v>135</v>
      </c>
      <c r="AV1454" s="14" t="s">
        <v>135</v>
      </c>
      <c r="AW1454" s="14" t="s">
        <v>32</v>
      </c>
      <c r="AX1454" s="14" t="s">
        <v>76</v>
      </c>
      <c r="AY1454" s="226" t="s">
        <v>126</v>
      </c>
    </row>
    <row r="1455" spans="1:65" s="13" customFormat="1">
      <c r="B1455" s="205"/>
      <c r="C1455" s="206"/>
      <c r="D1455" s="207" t="s">
        <v>211</v>
      </c>
      <c r="E1455" s="208" t="s">
        <v>1</v>
      </c>
      <c r="F1455" s="209" t="s">
        <v>355</v>
      </c>
      <c r="G1455" s="206"/>
      <c r="H1455" s="208" t="s">
        <v>1</v>
      </c>
      <c r="I1455" s="210"/>
      <c r="J1455" s="206"/>
      <c r="K1455" s="206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211</v>
      </c>
      <c r="AU1455" s="215" t="s">
        <v>135</v>
      </c>
      <c r="AV1455" s="13" t="s">
        <v>83</v>
      </c>
      <c r="AW1455" s="13" t="s">
        <v>32</v>
      </c>
      <c r="AX1455" s="13" t="s">
        <v>76</v>
      </c>
      <c r="AY1455" s="215" t="s">
        <v>126</v>
      </c>
    </row>
    <row r="1456" spans="1:65" s="14" customFormat="1">
      <c r="B1456" s="216"/>
      <c r="C1456" s="217"/>
      <c r="D1456" s="207" t="s">
        <v>211</v>
      </c>
      <c r="E1456" s="218" t="s">
        <v>1</v>
      </c>
      <c r="F1456" s="219" t="s">
        <v>1976</v>
      </c>
      <c r="G1456" s="217"/>
      <c r="H1456" s="220">
        <v>100</v>
      </c>
      <c r="I1456" s="221"/>
      <c r="J1456" s="217"/>
      <c r="K1456" s="217"/>
      <c r="L1456" s="222"/>
      <c r="M1456" s="223"/>
      <c r="N1456" s="224"/>
      <c r="O1456" s="224"/>
      <c r="P1456" s="224"/>
      <c r="Q1456" s="224"/>
      <c r="R1456" s="224"/>
      <c r="S1456" s="224"/>
      <c r="T1456" s="225"/>
      <c r="AT1456" s="226" t="s">
        <v>211</v>
      </c>
      <c r="AU1456" s="226" t="s">
        <v>135</v>
      </c>
      <c r="AV1456" s="14" t="s">
        <v>135</v>
      </c>
      <c r="AW1456" s="14" t="s">
        <v>32</v>
      </c>
      <c r="AX1456" s="14" t="s">
        <v>76</v>
      </c>
      <c r="AY1456" s="226" t="s">
        <v>126</v>
      </c>
    </row>
    <row r="1457" spans="1:65" s="13" customFormat="1">
      <c r="B1457" s="205"/>
      <c r="C1457" s="206"/>
      <c r="D1457" s="207" t="s">
        <v>211</v>
      </c>
      <c r="E1457" s="208" t="s">
        <v>1</v>
      </c>
      <c r="F1457" s="209" t="s">
        <v>371</v>
      </c>
      <c r="G1457" s="206"/>
      <c r="H1457" s="208" t="s">
        <v>1</v>
      </c>
      <c r="I1457" s="210"/>
      <c r="J1457" s="206"/>
      <c r="K1457" s="206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211</v>
      </c>
      <c r="AU1457" s="215" t="s">
        <v>135</v>
      </c>
      <c r="AV1457" s="13" t="s">
        <v>83</v>
      </c>
      <c r="AW1457" s="13" t="s">
        <v>32</v>
      </c>
      <c r="AX1457" s="13" t="s">
        <v>76</v>
      </c>
      <c r="AY1457" s="215" t="s">
        <v>126</v>
      </c>
    </row>
    <row r="1458" spans="1:65" s="14" customFormat="1">
      <c r="B1458" s="216"/>
      <c r="C1458" s="217"/>
      <c r="D1458" s="207" t="s">
        <v>211</v>
      </c>
      <c r="E1458" s="218" t="s">
        <v>1</v>
      </c>
      <c r="F1458" s="219" t="s">
        <v>1977</v>
      </c>
      <c r="G1458" s="217"/>
      <c r="H1458" s="220">
        <v>69.2</v>
      </c>
      <c r="I1458" s="221"/>
      <c r="J1458" s="217"/>
      <c r="K1458" s="217"/>
      <c r="L1458" s="222"/>
      <c r="M1458" s="223"/>
      <c r="N1458" s="224"/>
      <c r="O1458" s="224"/>
      <c r="P1458" s="224"/>
      <c r="Q1458" s="224"/>
      <c r="R1458" s="224"/>
      <c r="S1458" s="224"/>
      <c r="T1458" s="225"/>
      <c r="AT1458" s="226" t="s">
        <v>211</v>
      </c>
      <c r="AU1458" s="226" t="s">
        <v>135</v>
      </c>
      <c r="AV1458" s="14" t="s">
        <v>135</v>
      </c>
      <c r="AW1458" s="14" t="s">
        <v>32</v>
      </c>
      <c r="AX1458" s="14" t="s">
        <v>76</v>
      </c>
      <c r="AY1458" s="226" t="s">
        <v>126</v>
      </c>
    </row>
    <row r="1459" spans="1:65" s="15" customFormat="1">
      <c r="B1459" s="227"/>
      <c r="C1459" s="228"/>
      <c r="D1459" s="207" t="s">
        <v>211</v>
      </c>
      <c r="E1459" s="229" t="s">
        <v>1</v>
      </c>
      <c r="F1459" s="230" t="s">
        <v>219</v>
      </c>
      <c r="G1459" s="228"/>
      <c r="H1459" s="231">
        <v>219.2</v>
      </c>
      <c r="I1459" s="232"/>
      <c r="J1459" s="228"/>
      <c r="K1459" s="228"/>
      <c r="L1459" s="233"/>
      <c r="M1459" s="234"/>
      <c r="N1459" s="235"/>
      <c r="O1459" s="235"/>
      <c r="P1459" s="235"/>
      <c r="Q1459" s="235"/>
      <c r="R1459" s="235"/>
      <c r="S1459" s="235"/>
      <c r="T1459" s="236"/>
      <c r="AT1459" s="237" t="s">
        <v>211</v>
      </c>
      <c r="AU1459" s="237" t="s">
        <v>135</v>
      </c>
      <c r="AV1459" s="15" t="s">
        <v>148</v>
      </c>
      <c r="AW1459" s="15" t="s">
        <v>32</v>
      </c>
      <c r="AX1459" s="15" t="s">
        <v>83</v>
      </c>
      <c r="AY1459" s="237" t="s">
        <v>126</v>
      </c>
    </row>
    <row r="1460" spans="1:65" s="2" customFormat="1" ht="21.75" customHeight="1">
      <c r="A1460" s="35"/>
      <c r="B1460" s="36"/>
      <c r="C1460" s="187" t="s">
        <v>1978</v>
      </c>
      <c r="D1460" s="187" t="s">
        <v>129</v>
      </c>
      <c r="E1460" s="188" t="s">
        <v>1979</v>
      </c>
      <c r="F1460" s="189" t="s">
        <v>1980</v>
      </c>
      <c r="G1460" s="190" t="s">
        <v>209</v>
      </c>
      <c r="H1460" s="191">
        <v>834.178</v>
      </c>
      <c r="I1460" s="192"/>
      <c r="J1460" s="193">
        <f>ROUND(I1460*H1460,2)</f>
        <v>0</v>
      </c>
      <c r="K1460" s="189" t="s">
        <v>133</v>
      </c>
      <c r="L1460" s="40"/>
      <c r="M1460" s="194" t="s">
        <v>1</v>
      </c>
      <c r="N1460" s="195" t="s">
        <v>42</v>
      </c>
      <c r="O1460" s="72"/>
      <c r="P1460" s="196">
        <f>O1460*H1460</f>
        <v>0</v>
      </c>
      <c r="Q1460" s="196">
        <v>3.0000000000000001E-5</v>
      </c>
      <c r="R1460" s="196">
        <f>Q1460*H1460</f>
        <v>2.502534E-2</v>
      </c>
      <c r="S1460" s="196">
        <v>0</v>
      </c>
      <c r="T1460" s="197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98" t="s">
        <v>298</v>
      </c>
      <c r="AT1460" s="198" t="s">
        <v>129</v>
      </c>
      <c r="AU1460" s="198" t="s">
        <v>135</v>
      </c>
      <c r="AY1460" s="18" t="s">
        <v>126</v>
      </c>
      <c r="BE1460" s="199">
        <f>IF(N1460="základní",J1460,0)</f>
        <v>0</v>
      </c>
      <c r="BF1460" s="199">
        <f>IF(N1460="snížená",J1460,0)</f>
        <v>0</v>
      </c>
      <c r="BG1460" s="199">
        <f>IF(N1460="zákl. přenesená",J1460,0)</f>
        <v>0</v>
      </c>
      <c r="BH1460" s="199">
        <f>IF(N1460="sníž. přenesená",J1460,0)</f>
        <v>0</v>
      </c>
      <c r="BI1460" s="199">
        <f>IF(N1460="nulová",J1460,0)</f>
        <v>0</v>
      </c>
      <c r="BJ1460" s="18" t="s">
        <v>135</v>
      </c>
      <c r="BK1460" s="199">
        <f>ROUND(I1460*H1460,2)</f>
        <v>0</v>
      </c>
      <c r="BL1460" s="18" t="s">
        <v>298</v>
      </c>
      <c r="BM1460" s="198" t="s">
        <v>1981</v>
      </c>
    </row>
    <row r="1461" spans="1:65" s="13" customFormat="1">
      <c r="B1461" s="205"/>
      <c r="C1461" s="206"/>
      <c r="D1461" s="207" t="s">
        <v>211</v>
      </c>
      <c r="E1461" s="208" t="s">
        <v>1</v>
      </c>
      <c r="F1461" s="209" t="s">
        <v>351</v>
      </c>
      <c r="G1461" s="206"/>
      <c r="H1461" s="208" t="s">
        <v>1</v>
      </c>
      <c r="I1461" s="210"/>
      <c r="J1461" s="206"/>
      <c r="K1461" s="206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211</v>
      </c>
      <c r="AU1461" s="215" t="s">
        <v>135</v>
      </c>
      <c r="AV1461" s="13" t="s">
        <v>83</v>
      </c>
      <c r="AW1461" s="13" t="s">
        <v>32</v>
      </c>
      <c r="AX1461" s="13" t="s">
        <v>76</v>
      </c>
      <c r="AY1461" s="215" t="s">
        <v>126</v>
      </c>
    </row>
    <row r="1462" spans="1:65" s="14" customFormat="1">
      <c r="B1462" s="216"/>
      <c r="C1462" s="217"/>
      <c r="D1462" s="207" t="s">
        <v>211</v>
      </c>
      <c r="E1462" s="218" t="s">
        <v>1</v>
      </c>
      <c r="F1462" s="219" t="s">
        <v>501</v>
      </c>
      <c r="G1462" s="217"/>
      <c r="H1462" s="220">
        <v>68.88</v>
      </c>
      <c r="I1462" s="221"/>
      <c r="J1462" s="217"/>
      <c r="K1462" s="217"/>
      <c r="L1462" s="222"/>
      <c r="M1462" s="223"/>
      <c r="N1462" s="224"/>
      <c r="O1462" s="224"/>
      <c r="P1462" s="224"/>
      <c r="Q1462" s="224"/>
      <c r="R1462" s="224"/>
      <c r="S1462" s="224"/>
      <c r="T1462" s="225"/>
      <c r="AT1462" s="226" t="s">
        <v>211</v>
      </c>
      <c r="AU1462" s="226" t="s">
        <v>135</v>
      </c>
      <c r="AV1462" s="14" t="s">
        <v>135</v>
      </c>
      <c r="AW1462" s="14" t="s">
        <v>32</v>
      </c>
      <c r="AX1462" s="14" t="s">
        <v>76</v>
      </c>
      <c r="AY1462" s="226" t="s">
        <v>126</v>
      </c>
    </row>
    <row r="1463" spans="1:65" s="14" customFormat="1">
      <c r="B1463" s="216"/>
      <c r="C1463" s="217"/>
      <c r="D1463" s="207" t="s">
        <v>211</v>
      </c>
      <c r="E1463" s="218" t="s">
        <v>1</v>
      </c>
      <c r="F1463" s="219" t="s">
        <v>503</v>
      </c>
      <c r="G1463" s="217"/>
      <c r="H1463" s="220">
        <v>28.056000000000001</v>
      </c>
      <c r="I1463" s="221"/>
      <c r="J1463" s="217"/>
      <c r="K1463" s="217"/>
      <c r="L1463" s="222"/>
      <c r="M1463" s="223"/>
      <c r="N1463" s="224"/>
      <c r="O1463" s="224"/>
      <c r="P1463" s="224"/>
      <c r="Q1463" s="224"/>
      <c r="R1463" s="224"/>
      <c r="S1463" s="224"/>
      <c r="T1463" s="225"/>
      <c r="AT1463" s="226" t="s">
        <v>211</v>
      </c>
      <c r="AU1463" s="226" t="s">
        <v>135</v>
      </c>
      <c r="AV1463" s="14" t="s">
        <v>135</v>
      </c>
      <c r="AW1463" s="14" t="s">
        <v>32</v>
      </c>
      <c r="AX1463" s="14" t="s">
        <v>76</v>
      </c>
      <c r="AY1463" s="226" t="s">
        <v>126</v>
      </c>
    </row>
    <row r="1464" spans="1:65" s="14" customFormat="1">
      <c r="B1464" s="216"/>
      <c r="C1464" s="217"/>
      <c r="D1464" s="207" t="s">
        <v>211</v>
      </c>
      <c r="E1464" s="218" t="s">
        <v>1</v>
      </c>
      <c r="F1464" s="219" t="s">
        <v>1982</v>
      </c>
      <c r="G1464" s="217"/>
      <c r="H1464" s="220">
        <v>29.315999999999999</v>
      </c>
      <c r="I1464" s="221"/>
      <c r="J1464" s="217"/>
      <c r="K1464" s="217"/>
      <c r="L1464" s="222"/>
      <c r="M1464" s="223"/>
      <c r="N1464" s="224"/>
      <c r="O1464" s="224"/>
      <c r="P1464" s="224"/>
      <c r="Q1464" s="224"/>
      <c r="R1464" s="224"/>
      <c r="S1464" s="224"/>
      <c r="T1464" s="225"/>
      <c r="AT1464" s="226" t="s">
        <v>211</v>
      </c>
      <c r="AU1464" s="226" t="s">
        <v>135</v>
      </c>
      <c r="AV1464" s="14" t="s">
        <v>135</v>
      </c>
      <c r="AW1464" s="14" t="s">
        <v>32</v>
      </c>
      <c r="AX1464" s="14" t="s">
        <v>76</v>
      </c>
      <c r="AY1464" s="226" t="s">
        <v>126</v>
      </c>
    </row>
    <row r="1465" spans="1:65" s="14" customFormat="1">
      <c r="B1465" s="216"/>
      <c r="C1465" s="217"/>
      <c r="D1465" s="207" t="s">
        <v>211</v>
      </c>
      <c r="E1465" s="218" t="s">
        <v>1</v>
      </c>
      <c r="F1465" s="219" t="s">
        <v>1983</v>
      </c>
      <c r="G1465" s="217"/>
      <c r="H1465" s="220">
        <v>0.24</v>
      </c>
      <c r="I1465" s="221"/>
      <c r="J1465" s="217"/>
      <c r="K1465" s="217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211</v>
      </c>
      <c r="AU1465" s="226" t="s">
        <v>135</v>
      </c>
      <c r="AV1465" s="14" t="s">
        <v>135</v>
      </c>
      <c r="AW1465" s="14" t="s">
        <v>32</v>
      </c>
      <c r="AX1465" s="14" t="s">
        <v>76</v>
      </c>
      <c r="AY1465" s="226" t="s">
        <v>126</v>
      </c>
    </row>
    <row r="1466" spans="1:65" s="14" customFormat="1">
      <c r="B1466" s="216"/>
      <c r="C1466" s="217"/>
      <c r="D1466" s="207" t="s">
        <v>211</v>
      </c>
      <c r="E1466" s="218" t="s">
        <v>1</v>
      </c>
      <c r="F1466" s="219" t="s">
        <v>1984</v>
      </c>
      <c r="G1466" s="217"/>
      <c r="H1466" s="220">
        <v>3.5</v>
      </c>
      <c r="I1466" s="221"/>
      <c r="J1466" s="217"/>
      <c r="K1466" s="217"/>
      <c r="L1466" s="222"/>
      <c r="M1466" s="223"/>
      <c r="N1466" s="224"/>
      <c r="O1466" s="224"/>
      <c r="P1466" s="224"/>
      <c r="Q1466" s="224"/>
      <c r="R1466" s="224"/>
      <c r="S1466" s="224"/>
      <c r="T1466" s="225"/>
      <c r="AT1466" s="226" t="s">
        <v>211</v>
      </c>
      <c r="AU1466" s="226" t="s">
        <v>135</v>
      </c>
      <c r="AV1466" s="14" t="s">
        <v>135</v>
      </c>
      <c r="AW1466" s="14" t="s">
        <v>32</v>
      </c>
      <c r="AX1466" s="14" t="s">
        <v>76</v>
      </c>
      <c r="AY1466" s="226" t="s">
        <v>126</v>
      </c>
    </row>
    <row r="1467" spans="1:65" s="14" customFormat="1">
      <c r="B1467" s="216"/>
      <c r="C1467" s="217"/>
      <c r="D1467" s="207" t="s">
        <v>211</v>
      </c>
      <c r="E1467" s="218" t="s">
        <v>1</v>
      </c>
      <c r="F1467" s="219" t="s">
        <v>1955</v>
      </c>
      <c r="G1467" s="217"/>
      <c r="H1467" s="220">
        <v>0.96</v>
      </c>
      <c r="I1467" s="221"/>
      <c r="J1467" s="217"/>
      <c r="K1467" s="217"/>
      <c r="L1467" s="222"/>
      <c r="M1467" s="223"/>
      <c r="N1467" s="224"/>
      <c r="O1467" s="224"/>
      <c r="P1467" s="224"/>
      <c r="Q1467" s="224"/>
      <c r="R1467" s="224"/>
      <c r="S1467" s="224"/>
      <c r="T1467" s="225"/>
      <c r="AT1467" s="226" t="s">
        <v>211</v>
      </c>
      <c r="AU1467" s="226" t="s">
        <v>135</v>
      </c>
      <c r="AV1467" s="14" t="s">
        <v>135</v>
      </c>
      <c r="AW1467" s="14" t="s">
        <v>32</v>
      </c>
      <c r="AX1467" s="14" t="s">
        <v>76</v>
      </c>
      <c r="AY1467" s="226" t="s">
        <v>126</v>
      </c>
    </row>
    <row r="1468" spans="1:65" s="14" customFormat="1">
      <c r="B1468" s="216"/>
      <c r="C1468" s="217"/>
      <c r="D1468" s="207" t="s">
        <v>211</v>
      </c>
      <c r="E1468" s="218" t="s">
        <v>1</v>
      </c>
      <c r="F1468" s="219" t="s">
        <v>1968</v>
      </c>
      <c r="G1468" s="217"/>
      <c r="H1468" s="220">
        <v>41.16</v>
      </c>
      <c r="I1468" s="221"/>
      <c r="J1468" s="217"/>
      <c r="K1468" s="217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211</v>
      </c>
      <c r="AU1468" s="226" t="s">
        <v>135</v>
      </c>
      <c r="AV1468" s="14" t="s">
        <v>135</v>
      </c>
      <c r="AW1468" s="14" t="s">
        <v>32</v>
      </c>
      <c r="AX1468" s="14" t="s">
        <v>76</v>
      </c>
      <c r="AY1468" s="226" t="s">
        <v>126</v>
      </c>
    </row>
    <row r="1469" spans="1:65" s="14" customFormat="1">
      <c r="B1469" s="216"/>
      <c r="C1469" s="217"/>
      <c r="D1469" s="207" t="s">
        <v>211</v>
      </c>
      <c r="E1469" s="218" t="s">
        <v>1</v>
      </c>
      <c r="F1469" s="219" t="s">
        <v>506</v>
      </c>
      <c r="G1469" s="217"/>
      <c r="H1469" s="220">
        <v>26.88</v>
      </c>
      <c r="I1469" s="221"/>
      <c r="J1469" s="217"/>
      <c r="K1469" s="217"/>
      <c r="L1469" s="222"/>
      <c r="M1469" s="223"/>
      <c r="N1469" s="224"/>
      <c r="O1469" s="224"/>
      <c r="P1469" s="224"/>
      <c r="Q1469" s="224"/>
      <c r="R1469" s="224"/>
      <c r="S1469" s="224"/>
      <c r="T1469" s="225"/>
      <c r="AT1469" s="226" t="s">
        <v>211</v>
      </c>
      <c r="AU1469" s="226" t="s">
        <v>135</v>
      </c>
      <c r="AV1469" s="14" t="s">
        <v>135</v>
      </c>
      <c r="AW1469" s="14" t="s">
        <v>32</v>
      </c>
      <c r="AX1469" s="14" t="s">
        <v>76</v>
      </c>
      <c r="AY1469" s="226" t="s">
        <v>126</v>
      </c>
    </row>
    <row r="1470" spans="1:65" s="14" customFormat="1">
      <c r="B1470" s="216"/>
      <c r="C1470" s="217"/>
      <c r="D1470" s="207" t="s">
        <v>211</v>
      </c>
      <c r="E1470" s="218" t="s">
        <v>1</v>
      </c>
      <c r="F1470" s="219" t="s">
        <v>1985</v>
      </c>
      <c r="G1470" s="217"/>
      <c r="H1470" s="220">
        <v>8.2799999999999994</v>
      </c>
      <c r="I1470" s="221"/>
      <c r="J1470" s="217"/>
      <c r="K1470" s="217"/>
      <c r="L1470" s="222"/>
      <c r="M1470" s="223"/>
      <c r="N1470" s="224"/>
      <c r="O1470" s="224"/>
      <c r="P1470" s="224"/>
      <c r="Q1470" s="224"/>
      <c r="R1470" s="224"/>
      <c r="S1470" s="224"/>
      <c r="T1470" s="225"/>
      <c r="AT1470" s="226" t="s">
        <v>211</v>
      </c>
      <c r="AU1470" s="226" t="s">
        <v>135</v>
      </c>
      <c r="AV1470" s="14" t="s">
        <v>135</v>
      </c>
      <c r="AW1470" s="14" t="s">
        <v>32</v>
      </c>
      <c r="AX1470" s="14" t="s">
        <v>76</v>
      </c>
      <c r="AY1470" s="226" t="s">
        <v>126</v>
      </c>
    </row>
    <row r="1471" spans="1:65" s="14" customFormat="1">
      <c r="B1471" s="216"/>
      <c r="C1471" s="217"/>
      <c r="D1471" s="207" t="s">
        <v>211</v>
      </c>
      <c r="E1471" s="218" t="s">
        <v>1</v>
      </c>
      <c r="F1471" s="219" t="s">
        <v>912</v>
      </c>
      <c r="G1471" s="217"/>
      <c r="H1471" s="220">
        <v>0.8</v>
      </c>
      <c r="I1471" s="221"/>
      <c r="J1471" s="217"/>
      <c r="K1471" s="217"/>
      <c r="L1471" s="222"/>
      <c r="M1471" s="223"/>
      <c r="N1471" s="224"/>
      <c r="O1471" s="224"/>
      <c r="P1471" s="224"/>
      <c r="Q1471" s="224"/>
      <c r="R1471" s="224"/>
      <c r="S1471" s="224"/>
      <c r="T1471" s="225"/>
      <c r="AT1471" s="226" t="s">
        <v>211</v>
      </c>
      <c r="AU1471" s="226" t="s">
        <v>135</v>
      </c>
      <c r="AV1471" s="14" t="s">
        <v>135</v>
      </c>
      <c r="AW1471" s="14" t="s">
        <v>32</v>
      </c>
      <c r="AX1471" s="14" t="s">
        <v>76</v>
      </c>
      <c r="AY1471" s="226" t="s">
        <v>126</v>
      </c>
    </row>
    <row r="1472" spans="1:65" s="16" customFormat="1">
      <c r="B1472" s="254"/>
      <c r="C1472" s="255"/>
      <c r="D1472" s="207" t="s">
        <v>211</v>
      </c>
      <c r="E1472" s="256" t="s">
        <v>1</v>
      </c>
      <c r="F1472" s="257" t="s">
        <v>500</v>
      </c>
      <c r="G1472" s="255"/>
      <c r="H1472" s="258">
        <v>208.072</v>
      </c>
      <c r="I1472" s="259"/>
      <c r="J1472" s="255"/>
      <c r="K1472" s="255"/>
      <c r="L1472" s="260"/>
      <c r="M1472" s="261"/>
      <c r="N1472" s="262"/>
      <c r="O1472" s="262"/>
      <c r="P1472" s="262"/>
      <c r="Q1472" s="262"/>
      <c r="R1472" s="262"/>
      <c r="S1472" s="262"/>
      <c r="T1472" s="263"/>
      <c r="AT1472" s="264" t="s">
        <v>211</v>
      </c>
      <c r="AU1472" s="264" t="s">
        <v>135</v>
      </c>
      <c r="AV1472" s="16" t="s">
        <v>144</v>
      </c>
      <c r="AW1472" s="16" t="s">
        <v>32</v>
      </c>
      <c r="AX1472" s="16" t="s">
        <v>76</v>
      </c>
      <c r="AY1472" s="264" t="s">
        <v>126</v>
      </c>
    </row>
    <row r="1473" spans="2:51" s="13" customFormat="1">
      <c r="B1473" s="205"/>
      <c r="C1473" s="206"/>
      <c r="D1473" s="207" t="s">
        <v>211</v>
      </c>
      <c r="E1473" s="208" t="s">
        <v>1</v>
      </c>
      <c r="F1473" s="209" t="s">
        <v>355</v>
      </c>
      <c r="G1473" s="206"/>
      <c r="H1473" s="208" t="s">
        <v>1</v>
      </c>
      <c r="I1473" s="210"/>
      <c r="J1473" s="206"/>
      <c r="K1473" s="206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211</v>
      </c>
      <c r="AU1473" s="215" t="s">
        <v>135</v>
      </c>
      <c r="AV1473" s="13" t="s">
        <v>83</v>
      </c>
      <c r="AW1473" s="13" t="s">
        <v>32</v>
      </c>
      <c r="AX1473" s="13" t="s">
        <v>76</v>
      </c>
      <c r="AY1473" s="215" t="s">
        <v>126</v>
      </c>
    </row>
    <row r="1474" spans="2:51" s="14" customFormat="1">
      <c r="B1474" s="216"/>
      <c r="C1474" s="217"/>
      <c r="D1474" s="207" t="s">
        <v>211</v>
      </c>
      <c r="E1474" s="218" t="s">
        <v>1</v>
      </c>
      <c r="F1474" s="219" t="s">
        <v>1969</v>
      </c>
      <c r="G1474" s="217"/>
      <c r="H1474" s="220">
        <v>82.32</v>
      </c>
      <c r="I1474" s="221"/>
      <c r="J1474" s="217"/>
      <c r="K1474" s="217"/>
      <c r="L1474" s="222"/>
      <c r="M1474" s="223"/>
      <c r="N1474" s="224"/>
      <c r="O1474" s="224"/>
      <c r="P1474" s="224"/>
      <c r="Q1474" s="224"/>
      <c r="R1474" s="224"/>
      <c r="S1474" s="224"/>
      <c r="T1474" s="225"/>
      <c r="AT1474" s="226" t="s">
        <v>211</v>
      </c>
      <c r="AU1474" s="226" t="s">
        <v>135</v>
      </c>
      <c r="AV1474" s="14" t="s">
        <v>135</v>
      </c>
      <c r="AW1474" s="14" t="s">
        <v>32</v>
      </c>
      <c r="AX1474" s="14" t="s">
        <v>76</v>
      </c>
      <c r="AY1474" s="226" t="s">
        <v>126</v>
      </c>
    </row>
    <row r="1475" spans="2:51" s="14" customFormat="1">
      <c r="B1475" s="216"/>
      <c r="C1475" s="217"/>
      <c r="D1475" s="207" t="s">
        <v>211</v>
      </c>
      <c r="E1475" s="218" t="s">
        <v>1</v>
      </c>
      <c r="F1475" s="219" t="s">
        <v>918</v>
      </c>
      <c r="G1475" s="217"/>
      <c r="H1475" s="220">
        <v>0.64</v>
      </c>
      <c r="I1475" s="221"/>
      <c r="J1475" s="217"/>
      <c r="K1475" s="217"/>
      <c r="L1475" s="222"/>
      <c r="M1475" s="223"/>
      <c r="N1475" s="224"/>
      <c r="O1475" s="224"/>
      <c r="P1475" s="224"/>
      <c r="Q1475" s="224"/>
      <c r="R1475" s="224"/>
      <c r="S1475" s="224"/>
      <c r="T1475" s="225"/>
      <c r="AT1475" s="226" t="s">
        <v>211</v>
      </c>
      <c r="AU1475" s="226" t="s">
        <v>135</v>
      </c>
      <c r="AV1475" s="14" t="s">
        <v>135</v>
      </c>
      <c r="AW1475" s="14" t="s">
        <v>32</v>
      </c>
      <c r="AX1475" s="14" t="s">
        <v>76</v>
      </c>
      <c r="AY1475" s="226" t="s">
        <v>126</v>
      </c>
    </row>
    <row r="1476" spans="2:51" s="14" customFormat="1">
      <c r="B1476" s="216"/>
      <c r="C1476" s="217"/>
      <c r="D1476" s="207" t="s">
        <v>211</v>
      </c>
      <c r="E1476" s="218" t="s">
        <v>1</v>
      </c>
      <c r="F1476" s="219" t="s">
        <v>512</v>
      </c>
      <c r="G1476" s="217"/>
      <c r="H1476" s="220">
        <v>16.559999999999999</v>
      </c>
      <c r="I1476" s="221"/>
      <c r="J1476" s="217"/>
      <c r="K1476" s="217"/>
      <c r="L1476" s="222"/>
      <c r="M1476" s="223"/>
      <c r="N1476" s="224"/>
      <c r="O1476" s="224"/>
      <c r="P1476" s="224"/>
      <c r="Q1476" s="224"/>
      <c r="R1476" s="224"/>
      <c r="S1476" s="224"/>
      <c r="T1476" s="225"/>
      <c r="AT1476" s="226" t="s">
        <v>211</v>
      </c>
      <c r="AU1476" s="226" t="s">
        <v>135</v>
      </c>
      <c r="AV1476" s="14" t="s">
        <v>135</v>
      </c>
      <c r="AW1476" s="14" t="s">
        <v>32</v>
      </c>
      <c r="AX1476" s="14" t="s">
        <v>76</v>
      </c>
      <c r="AY1476" s="226" t="s">
        <v>126</v>
      </c>
    </row>
    <row r="1477" spans="2:51" s="14" customFormat="1">
      <c r="B1477" s="216"/>
      <c r="C1477" s="217"/>
      <c r="D1477" s="207" t="s">
        <v>211</v>
      </c>
      <c r="E1477" s="218" t="s">
        <v>1</v>
      </c>
      <c r="F1477" s="219" t="s">
        <v>511</v>
      </c>
      <c r="G1477" s="217"/>
      <c r="H1477" s="220">
        <v>53.76</v>
      </c>
      <c r="I1477" s="221"/>
      <c r="J1477" s="217"/>
      <c r="K1477" s="217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211</v>
      </c>
      <c r="AU1477" s="226" t="s">
        <v>135</v>
      </c>
      <c r="AV1477" s="14" t="s">
        <v>135</v>
      </c>
      <c r="AW1477" s="14" t="s">
        <v>32</v>
      </c>
      <c r="AX1477" s="14" t="s">
        <v>76</v>
      </c>
      <c r="AY1477" s="226" t="s">
        <v>126</v>
      </c>
    </row>
    <row r="1478" spans="2:51" s="14" customFormat="1">
      <c r="B1478" s="216"/>
      <c r="C1478" s="217"/>
      <c r="D1478" s="207" t="s">
        <v>211</v>
      </c>
      <c r="E1478" s="218" t="s">
        <v>1</v>
      </c>
      <c r="F1478" s="219" t="s">
        <v>1986</v>
      </c>
      <c r="G1478" s="217"/>
      <c r="H1478" s="220">
        <v>3.2</v>
      </c>
      <c r="I1478" s="221"/>
      <c r="J1478" s="217"/>
      <c r="K1478" s="217"/>
      <c r="L1478" s="222"/>
      <c r="M1478" s="223"/>
      <c r="N1478" s="224"/>
      <c r="O1478" s="224"/>
      <c r="P1478" s="224"/>
      <c r="Q1478" s="224"/>
      <c r="R1478" s="224"/>
      <c r="S1478" s="224"/>
      <c r="T1478" s="225"/>
      <c r="AT1478" s="226" t="s">
        <v>211</v>
      </c>
      <c r="AU1478" s="226" t="s">
        <v>135</v>
      </c>
      <c r="AV1478" s="14" t="s">
        <v>135</v>
      </c>
      <c r="AW1478" s="14" t="s">
        <v>32</v>
      </c>
      <c r="AX1478" s="14" t="s">
        <v>76</v>
      </c>
      <c r="AY1478" s="226" t="s">
        <v>126</v>
      </c>
    </row>
    <row r="1479" spans="2:51" s="14" customFormat="1">
      <c r="B1479" s="216"/>
      <c r="C1479" s="217"/>
      <c r="D1479" s="207" t="s">
        <v>211</v>
      </c>
      <c r="E1479" s="218" t="s">
        <v>1</v>
      </c>
      <c r="F1479" s="219" t="s">
        <v>1987</v>
      </c>
      <c r="G1479" s="217"/>
      <c r="H1479" s="220">
        <v>7</v>
      </c>
      <c r="I1479" s="221"/>
      <c r="J1479" s="217"/>
      <c r="K1479" s="217"/>
      <c r="L1479" s="222"/>
      <c r="M1479" s="223"/>
      <c r="N1479" s="224"/>
      <c r="O1479" s="224"/>
      <c r="P1479" s="224"/>
      <c r="Q1479" s="224"/>
      <c r="R1479" s="224"/>
      <c r="S1479" s="224"/>
      <c r="T1479" s="225"/>
      <c r="AT1479" s="226" t="s">
        <v>211</v>
      </c>
      <c r="AU1479" s="226" t="s">
        <v>135</v>
      </c>
      <c r="AV1479" s="14" t="s">
        <v>135</v>
      </c>
      <c r="AW1479" s="14" t="s">
        <v>32</v>
      </c>
      <c r="AX1479" s="14" t="s">
        <v>76</v>
      </c>
      <c r="AY1479" s="226" t="s">
        <v>126</v>
      </c>
    </row>
    <row r="1480" spans="2:51" s="14" customFormat="1">
      <c r="B1480" s="216"/>
      <c r="C1480" s="217"/>
      <c r="D1480" s="207" t="s">
        <v>211</v>
      </c>
      <c r="E1480" s="218" t="s">
        <v>1</v>
      </c>
      <c r="F1480" s="219" t="s">
        <v>514</v>
      </c>
      <c r="G1480" s="217"/>
      <c r="H1480" s="220">
        <v>137.76</v>
      </c>
      <c r="I1480" s="221"/>
      <c r="J1480" s="217"/>
      <c r="K1480" s="217"/>
      <c r="L1480" s="222"/>
      <c r="M1480" s="223"/>
      <c r="N1480" s="224"/>
      <c r="O1480" s="224"/>
      <c r="P1480" s="224"/>
      <c r="Q1480" s="224"/>
      <c r="R1480" s="224"/>
      <c r="S1480" s="224"/>
      <c r="T1480" s="225"/>
      <c r="AT1480" s="226" t="s">
        <v>211</v>
      </c>
      <c r="AU1480" s="226" t="s">
        <v>135</v>
      </c>
      <c r="AV1480" s="14" t="s">
        <v>135</v>
      </c>
      <c r="AW1480" s="14" t="s">
        <v>32</v>
      </c>
      <c r="AX1480" s="14" t="s">
        <v>76</v>
      </c>
      <c r="AY1480" s="226" t="s">
        <v>126</v>
      </c>
    </row>
    <row r="1481" spans="2:51" s="14" customFormat="1">
      <c r="B1481" s="216"/>
      <c r="C1481" s="217"/>
      <c r="D1481" s="207" t="s">
        <v>211</v>
      </c>
      <c r="E1481" s="218" t="s">
        <v>1</v>
      </c>
      <c r="F1481" s="219" t="s">
        <v>515</v>
      </c>
      <c r="G1481" s="217"/>
      <c r="H1481" s="220">
        <v>58.631999999999998</v>
      </c>
      <c r="I1481" s="221"/>
      <c r="J1481" s="217"/>
      <c r="K1481" s="217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211</v>
      </c>
      <c r="AU1481" s="226" t="s">
        <v>135</v>
      </c>
      <c r="AV1481" s="14" t="s">
        <v>135</v>
      </c>
      <c r="AW1481" s="14" t="s">
        <v>32</v>
      </c>
      <c r="AX1481" s="14" t="s">
        <v>76</v>
      </c>
      <c r="AY1481" s="226" t="s">
        <v>126</v>
      </c>
    </row>
    <row r="1482" spans="2:51" s="14" customFormat="1">
      <c r="B1482" s="216"/>
      <c r="C1482" s="217"/>
      <c r="D1482" s="207" t="s">
        <v>211</v>
      </c>
      <c r="E1482" s="218" t="s">
        <v>1</v>
      </c>
      <c r="F1482" s="219" t="s">
        <v>516</v>
      </c>
      <c r="G1482" s="217"/>
      <c r="H1482" s="220">
        <v>56.112000000000002</v>
      </c>
      <c r="I1482" s="221"/>
      <c r="J1482" s="217"/>
      <c r="K1482" s="217"/>
      <c r="L1482" s="222"/>
      <c r="M1482" s="223"/>
      <c r="N1482" s="224"/>
      <c r="O1482" s="224"/>
      <c r="P1482" s="224"/>
      <c r="Q1482" s="224"/>
      <c r="R1482" s="224"/>
      <c r="S1482" s="224"/>
      <c r="T1482" s="225"/>
      <c r="AT1482" s="226" t="s">
        <v>211</v>
      </c>
      <c r="AU1482" s="226" t="s">
        <v>135</v>
      </c>
      <c r="AV1482" s="14" t="s">
        <v>135</v>
      </c>
      <c r="AW1482" s="14" t="s">
        <v>32</v>
      </c>
      <c r="AX1482" s="14" t="s">
        <v>76</v>
      </c>
      <c r="AY1482" s="226" t="s">
        <v>126</v>
      </c>
    </row>
    <row r="1483" spans="2:51" s="16" customFormat="1">
      <c r="B1483" s="254"/>
      <c r="C1483" s="255"/>
      <c r="D1483" s="207" t="s">
        <v>211</v>
      </c>
      <c r="E1483" s="256" t="s">
        <v>1</v>
      </c>
      <c r="F1483" s="257" t="s">
        <v>500</v>
      </c>
      <c r="G1483" s="255"/>
      <c r="H1483" s="258">
        <v>415.98400000000004</v>
      </c>
      <c r="I1483" s="259"/>
      <c r="J1483" s="255"/>
      <c r="K1483" s="255"/>
      <c r="L1483" s="260"/>
      <c r="M1483" s="261"/>
      <c r="N1483" s="262"/>
      <c r="O1483" s="262"/>
      <c r="P1483" s="262"/>
      <c r="Q1483" s="262"/>
      <c r="R1483" s="262"/>
      <c r="S1483" s="262"/>
      <c r="T1483" s="263"/>
      <c r="AT1483" s="264" t="s">
        <v>211</v>
      </c>
      <c r="AU1483" s="264" t="s">
        <v>135</v>
      </c>
      <c r="AV1483" s="16" t="s">
        <v>144</v>
      </c>
      <c r="AW1483" s="16" t="s">
        <v>32</v>
      </c>
      <c r="AX1483" s="16" t="s">
        <v>76</v>
      </c>
      <c r="AY1483" s="264" t="s">
        <v>126</v>
      </c>
    </row>
    <row r="1484" spans="2:51" s="13" customFormat="1">
      <c r="B1484" s="205"/>
      <c r="C1484" s="206"/>
      <c r="D1484" s="207" t="s">
        <v>211</v>
      </c>
      <c r="E1484" s="208" t="s">
        <v>1</v>
      </c>
      <c r="F1484" s="209" t="s">
        <v>371</v>
      </c>
      <c r="G1484" s="206"/>
      <c r="H1484" s="208" t="s">
        <v>1</v>
      </c>
      <c r="I1484" s="210"/>
      <c r="J1484" s="206"/>
      <c r="K1484" s="206"/>
      <c r="L1484" s="211"/>
      <c r="M1484" s="212"/>
      <c r="N1484" s="213"/>
      <c r="O1484" s="213"/>
      <c r="P1484" s="213"/>
      <c r="Q1484" s="213"/>
      <c r="R1484" s="213"/>
      <c r="S1484" s="213"/>
      <c r="T1484" s="214"/>
      <c r="AT1484" s="215" t="s">
        <v>211</v>
      </c>
      <c r="AU1484" s="215" t="s">
        <v>135</v>
      </c>
      <c r="AV1484" s="13" t="s">
        <v>83</v>
      </c>
      <c r="AW1484" s="13" t="s">
        <v>32</v>
      </c>
      <c r="AX1484" s="13" t="s">
        <v>76</v>
      </c>
      <c r="AY1484" s="215" t="s">
        <v>126</v>
      </c>
    </row>
    <row r="1485" spans="2:51" s="14" customFormat="1">
      <c r="B1485" s="216"/>
      <c r="C1485" s="217"/>
      <c r="D1485" s="207" t="s">
        <v>211</v>
      </c>
      <c r="E1485" s="218" t="s">
        <v>1</v>
      </c>
      <c r="F1485" s="219" t="s">
        <v>1430</v>
      </c>
      <c r="G1485" s="217"/>
      <c r="H1485" s="220">
        <v>34.44</v>
      </c>
      <c r="I1485" s="221"/>
      <c r="J1485" s="217"/>
      <c r="K1485" s="217"/>
      <c r="L1485" s="222"/>
      <c r="M1485" s="223"/>
      <c r="N1485" s="224"/>
      <c r="O1485" s="224"/>
      <c r="P1485" s="224"/>
      <c r="Q1485" s="224"/>
      <c r="R1485" s="224"/>
      <c r="S1485" s="224"/>
      <c r="T1485" s="225"/>
      <c r="AT1485" s="226" t="s">
        <v>211</v>
      </c>
      <c r="AU1485" s="226" t="s">
        <v>135</v>
      </c>
      <c r="AV1485" s="14" t="s">
        <v>135</v>
      </c>
      <c r="AW1485" s="14" t="s">
        <v>32</v>
      </c>
      <c r="AX1485" s="14" t="s">
        <v>76</v>
      </c>
      <c r="AY1485" s="226" t="s">
        <v>126</v>
      </c>
    </row>
    <row r="1486" spans="2:51" s="14" customFormat="1">
      <c r="B1486" s="216"/>
      <c r="C1486" s="217"/>
      <c r="D1486" s="207" t="s">
        <v>211</v>
      </c>
      <c r="E1486" s="218" t="s">
        <v>1</v>
      </c>
      <c r="F1486" s="219" t="s">
        <v>503</v>
      </c>
      <c r="G1486" s="217"/>
      <c r="H1486" s="220">
        <v>28.056000000000001</v>
      </c>
      <c r="I1486" s="221"/>
      <c r="J1486" s="217"/>
      <c r="K1486" s="217"/>
      <c r="L1486" s="222"/>
      <c r="M1486" s="223"/>
      <c r="N1486" s="224"/>
      <c r="O1486" s="224"/>
      <c r="P1486" s="224"/>
      <c r="Q1486" s="224"/>
      <c r="R1486" s="224"/>
      <c r="S1486" s="224"/>
      <c r="T1486" s="225"/>
      <c r="AT1486" s="226" t="s">
        <v>211</v>
      </c>
      <c r="AU1486" s="226" t="s">
        <v>135</v>
      </c>
      <c r="AV1486" s="14" t="s">
        <v>135</v>
      </c>
      <c r="AW1486" s="14" t="s">
        <v>32</v>
      </c>
      <c r="AX1486" s="14" t="s">
        <v>76</v>
      </c>
      <c r="AY1486" s="226" t="s">
        <v>126</v>
      </c>
    </row>
    <row r="1487" spans="2:51" s="14" customFormat="1">
      <c r="B1487" s="216"/>
      <c r="C1487" s="217"/>
      <c r="D1487" s="207" t="s">
        <v>211</v>
      </c>
      <c r="E1487" s="218" t="s">
        <v>1</v>
      </c>
      <c r="F1487" s="219" t="s">
        <v>1431</v>
      </c>
      <c r="G1487" s="217"/>
      <c r="H1487" s="220">
        <v>28.896000000000001</v>
      </c>
      <c r="I1487" s="221"/>
      <c r="J1487" s="217"/>
      <c r="K1487" s="217"/>
      <c r="L1487" s="222"/>
      <c r="M1487" s="223"/>
      <c r="N1487" s="224"/>
      <c r="O1487" s="224"/>
      <c r="P1487" s="224"/>
      <c r="Q1487" s="224"/>
      <c r="R1487" s="224"/>
      <c r="S1487" s="224"/>
      <c r="T1487" s="225"/>
      <c r="AT1487" s="226" t="s">
        <v>211</v>
      </c>
      <c r="AU1487" s="226" t="s">
        <v>135</v>
      </c>
      <c r="AV1487" s="14" t="s">
        <v>135</v>
      </c>
      <c r="AW1487" s="14" t="s">
        <v>32</v>
      </c>
      <c r="AX1487" s="14" t="s">
        <v>76</v>
      </c>
      <c r="AY1487" s="226" t="s">
        <v>126</v>
      </c>
    </row>
    <row r="1488" spans="2:51" s="14" customFormat="1">
      <c r="B1488" s="216"/>
      <c r="C1488" s="217"/>
      <c r="D1488" s="207" t="s">
        <v>211</v>
      </c>
      <c r="E1488" s="218" t="s">
        <v>1</v>
      </c>
      <c r="F1488" s="219" t="s">
        <v>1430</v>
      </c>
      <c r="G1488" s="217"/>
      <c r="H1488" s="220">
        <v>34.44</v>
      </c>
      <c r="I1488" s="221"/>
      <c r="J1488" s="217"/>
      <c r="K1488" s="217"/>
      <c r="L1488" s="222"/>
      <c r="M1488" s="223"/>
      <c r="N1488" s="224"/>
      <c r="O1488" s="224"/>
      <c r="P1488" s="224"/>
      <c r="Q1488" s="224"/>
      <c r="R1488" s="224"/>
      <c r="S1488" s="224"/>
      <c r="T1488" s="225"/>
      <c r="AT1488" s="226" t="s">
        <v>211</v>
      </c>
      <c r="AU1488" s="226" t="s">
        <v>135</v>
      </c>
      <c r="AV1488" s="14" t="s">
        <v>135</v>
      </c>
      <c r="AW1488" s="14" t="s">
        <v>32</v>
      </c>
      <c r="AX1488" s="14" t="s">
        <v>76</v>
      </c>
      <c r="AY1488" s="226" t="s">
        <v>126</v>
      </c>
    </row>
    <row r="1489" spans="1:65" s="14" customFormat="1">
      <c r="B1489" s="216"/>
      <c r="C1489" s="217"/>
      <c r="D1489" s="207" t="s">
        <v>211</v>
      </c>
      <c r="E1489" s="218" t="s">
        <v>1</v>
      </c>
      <c r="F1489" s="219" t="s">
        <v>917</v>
      </c>
      <c r="G1489" s="217"/>
      <c r="H1489" s="220">
        <v>1.6</v>
      </c>
      <c r="I1489" s="221"/>
      <c r="J1489" s="217"/>
      <c r="K1489" s="217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211</v>
      </c>
      <c r="AU1489" s="226" t="s">
        <v>135</v>
      </c>
      <c r="AV1489" s="14" t="s">
        <v>135</v>
      </c>
      <c r="AW1489" s="14" t="s">
        <v>32</v>
      </c>
      <c r="AX1489" s="14" t="s">
        <v>76</v>
      </c>
      <c r="AY1489" s="226" t="s">
        <v>126</v>
      </c>
    </row>
    <row r="1490" spans="1:65" s="14" customFormat="1">
      <c r="B1490" s="216"/>
      <c r="C1490" s="217"/>
      <c r="D1490" s="207" t="s">
        <v>211</v>
      </c>
      <c r="E1490" s="218" t="s">
        <v>1</v>
      </c>
      <c r="F1490" s="219" t="s">
        <v>1988</v>
      </c>
      <c r="G1490" s="217"/>
      <c r="H1490" s="220">
        <v>0.8</v>
      </c>
      <c r="I1490" s="221"/>
      <c r="J1490" s="217"/>
      <c r="K1490" s="217"/>
      <c r="L1490" s="222"/>
      <c r="M1490" s="223"/>
      <c r="N1490" s="224"/>
      <c r="O1490" s="224"/>
      <c r="P1490" s="224"/>
      <c r="Q1490" s="224"/>
      <c r="R1490" s="224"/>
      <c r="S1490" s="224"/>
      <c r="T1490" s="225"/>
      <c r="AT1490" s="226" t="s">
        <v>211</v>
      </c>
      <c r="AU1490" s="226" t="s">
        <v>135</v>
      </c>
      <c r="AV1490" s="14" t="s">
        <v>135</v>
      </c>
      <c r="AW1490" s="14" t="s">
        <v>32</v>
      </c>
      <c r="AX1490" s="14" t="s">
        <v>76</v>
      </c>
      <c r="AY1490" s="226" t="s">
        <v>126</v>
      </c>
    </row>
    <row r="1491" spans="1:65" s="14" customFormat="1">
      <c r="B1491" s="216"/>
      <c r="C1491" s="217"/>
      <c r="D1491" s="207" t="s">
        <v>211</v>
      </c>
      <c r="E1491" s="218" t="s">
        <v>1</v>
      </c>
      <c r="F1491" s="219" t="s">
        <v>1432</v>
      </c>
      <c r="G1491" s="217"/>
      <c r="H1491" s="220">
        <v>42.63</v>
      </c>
      <c r="I1491" s="221"/>
      <c r="J1491" s="217"/>
      <c r="K1491" s="217"/>
      <c r="L1491" s="222"/>
      <c r="M1491" s="223"/>
      <c r="N1491" s="224"/>
      <c r="O1491" s="224"/>
      <c r="P1491" s="224"/>
      <c r="Q1491" s="224"/>
      <c r="R1491" s="224"/>
      <c r="S1491" s="224"/>
      <c r="T1491" s="225"/>
      <c r="AT1491" s="226" t="s">
        <v>211</v>
      </c>
      <c r="AU1491" s="226" t="s">
        <v>135</v>
      </c>
      <c r="AV1491" s="14" t="s">
        <v>135</v>
      </c>
      <c r="AW1491" s="14" t="s">
        <v>32</v>
      </c>
      <c r="AX1491" s="14" t="s">
        <v>76</v>
      </c>
      <c r="AY1491" s="226" t="s">
        <v>126</v>
      </c>
    </row>
    <row r="1492" spans="1:65" s="14" customFormat="1">
      <c r="B1492" s="216"/>
      <c r="C1492" s="217"/>
      <c r="D1492" s="207" t="s">
        <v>211</v>
      </c>
      <c r="E1492" s="218" t="s">
        <v>1</v>
      </c>
      <c r="F1492" s="219" t="s">
        <v>1983</v>
      </c>
      <c r="G1492" s="217"/>
      <c r="H1492" s="220">
        <v>0.24</v>
      </c>
      <c r="I1492" s="221"/>
      <c r="J1492" s="217"/>
      <c r="K1492" s="217"/>
      <c r="L1492" s="222"/>
      <c r="M1492" s="223"/>
      <c r="N1492" s="224"/>
      <c r="O1492" s="224"/>
      <c r="P1492" s="224"/>
      <c r="Q1492" s="224"/>
      <c r="R1492" s="224"/>
      <c r="S1492" s="224"/>
      <c r="T1492" s="225"/>
      <c r="AT1492" s="226" t="s">
        <v>211</v>
      </c>
      <c r="AU1492" s="226" t="s">
        <v>135</v>
      </c>
      <c r="AV1492" s="14" t="s">
        <v>135</v>
      </c>
      <c r="AW1492" s="14" t="s">
        <v>32</v>
      </c>
      <c r="AX1492" s="14" t="s">
        <v>76</v>
      </c>
      <c r="AY1492" s="226" t="s">
        <v>126</v>
      </c>
    </row>
    <row r="1493" spans="1:65" s="14" customFormat="1">
      <c r="B1493" s="216"/>
      <c r="C1493" s="217"/>
      <c r="D1493" s="207" t="s">
        <v>211</v>
      </c>
      <c r="E1493" s="218" t="s">
        <v>1</v>
      </c>
      <c r="F1493" s="219" t="s">
        <v>920</v>
      </c>
      <c r="G1493" s="217"/>
      <c r="H1493" s="220">
        <v>19.5</v>
      </c>
      <c r="I1493" s="221"/>
      <c r="J1493" s="217"/>
      <c r="K1493" s="217"/>
      <c r="L1493" s="222"/>
      <c r="M1493" s="223"/>
      <c r="N1493" s="224"/>
      <c r="O1493" s="224"/>
      <c r="P1493" s="224"/>
      <c r="Q1493" s="224"/>
      <c r="R1493" s="224"/>
      <c r="S1493" s="224"/>
      <c r="T1493" s="225"/>
      <c r="AT1493" s="226" t="s">
        <v>211</v>
      </c>
      <c r="AU1493" s="226" t="s">
        <v>135</v>
      </c>
      <c r="AV1493" s="14" t="s">
        <v>135</v>
      </c>
      <c r="AW1493" s="14" t="s">
        <v>32</v>
      </c>
      <c r="AX1493" s="14" t="s">
        <v>76</v>
      </c>
      <c r="AY1493" s="226" t="s">
        <v>126</v>
      </c>
    </row>
    <row r="1494" spans="1:65" s="14" customFormat="1">
      <c r="B1494" s="216"/>
      <c r="C1494" s="217"/>
      <c r="D1494" s="207" t="s">
        <v>211</v>
      </c>
      <c r="E1494" s="218" t="s">
        <v>1</v>
      </c>
      <c r="F1494" s="219" t="s">
        <v>911</v>
      </c>
      <c r="G1494" s="217"/>
      <c r="H1494" s="220">
        <v>19.52</v>
      </c>
      <c r="I1494" s="221"/>
      <c r="J1494" s="217"/>
      <c r="K1494" s="217"/>
      <c r="L1494" s="222"/>
      <c r="M1494" s="223"/>
      <c r="N1494" s="224"/>
      <c r="O1494" s="224"/>
      <c r="P1494" s="224"/>
      <c r="Q1494" s="224"/>
      <c r="R1494" s="224"/>
      <c r="S1494" s="224"/>
      <c r="T1494" s="225"/>
      <c r="AT1494" s="226" t="s">
        <v>211</v>
      </c>
      <c r="AU1494" s="226" t="s">
        <v>135</v>
      </c>
      <c r="AV1494" s="14" t="s">
        <v>135</v>
      </c>
      <c r="AW1494" s="14" t="s">
        <v>32</v>
      </c>
      <c r="AX1494" s="14" t="s">
        <v>76</v>
      </c>
      <c r="AY1494" s="226" t="s">
        <v>126</v>
      </c>
    </row>
    <row r="1495" spans="1:65" s="16" customFormat="1">
      <c r="B1495" s="254"/>
      <c r="C1495" s="255"/>
      <c r="D1495" s="207" t="s">
        <v>211</v>
      </c>
      <c r="E1495" s="256" t="s">
        <v>1</v>
      </c>
      <c r="F1495" s="257" t="s">
        <v>500</v>
      </c>
      <c r="G1495" s="255"/>
      <c r="H1495" s="258">
        <v>210.12200000000001</v>
      </c>
      <c r="I1495" s="259"/>
      <c r="J1495" s="255"/>
      <c r="K1495" s="255"/>
      <c r="L1495" s="260"/>
      <c r="M1495" s="261"/>
      <c r="N1495" s="262"/>
      <c r="O1495" s="262"/>
      <c r="P1495" s="262"/>
      <c r="Q1495" s="262"/>
      <c r="R1495" s="262"/>
      <c r="S1495" s="262"/>
      <c r="T1495" s="263"/>
      <c r="AT1495" s="264" t="s">
        <v>211</v>
      </c>
      <c r="AU1495" s="264" t="s">
        <v>135</v>
      </c>
      <c r="AV1495" s="16" t="s">
        <v>144</v>
      </c>
      <c r="AW1495" s="16" t="s">
        <v>32</v>
      </c>
      <c r="AX1495" s="16" t="s">
        <v>76</v>
      </c>
      <c r="AY1495" s="264" t="s">
        <v>126</v>
      </c>
    </row>
    <row r="1496" spans="1:65" s="15" customFormat="1">
      <c r="B1496" s="227"/>
      <c r="C1496" s="228"/>
      <c r="D1496" s="207" t="s">
        <v>211</v>
      </c>
      <c r="E1496" s="229" t="s">
        <v>1</v>
      </c>
      <c r="F1496" s="230" t="s">
        <v>219</v>
      </c>
      <c r="G1496" s="228"/>
      <c r="H1496" s="231">
        <v>834.17799999999988</v>
      </c>
      <c r="I1496" s="232"/>
      <c r="J1496" s="228"/>
      <c r="K1496" s="228"/>
      <c r="L1496" s="233"/>
      <c r="M1496" s="234"/>
      <c r="N1496" s="235"/>
      <c r="O1496" s="235"/>
      <c r="P1496" s="235"/>
      <c r="Q1496" s="235"/>
      <c r="R1496" s="235"/>
      <c r="S1496" s="235"/>
      <c r="T1496" s="236"/>
      <c r="AT1496" s="237" t="s">
        <v>211</v>
      </c>
      <c r="AU1496" s="237" t="s">
        <v>135</v>
      </c>
      <c r="AV1496" s="15" t="s">
        <v>148</v>
      </c>
      <c r="AW1496" s="15" t="s">
        <v>32</v>
      </c>
      <c r="AX1496" s="15" t="s">
        <v>83</v>
      </c>
      <c r="AY1496" s="237" t="s">
        <v>126</v>
      </c>
    </row>
    <row r="1497" spans="1:65" s="2" customFormat="1" ht="16.5" customHeight="1">
      <c r="A1497" s="35"/>
      <c r="B1497" s="36"/>
      <c r="C1497" s="187" t="s">
        <v>1989</v>
      </c>
      <c r="D1497" s="187" t="s">
        <v>129</v>
      </c>
      <c r="E1497" s="188" t="s">
        <v>1990</v>
      </c>
      <c r="F1497" s="189" t="s">
        <v>1991</v>
      </c>
      <c r="G1497" s="190" t="s">
        <v>209</v>
      </c>
      <c r="H1497" s="191">
        <v>834.178</v>
      </c>
      <c r="I1497" s="192"/>
      <c r="J1497" s="193">
        <f>ROUND(I1497*H1497,2)</f>
        <v>0</v>
      </c>
      <c r="K1497" s="189" t="s">
        <v>133</v>
      </c>
      <c r="L1497" s="40"/>
      <c r="M1497" s="194" t="s">
        <v>1</v>
      </c>
      <c r="N1497" s="195" t="s">
        <v>42</v>
      </c>
      <c r="O1497" s="72"/>
      <c r="P1497" s="196">
        <f>O1497*H1497</f>
        <v>0</v>
      </c>
      <c r="Q1497" s="196">
        <v>2.9999999999999997E-4</v>
      </c>
      <c r="R1497" s="196">
        <f>Q1497*H1497</f>
        <v>0.25025339999999996</v>
      </c>
      <c r="S1497" s="196">
        <v>0</v>
      </c>
      <c r="T1497" s="197">
        <f>S1497*H1497</f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198" t="s">
        <v>298</v>
      </c>
      <c r="AT1497" s="198" t="s">
        <v>129</v>
      </c>
      <c r="AU1497" s="198" t="s">
        <v>135</v>
      </c>
      <c r="AY1497" s="18" t="s">
        <v>126</v>
      </c>
      <c r="BE1497" s="199">
        <f>IF(N1497="základní",J1497,0)</f>
        <v>0</v>
      </c>
      <c r="BF1497" s="199">
        <f>IF(N1497="snížená",J1497,0)</f>
        <v>0</v>
      </c>
      <c r="BG1497" s="199">
        <f>IF(N1497="zákl. přenesená",J1497,0)</f>
        <v>0</v>
      </c>
      <c r="BH1497" s="199">
        <f>IF(N1497="sníž. přenesená",J1497,0)</f>
        <v>0</v>
      </c>
      <c r="BI1497" s="199">
        <f>IF(N1497="nulová",J1497,0)</f>
        <v>0</v>
      </c>
      <c r="BJ1497" s="18" t="s">
        <v>135</v>
      </c>
      <c r="BK1497" s="199">
        <f>ROUND(I1497*H1497,2)</f>
        <v>0</v>
      </c>
      <c r="BL1497" s="18" t="s">
        <v>298</v>
      </c>
      <c r="BM1497" s="198" t="s">
        <v>1992</v>
      </c>
    </row>
    <row r="1498" spans="1:65" s="2" customFormat="1" ht="24.2" customHeight="1">
      <c r="A1498" s="35"/>
      <c r="B1498" s="36"/>
      <c r="C1498" s="243" t="s">
        <v>1993</v>
      </c>
      <c r="D1498" s="243" t="s">
        <v>340</v>
      </c>
      <c r="E1498" s="244" t="s">
        <v>1994</v>
      </c>
      <c r="F1498" s="245" t="s">
        <v>1995</v>
      </c>
      <c r="G1498" s="246" t="s">
        <v>209</v>
      </c>
      <c r="H1498" s="247">
        <v>959.30499999999995</v>
      </c>
      <c r="I1498" s="248"/>
      <c r="J1498" s="249">
        <f>ROUND(I1498*H1498,2)</f>
        <v>0</v>
      </c>
      <c r="K1498" s="245" t="s">
        <v>133</v>
      </c>
      <c r="L1498" s="250"/>
      <c r="M1498" s="251" t="s">
        <v>1</v>
      </c>
      <c r="N1498" s="252" t="s">
        <v>42</v>
      </c>
      <c r="O1498" s="72"/>
      <c r="P1498" s="196">
        <f>O1498*H1498</f>
        <v>0</v>
      </c>
      <c r="Q1498" s="196">
        <v>2.3999999999999998E-3</v>
      </c>
      <c r="R1498" s="196">
        <f>Q1498*H1498</f>
        <v>2.3023319999999998</v>
      </c>
      <c r="S1498" s="196">
        <v>0</v>
      </c>
      <c r="T1498" s="197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198" t="s">
        <v>405</v>
      </c>
      <c r="AT1498" s="198" t="s">
        <v>340</v>
      </c>
      <c r="AU1498" s="198" t="s">
        <v>135</v>
      </c>
      <c r="AY1498" s="18" t="s">
        <v>126</v>
      </c>
      <c r="BE1498" s="199">
        <f>IF(N1498="základní",J1498,0)</f>
        <v>0</v>
      </c>
      <c r="BF1498" s="199">
        <f>IF(N1498="snížená",J1498,0)</f>
        <v>0</v>
      </c>
      <c r="BG1498" s="199">
        <f>IF(N1498="zákl. přenesená",J1498,0)</f>
        <v>0</v>
      </c>
      <c r="BH1498" s="199">
        <f>IF(N1498="sníž. přenesená",J1498,0)</f>
        <v>0</v>
      </c>
      <c r="BI1498" s="199">
        <f>IF(N1498="nulová",J1498,0)</f>
        <v>0</v>
      </c>
      <c r="BJ1498" s="18" t="s">
        <v>135</v>
      </c>
      <c r="BK1498" s="199">
        <f>ROUND(I1498*H1498,2)</f>
        <v>0</v>
      </c>
      <c r="BL1498" s="18" t="s">
        <v>298</v>
      </c>
      <c r="BM1498" s="198" t="s">
        <v>1996</v>
      </c>
    </row>
    <row r="1499" spans="1:65" s="14" customFormat="1">
      <c r="B1499" s="216"/>
      <c r="C1499" s="217"/>
      <c r="D1499" s="207" t="s">
        <v>211</v>
      </c>
      <c r="E1499" s="217"/>
      <c r="F1499" s="219" t="s">
        <v>1997</v>
      </c>
      <c r="G1499" s="217"/>
      <c r="H1499" s="220">
        <v>959.30499999999995</v>
      </c>
      <c r="I1499" s="221"/>
      <c r="J1499" s="217"/>
      <c r="K1499" s="217"/>
      <c r="L1499" s="222"/>
      <c r="M1499" s="223"/>
      <c r="N1499" s="224"/>
      <c r="O1499" s="224"/>
      <c r="P1499" s="224"/>
      <c r="Q1499" s="224"/>
      <c r="R1499" s="224"/>
      <c r="S1499" s="224"/>
      <c r="T1499" s="225"/>
      <c r="AT1499" s="226" t="s">
        <v>211</v>
      </c>
      <c r="AU1499" s="226" t="s">
        <v>135</v>
      </c>
      <c r="AV1499" s="14" t="s">
        <v>135</v>
      </c>
      <c r="AW1499" s="14" t="s">
        <v>4</v>
      </c>
      <c r="AX1499" s="14" t="s">
        <v>83</v>
      </c>
      <c r="AY1499" s="226" t="s">
        <v>126</v>
      </c>
    </row>
    <row r="1500" spans="1:65" s="2" customFormat="1" ht="16.5" customHeight="1">
      <c r="A1500" s="35"/>
      <c r="B1500" s="36"/>
      <c r="C1500" s="187" t="s">
        <v>1998</v>
      </c>
      <c r="D1500" s="187" t="s">
        <v>129</v>
      </c>
      <c r="E1500" s="188" t="s">
        <v>1999</v>
      </c>
      <c r="F1500" s="189" t="s">
        <v>2000</v>
      </c>
      <c r="G1500" s="190" t="s">
        <v>222</v>
      </c>
      <c r="H1500" s="191">
        <v>842.48</v>
      </c>
      <c r="I1500" s="192"/>
      <c r="J1500" s="193">
        <f>ROUND(I1500*H1500,2)</f>
        <v>0</v>
      </c>
      <c r="K1500" s="189" t="s">
        <v>133</v>
      </c>
      <c r="L1500" s="40"/>
      <c r="M1500" s="194" t="s">
        <v>1</v>
      </c>
      <c r="N1500" s="195" t="s">
        <v>42</v>
      </c>
      <c r="O1500" s="72"/>
      <c r="P1500" s="196">
        <f>O1500*H1500</f>
        <v>0</v>
      </c>
      <c r="Q1500" s="196">
        <v>1.0000000000000001E-5</v>
      </c>
      <c r="R1500" s="196">
        <f>Q1500*H1500</f>
        <v>8.4248000000000014E-3</v>
      </c>
      <c r="S1500" s="196">
        <v>0</v>
      </c>
      <c r="T1500" s="197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198" t="s">
        <v>298</v>
      </c>
      <c r="AT1500" s="198" t="s">
        <v>129</v>
      </c>
      <c r="AU1500" s="198" t="s">
        <v>135</v>
      </c>
      <c r="AY1500" s="18" t="s">
        <v>126</v>
      </c>
      <c r="BE1500" s="199">
        <f>IF(N1500="základní",J1500,0)</f>
        <v>0</v>
      </c>
      <c r="BF1500" s="199">
        <f>IF(N1500="snížená",J1500,0)</f>
        <v>0</v>
      </c>
      <c r="BG1500" s="199">
        <f>IF(N1500="zákl. přenesená",J1500,0)</f>
        <v>0</v>
      </c>
      <c r="BH1500" s="199">
        <f>IF(N1500="sníž. přenesená",J1500,0)</f>
        <v>0</v>
      </c>
      <c r="BI1500" s="199">
        <f>IF(N1500="nulová",J1500,0)</f>
        <v>0</v>
      </c>
      <c r="BJ1500" s="18" t="s">
        <v>135</v>
      </c>
      <c r="BK1500" s="199">
        <f>ROUND(I1500*H1500,2)</f>
        <v>0</v>
      </c>
      <c r="BL1500" s="18" t="s">
        <v>298</v>
      </c>
      <c r="BM1500" s="198" t="s">
        <v>2001</v>
      </c>
    </row>
    <row r="1501" spans="1:65" s="13" customFormat="1">
      <c r="B1501" s="205"/>
      <c r="C1501" s="206"/>
      <c r="D1501" s="207" t="s">
        <v>211</v>
      </c>
      <c r="E1501" s="208" t="s">
        <v>1</v>
      </c>
      <c r="F1501" s="209" t="s">
        <v>351</v>
      </c>
      <c r="G1501" s="206"/>
      <c r="H1501" s="208" t="s">
        <v>1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211</v>
      </c>
      <c r="AU1501" s="215" t="s">
        <v>135</v>
      </c>
      <c r="AV1501" s="13" t="s">
        <v>83</v>
      </c>
      <c r="AW1501" s="13" t="s">
        <v>32</v>
      </c>
      <c r="AX1501" s="13" t="s">
        <v>76</v>
      </c>
      <c r="AY1501" s="215" t="s">
        <v>126</v>
      </c>
    </row>
    <row r="1502" spans="1:65" s="14" customFormat="1" ht="22.5">
      <c r="B1502" s="216"/>
      <c r="C1502" s="217"/>
      <c r="D1502" s="207" t="s">
        <v>211</v>
      </c>
      <c r="E1502" s="218" t="s">
        <v>1</v>
      </c>
      <c r="F1502" s="219" t="s">
        <v>2002</v>
      </c>
      <c r="G1502" s="217"/>
      <c r="H1502" s="220">
        <v>124.72</v>
      </c>
      <c r="I1502" s="221"/>
      <c r="J1502" s="217"/>
      <c r="K1502" s="217"/>
      <c r="L1502" s="222"/>
      <c r="M1502" s="223"/>
      <c r="N1502" s="224"/>
      <c r="O1502" s="224"/>
      <c r="P1502" s="224"/>
      <c r="Q1502" s="224"/>
      <c r="R1502" s="224"/>
      <c r="S1502" s="224"/>
      <c r="T1502" s="225"/>
      <c r="AT1502" s="226" t="s">
        <v>211</v>
      </c>
      <c r="AU1502" s="226" t="s">
        <v>135</v>
      </c>
      <c r="AV1502" s="14" t="s">
        <v>135</v>
      </c>
      <c r="AW1502" s="14" t="s">
        <v>32</v>
      </c>
      <c r="AX1502" s="14" t="s">
        <v>76</v>
      </c>
      <c r="AY1502" s="226" t="s">
        <v>126</v>
      </c>
    </row>
    <row r="1503" spans="1:65" s="14" customFormat="1">
      <c r="B1503" s="216"/>
      <c r="C1503" s="217"/>
      <c r="D1503" s="207" t="s">
        <v>211</v>
      </c>
      <c r="E1503" s="218" t="s">
        <v>1</v>
      </c>
      <c r="F1503" s="219" t="s">
        <v>2003</v>
      </c>
      <c r="G1503" s="217"/>
      <c r="H1503" s="220">
        <v>91.6</v>
      </c>
      <c r="I1503" s="221"/>
      <c r="J1503" s="217"/>
      <c r="K1503" s="217"/>
      <c r="L1503" s="222"/>
      <c r="M1503" s="223"/>
      <c r="N1503" s="224"/>
      <c r="O1503" s="224"/>
      <c r="P1503" s="224"/>
      <c r="Q1503" s="224"/>
      <c r="R1503" s="224"/>
      <c r="S1503" s="224"/>
      <c r="T1503" s="225"/>
      <c r="AT1503" s="226" t="s">
        <v>211</v>
      </c>
      <c r="AU1503" s="226" t="s">
        <v>135</v>
      </c>
      <c r="AV1503" s="14" t="s">
        <v>135</v>
      </c>
      <c r="AW1503" s="14" t="s">
        <v>32</v>
      </c>
      <c r="AX1503" s="14" t="s">
        <v>76</v>
      </c>
      <c r="AY1503" s="226" t="s">
        <v>126</v>
      </c>
    </row>
    <row r="1504" spans="1:65" s="16" customFormat="1">
      <c r="B1504" s="254"/>
      <c r="C1504" s="255"/>
      <c r="D1504" s="207" t="s">
        <v>211</v>
      </c>
      <c r="E1504" s="256" t="s">
        <v>1</v>
      </c>
      <c r="F1504" s="257" t="s">
        <v>500</v>
      </c>
      <c r="G1504" s="255"/>
      <c r="H1504" s="258">
        <v>216.32</v>
      </c>
      <c r="I1504" s="259"/>
      <c r="J1504" s="255"/>
      <c r="K1504" s="255"/>
      <c r="L1504" s="260"/>
      <c r="M1504" s="261"/>
      <c r="N1504" s="262"/>
      <c r="O1504" s="262"/>
      <c r="P1504" s="262"/>
      <c r="Q1504" s="262"/>
      <c r="R1504" s="262"/>
      <c r="S1504" s="262"/>
      <c r="T1504" s="263"/>
      <c r="AT1504" s="264" t="s">
        <v>211</v>
      </c>
      <c r="AU1504" s="264" t="s">
        <v>135</v>
      </c>
      <c r="AV1504" s="16" t="s">
        <v>144</v>
      </c>
      <c r="AW1504" s="16" t="s">
        <v>32</v>
      </c>
      <c r="AX1504" s="16" t="s">
        <v>76</v>
      </c>
      <c r="AY1504" s="264" t="s">
        <v>126</v>
      </c>
    </row>
    <row r="1505" spans="1:65" s="13" customFormat="1">
      <c r="B1505" s="205"/>
      <c r="C1505" s="206"/>
      <c r="D1505" s="207" t="s">
        <v>211</v>
      </c>
      <c r="E1505" s="208" t="s">
        <v>1</v>
      </c>
      <c r="F1505" s="209" t="s">
        <v>355</v>
      </c>
      <c r="G1505" s="206"/>
      <c r="H1505" s="208" t="s">
        <v>1</v>
      </c>
      <c r="I1505" s="210"/>
      <c r="J1505" s="206"/>
      <c r="K1505" s="206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211</v>
      </c>
      <c r="AU1505" s="215" t="s">
        <v>135</v>
      </c>
      <c r="AV1505" s="13" t="s">
        <v>83</v>
      </c>
      <c r="AW1505" s="13" t="s">
        <v>32</v>
      </c>
      <c r="AX1505" s="13" t="s">
        <v>76</v>
      </c>
      <c r="AY1505" s="215" t="s">
        <v>126</v>
      </c>
    </row>
    <row r="1506" spans="1:65" s="14" customFormat="1" ht="22.5">
      <c r="B1506" s="216"/>
      <c r="C1506" s="217"/>
      <c r="D1506" s="207" t="s">
        <v>211</v>
      </c>
      <c r="E1506" s="218" t="s">
        <v>1</v>
      </c>
      <c r="F1506" s="219" t="s">
        <v>2004</v>
      </c>
      <c r="G1506" s="217"/>
      <c r="H1506" s="220">
        <v>160.80000000000001</v>
      </c>
      <c r="I1506" s="221"/>
      <c r="J1506" s="217"/>
      <c r="K1506" s="217"/>
      <c r="L1506" s="222"/>
      <c r="M1506" s="223"/>
      <c r="N1506" s="224"/>
      <c r="O1506" s="224"/>
      <c r="P1506" s="224"/>
      <c r="Q1506" s="224"/>
      <c r="R1506" s="224"/>
      <c r="S1506" s="224"/>
      <c r="T1506" s="225"/>
      <c r="AT1506" s="226" t="s">
        <v>211</v>
      </c>
      <c r="AU1506" s="226" t="s">
        <v>135</v>
      </c>
      <c r="AV1506" s="14" t="s">
        <v>135</v>
      </c>
      <c r="AW1506" s="14" t="s">
        <v>32</v>
      </c>
      <c r="AX1506" s="14" t="s">
        <v>76</v>
      </c>
      <c r="AY1506" s="226" t="s">
        <v>126</v>
      </c>
    </row>
    <row r="1507" spans="1:65" s="14" customFormat="1" ht="22.5">
      <c r="B1507" s="216"/>
      <c r="C1507" s="217"/>
      <c r="D1507" s="207" t="s">
        <v>211</v>
      </c>
      <c r="E1507" s="218" t="s">
        <v>1</v>
      </c>
      <c r="F1507" s="219" t="s">
        <v>2005</v>
      </c>
      <c r="G1507" s="217"/>
      <c r="H1507" s="220">
        <v>249.44</v>
      </c>
      <c r="I1507" s="221"/>
      <c r="J1507" s="217"/>
      <c r="K1507" s="217"/>
      <c r="L1507" s="222"/>
      <c r="M1507" s="223"/>
      <c r="N1507" s="224"/>
      <c r="O1507" s="224"/>
      <c r="P1507" s="224"/>
      <c r="Q1507" s="224"/>
      <c r="R1507" s="224"/>
      <c r="S1507" s="224"/>
      <c r="T1507" s="225"/>
      <c r="AT1507" s="226" t="s">
        <v>211</v>
      </c>
      <c r="AU1507" s="226" t="s">
        <v>135</v>
      </c>
      <c r="AV1507" s="14" t="s">
        <v>135</v>
      </c>
      <c r="AW1507" s="14" t="s">
        <v>32</v>
      </c>
      <c r="AX1507" s="14" t="s">
        <v>76</v>
      </c>
      <c r="AY1507" s="226" t="s">
        <v>126</v>
      </c>
    </row>
    <row r="1508" spans="1:65" s="16" customFormat="1">
      <c r="B1508" s="254"/>
      <c r="C1508" s="255"/>
      <c r="D1508" s="207" t="s">
        <v>211</v>
      </c>
      <c r="E1508" s="256" t="s">
        <v>1</v>
      </c>
      <c r="F1508" s="257" t="s">
        <v>500</v>
      </c>
      <c r="G1508" s="255"/>
      <c r="H1508" s="258">
        <v>410.24</v>
      </c>
      <c r="I1508" s="259"/>
      <c r="J1508" s="255"/>
      <c r="K1508" s="255"/>
      <c r="L1508" s="260"/>
      <c r="M1508" s="261"/>
      <c r="N1508" s="262"/>
      <c r="O1508" s="262"/>
      <c r="P1508" s="262"/>
      <c r="Q1508" s="262"/>
      <c r="R1508" s="262"/>
      <c r="S1508" s="262"/>
      <c r="T1508" s="263"/>
      <c r="AT1508" s="264" t="s">
        <v>211</v>
      </c>
      <c r="AU1508" s="264" t="s">
        <v>135</v>
      </c>
      <c r="AV1508" s="16" t="s">
        <v>144</v>
      </c>
      <c r="AW1508" s="16" t="s">
        <v>32</v>
      </c>
      <c r="AX1508" s="16" t="s">
        <v>76</v>
      </c>
      <c r="AY1508" s="264" t="s">
        <v>126</v>
      </c>
    </row>
    <row r="1509" spans="1:65" s="13" customFormat="1">
      <c r="B1509" s="205"/>
      <c r="C1509" s="206"/>
      <c r="D1509" s="207" t="s">
        <v>211</v>
      </c>
      <c r="E1509" s="208" t="s">
        <v>1</v>
      </c>
      <c r="F1509" s="209" t="s">
        <v>371</v>
      </c>
      <c r="G1509" s="206"/>
      <c r="H1509" s="208" t="s">
        <v>1</v>
      </c>
      <c r="I1509" s="210"/>
      <c r="J1509" s="206"/>
      <c r="K1509" s="206"/>
      <c r="L1509" s="211"/>
      <c r="M1509" s="212"/>
      <c r="N1509" s="213"/>
      <c r="O1509" s="213"/>
      <c r="P1509" s="213"/>
      <c r="Q1509" s="213"/>
      <c r="R1509" s="213"/>
      <c r="S1509" s="213"/>
      <c r="T1509" s="214"/>
      <c r="AT1509" s="215" t="s">
        <v>211</v>
      </c>
      <c r="AU1509" s="215" t="s">
        <v>135</v>
      </c>
      <c r="AV1509" s="13" t="s">
        <v>83</v>
      </c>
      <c r="AW1509" s="13" t="s">
        <v>32</v>
      </c>
      <c r="AX1509" s="13" t="s">
        <v>76</v>
      </c>
      <c r="AY1509" s="215" t="s">
        <v>126</v>
      </c>
    </row>
    <row r="1510" spans="1:65" s="14" customFormat="1" ht="22.5">
      <c r="B1510" s="216"/>
      <c r="C1510" s="217"/>
      <c r="D1510" s="207" t="s">
        <v>211</v>
      </c>
      <c r="E1510" s="218" t="s">
        <v>1</v>
      </c>
      <c r="F1510" s="219" t="s">
        <v>2006</v>
      </c>
      <c r="G1510" s="217"/>
      <c r="H1510" s="220">
        <v>147.91999999999999</v>
      </c>
      <c r="I1510" s="221"/>
      <c r="J1510" s="217"/>
      <c r="K1510" s="217"/>
      <c r="L1510" s="222"/>
      <c r="M1510" s="223"/>
      <c r="N1510" s="224"/>
      <c r="O1510" s="224"/>
      <c r="P1510" s="224"/>
      <c r="Q1510" s="224"/>
      <c r="R1510" s="224"/>
      <c r="S1510" s="224"/>
      <c r="T1510" s="225"/>
      <c r="AT1510" s="226" t="s">
        <v>211</v>
      </c>
      <c r="AU1510" s="226" t="s">
        <v>135</v>
      </c>
      <c r="AV1510" s="14" t="s">
        <v>135</v>
      </c>
      <c r="AW1510" s="14" t="s">
        <v>32</v>
      </c>
      <c r="AX1510" s="14" t="s">
        <v>76</v>
      </c>
      <c r="AY1510" s="226" t="s">
        <v>126</v>
      </c>
    </row>
    <row r="1511" spans="1:65" s="14" customFormat="1" ht="22.5">
      <c r="B1511" s="216"/>
      <c r="C1511" s="217"/>
      <c r="D1511" s="207" t="s">
        <v>211</v>
      </c>
      <c r="E1511" s="218" t="s">
        <v>1</v>
      </c>
      <c r="F1511" s="219" t="s">
        <v>2007</v>
      </c>
      <c r="G1511" s="217"/>
      <c r="H1511" s="220">
        <v>68</v>
      </c>
      <c r="I1511" s="221"/>
      <c r="J1511" s="217"/>
      <c r="K1511" s="217"/>
      <c r="L1511" s="222"/>
      <c r="M1511" s="223"/>
      <c r="N1511" s="224"/>
      <c r="O1511" s="224"/>
      <c r="P1511" s="224"/>
      <c r="Q1511" s="224"/>
      <c r="R1511" s="224"/>
      <c r="S1511" s="224"/>
      <c r="T1511" s="225"/>
      <c r="AT1511" s="226" t="s">
        <v>211</v>
      </c>
      <c r="AU1511" s="226" t="s">
        <v>135</v>
      </c>
      <c r="AV1511" s="14" t="s">
        <v>135</v>
      </c>
      <c r="AW1511" s="14" t="s">
        <v>32</v>
      </c>
      <c r="AX1511" s="14" t="s">
        <v>76</v>
      </c>
      <c r="AY1511" s="226" t="s">
        <v>126</v>
      </c>
    </row>
    <row r="1512" spans="1:65" s="16" customFormat="1">
      <c r="B1512" s="254"/>
      <c r="C1512" s="255"/>
      <c r="D1512" s="207" t="s">
        <v>211</v>
      </c>
      <c r="E1512" s="256" t="s">
        <v>1</v>
      </c>
      <c r="F1512" s="257" t="s">
        <v>500</v>
      </c>
      <c r="G1512" s="255"/>
      <c r="H1512" s="258">
        <v>215.92</v>
      </c>
      <c r="I1512" s="259"/>
      <c r="J1512" s="255"/>
      <c r="K1512" s="255"/>
      <c r="L1512" s="260"/>
      <c r="M1512" s="261"/>
      <c r="N1512" s="262"/>
      <c r="O1512" s="262"/>
      <c r="P1512" s="262"/>
      <c r="Q1512" s="262"/>
      <c r="R1512" s="262"/>
      <c r="S1512" s="262"/>
      <c r="T1512" s="263"/>
      <c r="AT1512" s="264" t="s">
        <v>211</v>
      </c>
      <c r="AU1512" s="264" t="s">
        <v>135</v>
      </c>
      <c r="AV1512" s="16" t="s">
        <v>144</v>
      </c>
      <c r="AW1512" s="16" t="s">
        <v>32</v>
      </c>
      <c r="AX1512" s="16" t="s">
        <v>76</v>
      </c>
      <c r="AY1512" s="264" t="s">
        <v>126</v>
      </c>
    </row>
    <row r="1513" spans="1:65" s="15" customFormat="1">
      <c r="B1513" s="227"/>
      <c r="C1513" s="228"/>
      <c r="D1513" s="207" t="s">
        <v>211</v>
      </c>
      <c r="E1513" s="229" t="s">
        <v>1</v>
      </c>
      <c r="F1513" s="230" t="s">
        <v>219</v>
      </c>
      <c r="G1513" s="228"/>
      <c r="H1513" s="231">
        <v>842.4799999999999</v>
      </c>
      <c r="I1513" s="232"/>
      <c r="J1513" s="228"/>
      <c r="K1513" s="228"/>
      <c r="L1513" s="233"/>
      <c r="M1513" s="234"/>
      <c r="N1513" s="235"/>
      <c r="O1513" s="235"/>
      <c r="P1513" s="235"/>
      <c r="Q1513" s="235"/>
      <c r="R1513" s="235"/>
      <c r="S1513" s="235"/>
      <c r="T1513" s="236"/>
      <c r="AT1513" s="237" t="s">
        <v>211</v>
      </c>
      <c r="AU1513" s="237" t="s">
        <v>135</v>
      </c>
      <c r="AV1513" s="15" t="s">
        <v>148</v>
      </c>
      <c r="AW1513" s="15" t="s">
        <v>32</v>
      </c>
      <c r="AX1513" s="15" t="s">
        <v>83</v>
      </c>
      <c r="AY1513" s="237" t="s">
        <v>126</v>
      </c>
    </row>
    <row r="1514" spans="1:65" s="2" customFormat="1" ht="16.5" customHeight="1">
      <c r="A1514" s="35"/>
      <c r="B1514" s="36"/>
      <c r="C1514" s="243" t="s">
        <v>2008</v>
      </c>
      <c r="D1514" s="243" t="s">
        <v>340</v>
      </c>
      <c r="E1514" s="244" t="s">
        <v>2009</v>
      </c>
      <c r="F1514" s="245" t="s">
        <v>2010</v>
      </c>
      <c r="G1514" s="246" t="s">
        <v>222</v>
      </c>
      <c r="H1514" s="247">
        <v>926.72799999999995</v>
      </c>
      <c r="I1514" s="248"/>
      <c r="J1514" s="249">
        <f>ROUND(I1514*H1514,2)</f>
        <v>0</v>
      </c>
      <c r="K1514" s="245" t="s">
        <v>133</v>
      </c>
      <c r="L1514" s="250"/>
      <c r="M1514" s="251" t="s">
        <v>1</v>
      </c>
      <c r="N1514" s="252" t="s">
        <v>42</v>
      </c>
      <c r="O1514" s="72"/>
      <c r="P1514" s="196">
        <f>O1514*H1514</f>
        <v>0</v>
      </c>
      <c r="Q1514" s="196">
        <v>2.2000000000000001E-4</v>
      </c>
      <c r="R1514" s="196">
        <f>Q1514*H1514</f>
        <v>0.20388016</v>
      </c>
      <c r="S1514" s="196">
        <v>0</v>
      </c>
      <c r="T1514" s="197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198" t="s">
        <v>405</v>
      </c>
      <c r="AT1514" s="198" t="s">
        <v>340</v>
      </c>
      <c r="AU1514" s="198" t="s">
        <v>135</v>
      </c>
      <c r="AY1514" s="18" t="s">
        <v>126</v>
      </c>
      <c r="BE1514" s="199">
        <f>IF(N1514="základní",J1514,0)</f>
        <v>0</v>
      </c>
      <c r="BF1514" s="199">
        <f>IF(N1514="snížená",J1514,0)</f>
        <v>0</v>
      </c>
      <c r="BG1514" s="199">
        <f>IF(N1514="zákl. přenesená",J1514,0)</f>
        <v>0</v>
      </c>
      <c r="BH1514" s="199">
        <f>IF(N1514="sníž. přenesená",J1514,0)</f>
        <v>0</v>
      </c>
      <c r="BI1514" s="199">
        <f>IF(N1514="nulová",J1514,0)</f>
        <v>0</v>
      </c>
      <c r="BJ1514" s="18" t="s">
        <v>135</v>
      </c>
      <c r="BK1514" s="199">
        <f>ROUND(I1514*H1514,2)</f>
        <v>0</v>
      </c>
      <c r="BL1514" s="18" t="s">
        <v>298</v>
      </c>
      <c r="BM1514" s="198" t="s">
        <v>2011</v>
      </c>
    </row>
    <row r="1515" spans="1:65" s="14" customFormat="1">
      <c r="B1515" s="216"/>
      <c r="C1515" s="217"/>
      <c r="D1515" s="207" t="s">
        <v>211</v>
      </c>
      <c r="E1515" s="217"/>
      <c r="F1515" s="219" t="s">
        <v>2012</v>
      </c>
      <c r="G1515" s="217"/>
      <c r="H1515" s="220">
        <v>926.72799999999995</v>
      </c>
      <c r="I1515" s="221"/>
      <c r="J1515" s="217"/>
      <c r="K1515" s="217"/>
      <c r="L1515" s="222"/>
      <c r="M1515" s="223"/>
      <c r="N1515" s="224"/>
      <c r="O1515" s="224"/>
      <c r="P1515" s="224"/>
      <c r="Q1515" s="224"/>
      <c r="R1515" s="224"/>
      <c r="S1515" s="224"/>
      <c r="T1515" s="225"/>
      <c r="AT1515" s="226" t="s">
        <v>211</v>
      </c>
      <c r="AU1515" s="226" t="s">
        <v>135</v>
      </c>
      <c r="AV1515" s="14" t="s">
        <v>135</v>
      </c>
      <c r="AW1515" s="14" t="s">
        <v>4</v>
      </c>
      <c r="AX1515" s="14" t="s">
        <v>83</v>
      </c>
      <c r="AY1515" s="226" t="s">
        <v>126</v>
      </c>
    </row>
    <row r="1516" spans="1:65" s="2" customFormat="1" ht="16.5" customHeight="1">
      <c r="A1516" s="35"/>
      <c r="B1516" s="36"/>
      <c r="C1516" s="187" t="s">
        <v>2013</v>
      </c>
      <c r="D1516" s="187" t="s">
        <v>129</v>
      </c>
      <c r="E1516" s="188" t="s">
        <v>2014</v>
      </c>
      <c r="F1516" s="189" t="s">
        <v>2015</v>
      </c>
      <c r="G1516" s="190" t="s">
        <v>222</v>
      </c>
      <c r="H1516" s="191">
        <v>64</v>
      </c>
      <c r="I1516" s="192"/>
      <c r="J1516" s="193">
        <f>ROUND(I1516*H1516,2)</f>
        <v>0</v>
      </c>
      <c r="K1516" s="189" t="s">
        <v>133</v>
      </c>
      <c r="L1516" s="40"/>
      <c r="M1516" s="194" t="s">
        <v>1</v>
      </c>
      <c r="N1516" s="195" t="s">
        <v>42</v>
      </c>
      <c r="O1516" s="72"/>
      <c r="P1516" s="196">
        <f>O1516*H1516</f>
        <v>0</v>
      </c>
      <c r="Q1516" s="196">
        <v>0</v>
      </c>
      <c r="R1516" s="196">
        <f>Q1516*H1516</f>
        <v>0</v>
      </c>
      <c r="S1516" s="196">
        <v>0</v>
      </c>
      <c r="T1516" s="197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198" t="s">
        <v>298</v>
      </c>
      <c r="AT1516" s="198" t="s">
        <v>129</v>
      </c>
      <c r="AU1516" s="198" t="s">
        <v>135</v>
      </c>
      <c r="AY1516" s="18" t="s">
        <v>126</v>
      </c>
      <c r="BE1516" s="199">
        <f>IF(N1516="základní",J1516,0)</f>
        <v>0</v>
      </c>
      <c r="BF1516" s="199">
        <f>IF(N1516="snížená",J1516,0)</f>
        <v>0</v>
      </c>
      <c r="BG1516" s="199">
        <f>IF(N1516="zákl. přenesená",J1516,0)</f>
        <v>0</v>
      </c>
      <c r="BH1516" s="199">
        <f>IF(N1516="sníž. přenesená",J1516,0)</f>
        <v>0</v>
      </c>
      <c r="BI1516" s="199">
        <f>IF(N1516="nulová",J1516,0)</f>
        <v>0</v>
      </c>
      <c r="BJ1516" s="18" t="s">
        <v>135</v>
      </c>
      <c r="BK1516" s="199">
        <f>ROUND(I1516*H1516,2)</f>
        <v>0</v>
      </c>
      <c r="BL1516" s="18" t="s">
        <v>298</v>
      </c>
      <c r="BM1516" s="198" t="s">
        <v>2016</v>
      </c>
    </row>
    <row r="1517" spans="1:65" s="13" customFormat="1">
      <c r="B1517" s="205"/>
      <c r="C1517" s="206"/>
      <c r="D1517" s="207" t="s">
        <v>211</v>
      </c>
      <c r="E1517" s="208" t="s">
        <v>1</v>
      </c>
      <c r="F1517" s="209" t="s">
        <v>351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211</v>
      </c>
      <c r="AU1517" s="215" t="s">
        <v>135</v>
      </c>
      <c r="AV1517" s="13" t="s">
        <v>83</v>
      </c>
      <c r="AW1517" s="13" t="s">
        <v>32</v>
      </c>
      <c r="AX1517" s="13" t="s">
        <v>76</v>
      </c>
      <c r="AY1517" s="215" t="s">
        <v>126</v>
      </c>
    </row>
    <row r="1518" spans="1:65" s="14" customFormat="1">
      <c r="B1518" s="216"/>
      <c r="C1518" s="217"/>
      <c r="D1518" s="207" t="s">
        <v>211</v>
      </c>
      <c r="E1518" s="218" t="s">
        <v>1</v>
      </c>
      <c r="F1518" s="219" t="s">
        <v>2017</v>
      </c>
      <c r="G1518" s="217"/>
      <c r="H1518" s="220">
        <v>11.2</v>
      </c>
      <c r="I1518" s="221"/>
      <c r="J1518" s="217"/>
      <c r="K1518" s="217"/>
      <c r="L1518" s="222"/>
      <c r="M1518" s="223"/>
      <c r="N1518" s="224"/>
      <c r="O1518" s="224"/>
      <c r="P1518" s="224"/>
      <c r="Q1518" s="224"/>
      <c r="R1518" s="224"/>
      <c r="S1518" s="224"/>
      <c r="T1518" s="225"/>
      <c r="AT1518" s="226" t="s">
        <v>211</v>
      </c>
      <c r="AU1518" s="226" t="s">
        <v>135</v>
      </c>
      <c r="AV1518" s="14" t="s">
        <v>135</v>
      </c>
      <c r="AW1518" s="14" t="s">
        <v>32</v>
      </c>
      <c r="AX1518" s="14" t="s">
        <v>76</v>
      </c>
      <c r="AY1518" s="226" t="s">
        <v>126</v>
      </c>
    </row>
    <row r="1519" spans="1:65" s="14" customFormat="1">
      <c r="B1519" s="216"/>
      <c r="C1519" s="217"/>
      <c r="D1519" s="207" t="s">
        <v>211</v>
      </c>
      <c r="E1519" s="218" t="s">
        <v>1</v>
      </c>
      <c r="F1519" s="219" t="s">
        <v>803</v>
      </c>
      <c r="G1519" s="217"/>
      <c r="H1519" s="220">
        <v>4.8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211</v>
      </c>
      <c r="AU1519" s="226" t="s">
        <v>135</v>
      </c>
      <c r="AV1519" s="14" t="s">
        <v>135</v>
      </c>
      <c r="AW1519" s="14" t="s">
        <v>32</v>
      </c>
      <c r="AX1519" s="14" t="s">
        <v>76</v>
      </c>
      <c r="AY1519" s="226" t="s">
        <v>126</v>
      </c>
    </row>
    <row r="1520" spans="1:65" s="13" customFormat="1">
      <c r="B1520" s="205"/>
      <c r="C1520" s="206"/>
      <c r="D1520" s="207" t="s">
        <v>211</v>
      </c>
      <c r="E1520" s="208" t="s">
        <v>1</v>
      </c>
      <c r="F1520" s="209" t="s">
        <v>355</v>
      </c>
      <c r="G1520" s="206"/>
      <c r="H1520" s="208" t="s">
        <v>1</v>
      </c>
      <c r="I1520" s="210"/>
      <c r="J1520" s="206"/>
      <c r="K1520" s="206"/>
      <c r="L1520" s="211"/>
      <c r="M1520" s="212"/>
      <c r="N1520" s="213"/>
      <c r="O1520" s="213"/>
      <c r="P1520" s="213"/>
      <c r="Q1520" s="213"/>
      <c r="R1520" s="213"/>
      <c r="S1520" s="213"/>
      <c r="T1520" s="214"/>
      <c r="AT1520" s="215" t="s">
        <v>211</v>
      </c>
      <c r="AU1520" s="215" t="s">
        <v>135</v>
      </c>
      <c r="AV1520" s="13" t="s">
        <v>83</v>
      </c>
      <c r="AW1520" s="13" t="s">
        <v>32</v>
      </c>
      <c r="AX1520" s="13" t="s">
        <v>76</v>
      </c>
      <c r="AY1520" s="215" t="s">
        <v>126</v>
      </c>
    </row>
    <row r="1521" spans="1:65" s="14" customFormat="1">
      <c r="B1521" s="216"/>
      <c r="C1521" s="217"/>
      <c r="D1521" s="207" t="s">
        <v>211</v>
      </c>
      <c r="E1521" s="218" t="s">
        <v>1</v>
      </c>
      <c r="F1521" s="219" t="s">
        <v>2018</v>
      </c>
      <c r="G1521" s="217"/>
      <c r="H1521" s="220">
        <v>22.4</v>
      </c>
      <c r="I1521" s="221"/>
      <c r="J1521" s="217"/>
      <c r="K1521" s="217"/>
      <c r="L1521" s="222"/>
      <c r="M1521" s="223"/>
      <c r="N1521" s="224"/>
      <c r="O1521" s="224"/>
      <c r="P1521" s="224"/>
      <c r="Q1521" s="224"/>
      <c r="R1521" s="224"/>
      <c r="S1521" s="224"/>
      <c r="T1521" s="225"/>
      <c r="AT1521" s="226" t="s">
        <v>211</v>
      </c>
      <c r="AU1521" s="226" t="s">
        <v>135</v>
      </c>
      <c r="AV1521" s="14" t="s">
        <v>135</v>
      </c>
      <c r="AW1521" s="14" t="s">
        <v>32</v>
      </c>
      <c r="AX1521" s="14" t="s">
        <v>76</v>
      </c>
      <c r="AY1521" s="226" t="s">
        <v>126</v>
      </c>
    </row>
    <row r="1522" spans="1:65" s="14" customFormat="1">
      <c r="B1522" s="216"/>
      <c r="C1522" s="217"/>
      <c r="D1522" s="207" t="s">
        <v>211</v>
      </c>
      <c r="E1522" s="218" t="s">
        <v>1</v>
      </c>
      <c r="F1522" s="219" t="s">
        <v>2019</v>
      </c>
      <c r="G1522" s="217"/>
      <c r="H1522" s="220">
        <v>9.6</v>
      </c>
      <c r="I1522" s="221"/>
      <c r="J1522" s="217"/>
      <c r="K1522" s="217"/>
      <c r="L1522" s="222"/>
      <c r="M1522" s="223"/>
      <c r="N1522" s="224"/>
      <c r="O1522" s="224"/>
      <c r="P1522" s="224"/>
      <c r="Q1522" s="224"/>
      <c r="R1522" s="224"/>
      <c r="S1522" s="224"/>
      <c r="T1522" s="225"/>
      <c r="AT1522" s="226" t="s">
        <v>211</v>
      </c>
      <c r="AU1522" s="226" t="s">
        <v>135</v>
      </c>
      <c r="AV1522" s="14" t="s">
        <v>135</v>
      </c>
      <c r="AW1522" s="14" t="s">
        <v>32</v>
      </c>
      <c r="AX1522" s="14" t="s">
        <v>76</v>
      </c>
      <c r="AY1522" s="226" t="s">
        <v>126</v>
      </c>
    </row>
    <row r="1523" spans="1:65" s="13" customFormat="1">
      <c r="B1523" s="205"/>
      <c r="C1523" s="206"/>
      <c r="D1523" s="207" t="s">
        <v>211</v>
      </c>
      <c r="E1523" s="208" t="s">
        <v>1</v>
      </c>
      <c r="F1523" s="209" t="s">
        <v>371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211</v>
      </c>
      <c r="AU1523" s="215" t="s">
        <v>135</v>
      </c>
      <c r="AV1523" s="13" t="s">
        <v>83</v>
      </c>
      <c r="AW1523" s="13" t="s">
        <v>32</v>
      </c>
      <c r="AX1523" s="13" t="s">
        <v>76</v>
      </c>
      <c r="AY1523" s="215" t="s">
        <v>126</v>
      </c>
    </row>
    <row r="1524" spans="1:65" s="14" customFormat="1">
      <c r="B1524" s="216"/>
      <c r="C1524" s="217"/>
      <c r="D1524" s="207" t="s">
        <v>211</v>
      </c>
      <c r="E1524" s="218" t="s">
        <v>1</v>
      </c>
      <c r="F1524" s="219" t="s">
        <v>803</v>
      </c>
      <c r="G1524" s="217"/>
      <c r="H1524" s="220">
        <v>4.8</v>
      </c>
      <c r="I1524" s="221"/>
      <c r="J1524" s="217"/>
      <c r="K1524" s="217"/>
      <c r="L1524" s="222"/>
      <c r="M1524" s="223"/>
      <c r="N1524" s="224"/>
      <c r="O1524" s="224"/>
      <c r="P1524" s="224"/>
      <c r="Q1524" s="224"/>
      <c r="R1524" s="224"/>
      <c r="S1524" s="224"/>
      <c r="T1524" s="225"/>
      <c r="AT1524" s="226" t="s">
        <v>211</v>
      </c>
      <c r="AU1524" s="226" t="s">
        <v>135</v>
      </c>
      <c r="AV1524" s="14" t="s">
        <v>135</v>
      </c>
      <c r="AW1524" s="14" t="s">
        <v>32</v>
      </c>
      <c r="AX1524" s="14" t="s">
        <v>76</v>
      </c>
      <c r="AY1524" s="226" t="s">
        <v>126</v>
      </c>
    </row>
    <row r="1525" spans="1:65" s="14" customFormat="1">
      <c r="B1525" s="216"/>
      <c r="C1525" s="217"/>
      <c r="D1525" s="207" t="s">
        <v>211</v>
      </c>
      <c r="E1525" s="218" t="s">
        <v>1</v>
      </c>
      <c r="F1525" s="219" t="s">
        <v>2017</v>
      </c>
      <c r="G1525" s="217"/>
      <c r="H1525" s="220">
        <v>11.2</v>
      </c>
      <c r="I1525" s="221"/>
      <c r="J1525" s="217"/>
      <c r="K1525" s="217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211</v>
      </c>
      <c r="AU1525" s="226" t="s">
        <v>135</v>
      </c>
      <c r="AV1525" s="14" t="s">
        <v>135</v>
      </c>
      <c r="AW1525" s="14" t="s">
        <v>32</v>
      </c>
      <c r="AX1525" s="14" t="s">
        <v>76</v>
      </c>
      <c r="AY1525" s="226" t="s">
        <v>126</v>
      </c>
    </row>
    <row r="1526" spans="1:65" s="15" customFormat="1">
      <c r="B1526" s="227"/>
      <c r="C1526" s="228"/>
      <c r="D1526" s="207" t="s">
        <v>211</v>
      </c>
      <c r="E1526" s="229" t="s">
        <v>1</v>
      </c>
      <c r="F1526" s="230" t="s">
        <v>219</v>
      </c>
      <c r="G1526" s="228"/>
      <c r="H1526" s="231">
        <v>64</v>
      </c>
      <c r="I1526" s="232"/>
      <c r="J1526" s="228"/>
      <c r="K1526" s="228"/>
      <c r="L1526" s="233"/>
      <c r="M1526" s="234"/>
      <c r="N1526" s="235"/>
      <c r="O1526" s="235"/>
      <c r="P1526" s="235"/>
      <c r="Q1526" s="235"/>
      <c r="R1526" s="235"/>
      <c r="S1526" s="235"/>
      <c r="T1526" s="236"/>
      <c r="AT1526" s="237" t="s">
        <v>211</v>
      </c>
      <c r="AU1526" s="237" t="s">
        <v>135</v>
      </c>
      <c r="AV1526" s="15" t="s">
        <v>148</v>
      </c>
      <c r="AW1526" s="15" t="s">
        <v>32</v>
      </c>
      <c r="AX1526" s="15" t="s">
        <v>83</v>
      </c>
      <c r="AY1526" s="237" t="s">
        <v>126</v>
      </c>
    </row>
    <row r="1527" spans="1:65" s="2" customFormat="1" ht="16.5" customHeight="1">
      <c r="A1527" s="35"/>
      <c r="B1527" s="36"/>
      <c r="C1527" s="243" t="s">
        <v>2020</v>
      </c>
      <c r="D1527" s="243" t="s">
        <v>340</v>
      </c>
      <c r="E1527" s="244" t="s">
        <v>2021</v>
      </c>
      <c r="F1527" s="245" t="s">
        <v>2022</v>
      </c>
      <c r="G1527" s="246" t="s">
        <v>222</v>
      </c>
      <c r="H1527" s="247">
        <v>64</v>
      </c>
      <c r="I1527" s="248"/>
      <c r="J1527" s="249">
        <f>ROUND(I1527*H1527,2)</f>
        <v>0</v>
      </c>
      <c r="K1527" s="245" t="s">
        <v>133</v>
      </c>
      <c r="L1527" s="250"/>
      <c r="M1527" s="251" t="s">
        <v>1</v>
      </c>
      <c r="N1527" s="252" t="s">
        <v>42</v>
      </c>
      <c r="O1527" s="72"/>
      <c r="P1527" s="196">
        <f>O1527*H1527</f>
        <v>0</v>
      </c>
      <c r="Q1527" s="196">
        <v>1.7000000000000001E-4</v>
      </c>
      <c r="R1527" s="196">
        <f>Q1527*H1527</f>
        <v>1.0880000000000001E-2</v>
      </c>
      <c r="S1527" s="196">
        <v>0</v>
      </c>
      <c r="T1527" s="197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198" t="s">
        <v>405</v>
      </c>
      <c r="AT1527" s="198" t="s">
        <v>340</v>
      </c>
      <c r="AU1527" s="198" t="s">
        <v>135</v>
      </c>
      <c r="AY1527" s="18" t="s">
        <v>126</v>
      </c>
      <c r="BE1527" s="199">
        <f>IF(N1527="základní",J1527,0)</f>
        <v>0</v>
      </c>
      <c r="BF1527" s="199">
        <f>IF(N1527="snížená",J1527,0)</f>
        <v>0</v>
      </c>
      <c r="BG1527" s="199">
        <f>IF(N1527="zákl. přenesená",J1527,0)</f>
        <v>0</v>
      </c>
      <c r="BH1527" s="199">
        <f>IF(N1527="sníž. přenesená",J1527,0)</f>
        <v>0</v>
      </c>
      <c r="BI1527" s="199">
        <f>IF(N1527="nulová",J1527,0)</f>
        <v>0</v>
      </c>
      <c r="BJ1527" s="18" t="s">
        <v>135</v>
      </c>
      <c r="BK1527" s="199">
        <f>ROUND(I1527*H1527,2)</f>
        <v>0</v>
      </c>
      <c r="BL1527" s="18" t="s">
        <v>298</v>
      </c>
      <c r="BM1527" s="198" t="s">
        <v>2023</v>
      </c>
    </row>
    <row r="1528" spans="1:65" s="2" customFormat="1" ht="24.2" customHeight="1">
      <c r="A1528" s="35"/>
      <c r="B1528" s="36"/>
      <c r="C1528" s="187" t="s">
        <v>2024</v>
      </c>
      <c r="D1528" s="187" t="s">
        <v>129</v>
      </c>
      <c r="E1528" s="188" t="s">
        <v>2025</v>
      </c>
      <c r="F1528" s="189" t="s">
        <v>2026</v>
      </c>
      <c r="G1528" s="190" t="s">
        <v>1208</v>
      </c>
      <c r="H1528" s="265"/>
      <c r="I1528" s="192"/>
      <c r="J1528" s="193">
        <f>ROUND(I1528*H1528,2)</f>
        <v>0</v>
      </c>
      <c r="K1528" s="189" t="s">
        <v>133</v>
      </c>
      <c r="L1528" s="40"/>
      <c r="M1528" s="194" t="s">
        <v>1</v>
      </c>
      <c r="N1528" s="195" t="s">
        <v>42</v>
      </c>
      <c r="O1528" s="72"/>
      <c r="P1528" s="196">
        <f>O1528*H1528</f>
        <v>0</v>
      </c>
      <c r="Q1528" s="196">
        <v>0</v>
      </c>
      <c r="R1528" s="196">
        <f>Q1528*H1528</f>
        <v>0</v>
      </c>
      <c r="S1528" s="196">
        <v>0</v>
      </c>
      <c r="T1528" s="197">
        <f>S1528*H1528</f>
        <v>0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198" t="s">
        <v>298</v>
      </c>
      <c r="AT1528" s="198" t="s">
        <v>129</v>
      </c>
      <c r="AU1528" s="198" t="s">
        <v>135</v>
      </c>
      <c r="AY1528" s="18" t="s">
        <v>126</v>
      </c>
      <c r="BE1528" s="199">
        <f>IF(N1528="základní",J1528,0)</f>
        <v>0</v>
      </c>
      <c r="BF1528" s="199">
        <f>IF(N1528="snížená",J1528,0)</f>
        <v>0</v>
      </c>
      <c r="BG1528" s="199">
        <f>IF(N1528="zákl. přenesená",J1528,0)</f>
        <v>0</v>
      </c>
      <c r="BH1528" s="199">
        <f>IF(N1528="sníž. přenesená",J1528,0)</f>
        <v>0</v>
      </c>
      <c r="BI1528" s="199">
        <f>IF(N1528="nulová",J1528,0)</f>
        <v>0</v>
      </c>
      <c r="BJ1528" s="18" t="s">
        <v>135</v>
      </c>
      <c r="BK1528" s="199">
        <f>ROUND(I1528*H1528,2)</f>
        <v>0</v>
      </c>
      <c r="BL1528" s="18" t="s">
        <v>298</v>
      </c>
      <c r="BM1528" s="198" t="s">
        <v>2027</v>
      </c>
    </row>
    <row r="1529" spans="1:65" s="12" customFormat="1" ht="22.9" customHeight="1">
      <c r="B1529" s="171"/>
      <c r="C1529" s="172"/>
      <c r="D1529" s="173" t="s">
        <v>75</v>
      </c>
      <c r="E1529" s="185" t="s">
        <v>2028</v>
      </c>
      <c r="F1529" s="185" t="s">
        <v>2029</v>
      </c>
      <c r="G1529" s="172"/>
      <c r="H1529" s="172"/>
      <c r="I1529" s="175"/>
      <c r="J1529" s="186">
        <f>BK1529</f>
        <v>0</v>
      </c>
      <c r="K1529" s="172"/>
      <c r="L1529" s="177"/>
      <c r="M1529" s="178"/>
      <c r="N1529" s="179"/>
      <c r="O1529" s="179"/>
      <c r="P1529" s="180">
        <f>SUM(P1530:P1575)</f>
        <v>0</v>
      </c>
      <c r="Q1529" s="179"/>
      <c r="R1529" s="180">
        <f>SUM(R1530:R1575)</f>
        <v>7.4653707999999996</v>
      </c>
      <c r="S1529" s="179"/>
      <c r="T1529" s="181">
        <f>SUM(T1530:T1575)</f>
        <v>0</v>
      </c>
      <c r="AR1529" s="182" t="s">
        <v>135</v>
      </c>
      <c r="AT1529" s="183" t="s">
        <v>75</v>
      </c>
      <c r="AU1529" s="183" t="s">
        <v>83</v>
      </c>
      <c r="AY1529" s="182" t="s">
        <v>126</v>
      </c>
      <c r="BK1529" s="184">
        <f>SUM(BK1530:BK1575)</f>
        <v>0</v>
      </c>
    </row>
    <row r="1530" spans="1:65" s="2" customFormat="1" ht="16.5" customHeight="1">
      <c r="A1530" s="35"/>
      <c r="B1530" s="36"/>
      <c r="C1530" s="187" t="s">
        <v>2030</v>
      </c>
      <c r="D1530" s="187" t="s">
        <v>129</v>
      </c>
      <c r="E1530" s="188" t="s">
        <v>2031</v>
      </c>
      <c r="F1530" s="189" t="s">
        <v>2032</v>
      </c>
      <c r="G1530" s="190" t="s">
        <v>209</v>
      </c>
      <c r="H1530" s="191">
        <v>381.21600000000001</v>
      </c>
      <c r="I1530" s="192"/>
      <c r="J1530" s="193">
        <f>ROUND(I1530*H1530,2)</f>
        <v>0</v>
      </c>
      <c r="K1530" s="189" t="s">
        <v>133</v>
      </c>
      <c r="L1530" s="40"/>
      <c r="M1530" s="194" t="s">
        <v>1</v>
      </c>
      <c r="N1530" s="195" t="s">
        <v>42</v>
      </c>
      <c r="O1530" s="72"/>
      <c r="P1530" s="196">
        <f>O1530*H1530</f>
        <v>0</v>
      </c>
      <c r="Q1530" s="196">
        <v>2.9999999999999997E-4</v>
      </c>
      <c r="R1530" s="196">
        <f>Q1530*H1530</f>
        <v>0.11436479999999999</v>
      </c>
      <c r="S1530" s="196">
        <v>0</v>
      </c>
      <c r="T1530" s="197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198" t="s">
        <v>298</v>
      </c>
      <c r="AT1530" s="198" t="s">
        <v>129</v>
      </c>
      <c r="AU1530" s="198" t="s">
        <v>135</v>
      </c>
      <c r="AY1530" s="18" t="s">
        <v>126</v>
      </c>
      <c r="BE1530" s="199">
        <f>IF(N1530="základní",J1530,0)</f>
        <v>0</v>
      </c>
      <c r="BF1530" s="199">
        <f>IF(N1530="snížená",J1530,0)</f>
        <v>0</v>
      </c>
      <c r="BG1530" s="199">
        <f>IF(N1530="zákl. přenesená",J1530,0)</f>
        <v>0</v>
      </c>
      <c r="BH1530" s="199">
        <f>IF(N1530="sníž. přenesená",J1530,0)</f>
        <v>0</v>
      </c>
      <c r="BI1530" s="199">
        <f>IF(N1530="nulová",J1530,0)</f>
        <v>0</v>
      </c>
      <c r="BJ1530" s="18" t="s">
        <v>135</v>
      </c>
      <c r="BK1530" s="199">
        <f>ROUND(I1530*H1530,2)</f>
        <v>0</v>
      </c>
      <c r="BL1530" s="18" t="s">
        <v>298</v>
      </c>
      <c r="BM1530" s="198" t="s">
        <v>2033</v>
      </c>
    </row>
    <row r="1531" spans="1:65" s="13" customFormat="1">
      <c r="B1531" s="205"/>
      <c r="C1531" s="206"/>
      <c r="D1531" s="207" t="s">
        <v>211</v>
      </c>
      <c r="E1531" s="208" t="s">
        <v>1</v>
      </c>
      <c r="F1531" s="209" t="s">
        <v>351</v>
      </c>
      <c r="G1531" s="206"/>
      <c r="H1531" s="208" t="s">
        <v>1</v>
      </c>
      <c r="I1531" s="210"/>
      <c r="J1531" s="206"/>
      <c r="K1531" s="206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211</v>
      </c>
      <c r="AU1531" s="215" t="s">
        <v>135</v>
      </c>
      <c r="AV1531" s="13" t="s">
        <v>83</v>
      </c>
      <c r="AW1531" s="13" t="s">
        <v>32</v>
      </c>
      <c r="AX1531" s="13" t="s">
        <v>76</v>
      </c>
      <c r="AY1531" s="215" t="s">
        <v>126</v>
      </c>
    </row>
    <row r="1532" spans="1:65" s="14" customFormat="1">
      <c r="B1532" s="216"/>
      <c r="C1532" s="217"/>
      <c r="D1532" s="207" t="s">
        <v>211</v>
      </c>
      <c r="E1532" s="218" t="s">
        <v>1</v>
      </c>
      <c r="F1532" s="219" t="s">
        <v>2034</v>
      </c>
      <c r="G1532" s="217"/>
      <c r="H1532" s="220">
        <v>97.6</v>
      </c>
      <c r="I1532" s="221"/>
      <c r="J1532" s="217"/>
      <c r="K1532" s="217"/>
      <c r="L1532" s="222"/>
      <c r="M1532" s="223"/>
      <c r="N1532" s="224"/>
      <c r="O1532" s="224"/>
      <c r="P1532" s="224"/>
      <c r="Q1532" s="224"/>
      <c r="R1532" s="224"/>
      <c r="S1532" s="224"/>
      <c r="T1532" s="225"/>
      <c r="AT1532" s="226" t="s">
        <v>211</v>
      </c>
      <c r="AU1532" s="226" t="s">
        <v>135</v>
      </c>
      <c r="AV1532" s="14" t="s">
        <v>135</v>
      </c>
      <c r="AW1532" s="14" t="s">
        <v>32</v>
      </c>
      <c r="AX1532" s="14" t="s">
        <v>76</v>
      </c>
      <c r="AY1532" s="226" t="s">
        <v>126</v>
      </c>
    </row>
    <row r="1533" spans="1:65" s="14" customFormat="1">
      <c r="B1533" s="216"/>
      <c r="C1533" s="217"/>
      <c r="D1533" s="207" t="s">
        <v>211</v>
      </c>
      <c r="E1533" s="218" t="s">
        <v>1</v>
      </c>
      <c r="F1533" s="219" t="s">
        <v>587</v>
      </c>
      <c r="G1533" s="217"/>
      <c r="H1533" s="220">
        <v>-9.4559999999999995</v>
      </c>
      <c r="I1533" s="221"/>
      <c r="J1533" s="217"/>
      <c r="K1533" s="217"/>
      <c r="L1533" s="222"/>
      <c r="M1533" s="223"/>
      <c r="N1533" s="224"/>
      <c r="O1533" s="224"/>
      <c r="P1533" s="224"/>
      <c r="Q1533" s="224"/>
      <c r="R1533" s="224"/>
      <c r="S1533" s="224"/>
      <c r="T1533" s="225"/>
      <c r="AT1533" s="226" t="s">
        <v>211</v>
      </c>
      <c r="AU1533" s="226" t="s">
        <v>135</v>
      </c>
      <c r="AV1533" s="14" t="s">
        <v>135</v>
      </c>
      <c r="AW1533" s="14" t="s">
        <v>32</v>
      </c>
      <c r="AX1533" s="14" t="s">
        <v>76</v>
      </c>
      <c r="AY1533" s="226" t="s">
        <v>126</v>
      </c>
    </row>
    <row r="1534" spans="1:65" s="14" customFormat="1">
      <c r="B1534" s="216"/>
      <c r="C1534" s="217"/>
      <c r="D1534" s="207" t="s">
        <v>211</v>
      </c>
      <c r="E1534" s="218" t="s">
        <v>1</v>
      </c>
      <c r="F1534" s="219" t="s">
        <v>994</v>
      </c>
      <c r="G1534" s="217"/>
      <c r="H1534" s="220">
        <v>-2.2799999999999998</v>
      </c>
      <c r="I1534" s="221"/>
      <c r="J1534" s="217"/>
      <c r="K1534" s="217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211</v>
      </c>
      <c r="AU1534" s="226" t="s">
        <v>135</v>
      </c>
      <c r="AV1534" s="14" t="s">
        <v>135</v>
      </c>
      <c r="AW1534" s="14" t="s">
        <v>32</v>
      </c>
      <c r="AX1534" s="14" t="s">
        <v>76</v>
      </c>
      <c r="AY1534" s="226" t="s">
        <v>126</v>
      </c>
    </row>
    <row r="1535" spans="1:65" s="14" customFormat="1">
      <c r="B1535" s="216"/>
      <c r="C1535" s="217"/>
      <c r="D1535" s="207" t="s">
        <v>211</v>
      </c>
      <c r="E1535" s="218" t="s">
        <v>1</v>
      </c>
      <c r="F1535" s="219" t="s">
        <v>2035</v>
      </c>
      <c r="G1535" s="217"/>
      <c r="H1535" s="220">
        <v>-2.4</v>
      </c>
      <c r="I1535" s="221"/>
      <c r="J1535" s="217"/>
      <c r="K1535" s="217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211</v>
      </c>
      <c r="AU1535" s="226" t="s">
        <v>135</v>
      </c>
      <c r="AV1535" s="14" t="s">
        <v>135</v>
      </c>
      <c r="AW1535" s="14" t="s">
        <v>32</v>
      </c>
      <c r="AX1535" s="14" t="s">
        <v>76</v>
      </c>
      <c r="AY1535" s="226" t="s">
        <v>126</v>
      </c>
    </row>
    <row r="1536" spans="1:65" s="14" customFormat="1">
      <c r="B1536" s="216"/>
      <c r="C1536" s="217"/>
      <c r="D1536" s="207" t="s">
        <v>211</v>
      </c>
      <c r="E1536" s="218" t="s">
        <v>1</v>
      </c>
      <c r="F1536" s="219" t="s">
        <v>2036</v>
      </c>
      <c r="G1536" s="217"/>
      <c r="H1536" s="220">
        <v>9.06</v>
      </c>
      <c r="I1536" s="221"/>
      <c r="J1536" s="217"/>
      <c r="K1536" s="217"/>
      <c r="L1536" s="222"/>
      <c r="M1536" s="223"/>
      <c r="N1536" s="224"/>
      <c r="O1536" s="224"/>
      <c r="P1536" s="224"/>
      <c r="Q1536" s="224"/>
      <c r="R1536" s="224"/>
      <c r="S1536" s="224"/>
      <c r="T1536" s="225"/>
      <c r="AT1536" s="226" t="s">
        <v>211</v>
      </c>
      <c r="AU1536" s="226" t="s">
        <v>135</v>
      </c>
      <c r="AV1536" s="14" t="s">
        <v>135</v>
      </c>
      <c r="AW1536" s="14" t="s">
        <v>32</v>
      </c>
      <c r="AX1536" s="14" t="s">
        <v>76</v>
      </c>
      <c r="AY1536" s="226" t="s">
        <v>126</v>
      </c>
    </row>
    <row r="1537" spans="2:51" s="14" customFormat="1">
      <c r="B1537" s="216"/>
      <c r="C1537" s="217"/>
      <c r="D1537" s="207" t="s">
        <v>211</v>
      </c>
      <c r="E1537" s="218" t="s">
        <v>1</v>
      </c>
      <c r="F1537" s="219" t="s">
        <v>2037</v>
      </c>
      <c r="G1537" s="217"/>
      <c r="H1537" s="220">
        <v>2.72</v>
      </c>
      <c r="I1537" s="221"/>
      <c r="J1537" s="217"/>
      <c r="K1537" s="217"/>
      <c r="L1537" s="222"/>
      <c r="M1537" s="223"/>
      <c r="N1537" s="224"/>
      <c r="O1537" s="224"/>
      <c r="P1537" s="224"/>
      <c r="Q1537" s="224"/>
      <c r="R1537" s="224"/>
      <c r="S1537" s="224"/>
      <c r="T1537" s="225"/>
      <c r="AT1537" s="226" t="s">
        <v>211</v>
      </c>
      <c r="AU1537" s="226" t="s">
        <v>135</v>
      </c>
      <c r="AV1537" s="14" t="s">
        <v>135</v>
      </c>
      <c r="AW1537" s="14" t="s">
        <v>32</v>
      </c>
      <c r="AX1537" s="14" t="s">
        <v>76</v>
      </c>
      <c r="AY1537" s="226" t="s">
        <v>126</v>
      </c>
    </row>
    <row r="1538" spans="2:51" s="13" customFormat="1">
      <c r="B1538" s="205"/>
      <c r="C1538" s="206"/>
      <c r="D1538" s="207" t="s">
        <v>211</v>
      </c>
      <c r="E1538" s="208" t="s">
        <v>1</v>
      </c>
      <c r="F1538" s="209" t="s">
        <v>355</v>
      </c>
      <c r="G1538" s="206"/>
      <c r="H1538" s="208" t="s">
        <v>1</v>
      </c>
      <c r="I1538" s="210"/>
      <c r="J1538" s="206"/>
      <c r="K1538" s="206"/>
      <c r="L1538" s="211"/>
      <c r="M1538" s="212"/>
      <c r="N1538" s="213"/>
      <c r="O1538" s="213"/>
      <c r="P1538" s="213"/>
      <c r="Q1538" s="213"/>
      <c r="R1538" s="213"/>
      <c r="S1538" s="213"/>
      <c r="T1538" s="214"/>
      <c r="AT1538" s="215" t="s">
        <v>211</v>
      </c>
      <c r="AU1538" s="215" t="s">
        <v>135</v>
      </c>
      <c r="AV1538" s="13" t="s">
        <v>83</v>
      </c>
      <c r="AW1538" s="13" t="s">
        <v>32</v>
      </c>
      <c r="AX1538" s="13" t="s">
        <v>76</v>
      </c>
      <c r="AY1538" s="215" t="s">
        <v>126</v>
      </c>
    </row>
    <row r="1539" spans="2:51" s="14" customFormat="1">
      <c r="B1539" s="216"/>
      <c r="C1539" s="217"/>
      <c r="D1539" s="207" t="s">
        <v>211</v>
      </c>
      <c r="E1539" s="218" t="s">
        <v>1</v>
      </c>
      <c r="F1539" s="219" t="s">
        <v>2038</v>
      </c>
      <c r="G1539" s="217"/>
      <c r="H1539" s="220">
        <v>195.2</v>
      </c>
      <c r="I1539" s="221"/>
      <c r="J1539" s="217"/>
      <c r="K1539" s="217"/>
      <c r="L1539" s="222"/>
      <c r="M1539" s="223"/>
      <c r="N1539" s="224"/>
      <c r="O1539" s="224"/>
      <c r="P1539" s="224"/>
      <c r="Q1539" s="224"/>
      <c r="R1539" s="224"/>
      <c r="S1539" s="224"/>
      <c r="T1539" s="225"/>
      <c r="AT1539" s="226" t="s">
        <v>211</v>
      </c>
      <c r="AU1539" s="226" t="s">
        <v>135</v>
      </c>
      <c r="AV1539" s="14" t="s">
        <v>135</v>
      </c>
      <c r="AW1539" s="14" t="s">
        <v>32</v>
      </c>
      <c r="AX1539" s="14" t="s">
        <v>76</v>
      </c>
      <c r="AY1539" s="226" t="s">
        <v>126</v>
      </c>
    </row>
    <row r="1540" spans="2:51" s="14" customFormat="1">
      <c r="B1540" s="216"/>
      <c r="C1540" s="217"/>
      <c r="D1540" s="207" t="s">
        <v>211</v>
      </c>
      <c r="E1540" s="218" t="s">
        <v>1</v>
      </c>
      <c r="F1540" s="219" t="s">
        <v>556</v>
      </c>
      <c r="G1540" s="217"/>
      <c r="H1540" s="220">
        <v>-18.911999999999999</v>
      </c>
      <c r="I1540" s="221"/>
      <c r="J1540" s="217"/>
      <c r="K1540" s="217"/>
      <c r="L1540" s="222"/>
      <c r="M1540" s="223"/>
      <c r="N1540" s="224"/>
      <c r="O1540" s="224"/>
      <c r="P1540" s="224"/>
      <c r="Q1540" s="224"/>
      <c r="R1540" s="224"/>
      <c r="S1540" s="224"/>
      <c r="T1540" s="225"/>
      <c r="AT1540" s="226" t="s">
        <v>211</v>
      </c>
      <c r="AU1540" s="226" t="s">
        <v>135</v>
      </c>
      <c r="AV1540" s="14" t="s">
        <v>135</v>
      </c>
      <c r="AW1540" s="14" t="s">
        <v>32</v>
      </c>
      <c r="AX1540" s="14" t="s">
        <v>76</v>
      </c>
      <c r="AY1540" s="226" t="s">
        <v>126</v>
      </c>
    </row>
    <row r="1541" spans="2:51" s="14" customFormat="1">
      <c r="B1541" s="216"/>
      <c r="C1541" s="217"/>
      <c r="D1541" s="207" t="s">
        <v>211</v>
      </c>
      <c r="E1541" s="218" t="s">
        <v>1</v>
      </c>
      <c r="F1541" s="219" t="s">
        <v>996</v>
      </c>
      <c r="G1541" s="217"/>
      <c r="H1541" s="220">
        <v>-4.5599999999999996</v>
      </c>
      <c r="I1541" s="221"/>
      <c r="J1541" s="217"/>
      <c r="K1541" s="217"/>
      <c r="L1541" s="222"/>
      <c r="M1541" s="223"/>
      <c r="N1541" s="224"/>
      <c r="O1541" s="224"/>
      <c r="P1541" s="224"/>
      <c r="Q1541" s="224"/>
      <c r="R1541" s="224"/>
      <c r="S1541" s="224"/>
      <c r="T1541" s="225"/>
      <c r="AT1541" s="226" t="s">
        <v>211</v>
      </c>
      <c r="AU1541" s="226" t="s">
        <v>135</v>
      </c>
      <c r="AV1541" s="14" t="s">
        <v>135</v>
      </c>
      <c r="AW1541" s="14" t="s">
        <v>32</v>
      </c>
      <c r="AX1541" s="14" t="s">
        <v>76</v>
      </c>
      <c r="AY1541" s="226" t="s">
        <v>126</v>
      </c>
    </row>
    <row r="1542" spans="2:51" s="14" customFormat="1">
      <c r="B1542" s="216"/>
      <c r="C1542" s="217"/>
      <c r="D1542" s="207" t="s">
        <v>211</v>
      </c>
      <c r="E1542" s="218" t="s">
        <v>1</v>
      </c>
      <c r="F1542" s="219" t="s">
        <v>2039</v>
      </c>
      <c r="G1542" s="217"/>
      <c r="H1542" s="220">
        <v>-4.8</v>
      </c>
      <c r="I1542" s="221"/>
      <c r="J1542" s="217"/>
      <c r="K1542" s="217"/>
      <c r="L1542" s="222"/>
      <c r="M1542" s="223"/>
      <c r="N1542" s="224"/>
      <c r="O1542" s="224"/>
      <c r="P1542" s="224"/>
      <c r="Q1542" s="224"/>
      <c r="R1542" s="224"/>
      <c r="S1542" s="224"/>
      <c r="T1542" s="225"/>
      <c r="AT1542" s="226" t="s">
        <v>211</v>
      </c>
      <c r="AU1542" s="226" t="s">
        <v>135</v>
      </c>
      <c r="AV1542" s="14" t="s">
        <v>135</v>
      </c>
      <c r="AW1542" s="14" t="s">
        <v>32</v>
      </c>
      <c r="AX1542" s="14" t="s">
        <v>76</v>
      </c>
      <c r="AY1542" s="226" t="s">
        <v>126</v>
      </c>
    </row>
    <row r="1543" spans="2:51" s="14" customFormat="1">
      <c r="B1543" s="216"/>
      <c r="C1543" s="217"/>
      <c r="D1543" s="207" t="s">
        <v>211</v>
      </c>
      <c r="E1543" s="218" t="s">
        <v>1</v>
      </c>
      <c r="F1543" s="219" t="s">
        <v>2040</v>
      </c>
      <c r="G1543" s="217"/>
      <c r="H1543" s="220">
        <v>18.12</v>
      </c>
      <c r="I1543" s="221"/>
      <c r="J1543" s="217"/>
      <c r="K1543" s="217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211</v>
      </c>
      <c r="AU1543" s="226" t="s">
        <v>135</v>
      </c>
      <c r="AV1543" s="14" t="s">
        <v>135</v>
      </c>
      <c r="AW1543" s="14" t="s">
        <v>32</v>
      </c>
      <c r="AX1543" s="14" t="s">
        <v>76</v>
      </c>
      <c r="AY1543" s="226" t="s">
        <v>126</v>
      </c>
    </row>
    <row r="1544" spans="2:51" s="14" customFormat="1">
      <c r="B1544" s="216"/>
      <c r="C1544" s="217"/>
      <c r="D1544" s="207" t="s">
        <v>211</v>
      </c>
      <c r="E1544" s="218" t="s">
        <v>1</v>
      </c>
      <c r="F1544" s="219" t="s">
        <v>2041</v>
      </c>
      <c r="G1544" s="217"/>
      <c r="H1544" s="220">
        <v>5.44</v>
      </c>
      <c r="I1544" s="221"/>
      <c r="J1544" s="217"/>
      <c r="K1544" s="217"/>
      <c r="L1544" s="222"/>
      <c r="M1544" s="223"/>
      <c r="N1544" s="224"/>
      <c r="O1544" s="224"/>
      <c r="P1544" s="224"/>
      <c r="Q1544" s="224"/>
      <c r="R1544" s="224"/>
      <c r="S1544" s="224"/>
      <c r="T1544" s="225"/>
      <c r="AT1544" s="226" t="s">
        <v>211</v>
      </c>
      <c r="AU1544" s="226" t="s">
        <v>135</v>
      </c>
      <c r="AV1544" s="14" t="s">
        <v>135</v>
      </c>
      <c r="AW1544" s="14" t="s">
        <v>32</v>
      </c>
      <c r="AX1544" s="14" t="s">
        <v>76</v>
      </c>
      <c r="AY1544" s="226" t="s">
        <v>126</v>
      </c>
    </row>
    <row r="1545" spans="2:51" s="13" customFormat="1">
      <c r="B1545" s="205"/>
      <c r="C1545" s="206"/>
      <c r="D1545" s="207" t="s">
        <v>211</v>
      </c>
      <c r="E1545" s="208" t="s">
        <v>1</v>
      </c>
      <c r="F1545" s="209" t="s">
        <v>371</v>
      </c>
      <c r="G1545" s="206"/>
      <c r="H1545" s="208" t="s">
        <v>1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211</v>
      </c>
      <c r="AU1545" s="215" t="s">
        <v>135</v>
      </c>
      <c r="AV1545" s="13" t="s">
        <v>83</v>
      </c>
      <c r="AW1545" s="13" t="s">
        <v>32</v>
      </c>
      <c r="AX1545" s="13" t="s">
        <v>76</v>
      </c>
      <c r="AY1545" s="215" t="s">
        <v>126</v>
      </c>
    </row>
    <row r="1546" spans="2:51" s="14" customFormat="1">
      <c r="B1546" s="216"/>
      <c r="C1546" s="217"/>
      <c r="D1546" s="207" t="s">
        <v>211</v>
      </c>
      <c r="E1546" s="218" t="s">
        <v>1</v>
      </c>
      <c r="F1546" s="219" t="s">
        <v>2034</v>
      </c>
      <c r="G1546" s="217"/>
      <c r="H1546" s="220">
        <v>97.6</v>
      </c>
      <c r="I1546" s="221"/>
      <c r="J1546" s="217"/>
      <c r="K1546" s="217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211</v>
      </c>
      <c r="AU1546" s="226" t="s">
        <v>135</v>
      </c>
      <c r="AV1546" s="14" t="s">
        <v>135</v>
      </c>
      <c r="AW1546" s="14" t="s">
        <v>32</v>
      </c>
      <c r="AX1546" s="14" t="s">
        <v>76</v>
      </c>
      <c r="AY1546" s="226" t="s">
        <v>126</v>
      </c>
    </row>
    <row r="1547" spans="2:51" s="14" customFormat="1">
      <c r="B1547" s="216"/>
      <c r="C1547" s="217"/>
      <c r="D1547" s="207" t="s">
        <v>211</v>
      </c>
      <c r="E1547" s="218" t="s">
        <v>1</v>
      </c>
      <c r="F1547" s="219" t="s">
        <v>587</v>
      </c>
      <c r="G1547" s="217"/>
      <c r="H1547" s="220">
        <v>-9.4559999999999995</v>
      </c>
      <c r="I1547" s="221"/>
      <c r="J1547" s="217"/>
      <c r="K1547" s="217"/>
      <c r="L1547" s="222"/>
      <c r="M1547" s="223"/>
      <c r="N1547" s="224"/>
      <c r="O1547" s="224"/>
      <c r="P1547" s="224"/>
      <c r="Q1547" s="224"/>
      <c r="R1547" s="224"/>
      <c r="S1547" s="224"/>
      <c r="T1547" s="225"/>
      <c r="AT1547" s="226" t="s">
        <v>211</v>
      </c>
      <c r="AU1547" s="226" t="s">
        <v>135</v>
      </c>
      <c r="AV1547" s="14" t="s">
        <v>135</v>
      </c>
      <c r="AW1547" s="14" t="s">
        <v>32</v>
      </c>
      <c r="AX1547" s="14" t="s">
        <v>76</v>
      </c>
      <c r="AY1547" s="226" t="s">
        <v>126</v>
      </c>
    </row>
    <row r="1548" spans="2:51" s="14" customFormat="1">
      <c r="B1548" s="216"/>
      <c r="C1548" s="217"/>
      <c r="D1548" s="207" t="s">
        <v>211</v>
      </c>
      <c r="E1548" s="218" t="s">
        <v>1</v>
      </c>
      <c r="F1548" s="219" t="s">
        <v>994</v>
      </c>
      <c r="G1548" s="217"/>
      <c r="H1548" s="220">
        <v>-2.2799999999999998</v>
      </c>
      <c r="I1548" s="221"/>
      <c r="J1548" s="217"/>
      <c r="K1548" s="217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211</v>
      </c>
      <c r="AU1548" s="226" t="s">
        <v>135</v>
      </c>
      <c r="AV1548" s="14" t="s">
        <v>135</v>
      </c>
      <c r="AW1548" s="14" t="s">
        <v>32</v>
      </c>
      <c r="AX1548" s="14" t="s">
        <v>76</v>
      </c>
      <c r="AY1548" s="226" t="s">
        <v>126</v>
      </c>
    </row>
    <row r="1549" spans="2:51" s="14" customFormat="1">
      <c r="B1549" s="216"/>
      <c r="C1549" s="217"/>
      <c r="D1549" s="207" t="s">
        <v>211</v>
      </c>
      <c r="E1549" s="218" t="s">
        <v>1</v>
      </c>
      <c r="F1549" s="219" t="s">
        <v>2042</v>
      </c>
      <c r="G1549" s="217"/>
      <c r="H1549" s="220">
        <v>-2.16</v>
      </c>
      <c r="I1549" s="221"/>
      <c r="J1549" s="217"/>
      <c r="K1549" s="217"/>
      <c r="L1549" s="222"/>
      <c r="M1549" s="223"/>
      <c r="N1549" s="224"/>
      <c r="O1549" s="224"/>
      <c r="P1549" s="224"/>
      <c r="Q1549" s="224"/>
      <c r="R1549" s="224"/>
      <c r="S1549" s="224"/>
      <c r="T1549" s="225"/>
      <c r="AT1549" s="226" t="s">
        <v>211</v>
      </c>
      <c r="AU1549" s="226" t="s">
        <v>135</v>
      </c>
      <c r="AV1549" s="14" t="s">
        <v>135</v>
      </c>
      <c r="AW1549" s="14" t="s">
        <v>32</v>
      </c>
      <c r="AX1549" s="14" t="s">
        <v>76</v>
      </c>
      <c r="AY1549" s="226" t="s">
        <v>126</v>
      </c>
    </row>
    <row r="1550" spans="2:51" s="14" customFormat="1">
      <c r="B1550" s="216"/>
      <c r="C1550" s="217"/>
      <c r="D1550" s="207" t="s">
        <v>211</v>
      </c>
      <c r="E1550" s="218" t="s">
        <v>1</v>
      </c>
      <c r="F1550" s="219" t="s">
        <v>2036</v>
      </c>
      <c r="G1550" s="217"/>
      <c r="H1550" s="220">
        <v>9.06</v>
      </c>
      <c r="I1550" s="221"/>
      <c r="J1550" s="217"/>
      <c r="K1550" s="217"/>
      <c r="L1550" s="222"/>
      <c r="M1550" s="223"/>
      <c r="N1550" s="224"/>
      <c r="O1550" s="224"/>
      <c r="P1550" s="224"/>
      <c r="Q1550" s="224"/>
      <c r="R1550" s="224"/>
      <c r="S1550" s="224"/>
      <c r="T1550" s="225"/>
      <c r="AT1550" s="226" t="s">
        <v>211</v>
      </c>
      <c r="AU1550" s="226" t="s">
        <v>135</v>
      </c>
      <c r="AV1550" s="14" t="s">
        <v>135</v>
      </c>
      <c r="AW1550" s="14" t="s">
        <v>32</v>
      </c>
      <c r="AX1550" s="14" t="s">
        <v>76</v>
      </c>
      <c r="AY1550" s="226" t="s">
        <v>126</v>
      </c>
    </row>
    <row r="1551" spans="2:51" s="14" customFormat="1">
      <c r="B1551" s="216"/>
      <c r="C1551" s="217"/>
      <c r="D1551" s="207" t="s">
        <v>211</v>
      </c>
      <c r="E1551" s="218" t="s">
        <v>1</v>
      </c>
      <c r="F1551" s="219" t="s">
        <v>2037</v>
      </c>
      <c r="G1551" s="217"/>
      <c r="H1551" s="220">
        <v>2.72</v>
      </c>
      <c r="I1551" s="221"/>
      <c r="J1551" s="217"/>
      <c r="K1551" s="217"/>
      <c r="L1551" s="222"/>
      <c r="M1551" s="223"/>
      <c r="N1551" s="224"/>
      <c r="O1551" s="224"/>
      <c r="P1551" s="224"/>
      <c r="Q1551" s="224"/>
      <c r="R1551" s="224"/>
      <c r="S1551" s="224"/>
      <c r="T1551" s="225"/>
      <c r="AT1551" s="226" t="s">
        <v>211</v>
      </c>
      <c r="AU1551" s="226" t="s">
        <v>135</v>
      </c>
      <c r="AV1551" s="14" t="s">
        <v>135</v>
      </c>
      <c r="AW1551" s="14" t="s">
        <v>32</v>
      </c>
      <c r="AX1551" s="14" t="s">
        <v>76</v>
      </c>
      <c r="AY1551" s="226" t="s">
        <v>126</v>
      </c>
    </row>
    <row r="1552" spans="2:51" s="15" customFormat="1">
      <c r="B1552" s="227"/>
      <c r="C1552" s="228"/>
      <c r="D1552" s="207" t="s">
        <v>211</v>
      </c>
      <c r="E1552" s="229" t="s">
        <v>1</v>
      </c>
      <c r="F1552" s="230" t="s">
        <v>219</v>
      </c>
      <c r="G1552" s="228"/>
      <c r="H1552" s="231">
        <v>381.21600000000001</v>
      </c>
      <c r="I1552" s="232"/>
      <c r="J1552" s="228"/>
      <c r="K1552" s="228"/>
      <c r="L1552" s="233"/>
      <c r="M1552" s="234"/>
      <c r="N1552" s="235"/>
      <c r="O1552" s="235"/>
      <c r="P1552" s="235"/>
      <c r="Q1552" s="235"/>
      <c r="R1552" s="235"/>
      <c r="S1552" s="235"/>
      <c r="T1552" s="236"/>
      <c r="AT1552" s="237" t="s">
        <v>211</v>
      </c>
      <c r="AU1552" s="237" t="s">
        <v>135</v>
      </c>
      <c r="AV1552" s="15" t="s">
        <v>148</v>
      </c>
      <c r="AW1552" s="15" t="s">
        <v>32</v>
      </c>
      <c r="AX1552" s="15" t="s">
        <v>83</v>
      </c>
      <c r="AY1552" s="237" t="s">
        <v>126</v>
      </c>
    </row>
    <row r="1553" spans="1:65" s="2" customFormat="1" ht="24.2" customHeight="1">
      <c r="A1553" s="35"/>
      <c r="B1553" s="36"/>
      <c r="C1553" s="187" t="s">
        <v>2043</v>
      </c>
      <c r="D1553" s="187" t="s">
        <v>129</v>
      </c>
      <c r="E1553" s="188" t="s">
        <v>2044</v>
      </c>
      <c r="F1553" s="189" t="s">
        <v>2045</v>
      </c>
      <c r="G1553" s="190" t="s">
        <v>209</v>
      </c>
      <c r="H1553" s="191">
        <v>381.21600000000001</v>
      </c>
      <c r="I1553" s="192"/>
      <c r="J1553" s="193">
        <f>ROUND(I1553*H1553,2)</f>
        <v>0</v>
      </c>
      <c r="K1553" s="189" t="s">
        <v>133</v>
      </c>
      <c r="L1553" s="40"/>
      <c r="M1553" s="194" t="s">
        <v>1</v>
      </c>
      <c r="N1553" s="195" t="s">
        <v>42</v>
      </c>
      <c r="O1553" s="72"/>
      <c r="P1553" s="196">
        <f>O1553*H1553</f>
        <v>0</v>
      </c>
      <c r="Q1553" s="196">
        <v>5.1999999999999998E-3</v>
      </c>
      <c r="R1553" s="196">
        <f>Q1553*H1553</f>
        <v>1.9823232</v>
      </c>
      <c r="S1553" s="196">
        <v>0</v>
      </c>
      <c r="T1553" s="197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198" t="s">
        <v>298</v>
      </c>
      <c r="AT1553" s="198" t="s">
        <v>129</v>
      </c>
      <c r="AU1553" s="198" t="s">
        <v>135</v>
      </c>
      <c r="AY1553" s="18" t="s">
        <v>126</v>
      </c>
      <c r="BE1553" s="199">
        <f>IF(N1553="základní",J1553,0)</f>
        <v>0</v>
      </c>
      <c r="BF1553" s="199">
        <f>IF(N1553="snížená",J1553,0)</f>
        <v>0</v>
      </c>
      <c r="BG1553" s="199">
        <f>IF(N1553="zákl. přenesená",J1553,0)</f>
        <v>0</v>
      </c>
      <c r="BH1553" s="199">
        <f>IF(N1553="sníž. přenesená",J1553,0)</f>
        <v>0</v>
      </c>
      <c r="BI1553" s="199">
        <f>IF(N1553="nulová",J1553,0)</f>
        <v>0</v>
      </c>
      <c r="BJ1553" s="18" t="s">
        <v>135</v>
      </c>
      <c r="BK1553" s="199">
        <f>ROUND(I1553*H1553,2)</f>
        <v>0</v>
      </c>
      <c r="BL1553" s="18" t="s">
        <v>298</v>
      </c>
      <c r="BM1553" s="198" t="s">
        <v>2046</v>
      </c>
    </row>
    <row r="1554" spans="1:65" s="2" customFormat="1" ht="16.5" customHeight="1">
      <c r="A1554" s="35"/>
      <c r="B1554" s="36"/>
      <c r="C1554" s="243" t="s">
        <v>2047</v>
      </c>
      <c r="D1554" s="243" t="s">
        <v>340</v>
      </c>
      <c r="E1554" s="244" t="s">
        <v>2048</v>
      </c>
      <c r="F1554" s="245" t="s">
        <v>2049</v>
      </c>
      <c r="G1554" s="246" t="s">
        <v>209</v>
      </c>
      <c r="H1554" s="247">
        <v>419.33800000000002</v>
      </c>
      <c r="I1554" s="248"/>
      <c r="J1554" s="249">
        <f>ROUND(I1554*H1554,2)</f>
        <v>0</v>
      </c>
      <c r="K1554" s="245" t="s">
        <v>133</v>
      </c>
      <c r="L1554" s="250"/>
      <c r="M1554" s="251" t="s">
        <v>1</v>
      </c>
      <c r="N1554" s="252" t="s">
        <v>42</v>
      </c>
      <c r="O1554" s="72"/>
      <c r="P1554" s="196">
        <f>O1554*H1554</f>
        <v>0</v>
      </c>
      <c r="Q1554" s="196">
        <v>1.26E-2</v>
      </c>
      <c r="R1554" s="196">
        <f>Q1554*H1554</f>
        <v>5.2836588000000004</v>
      </c>
      <c r="S1554" s="196">
        <v>0</v>
      </c>
      <c r="T1554" s="197">
        <f>S1554*H1554</f>
        <v>0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R1554" s="198" t="s">
        <v>405</v>
      </c>
      <c r="AT1554" s="198" t="s">
        <v>340</v>
      </c>
      <c r="AU1554" s="198" t="s">
        <v>135</v>
      </c>
      <c r="AY1554" s="18" t="s">
        <v>126</v>
      </c>
      <c r="BE1554" s="199">
        <f>IF(N1554="základní",J1554,0)</f>
        <v>0</v>
      </c>
      <c r="BF1554" s="199">
        <f>IF(N1554="snížená",J1554,0)</f>
        <v>0</v>
      </c>
      <c r="BG1554" s="199">
        <f>IF(N1554="zákl. přenesená",J1554,0)</f>
        <v>0</v>
      </c>
      <c r="BH1554" s="199">
        <f>IF(N1554="sníž. přenesená",J1554,0)</f>
        <v>0</v>
      </c>
      <c r="BI1554" s="199">
        <f>IF(N1554="nulová",J1554,0)</f>
        <v>0</v>
      </c>
      <c r="BJ1554" s="18" t="s">
        <v>135</v>
      </c>
      <c r="BK1554" s="199">
        <f>ROUND(I1554*H1554,2)</f>
        <v>0</v>
      </c>
      <c r="BL1554" s="18" t="s">
        <v>298</v>
      </c>
      <c r="BM1554" s="198" t="s">
        <v>2050</v>
      </c>
    </row>
    <row r="1555" spans="1:65" s="14" customFormat="1">
      <c r="B1555" s="216"/>
      <c r="C1555" s="217"/>
      <c r="D1555" s="207" t="s">
        <v>211</v>
      </c>
      <c r="E1555" s="217"/>
      <c r="F1555" s="219" t="s">
        <v>2051</v>
      </c>
      <c r="G1555" s="217"/>
      <c r="H1555" s="220">
        <v>419.33800000000002</v>
      </c>
      <c r="I1555" s="221"/>
      <c r="J1555" s="217"/>
      <c r="K1555" s="217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211</v>
      </c>
      <c r="AU1555" s="226" t="s">
        <v>135</v>
      </c>
      <c r="AV1555" s="14" t="s">
        <v>135</v>
      </c>
      <c r="AW1555" s="14" t="s">
        <v>4</v>
      </c>
      <c r="AX1555" s="14" t="s">
        <v>83</v>
      </c>
      <c r="AY1555" s="226" t="s">
        <v>126</v>
      </c>
    </row>
    <row r="1556" spans="1:65" s="2" customFormat="1" ht="16.5" customHeight="1">
      <c r="A1556" s="35"/>
      <c r="B1556" s="36"/>
      <c r="C1556" s="187" t="s">
        <v>2052</v>
      </c>
      <c r="D1556" s="187" t="s">
        <v>129</v>
      </c>
      <c r="E1556" s="188" t="s">
        <v>2053</v>
      </c>
      <c r="F1556" s="189" t="s">
        <v>2054</v>
      </c>
      <c r="G1556" s="190" t="s">
        <v>222</v>
      </c>
      <c r="H1556" s="191">
        <v>296</v>
      </c>
      <c r="I1556" s="192"/>
      <c r="J1556" s="193">
        <f>ROUND(I1556*H1556,2)</f>
        <v>0</v>
      </c>
      <c r="K1556" s="189" t="s">
        <v>133</v>
      </c>
      <c r="L1556" s="40"/>
      <c r="M1556" s="194" t="s">
        <v>1</v>
      </c>
      <c r="N1556" s="195" t="s">
        <v>42</v>
      </c>
      <c r="O1556" s="72"/>
      <c r="P1556" s="196">
        <f>O1556*H1556</f>
        <v>0</v>
      </c>
      <c r="Q1556" s="196">
        <v>2.5999999999999998E-4</v>
      </c>
      <c r="R1556" s="196">
        <f>Q1556*H1556</f>
        <v>7.6959999999999987E-2</v>
      </c>
      <c r="S1556" s="196">
        <v>0</v>
      </c>
      <c r="T1556" s="197">
        <f>S1556*H1556</f>
        <v>0</v>
      </c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R1556" s="198" t="s">
        <v>298</v>
      </c>
      <c r="AT1556" s="198" t="s">
        <v>129</v>
      </c>
      <c r="AU1556" s="198" t="s">
        <v>135</v>
      </c>
      <c r="AY1556" s="18" t="s">
        <v>126</v>
      </c>
      <c r="BE1556" s="199">
        <f>IF(N1556="základní",J1556,0)</f>
        <v>0</v>
      </c>
      <c r="BF1556" s="199">
        <f>IF(N1556="snížená",J1556,0)</f>
        <v>0</v>
      </c>
      <c r="BG1556" s="199">
        <f>IF(N1556="zákl. přenesená",J1556,0)</f>
        <v>0</v>
      </c>
      <c r="BH1556" s="199">
        <f>IF(N1556="sníž. přenesená",J1556,0)</f>
        <v>0</v>
      </c>
      <c r="BI1556" s="199">
        <f>IF(N1556="nulová",J1556,0)</f>
        <v>0</v>
      </c>
      <c r="BJ1556" s="18" t="s">
        <v>135</v>
      </c>
      <c r="BK1556" s="199">
        <f>ROUND(I1556*H1556,2)</f>
        <v>0</v>
      </c>
      <c r="BL1556" s="18" t="s">
        <v>298</v>
      </c>
      <c r="BM1556" s="198" t="s">
        <v>2055</v>
      </c>
    </row>
    <row r="1557" spans="1:65" s="13" customFormat="1">
      <c r="B1557" s="205"/>
      <c r="C1557" s="206"/>
      <c r="D1557" s="207" t="s">
        <v>211</v>
      </c>
      <c r="E1557" s="208" t="s">
        <v>1</v>
      </c>
      <c r="F1557" s="209" t="s">
        <v>351</v>
      </c>
      <c r="G1557" s="206"/>
      <c r="H1557" s="208" t="s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211</v>
      </c>
      <c r="AU1557" s="215" t="s">
        <v>135</v>
      </c>
      <c r="AV1557" s="13" t="s">
        <v>83</v>
      </c>
      <c r="AW1557" s="13" t="s">
        <v>32</v>
      </c>
      <c r="AX1557" s="13" t="s">
        <v>76</v>
      </c>
      <c r="AY1557" s="215" t="s">
        <v>126</v>
      </c>
    </row>
    <row r="1558" spans="1:65" s="14" customFormat="1">
      <c r="B1558" s="216"/>
      <c r="C1558" s="217"/>
      <c r="D1558" s="207" t="s">
        <v>211</v>
      </c>
      <c r="E1558" s="218" t="s">
        <v>1</v>
      </c>
      <c r="F1558" s="219" t="s">
        <v>2056</v>
      </c>
      <c r="G1558" s="217"/>
      <c r="H1558" s="220">
        <v>74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211</v>
      </c>
      <c r="AU1558" s="226" t="s">
        <v>135</v>
      </c>
      <c r="AV1558" s="14" t="s">
        <v>135</v>
      </c>
      <c r="AW1558" s="14" t="s">
        <v>32</v>
      </c>
      <c r="AX1558" s="14" t="s">
        <v>76</v>
      </c>
      <c r="AY1558" s="226" t="s">
        <v>126</v>
      </c>
    </row>
    <row r="1559" spans="1:65" s="13" customFormat="1">
      <c r="B1559" s="205"/>
      <c r="C1559" s="206"/>
      <c r="D1559" s="207" t="s">
        <v>211</v>
      </c>
      <c r="E1559" s="208" t="s">
        <v>1</v>
      </c>
      <c r="F1559" s="209" t="s">
        <v>355</v>
      </c>
      <c r="G1559" s="206"/>
      <c r="H1559" s="208" t="s">
        <v>1</v>
      </c>
      <c r="I1559" s="210"/>
      <c r="J1559" s="206"/>
      <c r="K1559" s="206"/>
      <c r="L1559" s="211"/>
      <c r="M1559" s="212"/>
      <c r="N1559" s="213"/>
      <c r="O1559" s="213"/>
      <c r="P1559" s="213"/>
      <c r="Q1559" s="213"/>
      <c r="R1559" s="213"/>
      <c r="S1559" s="213"/>
      <c r="T1559" s="214"/>
      <c r="AT1559" s="215" t="s">
        <v>211</v>
      </c>
      <c r="AU1559" s="215" t="s">
        <v>135</v>
      </c>
      <c r="AV1559" s="13" t="s">
        <v>83</v>
      </c>
      <c r="AW1559" s="13" t="s">
        <v>32</v>
      </c>
      <c r="AX1559" s="13" t="s">
        <v>76</v>
      </c>
      <c r="AY1559" s="215" t="s">
        <v>126</v>
      </c>
    </row>
    <row r="1560" spans="1:65" s="14" customFormat="1">
      <c r="B1560" s="216"/>
      <c r="C1560" s="217"/>
      <c r="D1560" s="207" t="s">
        <v>211</v>
      </c>
      <c r="E1560" s="218" t="s">
        <v>1</v>
      </c>
      <c r="F1560" s="219" t="s">
        <v>2057</v>
      </c>
      <c r="G1560" s="217"/>
      <c r="H1560" s="220">
        <v>148</v>
      </c>
      <c r="I1560" s="221"/>
      <c r="J1560" s="217"/>
      <c r="K1560" s="217"/>
      <c r="L1560" s="222"/>
      <c r="M1560" s="223"/>
      <c r="N1560" s="224"/>
      <c r="O1560" s="224"/>
      <c r="P1560" s="224"/>
      <c r="Q1560" s="224"/>
      <c r="R1560" s="224"/>
      <c r="S1560" s="224"/>
      <c r="T1560" s="225"/>
      <c r="AT1560" s="226" t="s">
        <v>211</v>
      </c>
      <c r="AU1560" s="226" t="s">
        <v>135</v>
      </c>
      <c r="AV1560" s="14" t="s">
        <v>135</v>
      </c>
      <c r="AW1560" s="14" t="s">
        <v>32</v>
      </c>
      <c r="AX1560" s="14" t="s">
        <v>76</v>
      </c>
      <c r="AY1560" s="226" t="s">
        <v>126</v>
      </c>
    </row>
    <row r="1561" spans="1:65" s="13" customFormat="1">
      <c r="B1561" s="205"/>
      <c r="C1561" s="206"/>
      <c r="D1561" s="207" t="s">
        <v>211</v>
      </c>
      <c r="E1561" s="208" t="s">
        <v>1</v>
      </c>
      <c r="F1561" s="209" t="s">
        <v>371</v>
      </c>
      <c r="G1561" s="206"/>
      <c r="H1561" s="208" t="s">
        <v>1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211</v>
      </c>
      <c r="AU1561" s="215" t="s">
        <v>135</v>
      </c>
      <c r="AV1561" s="13" t="s">
        <v>83</v>
      </c>
      <c r="AW1561" s="13" t="s">
        <v>32</v>
      </c>
      <c r="AX1561" s="13" t="s">
        <v>76</v>
      </c>
      <c r="AY1561" s="215" t="s">
        <v>126</v>
      </c>
    </row>
    <row r="1562" spans="1:65" s="14" customFormat="1">
      <c r="B1562" s="216"/>
      <c r="C1562" s="217"/>
      <c r="D1562" s="207" t="s">
        <v>211</v>
      </c>
      <c r="E1562" s="218" t="s">
        <v>1</v>
      </c>
      <c r="F1562" s="219" t="s">
        <v>2056</v>
      </c>
      <c r="G1562" s="217"/>
      <c r="H1562" s="220">
        <v>74</v>
      </c>
      <c r="I1562" s="221"/>
      <c r="J1562" s="217"/>
      <c r="K1562" s="217"/>
      <c r="L1562" s="222"/>
      <c r="M1562" s="223"/>
      <c r="N1562" s="224"/>
      <c r="O1562" s="224"/>
      <c r="P1562" s="224"/>
      <c r="Q1562" s="224"/>
      <c r="R1562" s="224"/>
      <c r="S1562" s="224"/>
      <c r="T1562" s="225"/>
      <c r="AT1562" s="226" t="s">
        <v>211</v>
      </c>
      <c r="AU1562" s="226" t="s">
        <v>135</v>
      </c>
      <c r="AV1562" s="14" t="s">
        <v>135</v>
      </c>
      <c r="AW1562" s="14" t="s">
        <v>32</v>
      </c>
      <c r="AX1562" s="14" t="s">
        <v>76</v>
      </c>
      <c r="AY1562" s="226" t="s">
        <v>126</v>
      </c>
    </row>
    <row r="1563" spans="1:65" s="15" customFormat="1">
      <c r="B1563" s="227"/>
      <c r="C1563" s="228"/>
      <c r="D1563" s="207" t="s">
        <v>211</v>
      </c>
      <c r="E1563" s="229" t="s">
        <v>1</v>
      </c>
      <c r="F1563" s="230" t="s">
        <v>219</v>
      </c>
      <c r="G1563" s="228"/>
      <c r="H1563" s="231">
        <v>296</v>
      </c>
      <c r="I1563" s="232"/>
      <c r="J1563" s="228"/>
      <c r="K1563" s="228"/>
      <c r="L1563" s="233"/>
      <c r="M1563" s="234"/>
      <c r="N1563" s="235"/>
      <c r="O1563" s="235"/>
      <c r="P1563" s="235"/>
      <c r="Q1563" s="235"/>
      <c r="R1563" s="235"/>
      <c r="S1563" s="235"/>
      <c r="T1563" s="236"/>
      <c r="AT1563" s="237" t="s">
        <v>211</v>
      </c>
      <c r="AU1563" s="237" t="s">
        <v>135</v>
      </c>
      <c r="AV1563" s="15" t="s">
        <v>148</v>
      </c>
      <c r="AW1563" s="15" t="s">
        <v>32</v>
      </c>
      <c r="AX1563" s="15" t="s">
        <v>83</v>
      </c>
      <c r="AY1563" s="237" t="s">
        <v>126</v>
      </c>
    </row>
    <row r="1564" spans="1:65" s="2" customFormat="1" ht="16.5" customHeight="1">
      <c r="A1564" s="35"/>
      <c r="B1564" s="36"/>
      <c r="C1564" s="187" t="s">
        <v>2058</v>
      </c>
      <c r="D1564" s="187" t="s">
        <v>129</v>
      </c>
      <c r="E1564" s="188" t="s">
        <v>2059</v>
      </c>
      <c r="F1564" s="189" t="s">
        <v>2060</v>
      </c>
      <c r="G1564" s="190" t="s">
        <v>222</v>
      </c>
      <c r="H1564" s="191">
        <v>268.8</v>
      </c>
      <c r="I1564" s="192"/>
      <c r="J1564" s="193">
        <f>ROUND(I1564*H1564,2)</f>
        <v>0</v>
      </c>
      <c r="K1564" s="189" t="s">
        <v>133</v>
      </c>
      <c r="L1564" s="40"/>
      <c r="M1564" s="194" t="s">
        <v>1</v>
      </c>
      <c r="N1564" s="195" t="s">
        <v>42</v>
      </c>
      <c r="O1564" s="72"/>
      <c r="P1564" s="196">
        <f>O1564*H1564</f>
        <v>0</v>
      </c>
      <c r="Q1564" s="196">
        <v>3.0000000000000001E-5</v>
      </c>
      <c r="R1564" s="196">
        <f>Q1564*H1564</f>
        <v>8.064E-3</v>
      </c>
      <c r="S1564" s="196">
        <v>0</v>
      </c>
      <c r="T1564" s="197">
        <f>S1564*H1564</f>
        <v>0</v>
      </c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R1564" s="198" t="s">
        <v>298</v>
      </c>
      <c r="AT1564" s="198" t="s">
        <v>129</v>
      </c>
      <c r="AU1564" s="198" t="s">
        <v>135</v>
      </c>
      <c r="AY1564" s="18" t="s">
        <v>126</v>
      </c>
      <c r="BE1564" s="199">
        <f>IF(N1564="základní",J1564,0)</f>
        <v>0</v>
      </c>
      <c r="BF1564" s="199">
        <f>IF(N1564="snížená",J1564,0)</f>
        <v>0</v>
      </c>
      <c r="BG1564" s="199">
        <f>IF(N1564="zákl. přenesená",J1564,0)</f>
        <v>0</v>
      </c>
      <c r="BH1564" s="199">
        <f>IF(N1564="sníž. přenesená",J1564,0)</f>
        <v>0</v>
      </c>
      <c r="BI1564" s="199">
        <f>IF(N1564="nulová",J1564,0)</f>
        <v>0</v>
      </c>
      <c r="BJ1564" s="18" t="s">
        <v>135</v>
      </c>
      <c r="BK1564" s="199">
        <f>ROUND(I1564*H1564,2)</f>
        <v>0</v>
      </c>
      <c r="BL1564" s="18" t="s">
        <v>298</v>
      </c>
      <c r="BM1564" s="198" t="s">
        <v>2061</v>
      </c>
    </row>
    <row r="1565" spans="1:65" s="13" customFormat="1">
      <c r="B1565" s="205"/>
      <c r="C1565" s="206"/>
      <c r="D1565" s="207" t="s">
        <v>211</v>
      </c>
      <c r="E1565" s="208" t="s">
        <v>1</v>
      </c>
      <c r="F1565" s="209" t="s">
        <v>351</v>
      </c>
      <c r="G1565" s="206"/>
      <c r="H1565" s="208" t="s">
        <v>1</v>
      </c>
      <c r="I1565" s="210"/>
      <c r="J1565" s="206"/>
      <c r="K1565" s="206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211</v>
      </c>
      <c r="AU1565" s="215" t="s">
        <v>135</v>
      </c>
      <c r="AV1565" s="13" t="s">
        <v>83</v>
      </c>
      <c r="AW1565" s="13" t="s">
        <v>32</v>
      </c>
      <c r="AX1565" s="13" t="s">
        <v>76</v>
      </c>
      <c r="AY1565" s="215" t="s">
        <v>126</v>
      </c>
    </row>
    <row r="1566" spans="1:65" s="14" customFormat="1">
      <c r="B1566" s="216"/>
      <c r="C1566" s="217"/>
      <c r="D1566" s="207" t="s">
        <v>211</v>
      </c>
      <c r="E1566" s="218" t="s">
        <v>1</v>
      </c>
      <c r="F1566" s="219" t="s">
        <v>2062</v>
      </c>
      <c r="G1566" s="217"/>
      <c r="H1566" s="220">
        <v>64</v>
      </c>
      <c r="I1566" s="221"/>
      <c r="J1566" s="217"/>
      <c r="K1566" s="217"/>
      <c r="L1566" s="222"/>
      <c r="M1566" s="223"/>
      <c r="N1566" s="224"/>
      <c r="O1566" s="224"/>
      <c r="P1566" s="224"/>
      <c r="Q1566" s="224"/>
      <c r="R1566" s="224"/>
      <c r="S1566" s="224"/>
      <c r="T1566" s="225"/>
      <c r="AT1566" s="226" t="s">
        <v>211</v>
      </c>
      <c r="AU1566" s="226" t="s">
        <v>135</v>
      </c>
      <c r="AV1566" s="14" t="s">
        <v>135</v>
      </c>
      <c r="AW1566" s="14" t="s">
        <v>32</v>
      </c>
      <c r="AX1566" s="14" t="s">
        <v>76</v>
      </c>
      <c r="AY1566" s="226" t="s">
        <v>126</v>
      </c>
    </row>
    <row r="1567" spans="1:65" s="14" customFormat="1">
      <c r="B1567" s="216"/>
      <c r="C1567" s="217"/>
      <c r="D1567" s="207" t="s">
        <v>211</v>
      </c>
      <c r="E1567" s="218" t="s">
        <v>1</v>
      </c>
      <c r="F1567" s="219" t="s">
        <v>2063</v>
      </c>
      <c r="G1567" s="217"/>
      <c r="H1567" s="220">
        <v>3.2</v>
      </c>
      <c r="I1567" s="221"/>
      <c r="J1567" s="217"/>
      <c r="K1567" s="217"/>
      <c r="L1567" s="222"/>
      <c r="M1567" s="223"/>
      <c r="N1567" s="224"/>
      <c r="O1567" s="224"/>
      <c r="P1567" s="224"/>
      <c r="Q1567" s="224"/>
      <c r="R1567" s="224"/>
      <c r="S1567" s="224"/>
      <c r="T1567" s="225"/>
      <c r="AT1567" s="226" t="s">
        <v>211</v>
      </c>
      <c r="AU1567" s="226" t="s">
        <v>135</v>
      </c>
      <c r="AV1567" s="14" t="s">
        <v>135</v>
      </c>
      <c r="AW1567" s="14" t="s">
        <v>32</v>
      </c>
      <c r="AX1567" s="14" t="s">
        <v>76</v>
      </c>
      <c r="AY1567" s="226" t="s">
        <v>126</v>
      </c>
    </row>
    <row r="1568" spans="1:65" s="13" customFormat="1">
      <c r="B1568" s="205"/>
      <c r="C1568" s="206"/>
      <c r="D1568" s="207" t="s">
        <v>211</v>
      </c>
      <c r="E1568" s="208" t="s">
        <v>1</v>
      </c>
      <c r="F1568" s="209" t="s">
        <v>355</v>
      </c>
      <c r="G1568" s="206"/>
      <c r="H1568" s="208" t="s">
        <v>1</v>
      </c>
      <c r="I1568" s="210"/>
      <c r="J1568" s="206"/>
      <c r="K1568" s="206"/>
      <c r="L1568" s="211"/>
      <c r="M1568" s="212"/>
      <c r="N1568" s="213"/>
      <c r="O1568" s="213"/>
      <c r="P1568" s="213"/>
      <c r="Q1568" s="213"/>
      <c r="R1568" s="213"/>
      <c r="S1568" s="213"/>
      <c r="T1568" s="214"/>
      <c r="AT1568" s="215" t="s">
        <v>211</v>
      </c>
      <c r="AU1568" s="215" t="s">
        <v>135</v>
      </c>
      <c r="AV1568" s="13" t="s">
        <v>83</v>
      </c>
      <c r="AW1568" s="13" t="s">
        <v>32</v>
      </c>
      <c r="AX1568" s="13" t="s">
        <v>76</v>
      </c>
      <c r="AY1568" s="215" t="s">
        <v>126</v>
      </c>
    </row>
    <row r="1569" spans="1:65" s="14" customFormat="1">
      <c r="B1569" s="216"/>
      <c r="C1569" s="217"/>
      <c r="D1569" s="207" t="s">
        <v>211</v>
      </c>
      <c r="E1569" s="218" t="s">
        <v>1</v>
      </c>
      <c r="F1569" s="219" t="s">
        <v>2064</v>
      </c>
      <c r="G1569" s="217"/>
      <c r="H1569" s="220">
        <v>128</v>
      </c>
      <c r="I1569" s="221"/>
      <c r="J1569" s="217"/>
      <c r="K1569" s="217"/>
      <c r="L1569" s="222"/>
      <c r="M1569" s="223"/>
      <c r="N1569" s="224"/>
      <c r="O1569" s="224"/>
      <c r="P1569" s="224"/>
      <c r="Q1569" s="224"/>
      <c r="R1569" s="224"/>
      <c r="S1569" s="224"/>
      <c r="T1569" s="225"/>
      <c r="AT1569" s="226" t="s">
        <v>211</v>
      </c>
      <c r="AU1569" s="226" t="s">
        <v>135</v>
      </c>
      <c r="AV1569" s="14" t="s">
        <v>135</v>
      </c>
      <c r="AW1569" s="14" t="s">
        <v>32</v>
      </c>
      <c r="AX1569" s="14" t="s">
        <v>76</v>
      </c>
      <c r="AY1569" s="226" t="s">
        <v>126</v>
      </c>
    </row>
    <row r="1570" spans="1:65" s="14" customFormat="1">
      <c r="B1570" s="216"/>
      <c r="C1570" s="217"/>
      <c r="D1570" s="207" t="s">
        <v>211</v>
      </c>
      <c r="E1570" s="218" t="s">
        <v>1</v>
      </c>
      <c r="F1570" s="219" t="s">
        <v>2065</v>
      </c>
      <c r="G1570" s="217"/>
      <c r="H1570" s="220">
        <v>6.4</v>
      </c>
      <c r="I1570" s="221"/>
      <c r="J1570" s="217"/>
      <c r="K1570" s="217"/>
      <c r="L1570" s="222"/>
      <c r="M1570" s="223"/>
      <c r="N1570" s="224"/>
      <c r="O1570" s="224"/>
      <c r="P1570" s="224"/>
      <c r="Q1570" s="224"/>
      <c r="R1570" s="224"/>
      <c r="S1570" s="224"/>
      <c r="T1570" s="225"/>
      <c r="AT1570" s="226" t="s">
        <v>211</v>
      </c>
      <c r="AU1570" s="226" t="s">
        <v>135</v>
      </c>
      <c r="AV1570" s="14" t="s">
        <v>135</v>
      </c>
      <c r="AW1570" s="14" t="s">
        <v>32</v>
      </c>
      <c r="AX1570" s="14" t="s">
        <v>76</v>
      </c>
      <c r="AY1570" s="226" t="s">
        <v>126</v>
      </c>
    </row>
    <row r="1571" spans="1:65" s="13" customFormat="1">
      <c r="B1571" s="205"/>
      <c r="C1571" s="206"/>
      <c r="D1571" s="207" t="s">
        <v>211</v>
      </c>
      <c r="E1571" s="208" t="s">
        <v>1</v>
      </c>
      <c r="F1571" s="209" t="s">
        <v>371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211</v>
      </c>
      <c r="AU1571" s="215" t="s">
        <v>135</v>
      </c>
      <c r="AV1571" s="13" t="s">
        <v>83</v>
      </c>
      <c r="AW1571" s="13" t="s">
        <v>32</v>
      </c>
      <c r="AX1571" s="13" t="s">
        <v>76</v>
      </c>
      <c r="AY1571" s="215" t="s">
        <v>126</v>
      </c>
    </row>
    <row r="1572" spans="1:65" s="14" customFormat="1">
      <c r="B1572" s="216"/>
      <c r="C1572" s="217"/>
      <c r="D1572" s="207" t="s">
        <v>211</v>
      </c>
      <c r="E1572" s="218" t="s">
        <v>1</v>
      </c>
      <c r="F1572" s="219" t="s">
        <v>2062</v>
      </c>
      <c r="G1572" s="217"/>
      <c r="H1572" s="220">
        <v>64</v>
      </c>
      <c r="I1572" s="221"/>
      <c r="J1572" s="217"/>
      <c r="K1572" s="217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211</v>
      </c>
      <c r="AU1572" s="226" t="s">
        <v>135</v>
      </c>
      <c r="AV1572" s="14" t="s">
        <v>135</v>
      </c>
      <c r="AW1572" s="14" t="s">
        <v>32</v>
      </c>
      <c r="AX1572" s="14" t="s">
        <v>76</v>
      </c>
      <c r="AY1572" s="226" t="s">
        <v>126</v>
      </c>
    </row>
    <row r="1573" spans="1:65" s="14" customFormat="1">
      <c r="B1573" s="216"/>
      <c r="C1573" s="217"/>
      <c r="D1573" s="207" t="s">
        <v>211</v>
      </c>
      <c r="E1573" s="218" t="s">
        <v>1</v>
      </c>
      <c r="F1573" s="219" t="s">
        <v>2063</v>
      </c>
      <c r="G1573" s="217"/>
      <c r="H1573" s="220">
        <v>3.2</v>
      </c>
      <c r="I1573" s="221"/>
      <c r="J1573" s="217"/>
      <c r="K1573" s="217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211</v>
      </c>
      <c r="AU1573" s="226" t="s">
        <v>135</v>
      </c>
      <c r="AV1573" s="14" t="s">
        <v>135</v>
      </c>
      <c r="AW1573" s="14" t="s">
        <v>32</v>
      </c>
      <c r="AX1573" s="14" t="s">
        <v>76</v>
      </c>
      <c r="AY1573" s="226" t="s">
        <v>126</v>
      </c>
    </row>
    <row r="1574" spans="1:65" s="15" customFormat="1">
      <c r="B1574" s="227"/>
      <c r="C1574" s="228"/>
      <c r="D1574" s="207" t="s">
        <v>211</v>
      </c>
      <c r="E1574" s="229" t="s">
        <v>1</v>
      </c>
      <c r="F1574" s="230" t="s">
        <v>219</v>
      </c>
      <c r="G1574" s="228"/>
      <c r="H1574" s="231">
        <v>268.8</v>
      </c>
      <c r="I1574" s="232"/>
      <c r="J1574" s="228"/>
      <c r="K1574" s="228"/>
      <c r="L1574" s="233"/>
      <c r="M1574" s="234"/>
      <c r="N1574" s="235"/>
      <c r="O1574" s="235"/>
      <c r="P1574" s="235"/>
      <c r="Q1574" s="235"/>
      <c r="R1574" s="235"/>
      <c r="S1574" s="235"/>
      <c r="T1574" s="236"/>
      <c r="AT1574" s="237" t="s">
        <v>211</v>
      </c>
      <c r="AU1574" s="237" t="s">
        <v>135</v>
      </c>
      <c r="AV1574" s="15" t="s">
        <v>148</v>
      </c>
      <c r="AW1574" s="15" t="s">
        <v>32</v>
      </c>
      <c r="AX1574" s="15" t="s">
        <v>83</v>
      </c>
      <c r="AY1574" s="237" t="s">
        <v>126</v>
      </c>
    </row>
    <row r="1575" spans="1:65" s="2" customFormat="1" ht="24.2" customHeight="1">
      <c r="A1575" s="35"/>
      <c r="B1575" s="36"/>
      <c r="C1575" s="187" t="s">
        <v>2066</v>
      </c>
      <c r="D1575" s="187" t="s">
        <v>129</v>
      </c>
      <c r="E1575" s="188" t="s">
        <v>2067</v>
      </c>
      <c r="F1575" s="189" t="s">
        <v>2068</v>
      </c>
      <c r="G1575" s="190" t="s">
        <v>1208</v>
      </c>
      <c r="H1575" s="265"/>
      <c r="I1575" s="192"/>
      <c r="J1575" s="193">
        <f>ROUND(I1575*H1575,2)</f>
        <v>0</v>
      </c>
      <c r="K1575" s="189" t="s">
        <v>133</v>
      </c>
      <c r="L1575" s="40"/>
      <c r="M1575" s="194" t="s">
        <v>1</v>
      </c>
      <c r="N1575" s="195" t="s">
        <v>42</v>
      </c>
      <c r="O1575" s="72"/>
      <c r="P1575" s="196">
        <f>O1575*H1575</f>
        <v>0</v>
      </c>
      <c r="Q1575" s="196">
        <v>0</v>
      </c>
      <c r="R1575" s="196">
        <f>Q1575*H1575</f>
        <v>0</v>
      </c>
      <c r="S1575" s="196">
        <v>0</v>
      </c>
      <c r="T1575" s="197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198" t="s">
        <v>298</v>
      </c>
      <c r="AT1575" s="198" t="s">
        <v>129</v>
      </c>
      <c r="AU1575" s="198" t="s">
        <v>135</v>
      </c>
      <c r="AY1575" s="18" t="s">
        <v>126</v>
      </c>
      <c r="BE1575" s="199">
        <f>IF(N1575="základní",J1575,0)</f>
        <v>0</v>
      </c>
      <c r="BF1575" s="199">
        <f>IF(N1575="snížená",J1575,0)</f>
        <v>0</v>
      </c>
      <c r="BG1575" s="199">
        <f>IF(N1575="zákl. přenesená",J1575,0)</f>
        <v>0</v>
      </c>
      <c r="BH1575" s="199">
        <f>IF(N1575="sníž. přenesená",J1575,0)</f>
        <v>0</v>
      </c>
      <c r="BI1575" s="199">
        <f>IF(N1575="nulová",J1575,0)</f>
        <v>0</v>
      </c>
      <c r="BJ1575" s="18" t="s">
        <v>135</v>
      </c>
      <c r="BK1575" s="199">
        <f>ROUND(I1575*H1575,2)</f>
        <v>0</v>
      </c>
      <c r="BL1575" s="18" t="s">
        <v>298</v>
      </c>
      <c r="BM1575" s="198" t="s">
        <v>2069</v>
      </c>
    </row>
    <row r="1576" spans="1:65" s="12" customFormat="1" ht="22.9" customHeight="1">
      <c r="B1576" s="171"/>
      <c r="C1576" s="172"/>
      <c r="D1576" s="173" t="s">
        <v>75</v>
      </c>
      <c r="E1576" s="185" t="s">
        <v>2070</v>
      </c>
      <c r="F1576" s="185" t="s">
        <v>2071</v>
      </c>
      <c r="G1576" s="172"/>
      <c r="H1576" s="172"/>
      <c r="I1576" s="175"/>
      <c r="J1576" s="186">
        <f>BK1576</f>
        <v>0</v>
      </c>
      <c r="K1576" s="172"/>
      <c r="L1576" s="177"/>
      <c r="M1576" s="178"/>
      <c r="N1576" s="179"/>
      <c r="O1576" s="179"/>
      <c r="P1576" s="180">
        <f>SUM(P1577:P1608)</f>
        <v>0</v>
      </c>
      <c r="Q1576" s="179"/>
      <c r="R1576" s="180">
        <f>SUM(R1577:R1608)</f>
        <v>3.5298120000000002E-2</v>
      </c>
      <c r="S1576" s="179"/>
      <c r="T1576" s="181">
        <f>SUM(T1577:T1608)</f>
        <v>0</v>
      </c>
      <c r="AR1576" s="182" t="s">
        <v>135</v>
      </c>
      <c r="AT1576" s="183" t="s">
        <v>75</v>
      </c>
      <c r="AU1576" s="183" t="s">
        <v>83</v>
      </c>
      <c r="AY1576" s="182" t="s">
        <v>126</v>
      </c>
      <c r="BK1576" s="184">
        <f>SUM(BK1577:BK1608)</f>
        <v>0</v>
      </c>
    </row>
    <row r="1577" spans="1:65" s="2" customFormat="1" ht="16.5" customHeight="1">
      <c r="A1577" s="35"/>
      <c r="B1577" s="36"/>
      <c r="C1577" s="187" t="s">
        <v>2072</v>
      </c>
      <c r="D1577" s="187" t="s">
        <v>129</v>
      </c>
      <c r="E1577" s="188" t="s">
        <v>2073</v>
      </c>
      <c r="F1577" s="189" t="s">
        <v>2074</v>
      </c>
      <c r="G1577" s="190" t="s">
        <v>209</v>
      </c>
      <c r="H1577" s="191">
        <v>15.36</v>
      </c>
      <c r="I1577" s="192"/>
      <c r="J1577" s="193">
        <f>ROUND(I1577*H1577,2)</f>
        <v>0</v>
      </c>
      <c r="K1577" s="189" t="s">
        <v>133</v>
      </c>
      <c r="L1577" s="40"/>
      <c r="M1577" s="194" t="s">
        <v>1</v>
      </c>
      <c r="N1577" s="195" t="s">
        <v>42</v>
      </c>
      <c r="O1577" s="72"/>
      <c r="P1577" s="196">
        <f>O1577*H1577</f>
        <v>0</v>
      </c>
      <c r="Q1577" s="196">
        <v>6.0000000000000002E-5</v>
      </c>
      <c r="R1577" s="196">
        <f>Q1577*H1577</f>
        <v>9.2159999999999996E-4</v>
      </c>
      <c r="S1577" s="196">
        <v>0</v>
      </c>
      <c r="T1577" s="197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198" t="s">
        <v>298</v>
      </c>
      <c r="AT1577" s="198" t="s">
        <v>129</v>
      </c>
      <c r="AU1577" s="198" t="s">
        <v>135</v>
      </c>
      <c r="AY1577" s="18" t="s">
        <v>126</v>
      </c>
      <c r="BE1577" s="199">
        <f>IF(N1577="základní",J1577,0)</f>
        <v>0</v>
      </c>
      <c r="BF1577" s="199">
        <f>IF(N1577="snížená",J1577,0)</f>
        <v>0</v>
      </c>
      <c r="BG1577" s="199">
        <f>IF(N1577="zákl. přenesená",J1577,0)</f>
        <v>0</v>
      </c>
      <c r="BH1577" s="199">
        <f>IF(N1577="sníž. přenesená",J1577,0)</f>
        <v>0</v>
      </c>
      <c r="BI1577" s="199">
        <f>IF(N1577="nulová",J1577,0)</f>
        <v>0</v>
      </c>
      <c r="BJ1577" s="18" t="s">
        <v>135</v>
      </c>
      <c r="BK1577" s="199">
        <f>ROUND(I1577*H1577,2)</f>
        <v>0</v>
      </c>
      <c r="BL1577" s="18" t="s">
        <v>298</v>
      </c>
      <c r="BM1577" s="198" t="s">
        <v>2075</v>
      </c>
    </row>
    <row r="1578" spans="1:65" s="13" customFormat="1">
      <c r="B1578" s="205"/>
      <c r="C1578" s="206"/>
      <c r="D1578" s="207" t="s">
        <v>211</v>
      </c>
      <c r="E1578" s="208" t="s">
        <v>1</v>
      </c>
      <c r="F1578" s="209" t="s">
        <v>2076</v>
      </c>
      <c r="G1578" s="206"/>
      <c r="H1578" s="208" t="s">
        <v>1</v>
      </c>
      <c r="I1578" s="210"/>
      <c r="J1578" s="206"/>
      <c r="K1578" s="206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211</v>
      </c>
      <c r="AU1578" s="215" t="s">
        <v>135</v>
      </c>
      <c r="AV1578" s="13" t="s">
        <v>83</v>
      </c>
      <c r="AW1578" s="13" t="s">
        <v>32</v>
      </c>
      <c r="AX1578" s="13" t="s">
        <v>76</v>
      </c>
      <c r="AY1578" s="215" t="s">
        <v>126</v>
      </c>
    </row>
    <row r="1579" spans="1:65" s="14" customFormat="1">
      <c r="B1579" s="216"/>
      <c r="C1579" s="217"/>
      <c r="D1579" s="207" t="s">
        <v>211</v>
      </c>
      <c r="E1579" s="218" t="s">
        <v>1</v>
      </c>
      <c r="F1579" s="219" t="s">
        <v>2077</v>
      </c>
      <c r="G1579" s="217"/>
      <c r="H1579" s="220">
        <v>15.36</v>
      </c>
      <c r="I1579" s="221"/>
      <c r="J1579" s="217"/>
      <c r="K1579" s="217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211</v>
      </c>
      <c r="AU1579" s="226" t="s">
        <v>135</v>
      </c>
      <c r="AV1579" s="14" t="s">
        <v>135</v>
      </c>
      <c r="AW1579" s="14" t="s">
        <v>32</v>
      </c>
      <c r="AX1579" s="14" t="s">
        <v>83</v>
      </c>
      <c r="AY1579" s="226" t="s">
        <v>126</v>
      </c>
    </row>
    <row r="1580" spans="1:65" s="2" customFormat="1" ht="16.5" customHeight="1">
      <c r="A1580" s="35"/>
      <c r="B1580" s="36"/>
      <c r="C1580" s="187" t="s">
        <v>2078</v>
      </c>
      <c r="D1580" s="187" t="s">
        <v>129</v>
      </c>
      <c r="E1580" s="188" t="s">
        <v>2079</v>
      </c>
      <c r="F1580" s="189" t="s">
        <v>2080</v>
      </c>
      <c r="G1580" s="190" t="s">
        <v>209</v>
      </c>
      <c r="H1580" s="191">
        <v>77.8</v>
      </c>
      <c r="I1580" s="192"/>
      <c r="J1580" s="193">
        <f>ROUND(I1580*H1580,2)</f>
        <v>0</v>
      </c>
      <c r="K1580" s="189" t="s">
        <v>133</v>
      </c>
      <c r="L1580" s="40"/>
      <c r="M1580" s="194" t="s">
        <v>1</v>
      </c>
      <c r="N1580" s="195" t="s">
        <v>42</v>
      </c>
      <c r="O1580" s="72"/>
      <c r="P1580" s="196">
        <f>O1580*H1580</f>
        <v>0</v>
      </c>
      <c r="Q1580" s="196">
        <v>2.9E-4</v>
      </c>
      <c r="R1580" s="196">
        <f>Q1580*H1580</f>
        <v>2.2561999999999999E-2</v>
      </c>
      <c r="S1580" s="196">
        <v>0</v>
      </c>
      <c r="T1580" s="197">
        <f>S1580*H1580</f>
        <v>0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198" t="s">
        <v>298</v>
      </c>
      <c r="AT1580" s="198" t="s">
        <v>129</v>
      </c>
      <c r="AU1580" s="198" t="s">
        <v>135</v>
      </c>
      <c r="AY1580" s="18" t="s">
        <v>126</v>
      </c>
      <c r="BE1580" s="199">
        <f>IF(N1580="základní",J1580,0)</f>
        <v>0</v>
      </c>
      <c r="BF1580" s="199">
        <f>IF(N1580="snížená",J1580,0)</f>
        <v>0</v>
      </c>
      <c r="BG1580" s="199">
        <f>IF(N1580="zákl. přenesená",J1580,0)</f>
        <v>0</v>
      </c>
      <c r="BH1580" s="199">
        <f>IF(N1580="sníž. přenesená",J1580,0)</f>
        <v>0</v>
      </c>
      <c r="BI1580" s="199">
        <f>IF(N1580="nulová",J1580,0)</f>
        <v>0</v>
      </c>
      <c r="BJ1580" s="18" t="s">
        <v>135</v>
      </c>
      <c r="BK1580" s="199">
        <f>ROUND(I1580*H1580,2)</f>
        <v>0</v>
      </c>
      <c r="BL1580" s="18" t="s">
        <v>298</v>
      </c>
      <c r="BM1580" s="198" t="s">
        <v>2081</v>
      </c>
    </row>
    <row r="1581" spans="1:65" s="13" customFormat="1">
      <c r="B1581" s="205"/>
      <c r="C1581" s="206"/>
      <c r="D1581" s="207" t="s">
        <v>211</v>
      </c>
      <c r="E1581" s="208" t="s">
        <v>1</v>
      </c>
      <c r="F1581" s="209" t="s">
        <v>2082</v>
      </c>
      <c r="G1581" s="206"/>
      <c r="H1581" s="208" t="s">
        <v>1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211</v>
      </c>
      <c r="AU1581" s="215" t="s">
        <v>135</v>
      </c>
      <c r="AV1581" s="13" t="s">
        <v>83</v>
      </c>
      <c r="AW1581" s="13" t="s">
        <v>32</v>
      </c>
      <c r="AX1581" s="13" t="s">
        <v>76</v>
      </c>
      <c r="AY1581" s="215" t="s">
        <v>126</v>
      </c>
    </row>
    <row r="1582" spans="1:65" s="14" customFormat="1">
      <c r="B1582" s="216"/>
      <c r="C1582" s="217"/>
      <c r="D1582" s="207" t="s">
        <v>211</v>
      </c>
      <c r="E1582" s="218" t="s">
        <v>1</v>
      </c>
      <c r="F1582" s="219" t="s">
        <v>2083</v>
      </c>
      <c r="G1582" s="217"/>
      <c r="H1582" s="220">
        <v>77.8</v>
      </c>
      <c r="I1582" s="221"/>
      <c r="J1582" s="217"/>
      <c r="K1582" s="217"/>
      <c r="L1582" s="222"/>
      <c r="M1582" s="223"/>
      <c r="N1582" s="224"/>
      <c r="O1582" s="224"/>
      <c r="P1582" s="224"/>
      <c r="Q1582" s="224"/>
      <c r="R1582" s="224"/>
      <c r="S1582" s="224"/>
      <c r="T1582" s="225"/>
      <c r="AT1582" s="226" t="s">
        <v>211</v>
      </c>
      <c r="AU1582" s="226" t="s">
        <v>135</v>
      </c>
      <c r="AV1582" s="14" t="s">
        <v>135</v>
      </c>
      <c r="AW1582" s="14" t="s">
        <v>32</v>
      </c>
      <c r="AX1582" s="14" t="s">
        <v>83</v>
      </c>
      <c r="AY1582" s="226" t="s">
        <v>126</v>
      </c>
    </row>
    <row r="1583" spans="1:65" s="2" customFormat="1" ht="16.5" customHeight="1">
      <c r="A1583" s="35"/>
      <c r="B1583" s="36"/>
      <c r="C1583" s="187" t="s">
        <v>2084</v>
      </c>
      <c r="D1583" s="187" t="s">
        <v>129</v>
      </c>
      <c r="E1583" s="188" t="s">
        <v>2085</v>
      </c>
      <c r="F1583" s="189" t="s">
        <v>2086</v>
      </c>
      <c r="G1583" s="190" t="s">
        <v>209</v>
      </c>
      <c r="H1583" s="191">
        <v>17.995999999999999</v>
      </c>
      <c r="I1583" s="192"/>
      <c r="J1583" s="193">
        <f>ROUND(I1583*H1583,2)</f>
        <v>0</v>
      </c>
      <c r="K1583" s="189" t="s">
        <v>133</v>
      </c>
      <c r="L1583" s="40"/>
      <c r="M1583" s="194" t="s">
        <v>1</v>
      </c>
      <c r="N1583" s="195" t="s">
        <v>42</v>
      </c>
      <c r="O1583" s="72"/>
      <c r="P1583" s="196">
        <f>O1583*H1583</f>
        <v>0</v>
      </c>
      <c r="Q1583" s="196">
        <v>1.7000000000000001E-4</v>
      </c>
      <c r="R1583" s="196">
        <f>Q1583*H1583</f>
        <v>3.0593199999999999E-3</v>
      </c>
      <c r="S1583" s="196">
        <v>0</v>
      </c>
      <c r="T1583" s="197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198" t="s">
        <v>298</v>
      </c>
      <c r="AT1583" s="198" t="s">
        <v>129</v>
      </c>
      <c r="AU1583" s="198" t="s">
        <v>135</v>
      </c>
      <c r="AY1583" s="18" t="s">
        <v>126</v>
      </c>
      <c r="BE1583" s="199">
        <f>IF(N1583="základní",J1583,0)</f>
        <v>0</v>
      </c>
      <c r="BF1583" s="199">
        <f>IF(N1583="snížená",J1583,0)</f>
        <v>0</v>
      </c>
      <c r="BG1583" s="199">
        <f>IF(N1583="zákl. přenesená",J1583,0)</f>
        <v>0</v>
      </c>
      <c r="BH1583" s="199">
        <f>IF(N1583="sníž. přenesená",J1583,0)</f>
        <v>0</v>
      </c>
      <c r="BI1583" s="199">
        <f>IF(N1583="nulová",J1583,0)</f>
        <v>0</v>
      </c>
      <c r="BJ1583" s="18" t="s">
        <v>135</v>
      </c>
      <c r="BK1583" s="199">
        <f>ROUND(I1583*H1583,2)</f>
        <v>0</v>
      </c>
      <c r="BL1583" s="18" t="s">
        <v>298</v>
      </c>
      <c r="BM1583" s="198" t="s">
        <v>2087</v>
      </c>
    </row>
    <row r="1584" spans="1:65" s="13" customFormat="1">
      <c r="B1584" s="205"/>
      <c r="C1584" s="206"/>
      <c r="D1584" s="207" t="s">
        <v>211</v>
      </c>
      <c r="E1584" s="208" t="s">
        <v>1</v>
      </c>
      <c r="F1584" s="209" t="s">
        <v>371</v>
      </c>
      <c r="G1584" s="206"/>
      <c r="H1584" s="208" t="s">
        <v>1</v>
      </c>
      <c r="I1584" s="210"/>
      <c r="J1584" s="206"/>
      <c r="K1584" s="206"/>
      <c r="L1584" s="211"/>
      <c r="M1584" s="212"/>
      <c r="N1584" s="213"/>
      <c r="O1584" s="213"/>
      <c r="P1584" s="213"/>
      <c r="Q1584" s="213"/>
      <c r="R1584" s="213"/>
      <c r="S1584" s="213"/>
      <c r="T1584" s="214"/>
      <c r="AT1584" s="215" t="s">
        <v>211</v>
      </c>
      <c r="AU1584" s="215" t="s">
        <v>135</v>
      </c>
      <c r="AV1584" s="13" t="s">
        <v>83</v>
      </c>
      <c r="AW1584" s="13" t="s">
        <v>32</v>
      </c>
      <c r="AX1584" s="13" t="s">
        <v>76</v>
      </c>
      <c r="AY1584" s="215" t="s">
        <v>126</v>
      </c>
    </row>
    <row r="1585" spans="1:65" s="13" customFormat="1">
      <c r="B1585" s="205"/>
      <c r="C1585" s="206"/>
      <c r="D1585" s="207" t="s">
        <v>211</v>
      </c>
      <c r="E1585" s="208" t="s">
        <v>1</v>
      </c>
      <c r="F1585" s="209" t="s">
        <v>2088</v>
      </c>
      <c r="G1585" s="206"/>
      <c r="H1585" s="208" t="s">
        <v>1</v>
      </c>
      <c r="I1585" s="210"/>
      <c r="J1585" s="206"/>
      <c r="K1585" s="206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211</v>
      </c>
      <c r="AU1585" s="215" t="s">
        <v>135</v>
      </c>
      <c r="AV1585" s="13" t="s">
        <v>83</v>
      </c>
      <c r="AW1585" s="13" t="s">
        <v>32</v>
      </c>
      <c r="AX1585" s="13" t="s">
        <v>76</v>
      </c>
      <c r="AY1585" s="215" t="s">
        <v>126</v>
      </c>
    </row>
    <row r="1586" spans="1:65" s="14" customFormat="1">
      <c r="B1586" s="216"/>
      <c r="C1586" s="217"/>
      <c r="D1586" s="207" t="s">
        <v>211</v>
      </c>
      <c r="E1586" s="218" t="s">
        <v>1</v>
      </c>
      <c r="F1586" s="219" t="s">
        <v>2089</v>
      </c>
      <c r="G1586" s="217"/>
      <c r="H1586" s="220">
        <v>5.2859999999999996</v>
      </c>
      <c r="I1586" s="221"/>
      <c r="J1586" s="217"/>
      <c r="K1586" s="217"/>
      <c r="L1586" s="222"/>
      <c r="M1586" s="223"/>
      <c r="N1586" s="224"/>
      <c r="O1586" s="224"/>
      <c r="P1586" s="224"/>
      <c r="Q1586" s="224"/>
      <c r="R1586" s="224"/>
      <c r="S1586" s="224"/>
      <c r="T1586" s="225"/>
      <c r="AT1586" s="226" t="s">
        <v>211</v>
      </c>
      <c r="AU1586" s="226" t="s">
        <v>135</v>
      </c>
      <c r="AV1586" s="14" t="s">
        <v>135</v>
      </c>
      <c r="AW1586" s="14" t="s">
        <v>32</v>
      </c>
      <c r="AX1586" s="14" t="s">
        <v>76</v>
      </c>
      <c r="AY1586" s="226" t="s">
        <v>126</v>
      </c>
    </row>
    <row r="1587" spans="1:65" s="13" customFormat="1">
      <c r="B1587" s="205"/>
      <c r="C1587" s="206"/>
      <c r="D1587" s="207" t="s">
        <v>211</v>
      </c>
      <c r="E1587" s="208" t="s">
        <v>1</v>
      </c>
      <c r="F1587" s="209" t="s">
        <v>351</v>
      </c>
      <c r="G1587" s="206"/>
      <c r="H1587" s="208" t="s">
        <v>1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211</v>
      </c>
      <c r="AU1587" s="215" t="s">
        <v>135</v>
      </c>
      <c r="AV1587" s="13" t="s">
        <v>83</v>
      </c>
      <c r="AW1587" s="13" t="s">
        <v>32</v>
      </c>
      <c r="AX1587" s="13" t="s">
        <v>76</v>
      </c>
      <c r="AY1587" s="215" t="s">
        <v>126</v>
      </c>
    </row>
    <row r="1588" spans="1:65" s="13" customFormat="1">
      <c r="B1588" s="205"/>
      <c r="C1588" s="206"/>
      <c r="D1588" s="207" t="s">
        <v>211</v>
      </c>
      <c r="E1588" s="208" t="s">
        <v>1</v>
      </c>
      <c r="F1588" s="209" t="s">
        <v>352</v>
      </c>
      <c r="G1588" s="206"/>
      <c r="H1588" s="208" t="s">
        <v>1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211</v>
      </c>
      <c r="AU1588" s="215" t="s">
        <v>135</v>
      </c>
      <c r="AV1588" s="13" t="s">
        <v>83</v>
      </c>
      <c r="AW1588" s="13" t="s">
        <v>32</v>
      </c>
      <c r="AX1588" s="13" t="s">
        <v>76</v>
      </c>
      <c r="AY1588" s="215" t="s">
        <v>126</v>
      </c>
    </row>
    <row r="1589" spans="1:65" s="14" customFormat="1">
      <c r="B1589" s="216"/>
      <c r="C1589" s="217"/>
      <c r="D1589" s="207" t="s">
        <v>211</v>
      </c>
      <c r="E1589" s="218" t="s">
        <v>1</v>
      </c>
      <c r="F1589" s="219" t="s">
        <v>2090</v>
      </c>
      <c r="G1589" s="217"/>
      <c r="H1589" s="220">
        <v>0.78700000000000003</v>
      </c>
      <c r="I1589" s="221"/>
      <c r="J1589" s="217"/>
      <c r="K1589" s="217"/>
      <c r="L1589" s="222"/>
      <c r="M1589" s="223"/>
      <c r="N1589" s="224"/>
      <c r="O1589" s="224"/>
      <c r="P1589" s="224"/>
      <c r="Q1589" s="224"/>
      <c r="R1589" s="224"/>
      <c r="S1589" s="224"/>
      <c r="T1589" s="225"/>
      <c r="AT1589" s="226" t="s">
        <v>211</v>
      </c>
      <c r="AU1589" s="226" t="s">
        <v>135</v>
      </c>
      <c r="AV1589" s="14" t="s">
        <v>135</v>
      </c>
      <c r="AW1589" s="14" t="s">
        <v>32</v>
      </c>
      <c r="AX1589" s="14" t="s">
        <v>76</v>
      </c>
      <c r="AY1589" s="226" t="s">
        <v>126</v>
      </c>
    </row>
    <row r="1590" spans="1:65" s="13" customFormat="1">
      <c r="B1590" s="205"/>
      <c r="C1590" s="206"/>
      <c r="D1590" s="207" t="s">
        <v>211</v>
      </c>
      <c r="E1590" s="208" t="s">
        <v>1</v>
      </c>
      <c r="F1590" s="209" t="s">
        <v>355</v>
      </c>
      <c r="G1590" s="206"/>
      <c r="H1590" s="208" t="s">
        <v>1</v>
      </c>
      <c r="I1590" s="210"/>
      <c r="J1590" s="206"/>
      <c r="K1590" s="206"/>
      <c r="L1590" s="211"/>
      <c r="M1590" s="212"/>
      <c r="N1590" s="213"/>
      <c r="O1590" s="213"/>
      <c r="P1590" s="213"/>
      <c r="Q1590" s="213"/>
      <c r="R1590" s="213"/>
      <c r="S1590" s="213"/>
      <c r="T1590" s="214"/>
      <c r="AT1590" s="215" t="s">
        <v>211</v>
      </c>
      <c r="AU1590" s="215" t="s">
        <v>135</v>
      </c>
      <c r="AV1590" s="13" t="s">
        <v>83</v>
      </c>
      <c r="AW1590" s="13" t="s">
        <v>32</v>
      </c>
      <c r="AX1590" s="13" t="s">
        <v>76</v>
      </c>
      <c r="AY1590" s="215" t="s">
        <v>126</v>
      </c>
    </row>
    <row r="1591" spans="1:65" s="14" customFormat="1">
      <c r="B1591" s="216"/>
      <c r="C1591" s="217"/>
      <c r="D1591" s="207" t="s">
        <v>211</v>
      </c>
      <c r="E1591" s="218" t="s">
        <v>1</v>
      </c>
      <c r="F1591" s="219" t="s">
        <v>2091</v>
      </c>
      <c r="G1591" s="217"/>
      <c r="H1591" s="220">
        <v>1.5740000000000001</v>
      </c>
      <c r="I1591" s="221"/>
      <c r="J1591" s="217"/>
      <c r="K1591" s="217"/>
      <c r="L1591" s="222"/>
      <c r="M1591" s="223"/>
      <c r="N1591" s="224"/>
      <c r="O1591" s="224"/>
      <c r="P1591" s="224"/>
      <c r="Q1591" s="224"/>
      <c r="R1591" s="224"/>
      <c r="S1591" s="224"/>
      <c r="T1591" s="225"/>
      <c r="AT1591" s="226" t="s">
        <v>211</v>
      </c>
      <c r="AU1591" s="226" t="s">
        <v>135</v>
      </c>
      <c r="AV1591" s="14" t="s">
        <v>135</v>
      </c>
      <c r="AW1591" s="14" t="s">
        <v>32</v>
      </c>
      <c r="AX1591" s="14" t="s">
        <v>76</v>
      </c>
      <c r="AY1591" s="226" t="s">
        <v>126</v>
      </c>
    </row>
    <row r="1592" spans="1:65" s="13" customFormat="1">
      <c r="B1592" s="205"/>
      <c r="C1592" s="206"/>
      <c r="D1592" s="207" t="s">
        <v>211</v>
      </c>
      <c r="E1592" s="208" t="s">
        <v>1</v>
      </c>
      <c r="F1592" s="209" t="s">
        <v>351</v>
      </c>
      <c r="G1592" s="206"/>
      <c r="H1592" s="208" t="s">
        <v>1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211</v>
      </c>
      <c r="AU1592" s="215" t="s">
        <v>135</v>
      </c>
      <c r="AV1592" s="13" t="s">
        <v>83</v>
      </c>
      <c r="AW1592" s="13" t="s">
        <v>32</v>
      </c>
      <c r="AX1592" s="13" t="s">
        <v>76</v>
      </c>
      <c r="AY1592" s="215" t="s">
        <v>126</v>
      </c>
    </row>
    <row r="1593" spans="1:65" s="13" customFormat="1">
      <c r="B1593" s="205"/>
      <c r="C1593" s="206"/>
      <c r="D1593" s="207" t="s">
        <v>211</v>
      </c>
      <c r="E1593" s="208" t="s">
        <v>1</v>
      </c>
      <c r="F1593" s="209" t="s">
        <v>362</v>
      </c>
      <c r="G1593" s="206"/>
      <c r="H1593" s="208" t="s">
        <v>1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211</v>
      </c>
      <c r="AU1593" s="215" t="s">
        <v>135</v>
      </c>
      <c r="AV1593" s="13" t="s">
        <v>83</v>
      </c>
      <c r="AW1593" s="13" t="s">
        <v>32</v>
      </c>
      <c r="AX1593" s="13" t="s">
        <v>76</v>
      </c>
      <c r="AY1593" s="215" t="s">
        <v>126</v>
      </c>
    </row>
    <row r="1594" spans="1:65" s="14" customFormat="1">
      <c r="B1594" s="216"/>
      <c r="C1594" s="217"/>
      <c r="D1594" s="207" t="s">
        <v>211</v>
      </c>
      <c r="E1594" s="218" t="s">
        <v>1</v>
      </c>
      <c r="F1594" s="219" t="s">
        <v>2092</v>
      </c>
      <c r="G1594" s="217"/>
      <c r="H1594" s="220">
        <v>3.45</v>
      </c>
      <c r="I1594" s="221"/>
      <c r="J1594" s="217"/>
      <c r="K1594" s="217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211</v>
      </c>
      <c r="AU1594" s="226" t="s">
        <v>135</v>
      </c>
      <c r="AV1594" s="14" t="s">
        <v>135</v>
      </c>
      <c r="AW1594" s="14" t="s">
        <v>32</v>
      </c>
      <c r="AX1594" s="14" t="s">
        <v>76</v>
      </c>
      <c r="AY1594" s="226" t="s">
        <v>126</v>
      </c>
    </row>
    <row r="1595" spans="1:65" s="13" customFormat="1">
      <c r="B1595" s="205"/>
      <c r="C1595" s="206"/>
      <c r="D1595" s="207" t="s">
        <v>211</v>
      </c>
      <c r="E1595" s="208" t="s">
        <v>1</v>
      </c>
      <c r="F1595" s="209" t="s">
        <v>355</v>
      </c>
      <c r="G1595" s="206"/>
      <c r="H1595" s="208" t="s">
        <v>1</v>
      </c>
      <c r="I1595" s="210"/>
      <c r="J1595" s="206"/>
      <c r="K1595" s="206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211</v>
      </c>
      <c r="AU1595" s="215" t="s">
        <v>135</v>
      </c>
      <c r="AV1595" s="13" t="s">
        <v>83</v>
      </c>
      <c r="AW1595" s="13" t="s">
        <v>32</v>
      </c>
      <c r="AX1595" s="13" t="s">
        <v>76</v>
      </c>
      <c r="AY1595" s="215" t="s">
        <v>126</v>
      </c>
    </row>
    <row r="1596" spans="1:65" s="14" customFormat="1">
      <c r="B1596" s="216"/>
      <c r="C1596" s="217"/>
      <c r="D1596" s="207" t="s">
        <v>211</v>
      </c>
      <c r="E1596" s="218" t="s">
        <v>1</v>
      </c>
      <c r="F1596" s="219" t="s">
        <v>2093</v>
      </c>
      <c r="G1596" s="217"/>
      <c r="H1596" s="220">
        <v>6.899</v>
      </c>
      <c r="I1596" s="221"/>
      <c r="J1596" s="217"/>
      <c r="K1596" s="217"/>
      <c r="L1596" s="222"/>
      <c r="M1596" s="223"/>
      <c r="N1596" s="224"/>
      <c r="O1596" s="224"/>
      <c r="P1596" s="224"/>
      <c r="Q1596" s="224"/>
      <c r="R1596" s="224"/>
      <c r="S1596" s="224"/>
      <c r="T1596" s="225"/>
      <c r="AT1596" s="226" t="s">
        <v>211</v>
      </c>
      <c r="AU1596" s="226" t="s">
        <v>135</v>
      </c>
      <c r="AV1596" s="14" t="s">
        <v>135</v>
      </c>
      <c r="AW1596" s="14" t="s">
        <v>32</v>
      </c>
      <c r="AX1596" s="14" t="s">
        <v>76</v>
      </c>
      <c r="AY1596" s="226" t="s">
        <v>126</v>
      </c>
    </row>
    <row r="1597" spans="1:65" s="15" customFormat="1">
      <c r="B1597" s="227"/>
      <c r="C1597" s="228"/>
      <c r="D1597" s="207" t="s">
        <v>211</v>
      </c>
      <c r="E1597" s="229" t="s">
        <v>1</v>
      </c>
      <c r="F1597" s="230" t="s">
        <v>219</v>
      </c>
      <c r="G1597" s="228"/>
      <c r="H1597" s="231">
        <v>17.995999999999999</v>
      </c>
      <c r="I1597" s="232"/>
      <c r="J1597" s="228"/>
      <c r="K1597" s="228"/>
      <c r="L1597" s="233"/>
      <c r="M1597" s="234"/>
      <c r="N1597" s="235"/>
      <c r="O1597" s="235"/>
      <c r="P1597" s="235"/>
      <c r="Q1597" s="235"/>
      <c r="R1597" s="235"/>
      <c r="S1597" s="235"/>
      <c r="T1597" s="236"/>
      <c r="AT1597" s="237" t="s">
        <v>211</v>
      </c>
      <c r="AU1597" s="237" t="s">
        <v>135</v>
      </c>
      <c r="AV1597" s="15" t="s">
        <v>148</v>
      </c>
      <c r="AW1597" s="15" t="s">
        <v>32</v>
      </c>
      <c r="AX1597" s="15" t="s">
        <v>83</v>
      </c>
      <c r="AY1597" s="237" t="s">
        <v>126</v>
      </c>
    </row>
    <row r="1598" spans="1:65" s="2" customFormat="1" ht="16.5" customHeight="1">
      <c r="A1598" s="35"/>
      <c r="B1598" s="36"/>
      <c r="C1598" s="187" t="s">
        <v>2094</v>
      </c>
      <c r="D1598" s="187" t="s">
        <v>129</v>
      </c>
      <c r="E1598" s="188" t="s">
        <v>2095</v>
      </c>
      <c r="F1598" s="189" t="s">
        <v>2096</v>
      </c>
      <c r="G1598" s="190" t="s">
        <v>209</v>
      </c>
      <c r="H1598" s="191">
        <v>36.479999999999997</v>
      </c>
      <c r="I1598" s="192"/>
      <c r="J1598" s="193">
        <f>ROUND(I1598*H1598,2)</f>
        <v>0</v>
      </c>
      <c r="K1598" s="189" t="s">
        <v>133</v>
      </c>
      <c r="L1598" s="40"/>
      <c r="M1598" s="194" t="s">
        <v>1</v>
      </c>
      <c r="N1598" s="195" t="s">
        <v>42</v>
      </c>
      <c r="O1598" s="72"/>
      <c r="P1598" s="196">
        <f>O1598*H1598</f>
        <v>0</v>
      </c>
      <c r="Q1598" s="196">
        <v>1.2E-4</v>
      </c>
      <c r="R1598" s="196">
        <f>Q1598*H1598</f>
        <v>4.3775999999999997E-3</v>
      </c>
      <c r="S1598" s="196">
        <v>0</v>
      </c>
      <c r="T1598" s="197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198" t="s">
        <v>298</v>
      </c>
      <c r="AT1598" s="198" t="s">
        <v>129</v>
      </c>
      <c r="AU1598" s="198" t="s">
        <v>135</v>
      </c>
      <c r="AY1598" s="18" t="s">
        <v>126</v>
      </c>
      <c r="BE1598" s="199">
        <f>IF(N1598="základní",J1598,0)</f>
        <v>0</v>
      </c>
      <c r="BF1598" s="199">
        <f>IF(N1598="snížená",J1598,0)</f>
        <v>0</v>
      </c>
      <c r="BG1598" s="199">
        <f>IF(N1598="zákl. přenesená",J1598,0)</f>
        <v>0</v>
      </c>
      <c r="BH1598" s="199">
        <f>IF(N1598="sníž. přenesená",J1598,0)</f>
        <v>0</v>
      </c>
      <c r="BI1598" s="199">
        <f>IF(N1598="nulová",J1598,0)</f>
        <v>0</v>
      </c>
      <c r="BJ1598" s="18" t="s">
        <v>135</v>
      </c>
      <c r="BK1598" s="199">
        <f>ROUND(I1598*H1598,2)</f>
        <v>0</v>
      </c>
      <c r="BL1598" s="18" t="s">
        <v>298</v>
      </c>
      <c r="BM1598" s="198" t="s">
        <v>2097</v>
      </c>
    </row>
    <row r="1599" spans="1:65" s="13" customFormat="1">
      <c r="B1599" s="205"/>
      <c r="C1599" s="206"/>
      <c r="D1599" s="207" t="s">
        <v>211</v>
      </c>
      <c r="E1599" s="208" t="s">
        <v>1</v>
      </c>
      <c r="F1599" s="209" t="s">
        <v>2076</v>
      </c>
      <c r="G1599" s="206"/>
      <c r="H1599" s="208" t="s">
        <v>1</v>
      </c>
      <c r="I1599" s="210"/>
      <c r="J1599" s="206"/>
      <c r="K1599" s="206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211</v>
      </c>
      <c r="AU1599" s="215" t="s">
        <v>135</v>
      </c>
      <c r="AV1599" s="13" t="s">
        <v>83</v>
      </c>
      <c r="AW1599" s="13" t="s">
        <v>32</v>
      </c>
      <c r="AX1599" s="13" t="s">
        <v>76</v>
      </c>
      <c r="AY1599" s="215" t="s">
        <v>126</v>
      </c>
    </row>
    <row r="1600" spans="1:65" s="14" customFormat="1">
      <c r="B1600" s="216"/>
      <c r="C1600" s="217"/>
      <c r="D1600" s="207" t="s">
        <v>211</v>
      </c>
      <c r="E1600" s="218" t="s">
        <v>1</v>
      </c>
      <c r="F1600" s="219" t="s">
        <v>2098</v>
      </c>
      <c r="G1600" s="217"/>
      <c r="H1600" s="220">
        <v>21.12</v>
      </c>
      <c r="I1600" s="221"/>
      <c r="J1600" s="217"/>
      <c r="K1600" s="217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211</v>
      </c>
      <c r="AU1600" s="226" t="s">
        <v>135</v>
      </c>
      <c r="AV1600" s="14" t="s">
        <v>135</v>
      </c>
      <c r="AW1600" s="14" t="s">
        <v>32</v>
      </c>
      <c r="AX1600" s="14" t="s">
        <v>76</v>
      </c>
      <c r="AY1600" s="226" t="s">
        <v>126</v>
      </c>
    </row>
    <row r="1601" spans="1:65" s="13" customFormat="1">
      <c r="B1601" s="205"/>
      <c r="C1601" s="206"/>
      <c r="D1601" s="207" t="s">
        <v>211</v>
      </c>
      <c r="E1601" s="208" t="s">
        <v>1</v>
      </c>
      <c r="F1601" s="209" t="s">
        <v>2099</v>
      </c>
      <c r="G1601" s="206"/>
      <c r="H1601" s="208" t="s">
        <v>1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211</v>
      </c>
      <c r="AU1601" s="215" t="s">
        <v>135</v>
      </c>
      <c r="AV1601" s="13" t="s">
        <v>83</v>
      </c>
      <c r="AW1601" s="13" t="s">
        <v>32</v>
      </c>
      <c r="AX1601" s="13" t="s">
        <v>76</v>
      </c>
      <c r="AY1601" s="215" t="s">
        <v>126</v>
      </c>
    </row>
    <row r="1602" spans="1:65" s="14" customFormat="1">
      <c r="B1602" s="216"/>
      <c r="C1602" s="217"/>
      <c r="D1602" s="207" t="s">
        <v>211</v>
      </c>
      <c r="E1602" s="218" t="s">
        <v>1</v>
      </c>
      <c r="F1602" s="219" t="s">
        <v>2100</v>
      </c>
      <c r="G1602" s="217"/>
      <c r="H1602" s="220">
        <v>3.84</v>
      </c>
      <c r="I1602" s="221"/>
      <c r="J1602" s="217"/>
      <c r="K1602" s="217"/>
      <c r="L1602" s="222"/>
      <c r="M1602" s="223"/>
      <c r="N1602" s="224"/>
      <c r="O1602" s="224"/>
      <c r="P1602" s="224"/>
      <c r="Q1602" s="224"/>
      <c r="R1602" s="224"/>
      <c r="S1602" s="224"/>
      <c r="T1602" s="225"/>
      <c r="AT1602" s="226" t="s">
        <v>211</v>
      </c>
      <c r="AU1602" s="226" t="s">
        <v>135</v>
      </c>
      <c r="AV1602" s="14" t="s">
        <v>135</v>
      </c>
      <c r="AW1602" s="14" t="s">
        <v>32</v>
      </c>
      <c r="AX1602" s="14" t="s">
        <v>76</v>
      </c>
      <c r="AY1602" s="226" t="s">
        <v>126</v>
      </c>
    </row>
    <row r="1603" spans="1:65" s="13" customFormat="1">
      <c r="B1603" s="205"/>
      <c r="C1603" s="206"/>
      <c r="D1603" s="207" t="s">
        <v>211</v>
      </c>
      <c r="E1603" s="208" t="s">
        <v>1</v>
      </c>
      <c r="F1603" s="209" t="s">
        <v>2101</v>
      </c>
      <c r="G1603" s="206"/>
      <c r="H1603" s="208" t="s">
        <v>1</v>
      </c>
      <c r="I1603" s="210"/>
      <c r="J1603" s="206"/>
      <c r="K1603" s="206"/>
      <c r="L1603" s="211"/>
      <c r="M1603" s="212"/>
      <c r="N1603" s="213"/>
      <c r="O1603" s="213"/>
      <c r="P1603" s="213"/>
      <c r="Q1603" s="213"/>
      <c r="R1603" s="213"/>
      <c r="S1603" s="213"/>
      <c r="T1603" s="214"/>
      <c r="AT1603" s="215" t="s">
        <v>211</v>
      </c>
      <c r="AU1603" s="215" t="s">
        <v>135</v>
      </c>
      <c r="AV1603" s="13" t="s">
        <v>83</v>
      </c>
      <c r="AW1603" s="13" t="s">
        <v>32</v>
      </c>
      <c r="AX1603" s="13" t="s">
        <v>76</v>
      </c>
      <c r="AY1603" s="215" t="s">
        <v>126</v>
      </c>
    </row>
    <row r="1604" spans="1:65" s="14" customFormat="1">
      <c r="B1604" s="216"/>
      <c r="C1604" s="217"/>
      <c r="D1604" s="207" t="s">
        <v>211</v>
      </c>
      <c r="E1604" s="218" t="s">
        <v>1</v>
      </c>
      <c r="F1604" s="219" t="s">
        <v>2102</v>
      </c>
      <c r="G1604" s="217"/>
      <c r="H1604" s="220">
        <v>7.68</v>
      </c>
      <c r="I1604" s="221"/>
      <c r="J1604" s="217"/>
      <c r="K1604" s="217"/>
      <c r="L1604" s="222"/>
      <c r="M1604" s="223"/>
      <c r="N1604" s="224"/>
      <c r="O1604" s="224"/>
      <c r="P1604" s="224"/>
      <c r="Q1604" s="224"/>
      <c r="R1604" s="224"/>
      <c r="S1604" s="224"/>
      <c r="T1604" s="225"/>
      <c r="AT1604" s="226" t="s">
        <v>211</v>
      </c>
      <c r="AU1604" s="226" t="s">
        <v>135</v>
      </c>
      <c r="AV1604" s="14" t="s">
        <v>135</v>
      </c>
      <c r="AW1604" s="14" t="s">
        <v>32</v>
      </c>
      <c r="AX1604" s="14" t="s">
        <v>76</v>
      </c>
      <c r="AY1604" s="226" t="s">
        <v>126</v>
      </c>
    </row>
    <row r="1605" spans="1:65" s="13" customFormat="1">
      <c r="B1605" s="205"/>
      <c r="C1605" s="206"/>
      <c r="D1605" s="207" t="s">
        <v>211</v>
      </c>
      <c r="E1605" s="208" t="s">
        <v>1</v>
      </c>
      <c r="F1605" s="209" t="s">
        <v>371</v>
      </c>
      <c r="G1605" s="206"/>
      <c r="H1605" s="208" t="s">
        <v>1</v>
      </c>
      <c r="I1605" s="210"/>
      <c r="J1605" s="206"/>
      <c r="K1605" s="206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211</v>
      </c>
      <c r="AU1605" s="215" t="s">
        <v>135</v>
      </c>
      <c r="AV1605" s="13" t="s">
        <v>83</v>
      </c>
      <c r="AW1605" s="13" t="s">
        <v>32</v>
      </c>
      <c r="AX1605" s="13" t="s">
        <v>76</v>
      </c>
      <c r="AY1605" s="215" t="s">
        <v>126</v>
      </c>
    </row>
    <row r="1606" spans="1:65" s="14" customFormat="1">
      <c r="B1606" s="216"/>
      <c r="C1606" s="217"/>
      <c r="D1606" s="207" t="s">
        <v>211</v>
      </c>
      <c r="E1606" s="218" t="s">
        <v>1</v>
      </c>
      <c r="F1606" s="219" t="s">
        <v>2100</v>
      </c>
      <c r="G1606" s="217"/>
      <c r="H1606" s="220">
        <v>3.84</v>
      </c>
      <c r="I1606" s="221"/>
      <c r="J1606" s="217"/>
      <c r="K1606" s="217"/>
      <c r="L1606" s="222"/>
      <c r="M1606" s="223"/>
      <c r="N1606" s="224"/>
      <c r="O1606" s="224"/>
      <c r="P1606" s="224"/>
      <c r="Q1606" s="224"/>
      <c r="R1606" s="224"/>
      <c r="S1606" s="224"/>
      <c r="T1606" s="225"/>
      <c r="AT1606" s="226" t="s">
        <v>211</v>
      </c>
      <c r="AU1606" s="226" t="s">
        <v>135</v>
      </c>
      <c r="AV1606" s="14" t="s">
        <v>135</v>
      </c>
      <c r="AW1606" s="14" t="s">
        <v>32</v>
      </c>
      <c r="AX1606" s="14" t="s">
        <v>76</v>
      </c>
      <c r="AY1606" s="226" t="s">
        <v>126</v>
      </c>
    </row>
    <row r="1607" spans="1:65" s="15" customFormat="1">
      <c r="B1607" s="227"/>
      <c r="C1607" s="228"/>
      <c r="D1607" s="207" t="s">
        <v>211</v>
      </c>
      <c r="E1607" s="229" t="s">
        <v>1</v>
      </c>
      <c r="F1607" s="230" t="s">
        <v>219</v>
      </c>
      <c r="G1607" s="228"/>
      <c r="H1607" s="231">
        <v>36.480000000000004</v>
      </c>
      <c r="I1607" s="232"/>
      <c r="J1607" s="228"/>
      <c r="K1607" s="228"/>
      <c r="L1607" s="233"/>
      <c r="M1607" s="234"/>
      <c r="N1607" s="235"/>
      <c r="O1607" s="235"/>
      <c r="P1607" s="235"/>
      <c r="Q1607" s="235"/>
      <c r="R1607" s="235"/>
      <c r="S1607" s="235"/>
      <c r="T1607" s="236"/>
      <c r="AT1607" s="237" t="s">
        <v>211</v>
      </c>
      <c r="AU1607" s="237" t="s">
        <v>135</v>
      </c>
      <c r="AV1607" s="15" t="s">
        <v>148</v>
      </c>
      <c r="AW1607" s="15" t="s">
        <v>32</v>
      </c>
      <c r="AX1607" s="15" t="s">
        <v>83</v>
      </c>
      <c r="AY1607" s="237" t="s">
        <v>126</v>
      </c>
    </row>
    <row r="1608" spans="1:65" s="2" customFormat="1" ht="16.5" customHeight="1">
      <c r="A1608" s="35"/>
      <c r="B1608" s="36"/>
      <c r="C1608" s="187" t="s">
        <v>2103</v>
      </c>
      <c r="D1608" s="187" t="s">
        <v>129</v>
      </c>
      <c r="E1608" s="188" t="s">
        <v>2104</v>
      </c>
      <c r="F1608" s="189" t="s">
        <v>2105</v>
      </c>
      <c r="G1608" s="190" t="s">
        <v>209</v>
      </c>
      <c r="H1608" s="191">
        <v>36.479999999999997</v>
      </c>
      <c r="I1608" s="192"/>
      <c r="J1608" s="193">
        <f>ROUND(I1608*H1608,2)</f>
        <v>0</v>
      </c>
      <c r="K1608" s="189" t="s">
        <v>133</v>
      </c>
      <c r="L1608" s="40"/>
      <c r="M1608" s="194" t="s">
        <v>1</v>
      </c>
      <c r="N1608" s="195" t="s">
        <v>42</v>
      </c>
      <c r="O1608" s="72"/>
      <c r="P1608" s="196">
        <f>O1608*H1608</f>
        <v>0</v>
      </c>
      <c r="Q1608" s="196">
        <v>1.2E-4</v>
      </c>
      <c r="R1608" s="196">
        <f>Q1608*H1608</f>
        <v>4.3775999999999997E-3</v>
      </c>
      <c r="S1608" s="196">
        <v>0</v>
      </c>
      <c r="T1608" s="197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198" t="s">
        <v>298</v>
      </c>
      <c r="AT1608" s="198" t="s">
        <v>129</v>
      </c>
      <c r="AU1608" s="198" t="s">
        <v>135</v>
      </c>
      <c r="AY1608" s="18" t="s">
        <v>126</v>
      </c>
      <c r="BE1608" s="199">
        <f>IF(N1608="základní",J1608,0)</f>
        <v>0</v>
      </c>
      <c r="BF1608" s="199">
        <f>IF(N1608="snížená",J1608,0)</f>
        <v>0</v>
      </c>
      <c r="BG1608" s="199">
        <f>IF(N1608="zákl. přenesená",J1608,0)</f>
        <v>0</v>
      </c>
      <c r="BH1608" s="199">
        <f>IF(N1608="sníž. přenesená",J1608,0)</f>
        <v>0</v>
      </c>
      <c r="BI1608" s="199">
        <f>IF(N1608="nulová",J1608,0)</f>
        <v>0</v>
      </c>
      <c r="BJ1608" s="18" t="s">
        <v>135</v>
      </c>
      <c r="BK1608" s="199">
        <f>ROUND(I1608*H1608,2)</f>
        <v>0</v>
      </c>
      <c r="BL1608" s="18" t="s">
        <v>298</v>
      </c>
      <c r="BM1608" s="198" t="s">
        <v>2106</v>
      </c>
    </row>
    <row r="1609" spans="1:65" s="12" customFormat="1" ht="22.9" customHeight="1">
      <c r="B1609" s="171"/>
      <c r="C1609" s="172"/>
      <c r="D1609" s="173" t="s">
        <v>75</v>
      </c>
      <c r="E1609" s="185" t="s">
        <v>2107</v>
      </c>
      <c r="F1609" s="185" t="s">
        <v>2108</v>
      </c>
      <c r="G1609" s="172"/>
      <c r="H1609" s="172"/>
      <c r="I1609" s="175"/>
      <c r="J1609" s="186">
        <f>BK1609</f>
        <v>0</v>
      </c>
      <c r="K1609" s="172"/>
      <c r="L1609" s="177"/>
      <c r="M1609" s="178"/>
      <c r="N1609" s="179"/>
      <c r="O1609" s="179"/>
      <c r="P1609" s="180">
        <f>SUM(P1610:P1709)</f>
        <v>0</v>
      </c>
      <c r="Q1609" s="179"/>
      <c r="R1609" s="180">
        <f>SUM(R1610:R1709)</f>
        <v>5.1805987599999987</v>
      </c>
      <c r="S1609" s="179"/>
      <c r="T1609" s="181">
        <f>SUM(T1610:T1709)</f>
        <v>1.00716458</v>
      </c>
      <c r="AR1609" s="182" t="s">
        <v>135</v>
      </c>
      <c r="AT1609" s="183" t="s">
        <v>75</v>
      </c>
      <c r="AU1609" s="183" t="s">
        <v>83</v>
      </c>
      <c r="AY1609" s="182" t="s">
        <v>126</v>
      </c>
      <c r="BK1609" s="184">
        <f>SUM(BK1610:BK1709)</f>
        <v>0</v>
      </c>
    </row>
    <row r="1610" spans="1:65" s="2" customFormat="1" ht="16.5" customHeight="1">
      <c r="A1610" s="35"/>
      <c r="B1610" s="36"/>
      <c r="C1610" s="187" t="s">
        <v>2109</v>
      </c>
      <c r="D1610" s="187" t="s">
        <v>129</v>
      </c>
      <c r="E1610" s="188" t="s">
        <v>2110</v>
      </c>
      <c r="F1610" s="189" t="s">
        <v>2111</v>
      </c>
      <c r="G1610" s="190" t="s">
        <v>209</v>
      </c>
      <c r="H1610" s="191">
        <v>2829.306</v>
      </c>
      <c r="I1610" s="192"/>
      <c r="J1610" s="193">
        <f>ROUND(I1610*H1610,2)</f>
        <v>0</v>
      </c>
      <c r="K1610" s="189" t="s">
        <v>133</v>
      </c>
      <c r="L1610" s="40"/>
      <c r="M1610" s="194" t="s">
        <v>1</v>
      </c>
      <c r="N1610" s="195" t="s">
        <v>42</v>
      </c>
      <c r="O1610" s="72"/>
      <c r="P1610" s="196">
        <f>O1610*H1610</f>
        <v>0</v>
      </c>
      <c r="Q1610" s="196">
        <v>1E-3</v>
      </c>
      <c r="R1610" s="196">
        <f>Q1610*H1610</f>
        <v>2.8293060000000003</v>
      </c>
      <c r="S1610" s="196">
        <v>3.1E-4</v>
      </c>
      <c r="T1610" s="197">
        <f>S1610*H1610</f>
        <v>0.87708485999999997</v>
      </c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R1610" s="198" t="s">
        <v>298</v>
      </c>
      <c r="AT1610" s="198" t="s">
        <v>129</v>
      </c>
      <c r="AU1610" s="198" t="s">
        <v>135</v>
      </c>
      <c r="AY1610" s="18" t="s">
        <v>126</v>
      </c>
      <c r="BE1610" s="199">
        <f>IF(N1610="základní",J1610,0)</f>
        <v>0</v>
      </c>
      <c r="BF1610" s="199">
        <f>IF(N1610="snížená",J1610,0)</f>
        <v>0</v>
      </c>
      <c r="BG1610" s="199">
        <f>IF(N1610="zákl. přenesená",J1610,0)</f>
        <v>0</v>
      </c>
      <c r="BH1610" s="199">
        <f>IF(N1610="sníž. přenesená",J1610,0)</f>
        <v>0</v>
      </c>
      <c r="BI1610" s="199">
        <f>IF(N1610="nulová",J1610,0)</f>
        <v>0</v>
      </c>
      <c r="BJ1610" s="18" t="s">
        <v>135</v>
      </c>
      <c r="BK1610" s="199">
        <f>ROUND(I1610*H1610,2)</f>
        <v>0</v>
      </c>
      <c r="BL1610" s="18" t="s">
        <v>298</v>
      </c>
      <c r="BM1610" s="198" t="s">
        <v>2112</v>
      </c>
    </row>
    <row r="1611" spans="1:65" s="13" customFormat="1">
      <c r="B1611" s="205"/>
      <c r="C1611" s="206"/>
      <c r="D1611" s="207" t="s">
        <v>211</v>
      </c>
      <c r="E1611" s="208" t="s">
        <v>1</v>
      </c>
      <c r="F1611" s="209" t="s">
        <v>2113</v>
      </c>
      <c r="G1611" s="206"/>
      <c r="H1611" s="208" t="s">
        <v>1</v>
      </c>
      <c r="I1611" s="210"/>
      <c r="J1611" s="206"/>
      <c r="K1611" s="206"/>
      <c r="L1611" s="211"/>
      <c r="M1611" s="212"/>
      <c r="N1611" s="213"/>
      <c r="O1611" s="213"/>
      <c r="P1611" s="213"/>
      <c r="Q1611" s="213"/>
      <c r="R1611" s="213"/>
      <c r="S1611" s="213"/>
      <c r="T1611" s="214"/>
      <c r="AT1611" s="215" t="s">
        <v>211</v>
      </c>
      <c r="AU1611" s="215" t="s">
        <v>135</v>
      </c>
      <c r="AV1611" s="13" t="s">
        <v>83</v>
      </c>
      <c r="AW1611" s="13" t="s">
        <v>32</v>
      </c>
      <c r="AX1611" s="13" t="s">
        <v>76</v>
      </c>
      <c r="AY1611" s="215" t="s">
        <v>126</v>
      </c>
    </row>
    <row r="1612" spans="1:65" s="14" customFormat="1">
      <c r="B1612" s="216"/>
      <c r="C1612" s="217"/>
      <c r="D1612" s="207" t="s">
        <v>211</v>
      </c>
      <c r="E1612" s="218" t="s">
        <v>1</v>
      </c>
      <c r="F1612" s="219" t="s">
        <v>2114</v>
      </c>
      <c r="G1612" s="217"/>
      <c r="H1612" s="220">
        <v>24</v>
      </c>
      <c r="I1612" s="221"/>
      <c r="J1612" s="217"/>
      <c r="K1612" s="217"/>
      <c r="L1612" s="222"/>
      <c r="M1612" s="223"/>
      <c r="N1612" s="224"/>
      <c r="O1612" s="224"/>
      <c r="P1612" s="224"/>
      <c r="Q1612" s="224"/>
      <c r="R1612" s="224"/>
      <c r="S1612" s="224"/>
      <c r="T1612" s="225"/>
      <c r="AT1612" s="226" t="s">
        <v>211</v>
      </c>
      <c r="AU1612" s="226" t="s">
        <v>135</v>
      </c>
      <c r="AV1612" s="14" t="s">
        <v>135</v>
      </c>
      <c r="AW1612" s="14" t="s">
        <v>32</v>
      </c>
      <c r="AX1612" s="14" t="s">
        <v>76</v>
      </c>
      <c r="AY1612" s="226" t="s">
        <v>126</v>
      </c>
    </row>
    <row r="1613" spans="1:65" s="14" customFormat="1">
      <c r="B1613" s="216"/>
      <c r="C1613" s="217"/>
      <c r="D1613" s="207" t="s">
        <v>211</v>
      </c>
      <c r="E1613" s="218" t="s">
        <v>1</v>
      </c>
      <c r="F1613" s="219" t="s">
        <v>2115</v>
      </c>
      <c r="G1613" s="217"/>
      <c r="H1613" s="220">
        <v>5.58</v>
      </c>
      <c r="I1613" s="221"/>
      <c r="J1613" s="217"/>
      <c r="K1613" s="217"/>
      <c r="L1613" s="222"/>
      <c r="M1613" s="223"/>
      <c r="N1613" s="224"/>
      <c r="O1613" s="224"/>
      <c r="P1613" s="224"/>
      <c r="Q1613" s="224"/>
      <c r="R1613" s="224"/>
      <c r="S1613" s="224"/>
      <c r="T1613" s="225"/>
      <c r="AT1613" s="226" t="s">
        <v>211</v>
      </c>
      <c r="AU1613" s="226" t="s">
        <v>135</v>
      </c>
      <c r="AV1613" s="14" t="s">
        <v>135</v>
      </c>
      <c r="AW1613" s="14" t="s">
        <v>32</v>
      </c>
      <c r="AX1613" s="14" t="s">
        <v>76</v>
      </c>
      <c r="AY1613" s="226" t="s">
        <v>126</v>
      </c>
    </row>
    <row r="1614" spans="1:65" s="14" customFormat="1">
      <c r="B1614" s="216"/>
      <c r="C1614" s="217"/>
      <c r="D1614" s="207" t="s">
        <v>211</v>
      </c>
      <c r="E1614" s="218" t="s">
        <v>1</v>
      </c>
      <c r="F1614" s="219" t="s">
        <v>2116</v>
      </c>
      <c r="G1614" s="217"/>
      <c r="H1614" s="220">
        <v>3.1</v>
      </c>
      <c r="I1614" s="221"/>
      <c r="J1614" s="217"/>
      <c r="K1614" s="217"/>
      <c r="L1614" s="222"/>
      <c r="M1614" s="223"/>
      <c r="N1614" s="224"/>
      <c r="O1614" s="224"/>
      <c r="P1614" s="224"/>
      <c r="Q1614" s="224"/>
      <c r="R1614" s="224"/>
      <c r="S1614" s="224"/>
      <c r="T1614" s="225"/>
      <c r="AT1614" s="226" t="s">
        <v>211</v>
      </c>
      <c r="AU1614" s="226" t="s">
        <v>135</v>
      </c>
      <c r="AV1614" s="14" t="s">
        <v>135</v>
      </c>
      <c r="AW1614" s="14" t="s">
        <v>32</v>
      </c>
      <c r="AX1614" s="14" t="s">
        <v>76</v>
      </c>
      <c r="AY1614" s="226" t="s">
        <v>126</v>
      </c>
    </row>
    <row r="1615" spans="1:65" s="14" customFormat="1">
      <c r="B1615" s="216"/>
      <c r="C1615" s="217"/>
      <c r="D1615" s="207" t="s">
        <v>211</v>
      </c>
      <c r="E1615" s="218" t="s">
        <v>1</v>
      </c>
      <c r="F1615" s="219" t="s">
        <v>2117</v>
      </c>
      <c r="G1615" s="217"/>
      <c r="H1615" s="220">
        <v>43.658999999999999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211</v>
      </c>
      <c r="AU1615" s="226" t="s">
        <v>135</v>
      </c>
      <c r="AV1615" s="14" t="s">
        <v>135</v>
      </c>
      <c r="AW1615" s="14" t="s">
        <v>32</v>
      </c>
      <c r="AX1615" s="14" t="s">
        <v>76</v>
      </c>
      <c r="AY1615" s="226" t="s">
        <v>126</v>
      </c>
    </row>
    <row r="1616" spans="1:65" s="14" customFormat="1">
      <c r="B1616" s="216"/>
      <c r="C1616" s="217"/>
      <c r="D1616" s="207" t="s">
        <v>211</v>
      </c>
      <c r="E1616" s="218" t="s">
        <v>1</v>
      </c>
      <c r="F1616" s="219" t="s">
        <v>2118</v>
      </c>
      <c r="G1616" s="217"/>
      <c r="H1616" s="220">
        <v>6.3179999999999996</v>
      </c>
      <c r="I1616" s="221"/>
      <c r="J1616" s="217"/>
      <c r="K1616" s="217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211</v>
      </c>
      <c r="AU1616" s="226" t="s">
        <v>135</v>
      </c>
      <c r="AV1616" s="14" t="s">
        <v>135</v>
      </c>
      <c r="AW1616" s="14" t="s">
        <v>32</v>
      </c>
      <c r="AX1616" s="14" t="s">
        <v>76</v>
      </c>
      <c r="AY1616" s="226" t="s">
        <v>126</v>
      </c>
    </row>
    <row r="1617" spans="2:51" s="14" customFormat="1">
      <c r="B1617" s="216"/>
      <c r="C1617" s="217"/>
      <c r="D1617" s="207" t="s">
        <v>211</v>
      </c>
      <c r="E1617" s="218" t="s">
        <v>1</v>
      </c>
      <c r="F1617" s="219" t="s">
        <v>2119</v>
      </c>
      <c r="G1617" s="217"/>
      <c r="H1617" s="220">
        <v>5.7960000000000003</v>
      </c>
      <c r="I1617" s="221"/>
      <c r="J1617" s="217"/>
      <c r="K1617" s="217"/>
      <c r="L1617" s="222"/>
      <c r="M1617" s="223"/>
      <c r="N1617" s="224"/>
      <c r="O1617" s="224"/>
      <c r="P1617" s="224"/>
      <c r="Q1617" s="224"/>
      <c r="R1617" s="224"/>
      <c r="S1617" s="224"/>
      <c r="T1617" s="225"/>
      <c r="AT1617" s="226" t="s">
        <v>211</v>
      </c>
      <c r="AU1617" s="226" t="s">
        <v>135</v>
      </c>
      <c r="AV1617" s="14" t="s">
        <v>135</v>
      </c>
      <c r="AW1617" s="14" t="s">
        <v>32</v>
      </c>
      <c r="AX1617" s="14" t="s">
        <v>76</v>
      </c>
      <c r="AY1617" s="226" t="s">
        <v>126</v>
      </c>
    </row>
    <row r="1618" spans="2:51" s="14" customFormat="1">
      <c r="B1618" s="216"/>
      <c r="C1618" s="217"/>
      <c r="D1618" s="207" t="s">
        <v>211</v>
      </c>
      <c r="E1618" s="218" t="s">
        <v>1</v>
      </c>
      <c r="F1618" s="219" t="s">
        <v>2120</v>
      </c>
      <c r="G1618" s="217"/>
      <c r="H1618" s="220">
        <v>0.47599999999999998</v>
      </c>
      <c r="I1618" s="221"/>
      <c r="J1618" s="217"/>
      <c r="K1618" s="217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211</v>
      </c>
      <c r="AU1618" s="226" t="s">
        <v>135</v>
      </c>
      <c r="AV1618" s="14" t="s">
        <v>135</v>
      </c>
      <c r="AW1618" s="14" t="s">
        <v>32</v>
      </c>
      <c r="AX1618" s="14" t="s">
        <v>76</v>
      </c>
      <c r="AY1618" s="226" t="s">
        <v>126</v>
      </c>
    </row>
    <row r="1619" spans="2:51" s="14" customFormat="1">
      <c r="B1619" s="216"/>
      <c r="C1619" s="217"/>
      <c r="D1619" s="207" t="s">
        <v>211</v>
      </c>
      <c r="E1619" s="218" t="s">
        <v>1</v>
      </c>
      <c r="F1619" s="219" t="s">
        <v>2121</v>
      </c>
      <c r="G1619" s="217"/>
      <c r="H1619" s="220">
        <v>5.782</v>
      </c>
      <c r="I1619" s="221"/>
      <c r="J1619" s="217"/>
      <c r="K1619" s="217"/>
      <c r="L1619" s="222"/>
      <c r="M1619" s="223"/>
      <c r="N1619" s="224"/>
      <c r="O1619" s="224"/>
      <c r="P1619" s="224"/>
      <c r="Q1619" s="224"/>
      <c r="R1619" s="224"/>
      <c r="S1619" s="224"/>
      <c r="T1619" s="225"/>
      <c r="AT1619" s="226" t="s">
        <v>211</v>
      </c>
      <c r="AU1619" s="226" t="s">
        <v>135</v>
      </c>
      <c r="AV1619" s="14" t="s">
        <v>135</v>
      </c>
      <c r="AW1619" s="14" t="s">
        <v>32</v>
      </c>
      <c r="AX1619" s="14" t="s">
        <v>76</v>
      </c>
      <c r="AY1619" s="226" t="s">
        <v>126</v>
      </c>
    </row>
    <row r="1620" spans="2:51" s="14" customFormat="1">
      <c r="B1620" s="216"/>
      <c r="C1620" s="217"/>
      <c r="D1620" s="207" t="s">
        <v>211</v>
      </c>
      <c r="E1620" s="218" t="s">
        <v>1</v>
      </c>
      <c r="F1620" s="219" t="s">
        <v>2122</v>
      </c>
      <c r="G1620" s="217"/>
      <c r="H1620" s="220">
        <v>8.0239999999999991</v>
      </c>
      <c r="I1620" s="221"/>
      <c r="J1620" s="217"/>
      <c r="K1620" s="217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211</v>
      </c>
      <c r="AU1620" s="226" t="s">
        <v>135</v>
      </c>
      <c r="AV1620" s="14" t="s">
        <v>135</v>
      </c>
      <c r="AW1620" s="14" t="s">
        <v>32</v>
      </c>
      <c r="AX1620" s="14" t="s">
        <v>76</v>
      </c>
      <c r="AY1620" s="226" t="s">
        <v>126</v>
      </c>
    </row>
    <row r="1621" spans="2:51" s="14" customFormat="1">
      <c r="B1621" s="216"/>
      <c r="C1621" s="217"/>
      <c r="D1621" s="207" t="s">
        <v>211</v>
      </c>
      <c r="E1621" s="218" t="s">
        <v>1</v>
      </c>
      <c r="F1621" s="219" t="s">
        <v>2122</v>
      </c>
      <c r="G1621" s="217"/>
      <c r="H1621" s="220">
        <v>8.0239999999999991</v>
      </c>
      <c r="I1621" s="221"/>
      <c r="J1621" s="217"/>
      <c r="K1621" s="217"/>
      <c r="L1621" s="222"/>
      <c r="M1621" s="223"/>
      <c r="N1621" s="224"/>
      <c r="O1621" s="224"/>
      <c r="P1621" s="224"/>
      <c r="Q1621" s="224"/>
      <c r="R1621" s="224"/>
      <c r="S1621" s="224"/>
      <c r="T1621" s="225"/>
      <c r="AT1621" s="226" t="s">
        <v>211</v>
      </c>
      <c r="AU1621" s="226" t="s">
        <v>135</v>
      </c>
      <c r="AV1621" s="14" t="s">
        <v>135</v>
      </c>
      <c r="AW1621" s="14" t="s">
        <v>32</v>
      </c>
      <c r="AX1621" s="14" t="s">
        <v>76</v>
      </c>
      <c r="AY1621" s="226" t="s">
        <v>126</v>
      </c>
    </row>
    <row r="1622" spans="2:51" s="14" customFormat="1">
      <c r="B1622" s="216"/>
      <c r="C1622" s="217"/>
      <c r="D1622" s="207" t="s">
        <v>211</v>
      </c>
      <c r="E1622" s="218" t="s">
        <v>1</v>
      </c>
      <c r="F1622" s="219" t="s">
        <v>2121</v>
      </c>
      <c r="G1622" s="217"/>
      <c r="H1622" s="220">
        <v>5.782</v>
      </c>
      <c r="I1622" s="221"/>
      <c r="J1622" s="217"/>
      <c r="K1622" s="217"/>
      <c r="L1622" s="222"/>
      <c r="M1622" s="223"/>
      <c r="N1622" s="224"/>
      <c r="O1622" s="224"/>
      <c r="P1622" s="224"/>
      <c r="Q1622" s="224"/>
      <c r="R1622" s="224"/>
      <c r="S1622" s="224"/>
      <c r="T1622" s="225"/>
      <c r="AT1622" s="226" t="s">
        <v>211</v>
      </c>
      <c r="AU1622" s="226" t="s">
        <v>135</v>
      </c>
      <c r="AV1622" s="14" t="s">
        <v>135</v>
      </c>
      <c r="AW1622" s="14" t="s">
        <v>32</v>
      </c>
      <c r="AX1622" s="14" t="s">
        <v>76</v>
      </c>
      <c r="AY1622" s="226" t="s">
        <v>126</v>
      </c>
    </row>
    <row r="1623" spans="2:51" s="14" customFormat="1">
      <c r="B1623" s="216"/>
      <c r="C1623" s="217"/>
      <c r="D1623" s="207" t="s">
        <v>211</v>
      </c>
      <c r="E1623" s="218" t="s">
        <v>1</v>
      </c>
      <c r="F1623" s="219" t="s">
        <v>2120</v>
      </c>
      <c r="G1623" s="217"/>
      <c r="H1623" s="220">
        <v>0.47599999999999998</v>
      </c>
      <c r="I1623" s="221"/>
      <c r="J1623" s="217"/>
      <c r="K1623" s="217"/>
      <c r="L1623" s="222"/>
      <c r="M1623" s="223"/>
      <c r="N1623" s="224"/>
      <c r="O1623" s="224"/>
      <c r="P1623" s="224"/>
      <c r="Q1623" s="224"/>
      <c r="R1623" s="224"/>
      <c r="S1623" s="224"/>
      <c r="T1623" s="225"/>
      <c r="AT1623" s="226" t="s">
        <v>211</v>
      </c>
      <c r="AU1623" s="226" t="s">
        <v>135</v>
      </c>
      <c r="AV1623" s="14" t="s">
        <v>135</v>
      </c>
      <c r="AW1623" s="14" t="s">
        <v>32</v>
      </c>
      <c r="AX1623" s="14" t="s">
        <v>76</v>
      </c>
      <c r="AY1623" s="226" t="s">
        <v>126</v>
      </c>
    </row>
    <row r="1624" spans="2:51" s="14" customFormat="1">
      <c r="B1624" s="216"/>
      <c r="C1624" s="217"/>
      <c r="D1624" s="207" t="s">
        <v>211</v>
      </c>
      <c r="E1624" s="218" t="s">
        <v>1</v>
      </c>
      <c r="F1624" s="219" t="s">
        <v>2121</v>
      </c>
      <c r="G1624" s="217"/>
      <c r="H1624" s="220">
        <v>5.782</v>
      </c>
      <c r="I1624" s="221"/>
      <c r="J1624" s="217"/>
      <c r="K1624" s="217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211</v>
      </c>
      <c r="AU1624" s="226" t="s">
        <v>135</v>
      </c>
      <c r="AV1624" s="14" t="s">
        <v>135</v>
      </c>
      <c r="AW1624" s="14" t="s">
        <v>32</v>
      </c>
      <c r="AX1624" s="14" t="s">
        <v>76</v>
      </c>
      <c r="AY1624" s="226" t="s">
        <v>126</v>
      </c>
    </row>
    <row r="1625" spans="2:51" s="14" customFormat="1">
      <c r="B1625" s="216"/>
      <c r="C1625" s="217"/>
      <c r="D1625" s="207" t="s">
        <v>211</v>
      </c>
      <c r="E1625" s="218" t="s">
        <v>1</v>
      </c>
      <c r="F1625" s="219" t="s">
        <v>2123</v>
      </c>
      <c r="G1625" s="217"/>
      <c r="H1625" s="220">
        <v>0.47599999999999998</v>
      </c>
      <c r="I1625" s="221"/>
      <c r="J1625" s="217"/>
      <c r="K1625" s="217"/>
      <c r="L1625" s="222"/>
      <c r="M1625" s="223"/>
      <c r="N1625" s="224"/>
      <c r="O1625" s="224"/>
      <c r="P1625" s="224"/>
      <c r="Q1625" s="224"/>
      <c r="R1625" s="224"/>
      <c r="S1625" s="224"/>
      <c r="T1625" s="225"/>
      <c r="AT1625" s="226" t="s">
        <v>211</v>
      </c>
      <c r="AU1625" s="226" t="s">
        <v>135</v>
      </c>
      <c r="AV1625" s="14" t="s">
        <v>135</v>
      </c>
      <c r="AW1625" s="14" t="s">
        <v>32</v>
      </c>
      <c r="AX1625" s="14" t="s">
        <v>76</v>
      </c>
      <c r="AY1625" s="226" t="s">
        <v>126</v>
      </c>
    </row>
    <row r="1626" spans="2:51" s="14" customFormat="1">
      <c r="B1626" s="216"/>
      <c r="C1626" s="217"/>
      <c r="D1626" s="207" t="s">
        <v>211</v>
      </c>
      <c r="E1626" s="218" t="s">
        <v>1</v>
      </c>
      <c r="F1626" s="219" t="s">
        <v>2122</v>
      </c>
      <c r="G1626" s="217"/>
      <c r="H1626" s="220">
        <v>8.0239999999999991</v>
      </c>
      <c r="I1626" s="221"/>
      <c r="J1626" s="217"/>
      <c r="K1626" s="217"/>
      <c r="L1626" s="222"/>
      <c r="M1626" s="223"/>
      <c r="N1626" s="224"/>
      <c r="O1626" s="224"/>
      <c r="P1626" s="224"/>
      <c r="Q1626" s="224"/>
      <c r="R1626" s="224"/>
      <c r="S1626" s="224"/>
      <c r="T1626" s="225"/>
      <c r="AT1626" s="226" t="s">
        <v>211</v>
      </c>
      <c r="AU1626" s="226" t="s">
        <v>135</v>
      </c>
      <c r="AV1626" s="14" t="s">
        <v>135</v>
      </c>
      <c r="AW1626" s="14" t="s">
        <v>32</v>
      </c>
      <c r="AX1626" s="14" t="s">
        <v>76</v>
      </c>
      <c r="AY1626" s="226" t="s">
        <v>126</v>
      </c>
    </row>
    <row r="1627" spans="2:51" s="14" customFormat="1">
      <c r="B1627" s="216"/>
      <c r="C1627" s="217"/>
      <c r="D1627" s="207" t="s">
        <v>211</v>
      </c>
      <c r="E1627" s="218" t="s">
        <v>1</v>
      </c>
      <c r="F1627" s="219" t="s">
        <v>2124</v>
      </c>
      <c r="G1627" s="217"/>
      <c r="H1627" s="220">
        <v>11.868</v>
      </c>
      <c r="I1627" s="221"/>
      <c r="J1627" s="217"/>
      <c r="K1627" s="217"/>
      <c r="L1627" s="222"/>
      <c r="M1627" s="223"/>
      <c r="N1627" s="224"/>
      <c r="O1627" s="224"/>
      <c r="P1627" s="224"/>
      <c r="Q1627" s="224"/>
      <c r="R1627" s="224"/>
      <c r="S1627" s="224"/>
      <c r="T1627" s="225"/>
      <c r="AT1627" s="226" t="s">
        <v>211</v>
      </c>
      <c r="AU1627" s="226" t="s">
        <v>135</v>
      </c>
      <c r="AV1627" s="14" t="s">
        <v>135</v>
      </c>
      <c r="AW1627" s="14" t="s">
        <v>32</v>
      </c>
      <c r="AX1627" s="14" t="s">
        <v>76</v>
      </c>
      <c r="AY1627" s="226" t="s">
        <v>126</v>
      </c>
    </row>
    <row r="1628" spans="2:51" s="14" customFormat="1">
      <c r="B1628" s="216"/>
      <c r="C1628" s="217"/>
      <c r="D1628" s="207" t="s">
        <v>211</v>
      </c>
      <c r="E1628" s="218" t="s">
        <v>1</v>
      </c>
      <c r="F1628" s="219" t="s">
        <v>2125</v>
      </c>
      <c r="G1628" s="217"/>
      <c r="H1628" s="220">
        <v>2.4180000000000001</v>
      </c>
      <c r="I1628" s="221"/>
      <c r="J1628" s="217"/>
      <c r="K1628" s="217"/>
      <c r="L1628" s="222"/>
      <c r="M1628" s="223"/>
      <c r="N1628" s="224"/>
      <c r="O1628" s="224"/>
      <c r="P1628" s="224"/>
      <c r="Q1628" s="224"/>
      <c r="R1628" s="224"/>
      <c r="S1628" s="224"/>
      <c r="T1628" s="225"/>
      <c r="AT1628" s="226" t="s">
        <v>211</v>
      </c>
      <c r="AU1628" s="226" t="s">
        <v>135</v>
      </c>
      <c r="AV1628" s="14" t="s">
        <v>135</v>
      </c>
      <c r="AW1628" s="14" t="s">
        <v>32</v>
      </c>
      <c r="AX1628" s="14" t="s">
        <v>76</v>
      </c>
      <c r="AY1628" s="226" t="s">
        <v>126</v>
      </c>
    </row>
    <row r="1629" spans="2:51" s="14" customFormat="1">
      <c r="B1629" s="216"/>
      <c r="C1629" s="217"/>
      <c r="D1629" s="207" t="s">
        <v>211</v>
      </c>
      <c r="E1629" s="218" t="s">
        <v>1</v>
      </c>
      <c r="F1629" s="219" t="s">
        <v>2122</v>
      </c>
      <c r="G1629" s="217"/>
      <c r="H1629" s="220">
        <v>8.0239999999999991</v>
      </c>
      <c r="I1629" s="221"/>
      <c r="J1629" s="217"/>
      <c r="K1629" s="217"/>
      <c r="L1629" s="222"/>
      <c r="M1629" s="223"/>
      <c r="N1629" s="224"/>
      <c r="O1629" s="224"/>
      <c r="P1629" s="224"/>
      <c r="Q1629" s="224"/>
      <c r="R1629" s="224"/>
      <c r="S1629" s="224"/>
      <c r="T1629" s="225"/>
      <c r="AT1629" s="226" t="s">
        <v>211</v>
      </c>
      <c r="AU1629" s="226" t="s">
        <v>135</v>
      </c>
      <c r="AV1629" s="14" t="s">
        <v>135</v>
      </c>
      <c r="AW1629" s="14" t="s">
        <v>32</v>
      </c>
      <c r="AX1629" s="14" t="s">
        <v>76</v>
      </c>
      <c r="AY1629" s="226" t="s">
        <v>126</v>
      </c>
    </row>
    <row r="1630" spans="2:51" s="14" customFormat="1">
      <c r="B1630" s="216"/>
      <c r="C1630" s="217"/>
      <c r="D1630" s="207" t="s">
        <v>211</v>
      </c>
      <c r="E1630" s="218" t="s">
        <v>1</v>
      </c>
      <c r="F1630" s="219" t="s">
        <v>2126</v>
      </c>
      <c r="G1630" s="217"/>
      <c r="H1630" s="220">
        <v>0.61199999999999999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211</v>
      </c>
      <c r="AU1630" s="226" t="s">
        <v>135</v>
      </c>
      <c r="AV1630" s="14" t="s">
        <v>135</v>
      </c>
      <c r="AW1630" s="14" t="s">
        <v>32</v>
      </c>
      <c r="AX1630" s="14" t="s">
        <v>76</v>
      </c>
      <c r="AY1630" s="226" t="s">
        <v>126</v>
      </c>
    </row>
    <row r="1631" spans="2:51" s="14" customFormat="1">
      <c r="B1631" s="216"/>
      <c r="C1631" s="217"/>
      <c r="D1631" s="207" t="s">
        <v>211</v>
      </c>
      <c r="E1631" s="218" t="s">
        <v>1</v>
      </c>
      <c r="F1631" s="219" t="s">
        <v>2127</v>
      </c>
      <c r="G1631" s="217"/>
      <c r="H1631" s="220">
        <v>8.2319999999999993</v>
      </c>
      <c r="I1631" s="221"/>
      <c r="J1631" s="217"/>
      <c r="K1631" s="217"/>
      <c r="L1631" s="222"/>
      <c r="M1631" s="223"/>
      <c r="N1631" s="224"/>
      <c r="O1631" s="224"/>
      <c r="P1631" s="224"/>
      <c r="Q1631" s="224"/>
      <c r="R1631" s="224"/>
      <c r="S1631" s="224"/>
      <c r="T1631" s="225"/>
      <c r="AT1631" s="226" t="s">
        <v>211</v>
      </c>
      <c r="AU1631" s="226" t="s">
        <v>135</v>
      </c>
      <c r="AV1631" s="14" t="s">
        <v>135</v>
      </c>
      <c r="AW1631" s="14" t="s">
        <v>32</v>
      </c>
      <c r="AX1631" s="14" t="s">
        <v>76</v>
      </c>
      <c r="AY1631" s="226" t="s">
        <v>126</v>
      </c>
    </row>
    <row r="1632" spans="2:51" s="14" customFormat="1">
      <c r="B1632" s="216"/>
      <c r="C1632" s="217"/>
      <c r="D1632" s="207" t="s">
        <v>211</v>
      </c>
      <c r="E1632" s="218" t="s">
        <v>1</v>
      </c>
      <c r="F1632" s="219" t="s">
        <v>2128</v>
      </c>
      <c r="G1632" s="217"/>
      <c r="H1632" s="220">
        <v>3.45</v>
      </c>
      <c r="I1632" s="221"/>
      <c r="J1632" s="217"/>
      <c r="K1632" s="217"/>
      <c r="L1632" s="222"/>
      <c r="M1632" s="223"/>
      <c r="N1632" s="224"/>
      <c r="O1632" s="224"/>
      <c r="P1632" s="224"/>
      <c r="Q1632" s="224"/>
      <c r="R1632" s="224"/>
      <c r="S1632" s="224"/>
      <c r="T1632" s="225"/>
      <c r="AT1632" s="226" t="s">
        <v>211</v>
      </c>
      <c r="AU1632" s="226" t="s">
        <v>135</v>
      </c>
      <c r="AV1632" s="14" t="s">
        <v>135</v>
      </c>
      <c r="AW1632" s="14" t="s">
        <v>32</v>
      </c>
      <c r="AX1632" s="14" t="s">
        <v>76</v>
      </c>
      <c r="AY1632" s="226" t="s">
        <v>126</v>
      </c>
    </row>
    <row r="1633" spans="2:51" s="14" customFormat="1">
      <c r="B1633" s="216"/>
      <c r="C1633" s="217"/>
      <c r="D1633" s="207" t="s">
        <v>211</v>
      </c>
      <c r="E1633" s="218" t="s">
        <v>1</v>
      </c>
      <c r="F1633" s="219" t="s">
        <v>2125</v>
      </c>
      <c r="G1633" s="217"/>
      <c r="H1633" s="220">
        <v>2.4180000000000001</v>
      </c>
      <c r="I1633" s="221"/>
      <c r="J1633" s="217"/>
      <c r="K1633" s="217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211</v>
      </c>
      <c r="AU1633" s="226" t="s">
        <v>135</v>
      </c>
      <c r="AV1633" s="14" t="s">
        <v>135</v>
      </c>
      <c r="AW1633" s="14" t="s">
        <v>32</v>
      </c>
      <c r="AX1633" s="14" t="s">
        <v>76</v>
      </c>
      <c r="AY1633" s="226" t="s">
        <v>126</v>
      </c>
    </row>
    <row r="1634" spans="2:51" s="14" customFormat="1">
      <c r="B1634" s="216"/>
      <c r="C1634" s="217"/>
      <c r="D1634" s="207" t="s">
        <v>211</v>
      </c>
      <c r="E1634" s="218" t="s">
        <v>1</v>
      </c>
      <c r="F1634" s="219" t="s">
        <v>2129</v>
      </c>
      <c r="G1634" s="217"/>
      <c r="H1634" s="220">
        <v>0.96</v>
      </c>
      <c r="I1634" s="221"/>
      <c r="J1634" s="217"/>
      <c r="K1634" s="217"/>
      <c r="L1634" s="222"/>
      <c r="M1634" s="223"/>
      <c r="N1634" s="224"/>
      <c r="O1634" s="224"/>
      <c r="P1634" s="224"/>
      <c r="Q1634" s="224"/>
      <c r="R1634" s="224"/>
      <c r="S1634" s="224"/>
      <c r="T1634" s="225"/>
      <c r="AT1634" s="226" t="s">
        <v>211</v>
      </c>
      <c r="AU1634" s="226" t="s">
        <v>135</v>
      </c>
      <c r="AV1634" s="14" t="s">
        <v>135</v>
      </c>
      <c r="AW1634" s="14" t="s">
        <v>32</v>
      </c>
      <c r="AX1634" s="14" t="s">
        <v>76</v>
      </c>
      <c r="AY1634" s="226" t="s">
        <v>126</v>
      </c>
    </row>
    <row r="1635" spans="2:51" s="14" customFormat="1" ht="22.5">
      <c r="B1635" s="216"/>
      <c r="C1635" s="217"/>
      <c r="D1635" s="207" t="s">
        <v>211</v>
      </c>
      <c r="E1635" s="218" t="s">
        <v>1</v>
      </c>
      <c r="F1635" s="219" t="s">
        <v>2130</v>
      </c>
      <c r="G1635" s="217"/>
      <c r="H1635" s="220">
        <v>244.416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211</v>
      </c>
      <c r="AU1635" s="226" t="s">
        <v>135</v>
      </c>
      <c r="AV1635" s="14" t="s">
        <v>135</v>
      </c>
      <c r="AW1635" s="14" t="s">
        <v>32</v>
      </c>
      <c r="AX1635" s="14" t="s">
        <v>76</v>
      </c>
      <c r="AY1635" s="226" t="s">
        <v>126</v>
      </c>
    </row>
    <row r="1636" spans="2:51" s="14" customFormat="1" ht="22.5">
      <c r="B1636" s="216"/>
      <c r="C1636" s="217"/>
      <c r="D1636" s="207" t="s">
        <v>211</v>
      </c>
      <c r="E1636" s="218" t="s">
        <v>1</v>
      </c>
      <c r="F1636" s="219" t="s">
        <v>2131</v>
      </c>
      <c r="G1636" s="217"/>
      <c r="H1636" s="220">
        <v>125.52200000000001</v>
      </c>
      <c r="I1636" s="221"/>
      <c r="J1636" s="217"/>
      <c r="K1636" s="217"/>
      <c r="L1636" s="222"/>
      <c r="M1636" s="223"/>
      <c r="N1636" s="224"/>
      <c r="O1636" s="224"/>
      <c r="P1636" s="224"/>
      <c r="Q1636" s="224"/>
      <c r="R1636" s="224"/>
      <c r="S1636" s="224"/>
      <c r="T1636" s="225"/>
      <c r="AT1636" s="226" t="s">
        <v>211</v>
      </c>
      <c r="AU1636" s="226" t="s">
        <v>135</v>
      </c>
      <c r="AV1636" s="14" t="s">
        <v>135</v>
      </c>
      <c r="AW1636" s="14" t="s">
        <v>32</v>
      </c>
      <c r="AX1636" s="14" t="s">
        <v>76</v>
      </c>
      <c r="AY1636" s="226" t="s">
        <v>126</v>
      </c>
    </row>
    <row r="1637" spans="2:51" s="14" customFormat="1">
      <c r="B1637" s="216"/>
      <c r="C1637" s="217"/>
      <c r="D1637" s="207" t="s">
        <v>211</v>
      </c>
      <c r="E1637" s="218" t="s">
        <v>1</v>
      </c>
      <c r="F1637" s="219" t="s">
        <v>2132</v>
      </c>
      <c r="G1637" s="217"/>
      <c r="H1637" s="220">
        <v>117.88800000000001</v>
      </c>
      <c r="I1637" s="221"/>
      <c r="J1637" s="217"/>
      <c r="K1637" s="217"/>
      <c r="L1637" s="222"/>
      <c r="M1637" s="223"/>
      <c r="N1637" s="224"/>
      <c r="O1637" s="224"/>
      <c r="P1637" s="224"/>
      <c r="Q1637" s="224"/>
      <c r="R1637" s="224"/>
      <c r="S1637" s="224"/>
      <c r="T1637" s="225"/>
      <c r="AT1637" s="226" t="s">
        <v>211</v>
      </c>
      <c r="AU1637" s="226" t="s">
        <v>135</v>
      </c>
      <c r="AV1637" s="14" t="s">
        <v>135</v>
      </c>
      <c r="AW1637" s="14" t="s">
        <v>32</v>
      </c>
      <c r="AX1637" s="14" t="s">
        <v>76</v>
      </c>
      <c r="AY1637" s="226" t="s">
        <v>126</v>
      </c>
    </row>
    <row r="1638" spans="2:51" s="14" customFormat="1">
      <c r="B1638" s="216"/>
      <c r="C1638" s="217"/>
      <c r="D1638" s="207" t="s">
        <v>211</v>
      </c>
      <c r="E1638" s="218" t="s">
        <v>1</v>
      </c>
      <c r="F1638" s="219" t="s">
        <v>2133</v>
      </c>
      <c r="G1638" s="217"/>
      <c r="H1638" s="220">
        <v>-52.954000000000001</v>
      </c>
      <c r="I1638" s="221"/>
      <c r="J1638" s="217"/>
      <c r="K1638" s="217"/>
      <c r="L1638" s="222"/>
      <c r="M1638" s="223"/>
      <c r="N1638" s="224"/>
      <c r="O1638" s="224"/>
      <c r="P1638" s="224"/>
      <c r="Q1638" s="224"/>
      <c r="R1638" s="224"/>
      <c r="S1638" s="224"/>
      <c r="T1638" s="225"/>
      <c r="AT1638" s="226" t="s">
        <v>211</v>
      </c>
      <c r="AU1638" s="226" t="s">
        <v>135</v>
      </c>
      <c r="AV1638" s="14" t="s">
        <v>135</v>
      </c>
      <c r="AW1638" s="14" t="s">
        <v>32</v>
      </c>
      <c r="AX1638" s="14" t="s">
        <v>76</v>
      </c>
      <c r="AY1638" s="226" t="s">
        <v>126</v>
      </c>
    </row>
    <row r="1639" spans="2:51" s="14" customFormat="1">
      <c r="B1639" s="216"/>
      <c r="C1639" s="217"/>
      <c r="D1639" s="207" t="s">
        <v>211</v>
      </c>
      <c r="E1639" s="218" t="s">
        <v>1</v>
      </c>
      <c r="F1639" s="219" t="s">
        <v>2134</v>
      </c>
      <c r="G1639" s="217"/>
      <c r="H1639" s="220">
        <v>-9.984</v>
      </c>
      <c r="I1639" s="221"/>
      <c r="J1639" s="217"/>
      <c r="K1639" s="217"/>
      <c r="L1639" s="222"/>
      <c r="M1639" s="223"/>
      <c r="N1639" s="224"/>
      <c r="O1639" s="224"/>
      <c r="P1639" s="224"/>
      <c r="Q1639" s="224"/>
      <c r="R1639" s="224"/>
      <c r="S1639" s="224"/>
      <c r="T1639" s="225"/>
      <c r="AT1639" s="226" t="s">
        <v>211</v>
      </c>
      <c r="AU1639" s="226" t="s">
        <v>135</v>
      </c>
      <c r="AV1639" s="14" t="s">
        <v>135</v>
      </c>
      <c r="AW1639" s="14" t="s">
        <v>32</v>
      </c>
      <c r="AX1639" s="14" t="s">
        <v>76</v>
      </c>
      <c r="AY1639" s="226" t="s">
        <v>126</v>
      </c>
    </row>
    <row r="1640" spans="2:51" s="14" customFormat="1">
      <c r="B1640" s="216"/>
      <c r="C1640" s="217"/>
      <c r="D1640" s="207" t="s">
        <v>211</v>
      </c>
      <c r="E1640" s="218" t="s">
        <v>1</v>
      </c>
      <c r="F1640" s="219" t="s">
        <v>2135</v>
      </c>
      <c r="G1640" s="217"/>
      <c r="H1640" s="220">
        <v>5.6</v>
      </c>
      <c r="I1640" s="221"/>
      <c r="J1640" s="217"/>
      <c r="K1640" s="217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211</v>
      </c>
      <c r="AU1640" s="226" t="s">
        <v>135</v>
      </c>
      <c r="AV1640" s="14" t="s">
        <v>135</v>
      </c>
      <c r="AW1640" s="14" t="s">
        <v>32</v>
      </c>
      <c r="AX1640" s="14" t="s">
        <v>76</v>
      </c>
      <c r="AY1640" s="226" t="s">
        <v>126</v>
      </c>
    </row>
    <row r="1641" spans="2:51" s="14" customFormat="1">
      <c r="B1641" s="216"/>
      <c r="C1641" s="217"/>
      <c r="D1641" s="207" t="s">
        <v>211</v>
      </c>
      <c r="E1641" s="218" t="s">
        <v>1</v>
      </c>
      <c r="F1641" s="219" t="s">
        <v>2136</v>
      </c>
      <c r="G1641" s="217"/>
      <c r="H1641" s="220">
        <v>-6.4</v>
      </c>
      <c r="I1641" s="221"/>
      <c r="J1641" s="217"/>
      <c r="K1641" s="217"/>
      <c r="L1641" s="222"/>
      <c r="M1641" s="223"/>
      <c r="N1641" s="224"/>
      <c r="O1641" s="224"/>
      <c r="P1641" s="224"/>
      <c r="Q1641" s="224"/>
      <c r="R1641" s="224"/>
      <c r="S1641" s="224"/>
      <c r="T1641" s="225"/>
      <c r="AT1641" s="226" t="s">
        <v>211</v>
      </c>
      <c r="AU1641" s="226" t="s">
        <v>135</v>
      </c>
      <c r="AV1641" s="14" t="s">
        <v>135</v>
      </c>
      <c r="AW1641" s="14" t="s">
        <v>32</v>
      </c>
      <c r="AX1641" s="14" t="s">
        <v>76</v>
      </c>
      <c r="AY1641" s="226" t="s">
        <v>126</v>
      </c>
    </row>
    <row r="1642" spans="2:51" s="14" customFormat="1">
      <c r="B1642" s="216"/>
      <c r="C1642" s="217"/>
      <c r="D1642" s="207" t="s">
        <v>211</v>
      </c>
      <c r="E1642" s="218" t="s">
        <v>1</v>
      </c>
      <c r="F1642" s="219" t="s">
        <v>2137</v>
      </c>
      <c r="G1642" s="217"/>
      <c r="H1642" s="220">
        <v>4.8</v>
      </c>
      <c r="I1642" s="221"/>
      <c r="J1642" s="217"/>
      <c r="K1642" s="217"/>
      <c r="L1642" s="222"/>
      <c r="M1642" s="223"/>
      <c r="N1642" s="224"/>
      <c r="O1642" s="224"/>
      <c r="P1642" s="224"/>
      <c r="Q1642" s="224"/>
      <c r="R1642" s="224"/>
      <c r="S1642" s="224"/>
      <c r="T1642" s="225"/>
      <c r="AT1642" s="226" t="s">
        <v>211</v>
      </c>
      <c r="AU1642" s="226" t="s">
        <v>135</v>
      </c>
      <c r="AV1642" s="14" t="s">
        <v>135</v>
      </c>
      <c r="AW1642" s="14" t="s">
        <v>32</v>
      </c>
      <c r="AX1642" s="14" t="s">
        <v>76</v>
      </c>
      <c r="AY1642" s="226" t="s">
        <v>126</v>
      </c>
    </row>
    <row r="1643" spans="2:51" s="16" customFormat="1">
      <c r="B1643" s="254"/>
      <c r="C1643" s="255"/>
      <c r="D1643" s="207" t="s">
        <v>211</v>
      </c>
      <c r="E1643" s="256" t="s">
        <v>1</v>
      </c>
      <c r="F1643" s="257" t="s">
        <v>500</v>
      </c>
      <c r="G1643" s="255"/>
      <c r="H1643" s="258">
        <v>598.1690000000001</v>
      </c>
      <c r="I1643" s="259"/>
      <c r="J1643" s="255"/>
      <c r="K1643" s="255"/>
      <c r="L1643" s="260"/>
      <c r="M1643" s="261"/>
      <c r="N1643" s="262"/>
      <c r="O1643" s="262"/>
      <c r="P1643" s="262"/>
      <c r="Q1643" s="262"/>
      <c r="R1643" s="262"/>
      <c r="S1643" s="262"/>
      <c r="T1643" s="263"/>
      <c r="AT1643" s="264" t="s">
        <v>211</v>
      </c>
      <c r="AU1643" s="264" t="s">
        <v>135</v>
      </c>
      <c r="AV1643" s="16" t="s">
        <v>144</v>
      </c>
      <c r="AW1643" s="16" t="s">
        <v>32</v>
      </c>
      <c r="AX1643" s="16" t="s">
        <v>76</v>
      </c>
      <c r="AY1643" s="264" t="s">
        <v>126</v>
      </c>
    </row>
    <row r="1644" spans="2:51" s="13" customFormat="1">
      <c r="B1644" s="205"/>
      <c r="C1644" s="206"/>
      <c r="D1644" s="207" t="s">
        <v>211</v>
      </c>
      <c r="E1644" s="208" t="s">
        <v>1</v>
      </c>
      <c r="F1644" s="209" t="s">
        <v>351</v>
      </c>
      <c r="G1644" s="206"/>
      <c r="H1644" s="208" t="s">
        <v>1</v>
      </c>
      <c r="I1644" s="210"/>
      <c r="J1644" s="206"/>
      <c r="K1644" s="206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211</v>
      </c>
      <c r="AU1644" s="215" t="s">
        <v>135</v>
      </c>
      <c r="AV1644" s="13" t="s">
        <v>83</v>
      </c>
      <c r="AW1644" s="13" t="s">
        <v>32</v>
      </c>
      <c r="AX1644" s="13" t="s">
        <v>76</v>
      </c>
      <c r="AY1644" s="215" t="s">
        <v>126</v>
      </c>
    </row>
    <row r="1645" spans="2:51" s="14" customFormat="1">
      <c r="B1645" s="216"/>
      <c r="C1645" s="217"/>
      <c r="D1645" s="207" t="s">
        <v>211</v>
      </c>
      <c r="E1645" s="218" t="s">
        <v>1</v>
      </c>
      <c r="F1645" s="219" t="s">
        <v>2138</v>
      </c>
      <c r="G1645" s="217"/>
      <c r="H1645" s="220">
        <v>699.94899999999996</v>
      </c>
      <c r="I1645" s="221"/>
      <c r="J1645" s="217"/>
      <c r="K1645" s="217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211</v>
      </c>
      <c r="AU1645" s="226" t="s">
        <v>135</v>
      </c>
      <c r="AV1645" s="14" t="s">
        <v>135</v>
      </c>
      <c r="AW1645" s="14" t="s">
        <v>32</v>
      </c>
      <c r="AX1645" s="14" t="s">
        <v>76</v>
      </c>
      <c r="AY1645" s="226" t="s">
        <v>126</v>
      </c>
    </row>
    <row r="1646" spans="2:51" s="13" customFormat="1">
      <c r="B1646" s="205"/>
      <c r="C1646" s="206"/>
      <c r="D1646" s="207" t="s">
        <v>211</v>
      </c>
      <c r="E1646" s="208" t="s">
        <v>1</v>
      </c>
      <c r="F1646" s="209" t="s">
        <v>355</v>
      </c>
      <c r="G1646" s="206"/>
      <c r="H1646" s="208" t="s">
        <v>1</v>
      </c>
      <c r="I1646" s="210"/>
      <c r="J1646" s="206"/>
      <c r="K1646" s="206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211</v>
      </c>
      <c r="AU1646" s="215" t="s">
        <v>135</v>
      </c>
      <c r="AV1646" s="13" t="s">
        <v>83</v>
      </c>
      <c r="AW1646" s="13" t="s">
        <v>32</v>
      </c>
      <c r="AX1646" s="13" t="s">
        <v>76</v>
      </c>
      <c r="AY1646" s="215" t="s">
        <v>126</v>
      </c>
    </row>
    <row r="1647" spans="2:51" s="14" customFormat="1">
      <c r="B1647" s="216"/>
      <c r="C1647" s="217"/>
      <c r="D1647" s="207" t="s">
        <v>211</v>
      </c>
      <c r="E1647" s="218" t="s">
        <v>1</v>
      </c>
      <c r="F1647" s="219" t="s">
        <v>2139</v>
      </c>
      <c r="G1647" s="217"/>
      <c r="H1647" s="220">
        <v>1531.1880000000001</v>
      </c>
      <c r="I1647" s="221"/>
      <c r="J1647" s="217"/>
      <c r="K1647" s="217"/>
      <c r="L1647" s="222"/>
      <c r="M1647" s="223"/>
      <c r="N1647" s="224"/>
      <c r="O1647" s="224"/>
      <c r="P1647" s="224"/>
      <c r="Q1647" s="224"/>
      <c r="R1647" s="224"/>
      <c r="S1647" s="224"/>
      <c r="T1647" s="225"/>
      <c r="AT1647" s="226" t="s">
        <v>211</v>
      </c>
      <c r="AU1647" s="226" t="s">
        <v>135</v>
      </c>
      <c r="AV1647" s="14" t="s">
        <v>135</v>
      </c>
      <c r="AW1647" s="14" t="s">
        <v>32</v>
      </c>
      <c r="AX1647" s="14" t="s">
        <v>76</v>
      </c>
      <c r="AY1647" s="226" t="s">
        <v>126</v>
      </c>
    </row>
    <row r="1648" spans="2:51" s="15" customFormat="1">
      <c r="B1648" s="227"/>
      <c r="C1648" s="228"/>
      <c r="D1648" s="207" t="s">
        <v>211</v>
      </c>
      <c r="E1648" s="229" t="s">
        <v>1</v>
      </c>
      <c r="F1648" s="230" t="s">
        <v>219</v>
      </c>
      <c r="G1648" s="228"/>
      <c r="H1648" s="231">
        <v>2829.306</v>
      </c>
      <c r="I1648" s="232"/>
      <c r="J1648" s="228"/>
      <c r="K1648" s="228"/>
      <c r="L1648" s="233"/>
      <c r="M1648" s="234"/>
      <c r="N1648" s="235"/>
      <c r="O1648" s="235"/>
      <c r="P1648" s="235"/>
      <c r="Q1648" s="235"/>
      <c r="R1648" s="235"/>
      <c r="S1648" s="235"/>
      <c r="T1648" s="236"/>
      <c r="AT1648" s="237" t="s">
        <v>211</v>
      </c>
      <c r="AU1648" s="237" t="s">
        <v>135</v>
      </c>
      <c r="AV1648" s="15" t="s">
        <v>148</v>
      </c>
      <c r="AW1648" s="15" t="s">
        <v>32</v>
      </c>
      <c r="AX1648" s="15" t="s">
        <v>83</v>
      </c>
      <c r="AY1648" s="237" t="s">
        <v>126</v>
      </c>
    </row>
    <row r="1649" spans="1:65" s="2" customFormat="1" ht="16.5" customHeight="1">
      <c r="A1649" s="35"/>
      <c r="B1649" s="36"/>
      <c r="C1649" s="187" t="s">
        <v>2140</v>
      </c>
      <c r="D1649" s="187" t="s">
        <v>129</v>
      </c>
      <c r="E1649" s="188" t="s">
        <v>2141</v>
      </c>
      <c r="F1649" s="189" t="s">
        <v>2142</v>
      </c>
      <c r="G1649" s="190" t="s">
        <v>209</v>
      </c>
      <c r="H1649" s="191">
        <v>419.61200000000002</v>
      </c>
      <c r="I1649" s="192"/>
      <c r="J1649" s="193">
        <f>ROUND(I1649*H1649,2)</f>
        <v>0</v>
      </c>
      <c r="K1649" s="189" t="s">
        <v>133</v>
      </c>
      <c r="L1649" s="40"/>
      <c r="M1649" s="194" t="s">
        <v>1</v>
      </c>
      <c r="N1649" s="195" t="s">
        <v>42</v>
      </c>
      <c r="O1649" s="72"/>
      <c r="P1649" s="196">
        <f>O1649*H1649</f>
        <v>0</v>
      </c>
      <c r="Q1649" s="196">
        <v>1E-3</v>
      </c>
      <c r="R1649" s="196">
        <f>Q1649*H1649</f>
        <v>0.41961200000000004</v>
      </c>
      <c r="S1649" s="196">
        <v>3.1E-4</v>
      </c>
      <c r="T1649" s="197">
        <f>S1649*H1649</f>
        <v>0.13007972000000001</v>
      </c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R1649" s="198" t="s">
        <v>298</v>
      </c>
      <c r="AT1649" s="198" t="s">
        <v>129</v>
      </c>
      <c r="AU1649" s="198" t="s">
        <v>135</v>
      </c>
      <c r="AY1649" s="18" t="s">
        <v>126</v>
      </c>
      <c r="BE1649" s="199">
        <f>IF(N1649="základní",J1649,0)</f>
        <v>0</v>
      </c>
      <c r="BF1649" s="199">
        <f>IF(N1649="snížená",J1649,0)</f>
        <v>0</v>
      </c>
      <c r="BG1649" s="199">
        <f>IF(N1649="zákl. přenesená",J1649,0)</f>
        <v>0</v>
      </c>
      <c r="BH1649" s="199">
        <f>IF(N1649="sníž. přenesená",J1649,0)</f>
        <v>0</v>
      </c>
      <c r="BI1649" s="199">
        <f>IF(N1649="nulová",J1649,0)</f>
        <v>0</v>
      </c>
      <c r="BJ1649" s="18" t="s">
        <v>135</v>
      </c>
      <c r="BK1649" s="199">
        <f>ROUND(I1649*H1649,2)</f>
        <v>0</v>
      </c>
      <c r="BL1649" s="18" t="s">
        <v>298</v>
      </c>
      <c r="BM1649" s="198" t="s">
        <v>2143</v>
      </c>
    </row>
    <row r="1650" spans="1:65" s="13" customFormat="1">
      <c r="B1650" s="205"/>
      <c r="C1650" s="206"/>
      <c r="D1650" s="207" t="s">
        <v>211</v>
      </c>
      <c r="E1650" s="208" t="s">
        <v>1</v>
      </c>
      <c r="F1650" s="209" t="s">
        <v>2113</v>
      </c>
      <c r="G1650" s="206"/>
      <c r="H1650" s="208" t="s">
        <v>1</v>
      </c>
      <c r="I1650" s="210"/>
      <c r="J1650" s="206"/>
      <c r="K1650" s="206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211</v>
      </c>
      <c r="AU1650" s="215" t="s">
        <v>135</v>
      </c>
      <c r="AV1650" s="13" t="s">
        <v>83</v>
      </c>
      <c r="AW1650" s="13" t="s">
        <v>32</v>
      </c>
      <c r="AX1650" s="13" t="s">
        <v>76</v>
      </c>
      <c r="AY1650" s="215" t="s">
        <v>126</v>
      </c>
    </row>
    <row r="1651" spans="1:65" s="14" customFormat="1">
      <c r="B1651" s="216"/>
      <c r="C1651" s="217"/>
      <c r="D1651" s="207" t="s">
        <v>211</v>
      </c>
      <c r="E1651" s="218" t="s">
        <v>1</v>
      </c>
      <c r="F1651" s="219" t="s">
        <v>2144</v>
      </c>
      <c r="G1651" s="217"/>
      <c r="H1651" s="220">
        <v>70.087000000000003</v>
      </c>
      <c r="I1651" s="221"/>
      <c r="J1651" s="217"/>
      <c r="K1651" s="217"/>
      <c r="L1651" s="222"/>
      <c r="M1651" s="223"/>
      <c r="N1651" s="224"/>
      <c r="O1651" s="224"/>
      <c r="P1651" s="224"/>
      <c r="Q1651" s="224"/>
      <c r="R1651" s="224"/>
      <c r="S1651" s="224"/>
      <c r="T1651" s="225"/>
      <c r="AT1651" s="226" t="s">
        <v>211</v>
      </c>
      <c r="AU1651" s="226" t="s">
        <v>135</v>
      </c>
      <c r="AV1651" s="14" t="s">
        <v>135</v>
      </c>
      <c r="AW1651" s="14" t="s">
        <v>32</v>
      </c>
      <c r="AX1651" s="14" t="s">
        <v>76</v>
      </c>
      <c r="AY1651" s="226" t="s">
        <v>126</v>
      </c>
    </row>
    <row r="1652" spans="1:65" s="14" customFormat="1">
      <c r="B1652" s="216"/>
      <c r="C1652" s="217"/>
      <c r="D1652" s="207" t="s">
        <v>211</v>
      </c>
      <c r="E1652" s="218" t="s">
        <v>1</v>
      </c>
      <c r="F1652" s="219" t="s">
        <v>2145</v>
      </c>
      <c r="G1652" s="217"/>
      <c r="H1652" s="220">
        <v>22.692</v>
      </c>
      <c r="I1652" s="221"/>
      <c r="J1652" s="217"/>
      <c r="K1652" s="217"/>
      <c r="L1652" s="222"/>
      <c r="M1652" s="223"/>
      <c r="N1652" s="224"/>
      <c r="O1652" s="224"/>
      <c r="P1652" s="224"/>
      <c r="Q1652" s="224"/>
      <c r="R1652" s="224"/>
      <c r="S1652" s="224"/>
      <c r="T1652" s="225"/>
      <c r="AT1652" s="226" t="s">
        <v>211</v>
      </c>
      <c r="AU1652" s="226" t="s">
        <v>135</v>
      </c>
      <c r="AV1652" s="14" t="s">
        <v>135</v>
      </c>
      <c r="AW1652" s="14" t="s">
        <v>32</v>
      </c>
      <c r="AX1652" s="14" t="s">
        <v>76</v>
      </c>
      <c r="AY1652" s="226" t="s">
        <v>126</v>
      </c>
    </row>
    <row r="1653" spans="1:65" s="13" customFormat="1">
      <c r="B1653" s="205"/>
      <c r="C1653" s="206"/>
      <c r="D1653" s="207" t="s">
        <v>211</v>
      </c>
      <c r="E1653" s="208" t="s">
        <v>1</v>
      </c>
      <c r="F1653" s="209" t="s">
        <v>351</v>
      </c>
      <c r="G1653" s="206"/>
      <c r="H1653" s="208" t="s">
        <v>1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211</v>
      </c>
      <c r="AU1653" s="215" t="s">
        <v>135</v>
      </c>
      <c r="AV1653" s="13" t="s">
        <v>83</v>
      </c>
      <c r="AW1653" s="13" t="s">
        <v>32</v>
      </c>
      <c r="AX1653" s="13" t="s">
        <v>76</v>
      </c>
      <c r="AY1653" s="215" t="s">
        <v>126</v>
      </c>
    </row>
    <row r="1654" spans="1:65" s="14" customFormat="1">
      <c r="B1654" s="216"/>
      <c r="C1654" s="217"/>
      <c r="D1654" s="207" t="s">
        <v>211</v>
      </c>
      <c r="E1654" s="218" t="s">
        <v>1</v>
      </c>
      <c r="F1654" s="219" t="s">
        <v>2146</v>
      </c>
      <c r="G1654" s="217"/>
      <c r="H1654" s="220">
        <v>106.95099999999999</v>
      </c>
      <c r="I1654" s="221"/>
      <c r="J1654" s="217"/>
      <c r="K1654" s="217"/>
      <c r="L1654" s="222"/>
      <c r="M1654" s="223"/>
      <c r="N1654" s="224"/>
      <c r="O1654" s="224"/>
      <c r="P1654" s="224"/>
      <c r="Q1654" s="224"/>
      <c r="R1654" s="224"/>
      <c r="S1654" s="224"/>
      <c r="T1654" s="225"/>
      <c r="AT1654" s="226" t="s">
        <v>211</v>
      </c>
      <c r="AU1654" s="226" t="s">
        <v>135</v>
      </c>
      <c r="AV1654" s="14" t="s">
        <v>135</v>
      </c>
      <c r="AW1654" s="14" t="s">
        <v>32</v>
      </c>
      <c r="AX1654" s="14" t="s">
        <v>76</v>
      </c>
      <c r="AY1654" s="226" t="s">
        <v>126</v>
      </c>
    </row>
    <row r="1655" spans="1:65" s="13" customFormat="1">
      <c r="B1655" s="205"/>
      <c r="C1655" s="206"/>
      <c r="D1655" s="207" t="s">
        <v>211</v>
      </c>
      <c r="E1655" s="208" t="s">
        <v>1</v>
      </c>
      <c r="F1655" s="209" t="s">
        <v>355</v>
      </c>
      <c r="G1655" s="206"/>
      <c r="H1655" s="208" t="s">
        <v>1</v>
      </c>
      <c r="I1655" s="210"/>
      <c r="J1655" s="206"/>
      <c r="K1655" s="206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211</v>
      </c>
      <c r="AU1655" s="215" t="s">
        <v>135</v>
      </c>
      <c r="AV1655" s="13" t="s">
        <v>83</v>
      </c>
      <c r="AW1655" s="13" t="s">
        <v>32</v>
      </c>
      <c r="AX1655" s="13" t="s">
        <v>76</v>
      </c>
      <c r="AY1655" s="215" t="s">
        <v>126</v>
      </c>
    </row>
    <row r="1656" spans="1:65" s="14" customFormat="1">
      <c r="B1656" s="216"/>
      <c r="C1656" s="217"/>
      <c r="D1656" s="207" t="s">
        <v>211</v>
      </c>
      <c r="E1656" s="218" t="s">
        <v>1</v>
      </c>
      <c r="F1656" s="219" t="s">
        <v>2147</v>
      </c>
      <c r="G1656" s="217"/>
      <c r="H1656" s="220">
        <v>219.88200000000001</v>
      </c>
      <c r="I1656" s="221"/>
      <c r="J1656" s="217"/>
      <c r="K1656" s="217"/>
      <c r="L1656" s="222"/>
      <c r="M1656" s="223"/>
      <c r="N1656" s="224"/>
      <c r="O1656" s="224"/>
      <c r="P1656" s="224"/>
      <c r="Q1656" s="224"/>
      <c r="R1656" s="224"/>
      <c r="S1656" s="224"/>
      <c r="T1656" s="225"/>
      <c r="AT1656" s="226" t="s">
        <v>211</v>
      </c>
      <c r="AU1656" s="226" t="s">
        <v>135</v>
      </c>
      <c r="AV1656" s="14" t="s">
        <v>135</v>
      </c>
      <c r="AW1656" s="14" t="s">
        <v>32</v>
      </c>
      <c r="AX1656" s="14" t="s">
        <v>76</v>
      </c>
      <c r="AY1656" s="226" t="s">
        <v>126</v>
      </c>
    </row>
    <row r="1657" spans="1:65" s="15" customFormat="1">
      <c r="B1657" s="227"/>
      <c r="C1657" s="228"/>
      <c r="D1657" s="207" t="s">
        <v>211</v>
      </c>
      <c r="E1657" s="229" t="s">
        <v>1</v>
      </c>
      <c r="F1657" s="230" t="s">
        <v>219</v>
      </c>
      <c r="G1657" s="228"/>
      <c r="H1657" s="231">
        <v>419.61199999999997</v>
      </c>
      <c r="I1657" s="232"/>
      <c r="J1657" s="228"/>
      <c r="K1657" s="228"/>
      <c r="L1657" s="233"/>
      <c r="M1657" s="234"/>
      <c r="N1657" s="235"/>
      <c r="O1657" s="235"/>
      <c r="P1657" s="235"/>
      <c r="Q1657" s="235"/>
      <c r="R1657" s="235"/>
      <c r="S1657" s="235"/>
      <c r="T1657" s="236"/>
      <c r="AT1657" s="237" t="s">
        <v>211</v>
      </c>
      <c r="AU1657" s="237" t="s">
        <v>135</v>
      </c>
      <c r="AV1657" s="15" t="s">
        <v>148</v>
      </c>
      <c r="AW1657" s="15" t="s">
        <v>32</v>
      </c>
      <c r="AX1657" s="15" t="s">
        <v>83</v>
      </c>
      <c r="AY1657" s="237" t="s">
        <v>126</v>
      </c>
    </row>
    <row r="1658" spans="1:65" s="2" customFormat="1" ht="16.5" customHeight="1">
      <c r="A1658" s="35"/>
      <c r="B1658" s="36"/>
      <c r="C1658" s="187" t="s">
        <v>2148</v>
      </c>
      <c r="D1658" s="187" t="s">
        <v>129</v>
      </c>
      <c r="E1658" s="188" t="s">
        <v>2149</v>
      </c>
      <c r="F1658" s="189" t="s">
        <v>2150</v>
      </c>
      <c r="G1658" s="190" t="s">
        <v>209</v>
      </c>
      <c r="H1658" s="191">
        <v>3756.4989999999998</v>
      </c>
      <c r="I1658" s="192"/>
      <c r="J1658" s="193">
        <f>ROUND(I1658*H1658,2)</f>
        <v>0</v>
      </c>
      <c r="K1658" s="189" t="s">
        <v>133</v>
      </c>
      <c r="L1658" s="40"/>
      <c r="M1658" s="194" t="s">
        <v>1</v>
      </c>
      <c r="N1658" s="195" t="s">
        <v>42</v>
      </c>
      <c r="O1658" s="72"/>
      <c r="P1658" s="196">
        <f>O1658*H1658</f>
        <v>0</v>
      </c>
      <c r="Q1658" s="196">
        <v>2.0000000000000001E-4</v>
      </c>
      <c r="R1658" s="196">
        <f>Q1658*H1658</f>
        <v>0.75129979999999996</v>
      </c>
      <c r="S1658" s="196">
        <v>0</v>
      </c>
      <c r="T1658" s="197">
        <f>S1658*H1658</f>
        <v>0</v>
      </c>
      <c r="U1658" s="35"/>
      <c r="V1658" s="35"/>
      <c r="W1658" s="35"/>
      <c r="X1658" s="35"/>
      <c r="Y1658" s="35"/>
      <c r="Z1658" s="35"/>
      <c r="AA1658" s="35"/>
      <c r="AB1658" s="35"/>
      <c r="AC1658" s="35"/>
      <c r="AD1658" s="35"/>
      <c r="AE1658" s="35"/>
      <c r="AR1658" s="198" t="s">
        <v>298</v>
      </c>
      <c r="AT1658" s="198" t="s">
        <v>129</v>
      </c>
      <c r="AU1658" s="198" t="s">
        <v>135</v>
      </c>
      <c r="AY1658" s="18" t="s">
        <v>126</v>
      </c>
      <c r="BE1658" s="199">
        <f>IF(N1658="základní",J1658,0)</f>
        <v>0</v>
      </c>
      <c r="BF1658" s="199">
        <f>IF(N1658="snížená",J1658,0)</f>
        <v>0</v>
      </c>
      <c r="BG1658" s="199">
        <f>IF(N1658="zákl. přenesená",J1658,0)</f>
        <v>0</v>
      </c>
      <c r="BH1658" s="199">
        <f>IF(N1658="sníž. přenesená",J1658,0)</f>
        <v>0</v>
      </c>
      <c r="BI1658" s="199">
        <f>IF(N1658="nulová",J1658,0)</f>
        <v>0</v>
      </c>
      <c r="BJ1658" s="18" t="s">
        <v>135</v>
      </c>
      <c r="BK1658" s="199">
        <f>ROUND(I1658*H1658,2)</f>
        <v>0</v>
      </c>
      <c r="BL1658" s="18" t="s">
        <v>298</v>
      </c>
      <c r="BM1658" s="198" t="s">
        <v>2151</v>
      </c>
    </row>
    <row r="1659" spans="1:65" s="13" customFormat="1">
      <c r="B1659" s="205"/>
      <c r="C1659" s="206"/>
      <c r="D1659" s="207" t="s">
        <v>211</v>
      </c>
      <c r="E1659" s="208" t="s">
        <v>1</v>
      </c>
      <c r="F1659" s="209" t="s">
        <v>388</v>
      </c>
      <c r="G1659" s="206"/>
      <c r="H1659" s="208" t="s">
        <v>1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211</v>
      </c>
      <c r="AU1659" s="215" t="s">
        <v>135</v>
      </c>
      <c r="AV1659" s="13" t="s">
        <v>83</v>
      </c>
      <c r="AW1659" s="13" t="s">
        <v>32</v>
      </c>
      <c r="AX1659" s="13" t="s">
        <v>76</v>
      </c>
      <c r="AY1659" s="215" t="s">
        <v>126</v>
      </c>
    </row>
    <row r="1660" spans="1:65" s="14" customFormat="1">
      <c r="B1660" s="216"/>
      <c r="C1660" s="217"/>
      <c r="D1660" s="207" t="s">
        <v>211</v>
      </c>
      <c r="E1660" s="218" t="s">
        <v>1</v>
      </c>
      <c r="F1660" s="219" t="s">
        <v>2152</v>
      </c>
      <c r="G1660" s="217"/>
      <c r="H1660" s="220">
        <v>30</v>
      </c>
      <c r="I1660" s="221"/>
      <c r="J1660" s="217"/>
      <c r="K1660" s="217"/>
      <c r="L1660" s="222"/>
      <c r="M1660" s="223"/>
      <c r="N1660" s="224"/>
      <c r="O1660" s="224"/>
      <c r="P1660" s="224"/>
      <c r="Q1660" s="224"/>
      <c r="R1660" s="224"/>
      <c r="S1660" s="224"/>
      <c r="T1660" s="225"/>
      <c r="AT1660" s="226" t="s">
        <v>211</v>
      </c>
      <c r="AU1660" s="226" t="s">
        <v>135</v>
      </c>
      <c r="AV1660" s="14" t="s">
        <v>135</v>
      </c>
      <c r="AW1660" s="14" t="s">
        <v>32</v>
      </c>
      <c r="AX1660" s="14" t="s">
        <v>76</v>
      </c>
      <c r="AY1660" s="226" t="s">
        <v>126</v>
      </c>
    </row>
    <row r="1661" spans="1:65" s="14" customFormat="1">
      <c r="B1661" s="216"/>
      <c r="C1661" s="217"/>
      <c r="D1661" s="207" t="s">
        <v>211</v>
      </c>
      <c r="E1661" s="218" t="s">
        <v>1</v>
      </c>
      <c r="F1661" s="219" t="s">
        <v>2153</v>
      </c>
      <c r="G1661" s="217"/>
      <c r="H1661" s="220">
        <v>6.9749999999999996</v>
      </c>
      <c r="I1661" s="221"/>
      <c r="J1661" s="217"/>
      <c r="K1661" s="217"/>
      <c r="L1661" s="222"/>
      <c r="M1661" s="223"/>
      <c r="N1661" s="224"/>
      <c r="O1661" s="224"/>
      <c r="P1661" s="224"/>
      <c r="Q1661" s="224"/>
      <c r="R1661" s="224"/>
      <c r="S1661" s="224"/>
      <c r="T1661" s="225"/>
      <c r="AT1661" s="226" t="s">
        <v>211</v>
      </c>
      <c r="AU1661" s="226" t="s">
        <v>135</v>
      </c>
      <c r="AV1661" s="14" t="s">
        <v>135</v>
      </c>
      <c r="AW1661" s="14" t="s">
        <v>32</v>
      </c>
      <c r="AX1661" s="14" t="s">
        <v>76</v>
      </c>
      <c r="AY1661" s="226" t="s">
        <v>126</v>
      </c>
    </row>
    <row r="1662" spans="1:65" s="14" customFormat="1">
      <c r="B1662" s="216"/>
      <c r="C1662" s="217"/>
      <c r="D1662" s="207" t="s">
        <v>211</v>
      </c>
      <c r="E1662" s="218" t="s">
        <v>1</v>
      </c>
      <c r="F1662" s="219" t="s">
        <v>2154</v>
      </c>
      <c r="G1662" s="217"/>
      <c r="H1662" s="220">
        <v>3.875</v>
      </c>
      <c r="I1662" s="221"/>
      <c r="J1662" s="217"/>
      <c r="K1662" s="217"/>
      <c r="L1662" s="222"/>
      <c r="M1662" s="223"/>
      <c r="N1662" s="224"/>
      <c r="O1662" s="224"/>
      <c r="P1662" s="224"/>
      <c r="Q1662" s="224"/>
      <c r="R1662" s="224"/>
      <c r="S1662" s="224"/>
      <c r="T1662" s="225"/>
      <c r="AT1662" s="226" t="s">
        <v>211</v>
      </c>
      <c r="AU1662" s="226" t="s">
        <v>135</v>
      </c>
      <c r="AV1662" s="14" t="s">
        <v>135</v>
      </c>
      <c r="AW1662" s="14" t="s">
        <v>32</v>
      </c>
      <c r="AX1662" s="14" t="s">
        <v>76</v>
      </c>
      <c r="AY1662" s="226" t="s">
        <v>126</v>
      </c>
    </row>
    <row r="1663" spans="1:65" s="14" customFormat="1">
      <c r="B1663" s="216"/>
      <c r="C1663" s="217"/>
      <c r="D1663" s="207" t="s">
        <v>211</v>
      </c>
      <c r="E1663" s="218" t="s">
        <v>1</v>
      </c>
      <c r="F1663" s="219" t="s">
        <v>2155</v>
      </c>
      <c r="G1663" s="217"/>
      <c r="H1663" s="220">
        <v>54.573999999999998</v>
      </c>
      <c r="I1663" s="221"/>
      <c r="J1663" s="217"/>
      <c r="K1663" s="217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211</v>
      </c>
      <c r="AU1663" s="226" t="s">
        <v>135</v>
      </c>
      <c r="AV1663" s="14" t="s">
        <v>135</v>
      </c>
      <c r="AW1663" s="14" t="s">
        <v>32</v>
      </c>
      <c r="AX1663" s="14" t="s">
        <v>76</v>
      </c>
      <c r="AY1663" s="226" t="s">
        <v>126</v>
      </c>
    </row>
    <row r="1664" spans="1:65" s="14" customFormat="1">
      <c r="B1664" s="216"/>
      <c r="C1664" s="217"/>
      <c r="D1664" s="207" t="s">
        <v>211</v>
      </c>
      <c r="E1664" s="218" t="s">
        <v>1</v>
      </c>
      <c r="F1664" s="219" t="s">
        <v>2156</v>
      </c>
      <c r="G1664" s="217"/>
      <c r="H1664" s="220">
        <v>7.8979999999999997</v>
      </c>
      <c r="I1664" s="221"/>
      <c r="J1664" s="217"/>
      <c r="K1664" s="217"/>
      <c r="L1664" s="222"/>
      <c r="M1664" s="223"/>
      <c r="N1664" s="224"/>
      <c r="O1664" s="224"/>
      <c r="P1664" s="224"/>
      <c r="Q1664" s="224"/>
      <c r="R1664" s="224"/>
      <c r="S1664" s="224"/>
      <c r="T1664" s="225"/>
      <c r="AT1664" s="226" t="s">
        <v>211</v>
      </c>
      <c r="AU1664" s="226" t="s">
        <v>135</v>
      </c>
      <c r="AV1664" s="14" t="s">
        <v>135</v>
      </c>
      <c r="AW1664" s="14" t="s">
        <v>32</v>
      </c>
      <c r="AX1664" s="14" t="s">
        <v>76</v>
      </c>
      <c r="AY1664" s="226" t="s">
        <v>126</v>
      </c>
    </row>
    <row r="1665" spans="2:51" s="14" customFormat="1">
      <c r="B1665" s="216"/>
      <c r="C1665" s="217"/>
      <c r="D1665" s="207" t="s">
        <v>211</v>
      </c>
      <c r="E1665" s="218" t="s">
        <v>1</v>
      </c>
      <c r="F1665" s="219" t="s">
        <v>2157</v>
      </c>
      <c r="G1665" s="217"/>
      <c r="H1665" s="220">
        <v>7.2450000000000001</v>
      </c>
      <c r="I1665" s="221"/>
      <c r="J1665" s="217"/>
      <c r="K1665" s="217"/>
      <c r="L1665" s="222"/>
      <c r="M1665" s="223"/>
      <c r="N1665" s="224"/>
      <c r="O1665" s="224"/>
      <c r="P1665" s="224"/>
      <c r="Q1665" s="224"/>
      <c r="R1665" s="224"/>
      <c r="S1665" s="224"/>
      <c r="T1665" s="225"/>
      <c r="AT1665" s="226" t="s">
        <v>211</v>
      </c>
      <c r="AU1665" s="226" t="s">
        <v>135</v>
      </c>
      <c r="AV1665" s="14" t="s">
        <v>135</v>
      </c>
      <c r="AW1665" s="14" t="s">
        <v>32</v>
      </c>
      <c r="AX1665" s="14" t="s">
        <v>76</v>
      </c>
      <c r="AY1665" s="226" t="s">
        <v>126</v>
      </c>
    </row>
    <row r="1666" spans="2:51" s="14" customFormat="1">
      <c r="B1666" s="216"/>
      <c r="C1666" s="217"/>
      <c r="D1666" s="207" t="s">
        <v>211</v>
      </c>
      <c r="E1666" s="218" t="s">
        <v>1</v>
      </c>
      <c r="F1666" s="219" t="s">
        <v>2158</v>
      </c>
      <c r="G1666" s="217"/>
      <c r="H1666" s="220">
        <v>0.59499999999999997</v>
      </c>
      <c r="I1666" s="221"/>
      <c r="J1666" s="217"/>
      <c r="K1666" s="217"/>
      <c r="L1666" s="222"/>
      <c r="M1666" s="223"/>
      <c r="N1666" s="224"/>
      <c r="O1666" s="224"/>
      <c r="P1666" s="224"/>
      <c r="Q1666" s="224"/>
      <c r="R1666" s="224"/>
      <c r="S1666" s="224"/>
      <c r="T1666" s="225"/>
      <c r="AT1666" s="226" t="s">
        <v>211</v>
      </c>
      <c r="AU1666" s="226" t="s">
        <v>135</v>
      </c>
      <c r="AV1666" s="14" t="s">
        <v>135</v>
      </c>
      <c r="AW1666" s="14" t="s">
        <v>32</v>
      </c>
      <c r="AX1666" s="14" t="s">
        <v>76</v>
      </c>
      <c r="AY1666" s="226" t="s">
        <v>126</v>
      </c>
    </row>
    <row r="1667" spans="2:51" s="14" customFormat="1">
      <c r="B1667" s="216"/>
      <c r="C1667" s="217"/>
      <c r="D1667" s="207" t="s">
        <v>211</v>
      </c>
      <c r="E1667" s="218" t="s">
        <v>1</v>
      </c>
      <c r="F1667" s="219" t="s">
        <v>2159</v>
      </c>
      <c r="G1667" s="217"/>
      <c r="H1667" s="220">
        <v>7.2279999999999998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211</v>
      </c>
      <c r="AU1667" s="226" t="s">
        <v>135</v>
      </c>
      <c r="AV1667" s="14" t="s">
        <v>135</v>
      </c>
      <c r="AW1667" s="14" t="s">
        <v>32</v>
      </c>
      <c r="AX1667" s="14" t="s">
        <v>76</v>
      </c>
      <c r="AY1667" s="226" t="s">
        <v>126</v>
      </c>
    </row>
    <row r="1668" spans="2:51" s="14" customFormat="1">
      <c r="B1668" s="216"/>
      <c r="C1668" s="217"/>
      <c r="D1668" s="207" t="s">
        <v>211</v>
      </c>
      <c r="E1668" s="218" t="s">
        <v>1</v>
      </c>
      <c r="F1668" s="219" t="s">
        <v>2160</v>
      </c>
      <c r="G1668" s="217"/>
      <c r="H1668" s="220">
        <v>10.029999999999999</v>
      </c>
      <c r="I1668" s="221"/>
      <c r="J1668" s="217"/>
      <c r="K1668" s="217"/>
      <c r="L1668" s="222"/>
      <c r="M1668" s="223"/>
      <c r="N1668" s="224"/>
      <c r="O1668" s="224"/>
      <c r="P1668" s="224"/>
      <c r="Q1668" s="224"/>
      <c r="R1668" s="224"/>
      <c r="S1668" s="224"/>
      <c r="T1668" s="225"/>
      <c r="AT1668" s="226" t="s">
        <v>211</v>
      </c>
      <c r="AU1668" s="226" t="s">
        <v>135</v>
      </c>
      <c r="AV1668" s="14" t="s">
        <v>135</v>
      </c>
      <c r="AW1668" s="14" t="s">
        <v>32</v>
      </c>
      <c r="AX1668" s="14" t="s">
        <v>76</v>
      </c>
      <c r="AY1668" s="226" t="s">
        <v>126</v>
      </c>
    </row>
    <row r="1669" spans="2:51" s="14" customFormat="1">
      <c r="B1669" s="216"/>
      <c r="C1669" s="217"/>
      <c r="D1669" s="207" t="s">
        <v>211</v>
      </c>
      <c r="E1669" s="218" t="s">
        <v>1</v>
      </c>
      <c r="F1669" s="219" t="s">
        <v>2160</v>
      </c>
      <c r="G1669" s="217"/>
      <c r="H1669" s="220">
        <v>10.029999999999999</v>
      </c>
      <c r="I1669" s="221"/>
      <c r="J1669" s="217"/>
      <c r="K1669" s="217"/>
      <c r="L1669" s="222"/>
      <c r="M1669" s="223"/>
      <c r="N1669" s="224"/>
      <c r="O1669" s="224"/>
      <c r="P1669" s="224"/>
      <c r="Q1669" s="224"/>
      <c r="R1669" s="224"/>
      <c r="S1669" s="224"/>
      <c r="T1669" s="225"/>
      <c r="AT1669" s="226" t="s">
        <v>211</v>
      </c>
      <c r="AU1669" s="226" t="s">
        <v>135</v>
      </c>
      <c r="AV1669" s="14" t="s">
        <v>135</v>
      </c>
      <c r="AW1669" s="14" t="s">
        <v>32</v>
      </c>
      <c r="AX1669" s="14" t="s">
        <v>76</v>
      </c>
      <c r="AY1669" s="226" t="s">
        <v>126</v>
      </c>
    </row>
    <row r="1670" spans="2:51" s="14" customFormat="1">
      <c r="B1670" s="216"/>
      <c r="C1670" s="217"/>
      <c r="D1670" s="207" t="s">
        <v>211</v>
      </c>
      <c r="E1670" s="218" t="s">
        <v>1</v>
      </c>
      <c r="F1670" s="219" t="s">
        <v>2159</v>
      </c>
      <c r="G1670" s="217"/>
      <c r="H1670" s="220">
        <v>7.2279999999999998</v>
      </c>
      <c r="I1670" s="221"/>
      <c r="J1670" s="217"/>
      <c r="K1670" s="217"/>
      <c r="L1670" s="222"/>
      <c r="M1670" s="223"/>
      <c r="N1670" s="224"/>
      <c r="O1670" s="224"/>
      <c r="P1670" s="224"/>
      <c r="Q1670" s="224"/>
      <c r="R1670" s="224"/>
      <c r="S1670" s="224"/>
      <c r="T1670" s="225"/>
      <c r="AT1670" s="226" t="s">
        <v>211</v>
      </c>
      <c r="AU1670" s="226" t="s">
        <v>135</v>
      </c>
      <c r="AV1670" s="14" t="s">
        <v>135</v>
      </c>
      <c r="AW1670" s="14" t="s">
        <v>32</v>
      </c>
      <c r="AX1670" s="14" t="s">
        <v>76</v>
      </c>
      <c r="AY1670" s="226" t="s">
        <v>126</v>
      </c>
    </row>
    <row r="1671" spans="2:51" s="14" customFormat="1">
      <c r="B1671" s="216"/>
      <c r="C1671" s="217"/>
      <c r="D1671" s="207" t="s">
        <v>211</v>
      </c>
      <c r="E1671" s="218" t="s">
        <v>1</v>
      </c>
      <c r="F1671" s="219" t="s">
        <v>2158</v>
      </c>
      <c r="G1671" s="217"/>
      <c r="H1671" s="220">
        <v>0.59499999999999997</v>
      </c>
      <c r="I1671" s="221"/>
      <c r="J1671" s="217"/>
      <c r="K1671" s="217"/>
      <c r="L1671" s="222"/>
      <c r="M1671" s="223"/>
      <c r="N1671" s="224"/>
      <c r="O1671" s="224"/>
      <c r="P1671" s="224"/>
      <c r="Q1671" s="224"/>
      <c r="R1671" s="224"/>
      <c r="S1671" s="224"/>
      <c r="T1671" s="225"/>
      <c r="AT1671" s="226" t="s">
        <v>211</v>
      </c>
      <c r="AU1671" s="226" t="s">
        <v>135</v>
      </c>
      <c r="AV1671" s="14" t="s">
        <v>135</v>
      </c>
      <c r="AW1671" s="14" t="s">
        <v>32</v>
      </c>
      <c r="AX1671" s="14" t="s">
        <v>76</v>
      </c>
      <c r="AY1671" s="226" t="s">
        <v>126</v>
      </c>
    </row>
    <row r="1672" spans="2:51" s="14" customFormat="1">
      <c r="B1672" s="216"/>
      <c r="C1672" s="217"/>
      <c r="D1672" s="207" t="s">
        <v>211</v>
      </c>
      <c r="E1672" s="218" t="s">
        <v>1</v>
      </c>
      <c r="F1672" s="219" t="s">
        <v>2159</v>
      </c>
      <c r="G1672" s="217"/>
      <c r="H1672" s="220">
        <v>7.2279999999999998</v>
      </c>
      <c r="I1672" s="221"/>
      <c r="J1672" s="217"/>
      <c r="K1672" s="217"/>
      <c r="L1672" s="222"/>
      <c r="M1672" s="223"/>
      <c r="N1672" s="224"/>
      <c r="O1672" s="224"/>
      <c r="P1672" s="224"/>
      <c r="Q1672" s="224"/>
      <c r="R1672" s="224"/>
      <c r="S1672" s="224"/>
      <c r="T1672" s="225"/>
      <c r="AT1672" s="226" t="s">
        <v>211</v>
      </c>
      <c r="AU1672" s="226" t="s">
        <v>135</v>
      </c>
      <c r="AV1672" s="14" t="s">
        <v>135</v>
      </c>
      <c r="AW1672" s="14" t="s">
        <v>32</v>
      </c>
      <c r="AX1672" s="14" t="s">
        <v>76</v>
      </c>
      <c r="AY1672" s="226" t="s">
        <v>126</v>
      </c>
    </row>
    <row r="1673" spans="2:51" s="14" customFormat="1">
      <c r="B1673" s="216"/>
      <c r="C1673" s="217"/>
      <c r="D1673" s="207" t="s">
        <v>211</v>
      </c>
      <c r="E1673" s="218" t="s">
        <v>1</v>
      </c>
      <c r="F1673" s="219" t="s">
        <v>2161</v>
      </c>
      <c r="G1673" s="217"/>
      <c r="H1673" s="220">
        <v>0.59499999999999997</v>
      </c>
      <c r="I1673" s="221"/>
      <c r="J1673" s="217"/>
      <c r="K1673" s="217"/>
      <c r="L1673" s="222"/>
      <c r="M1673" s="223"/>
      <c r="N1673" s="224"/>
      <c r="O1673" s="224"/>
      <c r="P1673" s="224"/>
      <c r="Q1673" s="224"/>
      <c r="R1673" s="224"/>
      <c r="S1673" s="224"/>
      <c r="T1673" s="225"/>
      <c r="AT1673" s="226" t="s">
        <v>211</v>
      </c>
      <c r="AU1673" s="226" t="s">
        <v>135</v>
      </c>
      <c r="AV1673" s="14" t="s">
        <v>135</v>
      </c>
      <c r="AW1673" s="14" t="s">
        <v>32</v>
      </c>
      <c r="AX1673" s="14" t="s">
        <v>76</v>
      </c>
      <c r="AY1673" s="226" t="s">
        <v>126</v>
      </c>
    </row>
    <row r="1674" spans="2:51" s="14" customFormat="1">
      <c r="B1674" s="216"/>
      <c r="C1674" s="217"/>
      <c r="D1674" s="207" t="s">
        <v>211</v>
      </c>
      <c r="E1674" s="218" t="s">
        <v>1</v>
      </c>
      <c r="F1674" s="219" t="s">
        <v>2160</v>
      </c>
      <c r="G1674" s="217"/>
      <c r="H1674" s="220">
        <v>10.029999999999999</v>
      </c>
      <c r="I1674" s="221"/>
      <c r="J1674" s="217"/>
      <c r="K1674" s="217"/>
      <c r="L1674" s="222"/>
      <c r="M1674" s="223"/>
      <c r="N1674" s="224"/>
      <c r="O1674" s="224"/>
      <c r="P1674" s="224"/>
      <c r="Q1674" s="224"/>
      <c r="R1674" s="224"/>
      <c r="S1674" s="224"/>
      <c r="T1674" s="225"/>
      <c r="AT1674" s="226" t="s">
        <v>211</v>
      </c>
      <c r="AU1674" s="226" t="s">
        <v>135</v>
      </c>
      <c r="AV1674" s="14" t="s">
        <v>135</v>
      </c>
      <c r="AW1674" s="14" t="s">
        <v>32</v>
      </c>
      <c r="AX1674" s="14" t="s">
        <v>76</v>
      </c>
      <c r="AY1674" s="226" t="s">
        <v>126</v>
      </c>
    </row>
    <row r="1675" spans="2:51" s="14" customFormat="1">
      <c r="B1675" s="216"/>
      <c r="C1675" s="217"/>
      <c r="D1675" s="207" t="s">
        <v>211</v>
      </c>
      <c r="E1675" s="218" t="s">
        <v>1</v>
      </c>
      <c r="F1675" s="219" t="s">
        <v>2162</v>
      </c>
      <c r="G1675" s="217"/>
      <c r="H1675" s="220">
        <v>14.835000000000001</v>
      </c>
      <c r="I1675" s="221"/>
      <c r="J1675" s="217"/>
      <c r="K1675" s="217"/>
      <c r="L1675" s="222"/>
      <c r="M1675" s="223"/>
      <c r="N1675" s="224"/>
      <c r="O1675" s="224"/>
      <c r="P1675" s="224"/>
      <c r="Q1675" s="224"/>
      <c r="R1675" s="224"/>
      <c r="S1675" s="224"/>
      <c r="T1675" s="225"/>
      <c r="AT1675" s="226" t="s">
        <v>211</v>
      </c>
      <c r="AU1675" s="226" t="s">
        <v>135</v>
      </c>
      <c r="AV1675" s="14" t="s">
        <v>135</v>
      </c>
      <c r="AW1675" s="14" t="s">
        <v>32</v>
      </c>
      <c r="AX1675" s="14" t="s">
        <v>76</v>
      </c>
      <c r="AY1675" s="226" t="s">
        <v>126</v>
      </c>
    </row>
    <row r="1676" spans="2:51" s="14" customFormat="1">
      <c r="B1676" s="216"/>
      <c r="C1676" s="217"/>
      <c r="D1676" s="207" t="s">
        <v>211</v>
      </c>
      <c r="E1676" s="218" t="s">
        <v>1</v>
      </c>
      <c r="F1676" s="219" t="s">
        <v>2163</v>
      </c>
      <c r="G1676" s="217"/>
      <c r="H1676" s="220">
        <v>3.0230000000000001</v>
      </c>
      <c r="I1676" s="221"/>
      <c r="J1676" s="217"/>
      <c r="K1676" s="217"/>
      <c r="L1676" s="222"/>
      <c r="M1676" s="223"/>
      <c r="N1676" s="224"/>
      <c r="O1676" s="224"/>
      <c r="P1676" s="224"/>
      <c r="Q1676" s="224"/>
      <c r="R1676" s="224"/>
      <c r="S1676" s="224"/>
      <c r="T1676" s="225"/>
      <c r="AT1676" s="226" t="s">
        <v>211</v>
      </c>
      <c r="AU1676" s="226" t="s">
        <v>135</v>
      </c>
      <c r="AV1676" s="14" t="s">
        <v>135</v>
      </c>
      <c r="AW1676" s="14" t="s">
        <v>32</v>
      </c>
      <c r="AX1676" s="14" t="s">
        <v>76</v>
      </c>
      <c r="AY1676" s="226" t="s">
        <v>126</v>
      </c>
    </row>
    <row r="1677" spans="2:51" s="14" customFormat="1">
      <c r="B1677" s="216"/>
      <c r="C1677" s="217"/>
      <c r="D1677" s="207" t="s">
        <v>211</v>
      </c>
      <c r="E1677" s="218" t="s">
        <v>1</v>
      </c>
      <c r="F1677" s="219" t="s">
        <v>2160</v>
      </c>
      <c r="G1677" s="217"/>
      <c r="H1677" s="220">
        <v>10.029999999999999</v>
      </c>
      <c r="I1677" s="221"/>
      <c r="J1677" s="217"/>
      <c r="K1677" s="217"/>
      <c r="L1677" s="222"/>
      <c r="M1677" s="223"/>
      <c r="N1677" s="224"/>
      <c r="O1677" s="224"/>
      <c r="P1677" s="224"/>
      <c r="Q1677" s="224"/>
      <c r="R1677" s="224"/>
      <c r="S1677" s="224"/>
      <c r="T1677" s="225"/>
      <c r="AT1677" s="226" t="s">
        <v>211</v>
      </c>
      <c r="AU1677" s="226" t="s">
        <v>135</v>
      </c>
      <c r="AV1677" s="14" t="s">
        <v>135</v>
      </c>
      <c r="AW1677" s="14" t="s">
        <v>32</v>
      </c>
      <c r="AX1677" s="14" t="s">
        <v>76</v>
      </c>
      <c r="AY1677" s="226" t="s">
        <v>126</v>
      </c>
    </row>
    <row r="1678" spans="2:51" s="14" customFormat="1">
      <c r="B1678" s="216"/>
      <c r="C1678" s="217"/>
      <c r="D1678" s="207" t="s">
        <v>211</v>
      </c>
      <c r="E1678" s="218" t="s">
        <v>1</v>
      </c>
      <c r="F1678" s="219" t="s">
        <v>2164</v>
      </c>
      <c r="G1678" s="217"/>
      <c r="H1678" s="220">
        <v>0.76500000000000001</v>
      </c>
      <c r="I1678" s="221"/>
      <c r="J1678" s="217"/>
      <c r="K1678" s="217"/>
      <c r="L1678" s="222"/>
      <c r="M1678" s="223"/>
      <c r="N1678" s="224"/>
      <c r="O1678" s="224"/>
      <c r="P1678" s="224"/>
      <c r="Q1678" s="224"/>
      <c r="R1678" s="224"/>
      <c r="S1678" s="224"/>
      <c r="T1678" s="225"/>
      <c r="AT1678" s="226" t="s">
        <v>211</v>
      </c>
      <c r="AU1678" s="226" t="s">
        <v>135</v>
      </c>
      <c r="AV1678" s="14" t="s">
        <v>135</v>
      </c>
      <c r="AW1678" s="14" t="s">
        <v>32</v>
      </c>
      <c r="AX1678" s="14" t="s">
        <v>76</v>
      </c>
      <c r="AY1678" s="226" t="s">
        <v>126</v>
      </c>
    </row>
    <row r="1679" spans="2:51" s="14" customFormat="1">
      <c r="B1679" s="216"/>
      <c r="C1679" s="217"/>
      <c r="D1679" s="207" t="s">
        <v>211</v>
      </c>
      <c r="E1679" s="218" t="s">
        <v>1</v>
      </c>
      <c r="F1679" s="219" t="s">
        <v>2165</v>
      </c>
      <c r="G1679" s="217"/>
      <c r="H1679" s="220">
        <v>10.29</v>
      </c>
      <c r="I1679" s="221"/>
      <c r="J1679" s="217"/>
      <c r="K1679" s="217"/>
      <c r="L1679" s="222"/>
      <c r="M1679" s="223"/>
      <c r="N1679" s="224"/>
      <c r="O1679" s="224"/>
      <c r="P1679" s="224"/>
      <c r="Q1679" s="224"/>
      <c r="R1679" s="224"/>
      <c r="S1679" s="224"/>
      <c r="T1679" s="225"/>
      <c r="AT1679" s="226" t="s">
        <v>211</v>
      </c>
      <c r="AU1679" s="226" t="s">
        <v>135</v>
      </c>
      <c r="AV1679" s="14" t="s">
        <v>135</v>
      </c>
      <c r="AW1679" s="14" t="s">
        <v>32</v>
      </c>
      <c r="AX1679" s="14" t="s">
        <v>76</v>
      </c>
      <c r="AY1679" s="226" t="s">
        <v>126</v>
      </c>
    </row>
    <row r="1680" spans="2:51" s="14" customFormat="1">
      <c r="B1680" s="216"/>
      <c r="C1680" s="217"/>
      <c r="D1680" s="207" t="s">
        <v>211</v>
      </c>
      <c r="E1680" s="218" t="s">
        <v>1</v>
      </c>
      <c r="F1680" s="219" t="s">
        <v>2166</v>
      </c>
      <c r="G1680" s="217"/>
      <c r="H1680" s="220">
        <v>4.3129999999999997</v>
      </c>
      <c r="I1680" s="221"/>
      <c r="J1680" s="217"/>
      <c r="K1680" s="217"/>
      <c r="L1680" s="222"/>
      <c r="M1680" s="223"/>
      <c r="N1680" s="224"/>
      <c r="O1680" s="224"/>
      <c r="P1680" s="224"/>
      <c r="Q1680" s="224"/>
      <c r="R1680" s="224"/>
      <c r="S1680" s="224"/>
      <c r="T1680" s="225"/>
      <c r="AT1680" s="226" t="s">
        <v>211</v>
      </c>
      <c r="AU1680" s="226" t="s">
        <v>135</v>
      </c>
      <c r="AV1680" s="14" t="s">
        <v>135</v>
      </c>
      <c r="AW1680" s="14" t="s">
        <v>32</v>
      </c>
      <c r="AX1680" s="14" t="s">
        <v>76</v>
      </c>
      <c r="AY1680" s="226" t="s">
        <v>126</v>
      </c>
    </row>
    <row r="1681" spans="2:51" s="14" customFormat="1">
      <c r="B1681" s="216"/>
      <c r="C1681" s="217"/>
      <c r="D1681" s="207" t="s">
        <v>211</v>
      </c>
      <c r="E1681" s="218" t="s">
        <v>1</v>
      </c>
      <c r="F1681" s="219" t="s">
        <v>2163</v>
      </c>
      <c r="G1681" s="217"/>
      <c r="H1681" s="220">
        <v>3.0230000000000001</v>
      </c>
      <c r="I1681" s="221"/>
      <c r="J1681" s="217"/>
      <c r="K1681" s="217"/>
      <c r="L1681" s="222"/>
      <c r="M1681" s="223"/>
      <c r="N1681" s="224"/>
      <c r="O1681" s="224"/>
      <c r="P1681" s="224"/>
      <c r="Q1681" s="224"/>
      <c r="R1681" s="224"/>
      <c r="S1681" s="224"/>
      <c r="T1681" s="225"/>
      <c r="AT1681" s="226" t="s">
        <v>211</v>
      </c>
      <c r="AU1681" s="226" t="s">
        <v>135</v>
      </c>
      <c r="AV1681" s="14" t="s">
        <v>135</v>
      </c>
      <c r="AW1681" s="14" t="s">
        <v>32</v>
      </c>
      <c r="AX1681" s="14" t="s">
        <v>76</v>
      </c>
      <c r="AY1681" s="226" t="s">
        <v>126</v>
      </c>
    </row>
    <row r="1682" spans="2:51" s="14" customFormat="1">
      <c r="B1682" s="216"/>
      <c r="C1682" s="217"/>
      <c r="D1682" s="207" t="s">
        <v>211</v>
      </c>
      <c r="E1682" s="218" t="s">
        <v>1</v>
      </c>
      <c r="F1682" s="219" t="s">
        <v>2167</v>
      </c>
      <c r="G1682" s="217"/>
      <c r="H1682" s="220">
        <v>1.2</v>
      </c>
      <c r="I1682" s="221"/>
      <c r="J1682" s="217"/>
      <c r="K1682" s="217"/>
      <c r="L1682" s="222"/>
      <c r="M1682" s="223"/>
      <c r="N1682" s="224"/>
      <c r="O1682" s="224"/>
      <c r="P1682" s="224"/>
      <c r="Q1682" s="224"/>
      <c r="R1682" s="224"/>
      <c r="S1682" s="224"/>
      <c r="T1682" s="225"/>
      <c r="AT1682" s="226" t="s">
        <v>211</v>
      </c>
      <c r="AU1682" s="226" t="s">
        <v>135</v>
      </c>
      <c r="AV1682" s="14" t="s">
        <v>135</v>
      </c>
      <c r="AW1682" s="14" t="s">
        <v>32</v>
      </c>
      <c r="AX1682" s="14" t="s">
        <v>76</v>
      </c>
      <c r="AY1682" s="226" t="s">
        <v>126</v>
      </c>
    </row>
    <row r="1683" spans="2:51" s="14" customFormat="1" ht="22.5">
      <c r="B1683" s="216"/>
      <c r="C1683" s="217"/>
      <c r="D1683" s="207" t="s">
        <v>211</v>
      </c>
      <c r="E1683" s="218" t="s">
        <v>1</v>
      </c>
      <c r="F1683" s="219" t="s">
        <v>2168</v>
      </c>
      <c r="G1683" s="217"/>
      <c r="H1683" s="220">
        <v>305.52</v>
      </c>
      <c r="I1683" s="221"/>
      <c r="J1683" s="217"/>
      <c r="K1683" s="217"/>
      <c r="L1683" s="222"/>
      <c r="M1683" s="223"/>
      <c r="N1683" s="224"/>
      <c r="O1683" s="224"/>
      <c r="P1683" s="224"/>
      <c r="Q1683" s="224"/>
      <c r="R1683" s="224"/>
      <c r="S1683" s="224"/>
      <c r="T1683" s="225"/>
      <c r="AT1683" s="226" t="s">
        <v>211</v>
      </c>
      <c r="AU1683" s="226" t="s">
        <v>135</v>
      </c>
      <c r="AV1683" s="14" t="s">
        <v>135</v>
      </c>
      <c r="AW1683" s="14" t="s">
        <v>32</v>
      </c>
      <c r="AX1683" s="14" t="s">
        <v>76</v>
      </c>
      <c r="AY1683" s="226" t="s">
        <v>126</v>
      </c>
    </row>
    <row r="1684" spans="2:51" s="14" customFormat="1" ht="22.5">
      <c r="B1684" s="216"/>
      <c r="C1684" s="217"/>
      <c r="D1684" s="207" t="s">
        <v>211</v>
      </c>
      <c r="E1684" s="218" t="s">
        <v>1</v>
      </c>
      <c r="F1684" s="219" t="s">
        <v>2169</v>
      </c>
      <c r="G1684" s="217"/>
      <c r="H1684" s="220">
        <v>156.90199999999999</v>
      </c>
      <c r="I1684" s="221"/>
      <c r="J1684" s="217"/>
      <c r="K1684" s="217"/>
      <c r="L1684" s="222"/>
      <c r="M1684" s="223"/>
      <c r="N1684" s="224"/>
      <c r="O1684" s="224"/>
      <c r="P1684" s="224"/>
      <c r="Q1684" s="224"/>
      <c r="R1684" s="224"/>
      <c r="S1684" s="224"/>
      <c r="T1684" s="225"/>
      <c r="AT1684" s="226" t="s">
        <v>211</v>
      </c>
      <c r="AU1684" s="226" t="s">
        <v>135</v>
      </c>
      <c r="AV1684" s="14" t="s">
        <v>135</v>
      </c>
      <c r="AW1684" s="14" t="s">
        <v>32</v>
      </c>
      <c r="AX1684" s="14" t="s">
        <v>76</v>
      </c>
      <c r="AY1684" s="226" t="s">
        <v>126</v>
      </c>
    </row>
    <row r="1685" spans="2:51" s="14" customFormat="1">
      <c r="B1685" s="216"/>
      <c r="C1685" s="217"/>
      <c r="D1685" s="207" t="s">
        <v>211</v>
      </c>
      <c r="E1685" s="218" t="s">
        <v>1</v>
      </c>
      <c r="F1685" s="219" t="s">
        <v>2170</v>
      </c>
      <c r="G1685" s="217"/>
      <c r="H1685" s="220">
        <v>147.36000000000001</v>
      </c>
      <c r="I1685" s="221"/>
      <c r="J1685" s="217"/>
      <c r="K1685" s="217"/>
      <c r="L1685" s="222"/>
      <c r="M1685" s="223"/>
      <c r="N1685" s="224"/>
      <c r="O1685" s="224"/>
      <c r="P1685" s="224"/>
      <c r="Q1685" s="224"/>
      <c r="R1685" s="224"/>
      <c r="S1685" s="224"/>
      <c r="T1685" s="225"/>
      <c r="AT1685" s="226" t="s">
        <v>211</v>
      </c>
      <c r="AU1685" s="226" t="s">
        <v>135</v>
      </c>
      <c r="AV1685" s="14" t="s">
        <v>135</v>
      </c>
      <c r="AW1685" s="14" t="s">
        <v>32</v>
      </c>
      <c r="AX1685" s="14" t="s">
        <v>76</v>
      </c>
      <c r="AY1685" s="226" t="s">
        <v>126</v>
      </c>
    </row>
    <row r="1686" spans="2:51" s="14" customFormat="1">
      <c r="B1686" s="216"/>
      <c r="C1686" s="217"/>
      <c r="D1686" s="207" t="s">
        <v>211</v>
      </c>
      <c r="E1686" s="218" t="s">
        <v>1</v>
      </c>
      <c r="F1686" s="219" t="s">
        <v>2171</v>
      </c>
      <c r="G1686" s="217"/>
      <c r="H1686" s="220">
        <v>-66.191999999999993</v>
      </c>
      <c r="I1686" s="221"/>
      <c r="J1686" s="217"/>
      <c r="K1686" s="217"/>
      <c r="L1686" s="222"/>
      <c r="M1686" s="223"/>
      <c r="N1686" s="224"/>
      <c r="O1686" s="224"/>
      <c r="P1686" s="224"/>
      <c r="Q1686" s="224"/>
      <c r="R1686" s="224"/>
      <c r="S1686" s="224"/>
      <c r="T1686" s="225"/>
      <c r="AT1686" s="226" t="s">
        <v>211</v>
      </c>
      <c r="AU1686" s="226" t="s">
        <v>135</v>
      </c>
      <c r="AV1686" s="14" t="s">
        <v>135</v>
      </c>
      <c r="AW1686" s="14" t="s">
        <v>32</v>
      </c>
      <c r="AX1686" s="14" t="s">
        <v>76</v>
      </c>
      <c r="AY1686" s="226" t="s">
        <v>126</v>
      </c>
    </row>
    <row r="1687" spans="2:51" s="14" customFormat="1">
      <c r="B1687" s="216"/>
      <c r="C1687" s="217"/>
      <c r="D1687" s="207" t="s">
        <v>211</v>
      </c>
      <c r="E1687" s="218" t="s">
        <v>1</v>
      </c>
      <c r="F1687" s="219" t="s">
        <v>2172</v>
      </c>
      <c r="G1687" s="217"/>
      <c r="H1687" s="220">
        <v>-12.48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211</v>
      </c>
      <c r="AU1687" s="226" t="s">
        <v>135</v>
      </c>
      <c r="AV1687" s="14" t="s">
        <v>135</v>
      </c>
      <c r="AW1687" s="14" t="s">
        <v>32</v>
      </c>
      <c r="AX1687" s="14" t="s">
        <v>76</v>
      </c>
      <c r="AY1687" s="226" t="s">
        <v>126</v>
      </c>
    </row>
    <row r="1688" spans="2:51" s="14" customFormat="1">
      <c r="B1688" s="216"/>
      <c r="C1688" s="217"/>
      <c r="D1688" s="207" t="s">
        <v>211</v>
      </c>
      <c r="E1688" s="218" t="s">
        <v>1</v>
      </c>
      <c r="F1688" s="219" t="s">
        <v>2173</v>
      </c>
      <c r="G1688" s="217"/>
      <c r="H1688" s="220">
        <v>7</v>
      </c>
      <c r="I1688" s="221"/>
      <c r="J1688" s="217"/>
      <c r="K1688" s="217"/>
      <c r="L1688" s="222"/>
      <c r="M1688" s="223"/>
      <c r="N1688" s="224"/>
      <c r="O1688" s="224"/>
      <c r="P1688" s="224"/>
      <c r="Q1688" s="224"/>
      <c r="R1688" s="224"/>
      <c r="S1688" s="224"/>
      <c r="T1688" s="225"/>
      <c r="AT1688" s="226" t="s">
        <v>211</v>
      </c>
      <c r="AU1688" s="226" t="s">
        <v>135</v>
      </c>
      <c r="AV1688" s="14" t="s">
        <v>135</v>
      </c>
      <c r="AW1688" s="14" t="s">
        <v>32</v>
      </c>
      <c r="AX1688" s="14" t="s">
        <v>76</v>
      </c>
      <c r="AY1688" s="226" t="s">
        <v>126</v>
      </c>
    </row>
    <row r="1689" spans="2:51" s="14" customFormat="1">
      <c r="B1689" s="216"/>
      <c r="C1689" s="217"/>
      <c r="D1689" s="207" t="s">
        <v>211</v>
      </c>
      <c r="E1689" s="218" t="s">
        <v>1</v>
      </c>
      <c r="F1689" s="219" t="s">
        <v>2174</v>
      </c>
      <c r="G1689" s="217"/>
      <c r="H1689" s="220">
        <v>-8</v>
      </c>
      <c r="I1689" s="221"/>
      <c r="J1689" s="217"/>
      <c r="K1689" s="217"/>
      <c r="L1689" s="222"/>
      <c r="M1689" s="223"/>
      <c r="N1689" s="224"/>
      <c r="O1689" s="224"/>
      <c r="P1689" s="224"/>
      <c r="Q1689" s="224"/>
      <c r="R1689" s="224"/>
      <c r="S1689" s="224"/>
      <c r="T1689" s="225"/>
      <c r="AT1689" s="226" t="s">
        <v>211</v>
      </c>
      <c r="AU1689" s="226" t="s">
        <v>135</v>
      </c>
      <c r="AV1689" s="14" t="s">
        <v>135</v>
      </c>
      <c r="AW1689" s="14" t="s">
        <v>32</v>
      </c>
      <c r="AX1689" s="14" t="s">
        <v>76</v>
      </c>
      <c r="AY1689" s="226" t="s">
        <v>126</v>
      </c>
    </row>
    <row r="1690" spans="2:51" s="14" customFormat="1">
      <c r="B1690" s="216"/>
      <c r="C1690" s="217"/>
      <c r="D1690" s="207" t="s">
        <v>211</v>
      </c>
      <c r="E1690" s="218" t="s">
        <v>1</v>
      </c>
      <c r="F1690" s="219" t="s">
        <v>2175</v>
      </c>
      <c r="G1690" s="217"/>
      <c r="H1690" s="220">
        <v>6</v>
      </c>
      <c r="I1690" s="221"/>
      <c r="J1690" s="217"/>
      <c r="K1690" s="217"/>
      <c r="L1690" s="222"/>
      <c r="M1690" s="223"/>
      <c r="N1690" s="224"/>
      <c r="O1690" s="224"/>
      <c r="P1690" s="224"/>
      <c r="Q1690" s="224"/>
      <c r="R1690" s="224"/>
      <c r="S1690" s="224"/>
      <c r="T1690" s="225"/>
      <c r="AT1690" s="226" t="s">
        <v>211</v>
      </c>
      <c r="AU1690" s="226" t="s">
        <v>135</v>
      </c>
      <c r="AV1690" s="14" t="s">
        <v>135</v>
      </c>
      <c r="AW1690" s="14" t="s">
        <v>32</v>
      </c>
      <c r="AX1690" s="14" t="s">
        <v>76</v>
      </c>
      <c r="AY1690" s="226" t="s">
        <v>126</v>
      </c>
    </row>
    <row r="1691" spans="2:51" s="16" customFormat="1">
      <c r="B1691" s="254"/>
      <c r="C1691" s="255"/>
      <c r="D1691" s="207" t="s">
        <v>211</v>
      </c>
      <c r="E1691" s="256" t="s">
        <v>1</v>
      </c>
      <c r="F1691" s="257" t="s">
        <v>500</v>
      </c>
      <c r="G1691" s="255"/>
      <c r="H1691" s="258">
        <v>747.71500000000003</v>
      </c>
      <c r="I1691" s="259"/>
      <c r="J1691" s="255"/>
      <c r="K1691" s="255"/>
      <c r="L1691" s="260"/>
      <c r="M1691" s="261"/>
      <c r="N1691" s="262"/>
      <c r="O1691" s="262"/>
      <c r="P1691" s="262"/>
      <c r="Q1691" s="262"/>
      <c r="R1691" s="262"/>
      <c r="S1691" s="262"/>
      <c r="T1691" s="263"/>
      <c r="AT1691" s="264" t="s">
        <v>211</v>
      </c>
      <c r="AU1691" s="264" t="s">
        <v>135</v>
      </c>
      <c r="AV1691" s="16" t="s">
        <v>144</v>
      </c>
      <c r="AW1691" s="16" t="s">
        <v>32</v>
      </c>
      <c r="AX1691" s="16" t="s">
        <v>76</v>
      </c>
      <c r="AY1691" s="264" t="s">
        <v>126</v>
      </c>
    </row>
    <row r="1692" spans="2:51" s="13" customFormat="1">
      <c r="B1692" s="205"/>
      <c r="C1692" s="206"/>
      <c r="D1692" s="207" t="s">
        <v>211</v>
      </c>
      <c r="E1692" s="208" t="s">
        <v>1</v>
      </c>
      <c r="F1692" s="209" t="s">
        <v>351</v>
      </c>
      <c r="G1692" s="206"/>
      <c r="H1692" s="208" t="s">
        <v>1</v>
      </c>
      <c r="I1692" s="210"/>
      <c r="J1692" s="206"/>
      <c r="K1692" s="206"/>
      <c r="L1692" s="211"/>
      <c r="M1692" s="212"/>
      <c r="N1692" s="213"/>
      <c r="O1692" s="213"/>
      <c r="P1692" s="213"/>
      <c r="Q1692" s="213"/>
      <c r="R1692" s="213"/>
      <c r="S1692" s="213"/>
      <c r="T1692" s="214"/>
      <c r="AT1692" s="215" t="s">
        <v>211</v>
      </c>
      <c r="AU1692" s="215" t="s">
        <v>135</v>
      </c>
      <c r="AV1692" s="13" t="s">
        <v>83</v>
      </c>
      <c r="AW1692" s="13" t="s">
        <v>32</v>
      </c>
      <c r="AX1692" s="13" t="s">
        <v>76</v>
      </c>
      <c r="AY1692" s="215" t="s">
        <v>126</v>
      </c>
    </row>
    <row r="1693" spans="2:51" s="14" customFormat="1">
      <c r="B1693" s="216"/>
      <c r="C1693" s="217"/>
      <c r="D1693" s="207" t="s">
        <v>211</v>
      </c>
      <c r="E1693" s="218" t="s">
        <v>1</v>
      </c>
      <c r="F1693" s="219" t="s">
        <v>2138</v>
      </c>
      <c r="G1693" s="217"/>
      <c r="H1693" s="220">
        <v>699.94899999999996</v>
      </c>
      <c r="I1693" s="221"/>
      <c r="J1693" s="217"/>
      <c r="K1693" s="217"/>
      <c r="L1693" s="222"/>
      <c r="M1693" s="223"/>
      <c r="N1693" s="224"/>
      <c r="O1693" s="224"/>
      <c r="P1693" s="224"/>
      <c r="Q1693" s="224"/>
      <c r="R1693" s="224"/>
      <c r="S1693" s="224"/>
      <c r="T1693" s="225"/>
      <c r="AT1693" s="226" t="s">
        <v>211</v>
      </c>
      <c r="AU1693" s="226" t="s">
        <v>135</v>
      </c>
      <c r="AV1693" s="14" t="s">
        <v>135</v>
      </c>
      <c r="AW1693" s="14" t="s">
        <v>32</v>
      </c>
      <c r="AX1693" s="14" t="s">
        <v>76</v>
      </c>
      <c r="AY1693" s="226" t="s">
        <v>126</v>
      </c>
    </row>
    <row r="1694" spans="2:51" s="13" customFormat="1">
      <c r="B1694" s="205"/>
      <c r="C1694" s="206"/>
      <c r="D1694" s="207" t="s">
        <v>211</v>
      </c>
      <c r="E1694" s="208" t="s">
        <v>1</v>
      </c>
      <c r="F1694" s="209" t="s">
        <v>355</v>
      </c>
      <c r="G1694" s="206"/>
      <c r="H1694" s="208" t="s">
        <v>1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211</v>
      </c>
      <c r="AU1694" s="215" t="s">
        <v>135</v>
      </c>
      <c r="AV1694" s="13" t="s">
        <v>83</v>
      </c>
      <c r="AW1694" s="13" t="s">
        <v>32</v>
      </c>
      <c r="AX1694" s="13" t="s">
        <v>76</v>
      </c>
      <c r="AY1694" s="215" t="s">
        <v>126</v>
      </c>
    </row>
    <row r="1695" spans="2:51" s="14" customFormat="1">
      <c r="B1695" s="216"/>
      <c r="C1695" s="217"/>
      <c r="D1695" s="207" t="s">
        <v>211</v>
      </c>
      <c r="E1695" s="218" t="s">
        <v>1</v>
      </c>
      <c r="F1695" s="219" t="s">
        <v>2139</v>
      </c>
      <c r="G1695" s="217"/>
      <c r="H1695" s="220">
        <v>1531.1880000000001</v>
      </c>
      <c r="I1695" s="221"/>
      <c r="J1695" s="217"/>
      <c r="K1695" s="217"/>
      <c r="L1695" s="222"/>
      <c r="M1695" s="223"/>
      <c r="N1695" s="224"/>
      <c r="O1695" s="224"/>
      <c r="P1695" s="224"/>
      <c r="Q1695" s="224"/>
      <c r="R1695" s="224"/>
      <c r="S1695" s="224"/>
      <c r="T1695" s="225"/>
      <c r="AT1695" s="226" t="s">
        <v>211</v>
      </c>
      <c r="AU1695" s="226" t="s">
        <v>135</v>
      </c>
      <c r="AV1695" s="14" t="s">
        <v>135</v>
      </c>
      <c r="AW1695" s="14" t="s">
        <v>32</v>
      </c>
      <c r="AX1695" s="14" t="s">
        <v>76</v>
      </c>
      <c r="AY1695" s="226" t="s">
        <v>126</v>
      </c>
    </row>
    <row r="1696" spans="2:51" s="13" customFormat="1">
      <c r="B1696" s="205"/>
      <c r="C1696" s="206"/>
      <c r="D1696" s="207" t="s">
        <v>211</v>
      </c>
      <c r="E1696" s="208" t="s">
        <v>1</v>
      </c>
      <c r="F1696" s="209" t="s">
        <v>371</v>
      </c>
      <c r="G1696" s="206"/>
      <c r="H1696" s="208" t="s">
        <v>1</v>
      </c>
      <c r="I1696" s="210"/>
      <c r="J1696" s="206"/>
      <c r="K1696" s="206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211</v>
      </c>
      <c r="AU1696" s="215" t="s">
        <v>135</v>
      </c>
      <c r="AV1696" s="13" t="s">
        <v>83</v>
      </c>
      <c r="AW1696" s="13" t="s">
        <v>32</v>
      </c>
      <c r="AX1696" s="13" t="s">
        <v>76</v>
      </c>
      <c r="AY1696" s="215" t="s">
        <v>126</v>
      </c>
    </row>
    <row r="1697" spans="1:65" s="14" customFormat="1">
      <c r="B1697" s="216"/>
      <c r="C1697" s="217"/>
      <c r="D1697" s="207" t="s">
        <v>211</v>
      </c>
      <c r="E1697" s="218" t="s">
        <v>1</v>
      </c>
      <c r="F1697" s="219" t="s">
        <v>2176</v>
      </c>
      <c r="G1697" s="217"/>
      <c r="H1697" s="220">
        <v>777.64700000000005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211</v>
      </c>
      <c r="AU1697" s="226" t="s">
        <v>135</v>
      </c>
      <c r="AV1697" s="14" t="s">
        <v>135</v>
      </c>
      <c r="AW1697" s="14" t="s">
        <v>32</v>
      </c>
      <c r="AX1697" s="14" t="s">
        <v>76</v>
      </c>
      <c r="AY1697" s="226" t="s">
        <v>126</v>
      </c>
    </row>
    <row r="1698" spans="1:65" s="15" customFormat="1">
      <c r="B1698" s="227"/>
      <c r="C1698" s="228"/>
      <c r="D1698" s="207" t="s">
        <v>211</v>
      </c>
      <c r="E1698" s="229" t="s">
        <v>1</v>
      </c>
      <c r="F1698" s="230" t="s">
        <v>219</v>
      </c>
      <c r="G1698" s="228"/>
      <c r="H1698" s="231">
        <v>3756.4989999999998</v>
      </c>
      <c r="I1698" s="232"/>
      <c r="J1698" s="228"/>
      <c r="K1698" s="228"/>
      <c r="L1698" s="233"/>
      <c r="M1698" s="234"/>
      <c r="N1698" s="235"/>
      <c r="O1698" s="235"/>
      <c r="P1698" s="235"/>
      <c r="Q1698" s="235"/>
      <c r="R1698" s="235"/>
      <c r="S1698" s="235"/>
      <c r="T1698" s="236"/>
      <c r="AT1698" s="237" t="s">
        <v>211</v>
      </c>
      <c r="AU1698" s="237" t="s">
        <v>135</v>
      </c>
      <c r="AV1698" s="15" t="s">
        <v>148</v>
      </c>
      <c r="AW1698" s="15" t="s">
        <v>32</v>
      </c>
      <c r="AX1698" s="15" t="s">
        <v>83</v>
      </c>
      <c r="AY1698" s="237" t="s">
        <v>126</v>
      </c>
    </row>
    <row r="1699" spans="1:65" s="2" customFormat="1" ht="16.5" customHeight="1">
      <c r="A1699" s="35"/>
      <c r="B1699" s="36"/>
      <c r="C1699" s="187" t="s">
        <v>2177</v>
      </c>
      <c r="D1699" s="187" t="s">
        <v>129</v>
      </c>
      <c r="E1699" s="188" t="s">
        <v>2178</v>
      </c>
      <c r="F1699" s="189" t="s">
        <v>2179</v>
      </c>
      <c r="G1699" s="190" t="s">
        <v>209</v>
      </c>
      <c r="H1699" s="191">
        <v>442.80700000000002</v>
      </c>
      <c r="I1699" s="192"/>
      <c r="J1699" s="193">
        <f>ROUND(I1699*H1699,2)</f>
        <v>0</v>
      </c>
      <c r="K1699" s="189" t="s">
        <v>133</v>
      </c>
      <c r="L1699" s="40"/>
      <c r="M1699" s="194" t="s">
        <v>1</v>
      </c>
      <c r="N1699" s="195" t="s">
        <v>42</v>
      </c>
      <c r="O1699" s="72"/>
      <c r="P1699" s="196">
        <f>O1699*H1699</f>
        <v>0</v>
      </c>
      <c r="Q1699" s="196">
        <v>2.0000000000000001E-4</v>
      </c>
      <c r="R1699" s="196">
        <f>Q1699*H1699</f>
        <v>8.8561400000000012E-2</v>
      </c>
      <c r="S1699" s="196">
        <v>0</v>
      </c>
      <c r="T1699" s="197">
        <f>S1699*H1699</f>
        <v>0</v>
      </c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R1699" s="198" t="s">
        <v>298</v>
      </c>
      <c r="AT1699" s="198" t="s">
        <v>129</v>
      </c>
      <c r="AU1699" s="198" t="s">
        <v>135</v>
      </c>
      <c r="AY1699" s="18" t="s">
        <v>126</v>
      </c>
      <c r="BE1699" s="199">
        <f>IF(N1699="základní",J1699,0)</f>
        <v>0</v>
      </c>
      <c r="BF1699" s="199">
        <f>IF(N1699="snížená",J1699,0)</f>
        <v>0</v>
      </c>
      <c r="BG1699" s="199">
        <f>IF(N1699="zákl. přenesená",J1699,0)</f>
        <v>0</v>
      </c>
      <c r="BH1699" s="199">
        <f>IF(N1699="sníž. přenesená",J1699,0)</f>
        <v>0</v>
      </c>
      <c r="BI1699" s="199">
        <f>IF(N1699="nulová",J1699,0)</f>
        <v>0</v>
      </c>
      <c r="BJ1699" s="18" t="s">
        <v>135</v>
      </c>
      <c r="BK1699" s="199">
        <f>ROUND(I1699*H1699,2)</f>
        <v>0</v>
      </c>
      <c r="BL1699" s="18" t="s">
        <v>298</v>
      </c>
      <c r="BM1699" s="198" t="s">
        <v>2180</v>
      </c>
    </row>
    <row r="1700" spans="1:65" s="13" customFormat="1">
      <c r="B1700" s="205"/>
      <c r="C1700" s="206"/>
      <c r="D1700" s="207" t="s">
        <v>211</v>
      </c>
      <c r="E1700" s="208" t="s">
        <v>1</v>
      </c>
      <c r="F1700" s="209" t="s">
        <v>388</v>
      </c>
      <c r="G1700" s="206"/>
      <c r="H1700" s="208" t="s">
        <v>1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211</v>
      </c>
      <c r="AU1700" s="215" t="s">
        <v>135</v>
      </c>
      <c r="AV1700" s="13" t="s">
        <v>83</v>
      </c>
      <c r="AW1700" s="13" t="s">
        <v>32</v>
      </c>
      <c r="AX1700" s="13" t="s">
        <v>76</v>
      </c>
      <c r="AY1700" s="215" t="s">
        <v>126</v>
      </c>
    </row>
    <row r="1701" spans="1:65" s="14" customFormat="1">
      <c r="B1701" s="216"/>
      <c r="C1701" s="217"/>
      <c r="D1701" s="207" t="s">
        <v>211</v>
      </c>
      <c r="E1701" s="218" t="s">
        <v>1</v>
      </c>
      <c r="F1701" s="219" t="s">
        <v>2181</v>
      </c>
      <c r="G1701" s="217"/>
      <c r="H1701" s="220">
        <v>87.608999999999995</v>
      </c>
      <c r="I1701" s="221"/>
      <c r="J1701" s="217"/>
      <c r="K1701" s="217"/>
      <c r="L1701" s="222"/>
      <c r="M1701" s="223"/>
      <c r="N1701" s="224"/>
      <c r="O1701" s="224"/>
      <c r="P1701" s="224"/>
      <c r="Q1701" s="224"/>
      <c r="R1701" s="224"/>
      <c r="S1701" s="224"/>
      <c r="T1701" s="225"/>
      <c r="AT1701" s="226" t="s">
        <v>211</v>
      </c>
      <c r="AU1701" s="226" t="s">
        <v>135</v>
      </c>
      <c r="AV1701" s="14" t="s">
        <v>135</v>
      </c>
      <c r="AW1701" s="14" t="s">
        <v>32</v>
      </c>
      <c r="AX1701" s="14" t="s">
        <v>76</v>
      </c>
      <c r="AY1701" s="226" t="s">
        <v>126</v>
      </c>
    </row>
    <row r="1702" spans="1:65" s="14" customFormat="1">
      <c r="B1702" s="216"/>
      <c r="C1702" s="217"/>
      <c r="D1702" s="207" t="s">
        <v>211</v>
      </c>
      <c r="E1702" s="218" t="s">
        <v>1</v>
      </c>
      <c r="F1702" s="219" t="s">
        <v>2182</v>
      </c>
      <c r="G1702" s="217"/>
      <c r="H1702" s="220">
        <v>28.364999999999998</v>
      </c>
      <c r="I1702" s="221"/>
      <c r="J1702" s="217"/>
      <c r="K1702" s="217"/>
      <c r="L1702" s="222"/>
      <c r="M1702" s="223"/>
      <c r="N1702" s="224"/>
      <c r="O1702" s="224"/>
      <c r="P1702" s="224"/>
      <c r="Q1702" s="224"/>
      <c r="R1702" s="224"/>
      <c r="S1702" s="224"/>
      <c r="T1702" s="225"/>
      <c r="AT1702" s="226" t="s">
        <v>211</v>
      </c>
      <c r="AU1702" s="226" t="s">
        <v>135</v>
      </c>
      <c r="AV1702" s="14" t="s">
        <v>135</v>
      </c>
      <c r="AW1702" s="14" t="s">
        <v>32</v>
      </c>
      <c r="AX1702" s="14" t="s">
        <v>76</v>
      </c>
      <c r="AY1702" s="226" t="s">
        <v>126</v>
      </c>
    </row>
    <row r="1703" spans="1:65" s="13" customFormat="1">
      <c r="B1703" s="205"/>
      <c r="C1703" s="206"/>
      <c r="D1703" s="207" t="s">
        <v>211</v>
      </c>
      <c r="E1703" s="208" t="s">
        <v>1</v>
      </c>
      <c r="F1703" s="209" t="s">
        <v>351</v>
      </c>
      <c r="G1703" s="206"/>
      <c r="H1703" s="208" t="s">
        <v>1</v>
      </c>
      <c r="I1703" s="210"/>
      <c r="J1703" s="206"/>
      <c r="K1703" s="206"/>
      <c r="L1703" s="211"/>
      <c r="M1703" s="212"/>
      <c r="N1703" s="213"/>
      <c r="O1703" s="213"/>
      <c r="P1703" s="213"/>
      <c r="Q1703" s="213"/>
      <c r="R1703" s="213"/>
      <c r="S1703" s="213"/>
      <c r="T1703" s="214"/>
      <c r="AT1703" s="215" t="s">
        <v>211</v>
      </c>
      <c r="AU1703" s="215" t="s">
        <v>135</v>
      </c>
      <c r="AV1703" s="13" t="s">
        <v>83</v>
      </c>
      <c r="AW1703" s="13" t="s">
        <v>32</v>
      </c>
      <c r="AX1703" s="13" t="s">
        <v>76</v>
      </c>
      <c r="AY1703" s="215" t="s">
        <v>126</v>
      </c>
    </row>
    <row r="1704" spans="1:65" s="14" customFormat="1">
      <c r="B1704" s="216"/>
      <c r="C1704" s="217"/>
      <c r="D1704" s="207" t="s">
        <v>211</v>
      </c>
      <c r="E1704" s="218" t="s">
        <v>1</v>
      </c>
      <c r="F1704" s="219" t="s">
        <v>2146</v>
      </c>
      <c r="G1704" s="217"/>
      <c r="H1704" s="220">
        <v>106.95099999999999</v>
      </c>
      <c r="I1704" s="221"/>
      <c r="J1704" s="217"/>
      <c r="K1704" s="217"/>
      <c r="L1704" s="222"/>
      <c r="M1704" s="223"/>
      <c r="N1704" s="224"/>
      <c r="O1704" s="224"/>
      <c r="P1704" s="224"/>
      <c r="Q1704" s="224"/>
      <c r="R1704" s="224"/>
      <c r="S1704" s="224"/>
      <c r="T1704" s="225"/>
      <c r="AT1704" s="226" t="s">
        <v>211</v>
      </c>
      <c r="AU1704" s="226" t="s">
        <v>135</v>
      </c>
      <c r="AV1704" s="14" t="s">
        <v>135</v>
      </c>
      <c r="AW1704" s="14" t="s">
        <v>32</v>
      </c>
      <c r="AX1704" s="14" t="s">
        <v>76</v>
      </c>
      <c r="AY1704" s="226" t="s">
        <v>126</v>
      </c>
    </row>
    <row r="1705" spans="1:65" s="13" customFormat="1">
      <c r="B1705" s="205"/>
      <c r="C1705" s="206"/>
      <c r="D1705" s="207" t="s">
        <v>211</v>
      </c>
      <c r="E1705" s="208" t="s">
        <v>1</v>
      </c>
      <c r="F1705" s="209" t="s">
        <v>355</v>
      </c>
      <c r="G1705" s="206"/>
      <c r="H1705" s="208" t="s">
        <v>1</v>
      </c>
      <c r="I1705" s="210"/>
      <c r="J1705" s="206"/>
      <c r="K1705" s="206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211</v>
      </c>
      <c r="AU1705" s="215" t="s">
        <v>135</v>
      </c>
      <c r="AV1705" s="13" t="s">
        <v>83</v>
      </c>
      <c r="AW1705" s="13" t="s">
        <v>32</v>
      </c>
      <c r="AX1705" s="13" t="s">
        <v>76</v>
      </c>
      <c r="AY1705" s="215" t="s">
        <v>126</v>
      </c>
    </row>
    <row r="1706" spans="1:65" s="14" customFormat="1">
      <c r="B1706" s="216"/>
      <c r="C1706" s="217"/>
      <c r="D1706" s="207" t="s">
        <v>211</v>
      </c>
      <c r="E1706" s="218" t="s">
        <v>1</v>
      </c>
      <c r="F1706" s="219" t="s">
        <v>2147</v>
      </c>
      <c r="G1706" s="217"/>
      <c r="H1706" s="220">
        <v>219.88200000000001</v>
      </c>
      <c r="I1706" s="221"/>
      <c r="J1706" s="217"/>
      <c r="K1706" s="217"/>
      <c r="L1706" s="222"/>
      <c r="M1706" s="223"/>
      <c r="N1706" s="224"/>
      <c r="O1706" s="224"/>
      <c r="P1706" s="224"/>
      <c r="Q1706" s="224"/>
      <c r="R1706" s="224"/>
      <c r="S1706" s="224"/>
      <c r="T1706" s="225"/>
      <c r="AT1706" s="226" t="s">
        <v>211</v>
      </c>
      <c r="AU1706" s="226" t="s">
        <v>135</v>
      </c>
      <c r="AV1706" s="14" t="s">
        <v>135</v>
      </c>
      <c r="AW1706" s="14" t="s">
        <v>32</v>
      </c>
      <c r="AX1706" s="14" t="s">
        <v>76</v>
      </c>
      <c r="AY1706" s="226" t="s">
        <v>126</v>
      </c>
    </row>
    <row r="1707" spans="1:65" s="15" customFormat="1">
      <c r="B1707" s="227"/>
      <c r="C1707" s="228"/>
      <c r="D1707" s="207" t="s">
        <v>211</v>
      </c>
      <c r="E1707" s="229" t="s">
        <v>1</v>
      </c>
      <c r="F1707" s="230" t="s">
        <v>219</v>
      </c>
      <c r="G1707" s="228"/>
      <c r="H1707" s="231">
        <v>442.80700000000002</v>
      </c>
      <c r="I1707" s="232"/>
      <c r="J1707" s="228"/>
      <c r="K1707" s="228"/>
      <c r="L1707" s="233"/>
      <c r="M1707" s="234"/>
      <c r="N1707" s="235"/>
      <c r="O1707" s="235"/>
      <c r="P1707" s="235"/>
      <c r="Q1707" s="235"/>
      <c r="R1707" s="235"/>
      <c r="S1707" s="235"/>
      <c r="T1707" s="236"/>
      <c r="AT1707" s="237" t="s">
        <v>211</v>
      </c>
      <c r="AU1707" s="237" t="s">
        <v>135</v>
      </c>
      <c r="AV1707" s="15" t="s">
        <v>148</v>
      </c>
      <c r="AW1707" s="15" t="s">
        <v>32</v>
      </c>
      <c r="AX1707" s="15" t="s">
        <v>83</v>
      </c>
      <c r="AY1707" s="237" t="s">
        <v>126</v>
      </c>
    </row>
    <row r="1708" spans="1:65" s="2" customFormat="1" ht="24.2" customHeight="1">
      <c r="A1708" s="35"/>
      <c r="B1708" s="36"/>
      <c r="C1708" s="187" t="s">
        <v>2183</v>
      </c>
      <c r="D1708" s="187" t="s">
        <v>129</v>
      </c>
      <c r="E1708" s="188" t="s">
        <v>2184</v>
      </c>
      <c r="F1708" s="189" t="s">
        <v>2185</v>
      </c>
      <c r="G1708" s="190" t="s">
        <v>209</v>
      </c>
      <c r="H1708" s="191">
        <v>3756.4989999999998</v>
      </c>
      <c r="I1708" s="192"/>
      <c r="J1708" s="193">
        <f>ROUND(I1708*H1708,2)</f>
        <v>0</v>
      </c>
      <c r="K1708" s="189" t="s">
        <v>133</v>
      </c>
      <c r="L1708" s="40"/>
      <c r="M1708" s="194" t="s">
        <v>1</v>
      </c>
      <c r="N1708" s="195" t="s">
        <v>42</v>
      </c>
      <c r="O1708" s="72"/>
      <c r="P1708" s="196">
        <f>O1708*H1708</f>
        <v>0</v>
      </c>
      <c r="Q1708" s="196">
        <v>2.5999999999999998E-4</v>
      </c>
      <c r="R1708" s="196">
        <f>Q1708*H1708</f>
        <v>0.97668973999999986</v>
      </c>
      <c r="S1708" s="196">
        <v>0</v>
      </c>
      <c r="T1708" s="197">
        <f>S1708*H1708</f>
        <v>0</v>
      </c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R1708" s="198" t="s">
        <v>298</v>
      </c>
      <c r="AT1708" s="198" t="s">
        <v>129</v>
      </c>
      <c r="AU1708" s="198" t="s">
        <v>135</v>
      </c>
      <c r="AY1708" s="18" t="s">
        <v>126</v>
      </c>
      <c r="BE1708" s="199">
        <f>IF(N1708="základní",J1708,0)</f>
        <v>0</v>
      </c>
      <c r="BF1708" s="199">
        <f>IF(N1708="snížená",J1708,0)</f>
        <v>0</v>
      </c>
      <c r="BG1708" s="199">
        <f>IF(N1708="zákl. přenesená",J1708,0)</f>
        <v>0</v>
      </c>
      <c r="BH1708" s="199">
        <f>IF(N1708="sníž. přenesená",J1708,0)</f>
        <v>0</v>
      </c>
      <c r="BI1708" s="199">
        <f>IF(N1708="nulová",J1708,0)</f>
        <v>0</v>
      </c>
      <c r="BJ1708" s="18" t="s">
        <v>135</v>
      </c>
      <c r="BK1708" s="199">
        <f>ROUND(I1708*H1708,2)</f>
        <v>0</v>
      </c>
      <c r="BL1708" s="18" t="s">
        <v>298</v>
      </c>
      <c r="BM1708" s="198" t="s">
        <v>2186</v>
      </c>
    </row>
    <row r="1709" spans="1:65" s="2" customFormat="1" ht="24.2" customHeight="1">
      <c r="A1709" s="35"/>
      <c r="B1709" s="36"/>
      <c r="C1709" s="187" t="s">
        <v>2187</v>
      </c>
      <c r="D1709" s="187" t="s">
        <v>129</v>
      </c>
      <c r="E1709" s="188" t="s">
        <v>2188</v>
      </c>
      <c r="F1709" s="189" t="s">
        <v>2189</v>
      </c>
      <c r="G1709" s="190" t="s">
        <v>209</v>
      </c>
      <c r="H1709" s="191">
        <v>442.80700000000002</v>
      </c>
      <c r="I1709" s="192"/>
      <c r="J1709" s="193">
        <f>ROUND(I1709*H1709,2)</f>
        <v>0</v>
      </c>
      <c r="K1709" s="189" t="s">
        <v>133</v>
      </c>
      <c r="L1709" s="40"/>
      <c r="M1709" s="200" t="s">
        <v>1</v>
      </c>
      <c r="N1709" s="201" t="s">
        <v>42</v>
      </c>
      <c r="O1709" s="202"/>
      <c r="P1709" s="203">
        <f>O1709*H1709</f>
        <v>0</v>
      </c>
      <c r="Q1709" s="203">
        <v>2.5999999999999998E-4</v>
      </c>
      <c r="R1709" s="203">
        <f>Q1709*H1709</f>
        <v>0.11512981999999999</v>
      </c>
      <c r="S1709" s="203">
        <v>0</v>
      </c>
      <c r="T1709" s="204">
        <f>S1709*H1709</f>
        <v>0</v>
      </c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R1709" s="198" t="s">
        <v>298</v>
      </c>
      <c r="AT1709" s="198" t="s">
        <v>129</v>
      </c>
      <c r="AU1709" s="198" t="s">
        <v>135</v>
      </c>
      <c r="AY1709" s="18" t="s">
        <v>126</v>
      </c>
      <c r="BE1709" s="199">
        <f>IF(N1709="základní",J1709,0)</f>
        <v>0</v>
      </c>
      <c r="BF1709" s="199">
        <f>IF(N1709="snížená",J1709,0)</f>
        <v>0</v>
      </c>
      <c r="BG1709" s="199">
        <f>IF(N1709="zákl. přenesená",J1709,0)</f>
        <v>0</v>
      </c>
      <c r="BH1709" s="199">
        <f>IF(N1709="sníž. přenesená",J1709,0)</f>
        <v>0</v>
      </c>
      <c r="BI1709" s="199">
        <f>IF(N1709="nulová",J1709,0)</f>
        <v>0</v>
      </c>
      <c r="BJ1709" s="18" t="s">
        <v>135</v>
      </c>
      <c r="BK1709" s="199">
        <f>ROUND(I1709*H1709,2)</f>
        <v>0</v>
      </c>
      <c r="BL1709" s="18" t="s">
        <v>298</v>
      </c>
      <c r="BM1709" s="198" t="s">
        <v>2190</v>
      </c>
    </row>
    <row r="1710" spans="1:65" s="2" customFormat="1" ht="6.95" customHeight="1">
      <c r="A1710" s="35"/>
      <c r="B1710" s="55"/>
      <c r="C1710" s="56"/>
      <c r="D1710" s="56"/>
      <c r="E1710" s="56"/>
      <c r="F1710" s="56"/>
      <c r="G1710" s="56"/>
      <c r="H1710" s="56"/>
      <c r="I1710" s="56"/>
      <c r="J1710" s="56"/>
      <c r="K1710" s="56"/>
      <c r="L1710" s="40"/>
      <c r="M1710" s="35"/>
      <c r="O1710" s="35"/>
      <c r="P1710" s="35"/>
      <c r="Q1710" s="35"/>
      <c r="R1710" s="35"/>
      <c r="S1710" s="35"/>
      <c r="T1710" s="35"/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</row>
  </sheetData>
  <sheetProtection algorithmName="SHA-512" hashValue="l0tjOhDyoic9AMLTKwE1UZ7tm6VV+7cLKf6Sd6J0APns4aXEsDn9RxAEeLtKTaqVybQUQpI0j73N3GxDA6BQDQ==" saltValue="SCDj9G5hOhYbD4rtC5MQeQ==" spinCount="100000" sheet="1" objects="1" scenarios="1" formatColumns="0" formatRows="0" autoFilter="0"/>
  <autoFilter ref="C140:K1709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hyperlinks>
    <hyperlink ref="F168" r:id="rId1"/>
    <hyperlink ref="F175" r:id="rId2"/>
    <hyperlink ref="F185" r:id="rId3"/>
    <hyperlink ref="F188" r:id="rId4"/>
    <hyperlink ref="F193" r:id="rId5"/>
    <hyperlink ref="F199" r:id="rId6"/>
    <hyperlink ref="F201" r:id="rId7"/>
    <hyperlink ref="F203" r:id="rId8"/>
    <hyperlink ref="F205" r:id="rId9"/>
    <hyperlink ref="F207" r:id="rId10"/>
    <hyperlink ref="F275" r:id="rId11"/>
    <hyperlink ref="F853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3" t="str">
        <f>'Rekapitulace stavby'!K6</f>
        <v>Stavební úpravy bytového domu Sokolov, Chelčického 1310-1311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13" t="s">
        <v>98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2191</v>
      </c>
      <c r="F9" s="366"/>
      <c r="G9" s="366"/>
      <c r="H9" s="36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6. 9. 2021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69" t="s">
        <v>1</v>
      </c>
      <c r="F27" s="369"/>
      <c r="G27" s="369"/>
      <c r="H27" s="36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ROUND((SUM(BE124:BE224)),  2)</f>
        <v>0</v>
      </c>
      <c r="G33" s="35"/>
      <c r="H33" s="35"/>
      <c r="I33" s="125">
        <v>0.21</v>
      </c>
      <c r="J33" s="124">
        <f>ROUND(((SUM(BE124:BE224))*I33),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ROUND((SUM(BF124:BF224)),  2)</f>
        <v>0</v>
      </c>
      <c r="G34" s="35"/>
      <c r="H34" s="35"/>
      <c r="I34" s="125">
        <v>0.15</v>
      </c>
      <c r="J34" s="124">
        <f>ROUND(((SUM(BF124:BF224))*I34),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ROUND((SUM(BG124:BG224)),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ROUND((SUM(BH124:BH224)),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ROUND((SUM(BI124:BI224)),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Stavební úpravy bytového domu Sokolov, Chelčického 1310-1311</v>
      </c>
      <c r="F85" s="362"/>
      <c r="G85" s="362"/>
      <c r="H85" s="36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40" t="str">
        <f>E9</f>
        <v>02 - ZTI</v>
      </c>
      <c r="F87" s="360"/>
      <c r="G87" s="360"/>
      <c r="H87" s="36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6. 9. 2021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179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186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9" customFormat="1" ht="24.95" customHeight="1">
      <c r="B99" s="148"/>
      <c r="C99" s="149"/>
      <c r="D99" s="150" t="s">
        <v>188</v>
      </c>
      <c r="E99" s="151"/>
      <c r="F99" s="151"/>
      <c r="G99" s="151"/>
      <c r="H99" s="151"/>
      <c r="I99" s="151"/>
      <c r="J99" s="152">
        <f>J133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2192</v>
      </c>
      <c r="E100" s="157"/>
      <c r="F100" s="157"/>
      <c r="G100" s="157"/>
      <c r="H100" s="157"/>
      <c r="I100" s="157"/>
      <c r="J100" s="158">
        <f>J134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2193</v>
      </c>
      <c r="E101" s="157"/>
      <c r="F101" s="157"/>
      <c r="G101" s="157"/>
      <c r="H101" s="157"/>
      <c r="I101" s="157"/>
      <c r="J101" s="158">
        <f>J153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2194</v>
      </c>
      <c r="E102" s="157"/>
      <c r="F102" s="157"/>
      <c r="G102" s="157"/>
      <c r="H102" s="157"/>
      <c r="I102" s="157"/>
      <c r="J102" s="158">
        <f>J190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191</v>
      </c>
      <c r="E103" s="157"/>
      <c r="F103" s="157"/>
      <c r="G103" s="157"/>
      <c r="H103" s="157"/>
      <c r="I103" s="157"/>
      <c r="J103" s="158">
        <f>J193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2195</v>
      </c>
      <c r="E104" s="157"/>
      <c r="F104" s="157"/>
      <c r="G104" s="157"/>
      <c r="H104" s="157"/>
      <c r="I104" s="157"/>
      <c r="J104" s="158">
        <f>J223</f>
        <v>0</v>
      </c>
      <c r="K104" s="155"/>
      <c r="L104" s="159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111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61" t="str">
        <f>E7</f>
        <v>Stavební úpravy bytového domu Sokolov, Chelčického 1310-1311</v>
      </c>
      <c r="F114" s="362"/>
      <c r="G114" s="362"/>
      <c r="H114" s="36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40" t="str">
        <f>E9</f>
        <v>02 - ZTI</v>
      </c>
      <c r="F116" s="360"/>
      <c r="G116" s="360"/>
      <c r="H116" s="36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Sokolov, Petra Chelčického 1310-1311</v>
      </c>
      <c r="G118" s="37"/>
      <c r="H118" s="37"/>
      <c r="I118" s="30" t="s">
        <v>22</v>
      </c>
      <c r="J118" s="67" t="str">
        <f>IF(J12="","",J12)</f>
        <v>6. 9. 2021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Sokolov</v>
      </c>
      <c r="G120" s="37"/>
      <c r="H120" s="37"/>
      <c r="I120" s="30" t="s">
        <v>30</v>
      </c>
      <c r="J120" s="33" t="str">
        <f>E21</f>
        <v>Ing. Jan Schrader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112</v>
      </c>
      <c r="D123" s="163" t="s">
        <v>61</v>
      </c>
      <c r="E123" s="163" t="s">
        <v>57</v>
      </c>
      <c r="F123" s="163" t="s">
        <v>58</v>
      </c>
      <c r="G123" s="163" t="s">
        <v>113</v>
      </c>
      <c r="H123" s="163" t="s">
        <v>114</v>
      </c>
      <c r="I123" s="163" t="s">
        <v>115</v>
      </c>
      <c r="J123" s="163" t="s">
        <v>102</v>
      </c>
      <c r="K123" s="164" t="s">
        <v>116</v>
      </c>
      <c r="L123" s="165"/>
      <c r="M123" s="76" t="s">
        <v>1</v>
      </c>
      <c r="N123" s="77" t="s">
        <v>40</v>
      </c>
      <c r="O123" s="77" t="s">
        <v>117</v>
      </c>
      <c r="P123" s="77" t="s">
        <v>118</v>
      </c>
      <c r="Q123" s="77" t="s">
        <v>119</v>
      </c>
      <c r="R123" s="77" t="s">
        <v>120</v>
      </c>
      <c r="S123" s="77" t="s">
        <v>121</v>
      </c>
      <c r="T123" s="78" t="s">
        <v>122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5"/>
      <c r="B124" s="36"/>
      <c r="C124" s="83" t="s">
        <v>123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P125+P133</f>
        <v>0</v>
      </c>
      <c r="Q124" s="80"/>
      <c r="R124" s="168">
        <f>R125+R133</f>
        <v>2.4358027</v>
      </c>
      <c r="S124" s="80"/>
      <c r="T124" s="169">
        <f>T125+T133</f>
        <v>3.0503899999999997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104</v>
      </c>
      <c r="BK124" s="170">
        <f>BK125+BK133</f>
        <v>0</v>
      </c>
    </row>
    <row r="125" spans="1:65" s="12" customFormat="1" ht="25.9" customHeight="1">
      <c r="B125" s="171"/>
      <c r="C125" s="172"/>
      <c r="D125" s="173" t="s">
        <v>75</v>
      </c>
      <c r="E125" s="174" t="s">
        <v>204</v>
      </c>
      <c r="F125" s="174" t="s">
        <v>205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83</v>
      </c>
      <c r="AT125" s="183" t="s">
        <v>75</v>
      </c>
      <c r="AU125" s="183" t="s">
        <v>76</v>
      </c>
      <c r="AY125" s="182" t="s">
        <v>126</v>
      </c>
      <c r="BK125" s="184">
        <f>BK126</f>
        <v>0</v>
      </c>
    </row>
    <row r="126" spans="1:65" s="12" customFormat="1" ht="22.9" customHeight="1">
      <c r="B126" s="171"/>
      <c r="C126" s="172"/>
      <c r="D126" s="173" t="s">
        <v>75</v>
      </c>
      <c r="E126" s="185" t="s">
        <v>1101</v>
      </c>
      <c r="F126" s="185" t="s">
        <v>1102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SUM(P127:P132)</f>
        <v>0</v>
      </c>
      <c r="Q126" s="179"/>
      <c r="R126" s="180">
        <f>SUM(R127:R132)</f>
        <v>0</v>
      </c>
      <c r="S126" s="179"/>
      <c r="T126" s="181">
        <f>SUM(T127:T132)</f>
        <v>0</v>
      </c>
      <c r="AR126" s="182" t="s">
        <v>83</v>
      </c>
      <c r="AT126" s="183" t="s">
        <v>75</v>
      </c>
      <c r="AU126" s="183" t="s">
        <v>83</v>
      </c>
      <c r="AY126" s="182" t="s">
        <v>126</v>
      </c>
      <c r="BK126" s="184">
        <f>SUM(BK127:BK132)</f>
        <v>0</v>
      </c>
    </row>
    <row r="127" spans="1:65" s="2" customFormat="1" ht="24.2" customHeight="1">
      <c r="A127" s="35"/>
      <c r="B127" s="36"/>
      <c r="C127" s="187" t="s">
        <v>83</v>
      </c>
      <c r="D127" s="187" t="s">
        <v>129</v>
      </c>
      <c r="E127" s="188" t="s">
        <v>1104</v>
      </c>
      <c r="F127" s="189" t="s">
        <v>1105</v>
      </c>
      <c r="G127" s="190" t="s">
        <v>248</v>
      </c>
      <c r="H127" s="191">
        <v>3.05</v>
      </c>
      <c r="I127" s="192"/>
      <c r="J127" s="193">
        <f>ROUND(I127*H127,2)</f>
        <v>0</v>
      </c>
      <c r="K127" s="189" t="s">
        <v>133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148</v>
      </c>
      <c r="AT127" s="198" t="s">
        <v>129</v>
      </c>
      <c r="AU127" s="198" t="s">
        <v>135</v>
      </c>
      <c r="AY127" s="18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135</v>
      </c>
      <c r="BK127" s="199">
        <f>ROUND(I127*H127,2)</f>
        <v>0</v>
      </c>
      <c r="BL127" s="18" t="s">
        <v>148</v>
      </c>
      <c r="BM127" s="198" t="s">
        <v>2196</v>
      </c>
    </row>
    <row r="128" spans="1:65" s="2" customFormat="1" ht="16.5" customHeight="1">
      <c r="A128" s="35"/>
      <c r="B128" s="36"/>
      <c r="C128" s="187" t="s">
        <v>135</v>
      </c>
      <c r="D128" s="187" t="s">
        <v>129</v>
      </c>
      <c r="E128" s="188" t="s">
        <v>1108</v>
      </c>
      <c r="F128" s="189" t="s">
        <v>1109</v>
      </c>
      <c r="G128" s="190" t="s">
        <v>248</v>
      </c>
      <c r="H128" s="191">
        <v>3.05</v>
      </c>
      <c r="I128" s="192"/>
      <c r="J128" s="193">
        <f>ROUND(I128*H128,2)</f>
        <v>0</v>
      </c>
      <c r="K128" s="189" t="s">
        <v>133</v>
      </c>
      <c r="L128" s="40"/>
      <c r="M128" s="194" t="s">
        <v>1</v>
      </c>
      <c r="N128" s="195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148</v>
      </c>
      <c r="AT128" s="198" t="s">
        <v>129</v>
      </c>
      <c r="AU128" s="198" t="s">
        <v>135</v>
      </c>
      <c r="AY128" s="18" t="s">
        <v>126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135</v>
      </c>
      <c r="BK128" s="199">
        <f>ROUND(I128*H128,2)</f>
        <v>0</v>
      </c>
      <c r="BL128" s="18" t="s">
        <v>148</v>
      </c>
      <c r="BM128" s="198" t="s">
        <v>2197</v>
      </c>
    </row>
    <row r="129" spans="1:65" s="2" customFormat="1" ht="21.75" customHeight="1">
      <c r="A129" s="35"/>
      <c r="B129" s="36"/>
      <c r="C129" s="187" t="s">
        <v>144</v>
      </c>
      <c r="D129" s="187" t="s">
        <v>129</v>
      </c>
      <c r="E129" s="188" t="s">
        <v>1112</v>
      </c>
      <c r="F129" s="189" t="s">
        <v>1113</v>
      </c>
      <c r="G129" s="190" t="s">
        <v>248</v>
      </c>
      <c r="H129" s="191">
        <v>3.05</v>
      </c>
      <c r="I129" s="192"/>
      <c r="J129" s="193">
        <f>ROUND(I129*H129,2)</f>
        <v>0</v>
      </c>
      <c r="K129" s="189" t="s">
        <v>133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148</v>
      </c>
      <c r="AT129" s="198" t="s">
        <v>129</v>
      </c>
      <c r="AU129" s="198" t="s">
        <v>135</v>
      </c>
      <c r="AY129" s="18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135</v>
      </c>
      <c r="BK129" s="199">
        <f>ROUND(I129*H129,2)</f>
        <v>0</v>
      </c>
      <c r="BL129" s="18" t="s">
        <v>148</v>
      </c>
      <c r="BM129" s="198" t="s">
        <v>2198</v>
      </c>
    </row>
    <row r="130" spans="1:65" s="2" customFormat="1" ht="24.2" customHeight="1">
      <c r="A130" s="35"/>
      <c r="B130" s="36"/>
      <c r="C130" s="187" t="s">
        <v>148</v>
      </c>
      <c r="D130" s="187" t="s">
        <v>129</v>
      </c>
      <c r="E130" s="188" t="s">
        <v>1116</v>
      </c>
      <c r="F130" s="189" t="s">
        <v>1117</v>
      </c>
      <c r="G130" s="190" t="s">
        <v>248</v>
      </c>
      <c r="H130" s="191">
        <v>20.946000000000002</v>
      </c>
      <c r="I130" s="192"/>
      <c r="J130" s="193">
        <f>ROUND(I130*H130,2)</f>
        <v>0</v>
      </c>
      <c r="K130" s="189" t="s">
        <v>133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148</v>
      </c>
      <c r="AT130" s="198" t="s">
        <v>129</v>
      </c>
      <c r="AU130" s="198" t="s">
        <v>135</v>
      </c>
      <c r="AY130" s="18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135</v>
      </c>
      <c r="BK130" s="199">
        <f>ROUND(I130*H130,2)</f>
        <v>0</v>
      </c>
      <c r="BL130" s="18" t="s">
        <v>148</v>
      </c>
      <c r="BM130" s="198" t="s">
        <v>2199</v>
      </c>
    </row>
    <row r="131" spans="1:65" s="14" customFormat="1">
      <c r="B131" s="216"/>
      <c r="C131" s="217"/>
      <c r="D131" s="207" t="s">
        <v>211</v>
      </c>
      <c r="E131" s="218" t="s">
        <v>1</v>
      </c>
      <c r="F131" s="219" t="s">
        <v>2200</v>
      </c>
      <c r="G131" s="217"/>
      <c r="H131" s="220">
        <v>20.946000000000002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211</v>
      </c>
      <c r="AU131" s="226" t="s">
        <v>135</v>
      </c>
      <c r="AV131" s="14" t="s">
        <v>135</v>
      </c>
      <c r="AW131" s="14" t="s">
        <v>32</v>
      </c>
      <c r="AX131" s="14" t="s">
        <v>83</v>
      </c>
      <c r="AY131" s="226" t="s">
        <v>126</v>
      </c>
    </row>
    <row r="132" spans="1:65" s="2" customFormat="1" ht="24.2" customHeight="1">
      <c r="A132" s="35"/>
      <c r="B132" s="36"/>
      <c r="C132" s="187" t="s">
        <v>125</v>
      </c>
      <c r="D132" s="187" t="s">
        <v>129</v>
      </c>
      <c r="E132" s="188" t="s">
        <v>1141</v>
      </c>
      <c r="F132" s="189" t="s">
        <v>1142</v>
      </c>
      <c r="G132" s="190" t="s">
        <v>248</v>
      </c>
      <c r="H132" s="191">
        <v>3.4910000000000001</v>
      </c>
      <c r="I132" s="192"/>
      <c r="J132" s="193">
        <f>ROUND(I132*H132,2)</f>
        <v>0</v>
      </c>
      <c r="K132" s="189" t="s">
        <v>133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148</v>
      </c>
      <c r="AT132" s="198" t="s">
        <v>129</v>
      </c>
      <c r="AU132" s="198" t="s">
        <v>135</v>
      </c>
      <c r="AY132" s="18" t="s">
        <v>126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135</v>
      </c>
      <c r="BK132" s="199">
        <f>ROUND(I132*H132,2)</f>
        <v>0</v>
      </c>
      <c r="BL132" s="18" t="s">
        <v>148</v>
      </c>
      <c r="BM132" s="198" t="s">
        <v>2201</v>
      </c>
    </row>
    <row r="133" spans="1:65" s="12" customFormat="1" ht="25.9" customHeight="1">
      <c r="B133" s="171"/>
      <c r="C133" s="172"/>
      <c r="D133" s="173" t="s">
        <v>75</v>
      </c>
      <c r="E133" s="174" t="s">
        <v>1150</v>
      </c>
      <c r="F133" s="174" t="s">
        <v>1151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P134+P153+P190+P193+P223</f>
        <v>0</v>
      </c>
      <c r="Q133" s="179"/>
      <c r="R133" s="180">
        <f>R134+R153+R190+R193+R223</f>
        <v>2.4358027</v>
      </c>
      <c r="S133" s="179"/>
      <c r="T133" s="181">
        <f>T134+T153+T190+T193+T223</f>
        <v>3.0503899999999997</v>
      </c>
      <c r="AR133" s="182" t="s">
        <v>135</v>
      </c>
      <c r="AT133" s="183" t="s">
        <v>75</v>
      </c>
      <c r="AU133" s="183" t="s">
        <v>76</v>
      </c>
      <c r="AY133" s="182" t="s">
        <v>126</v>
      </c>
      <c r="BK133" s="184">
        <f>BK134+BK153+BK190+BK193+BK223</f>
        <v>0</v>
      </c>
    </row>
    <row r="134" spans="1:65" s="12" customFormat="1" ht="22.9" customHeight="1">
      <c r="B134" s="171"/>
      <c r="C134" s="172"/>
      <c r="D134" s="173" t="s">
        <v>75</v>
      </c>
      <c r="E134" s="185" t="s">
        <v>2202</v>
      </c>
      <c r="F134" s="185" t="s">
        <v>2203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SUM(P135:P152)</f>
        <v>0</v>
      </c>
      <c r="Q134" s="179"/>
      <c r="R134" s="180">
        <f>SUM(R135:R152)</f>
        <v>0.3170423</v>
      </c>
      <c r="S134" s="179"/>
      <c r="T134" s="181">
        <f>SUM(T135:T152)</f>
        <v>0</v>
      </c>
      <c r="AR134" s="182" t="s">
        <v>135</v>
      </c>
      <c r="AT134" s="183" t="s">
        <v>75</v>
      </c>
      <c r="AU134" s="183" t="s">
        <v>83</v>
      </c>
      <c r="AY134" s="182" t="s">
        <v>126</v>
      </c>
      <c r="BK134" s="184">
        <f>SUM(BK135:BK152)</f>
        <v>0</v>
      </c>
    </row>
    <row r="135" spans="1:65" s="2" customFormat="1" ht="16.5" customHeight="1">
      <c r="A135" s="35"/>
      <c r="B135" s="36"/>
      <c r="C135" s="187" t="s">
        <v>155</v>
      </c>
      <c r="D135" s="187" t="s">
        <v>129</v>
      </c>
      <c r="E135" s="188" t="s">
        <v>2204</v>
      </c>
      <c r="F135" s="189" t="s">
        <v>2205</v>
      </c>
      <c r="G135" s="190" t="s">
        <v>132</v>
      </c>
      <c r="H135" s="191">
        <v>1</v>
      </c>
      <c r="I135" s="192"/>
      <c r="J135" s="193">
        <f t="shared" ref="J135:J143" si="0">ROUND(I135*H135,2)</f>
        <v>0</v>
      </c>
      <c r="K135" s="189" t="s">
        <v>1</v>
      </c>
      <c r="L135" s="40"/>
      <c r="M135" s="194" t="s">
        <v>1</v>
      </c>
      <c r="N135" s="195" t="s">
        <v>42</v>
      </c>
      <c r="O135" s="72"/>
      <c r="P135" s="196">
        <f t="shared" ref="P135:P143" si="1">O135*H135</f>
        <v>0</v>
      </c>
      <c r="Q135" s="196">
        <v>0</v>
      </c>
      <c r="R135" s="196">
        <f t="shared" ref="R135:R143" si="2">Q135*H135</f>
        <v>0</v>
      </c>
      <c r="S135" s="196">
        <v>0</v>
      </c>
      <c r="T135" s="197">
        <f t="shared" ref="T135:T143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298</v>
      </c>
      <c r="AT135" s="198" t="s">
        <v>129</v>
      </c>
      <c r="AU135" s="198" t="s">
        <v>135</v>
      </c>
      <c r="AY135" s="18" t="s">
        <v>126</v>
      </c>
      <c r="BE135" s="199">
        <f t="shared" ref="BE135:BE143" si="4">IF(N135="základní",J135,0)</f>
        <v>0</v>
      </c>
      <c r="BF135" s="199">
        <f t="shared" ref="BF135:BF143" si="5">IF(N135="snížená",J135,0)</f>
        <v>0</v>
      </c>
      <c r="BG135" s="199">
        <f t="shared" ref="BG135:BG143" si="6">IF(N135="zákl. přenesená",J135,0)</f>
        <v>0</v>
      </c>
      <c r="BH135" s="199">
        <f t="shared" ref="BH135:BH143" si="7">IF(N135="sníž. přenesená",J135,0)</f>
        <v>0</v>
      </c>
      <c r="BI135" s="199">
        <f t="shared" ref="BI135:BI143" si="8">IF(N135="nulová",J135,0)</f>
        <v>0</v>
      </c>
      <c r="BJ135" s="18" t="s">
        <v>135</v>
      </c>
      <c r="BK135" s="199">
        <f t="shared" ref="BK135:BK143" si="9">ROUND(I135*H135,2)</f>
        <v>0</v>
      </c>
      <c r="BL135" s="18" t="s">
        <v>298</v>
      </c>
      <c r="BM135" s="198" t="s">
        <v>2206</v>
      </c>
    </row>
    <row r="136" spans="1:65" s="2" customFormat="1" ht="16.5" customHeight="1">
      <c r="A136" s="35"/>
      <c r="B136" s="36"/>
      <c r="C136" s="187" t="s">
        <v>161</v>
      </c>
      <c r="D136" s="187" t="s">
        <v>129</v>
      </c>
      <c r="E136" s="188" t="s">
        <v>2207</v>
      </c>
      <c r="F136" s="189" t="s">
        <v>2208</v>
      </c>
      <c r="G136" s="190" t="s">
        <v>132</v>
      </c>
      <c r="H136" s="191">
        <v>1</v>
      </c>
      <c r="I136" s="192"/>
      <c r="J136" s="193">
        <f t="shared" si="0"/>
        <v>0</v>
      </c>
      <c r="K136" s="189" t="s">
        <v>1</v>
      </c>
      <c r="L136" s="40"/>
      <c r="M136" s="194" t="s">
        <v>1</v>
      </c>
      <c r="N136" s="195" t="s">
        <v>42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298</v>
      </c>
      <c r="AT136" s="198" t="s">
        <v>129</v>
      </c>
      <c r="AU136" s="198" t="s">
        <v>135</v>
      </c>
      <c r="AY136" s="18" t="s">
        <v>126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135</v>
      </c>
      <c r="BK136" s="199">
        <f t="shared" si="9"/>
        <v>0</v>
      </c>
      <c r="BL136" s="18" t="s">
        <v>298</v>
      </c>
      <c r="BM136" s="198" t="s">
        <v>2209</v>
      </c>
    </row>
    <row r="137" spans="1:65" s="2" customFormat="1" ht="21.75" customHeight="1">
      <c r="A137" s="35"/>
      <c r="B137" s="36"/>
      <c r="C137" s="187" t="s">
        <v>164</v>
      </c>
      <c r="D137" s="187" t="s">
        <v>129</v>
      </c>
      <c r="E137" s="188" t="s">
        <v>2210</v>
      </c>
      <c r="F137" s="189" t="s">
        <v>2211</v>
      </c>
      <c r="G137" s="190" t="s">
        <v>222</v>
      </c>
      <c r="H137" s="191">
        <v>51.66</v>
      </c>
      <c r="I137" s="192"/>
      <c r="J137" s="193">
        <f t="shared" si="0"/>
        <v>0</v>
      </c>
      <c r="K137" s="189" t="s">
        <v>133</v>
      </c>
      <c r="L137" s="40"/>
      <c r="M137" s="194" t="s">
        <v>1</v>
      </c>
      <c r="N137" s="195" t="s">
        <v>42</v>
      </c>
      <c r="O137" s="72"/>
      <c r="P137" s="196">
        <f t="shared" si="1"/>
        <v>0</v>
      </c>
      <c r="Q137" s="196">
        <v>3.5200000000000001E-3</v>
      </c>
      <c r="R137" s="196">
        <f t="shared" si="2"/>
        <v>0.18184319999999998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298</v>
      </c>
      <c r="AT137" s="198" t="s">
        <v>129</v>
      </c>
      <c r="AU137" s="198" t="s">
        <v>135</v>
      </c>
      <c r="AY137" s="18" t="s">
        <v>126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135</v>
      </c>
      <c r="BK137" s="199">
        <f t="shared" si="9"/>
        <v>0</v>
      </c>
      <c r="BL137" s="18" t="s">
        <v>298</v>
      </c>
      <c r="BM137" s="198" t="s">
        <v>2212</v>
      </c>
    </row>
    <row r="138" spans="1:65" s="2" customFormat="1" ht="16.5" customHeight="1">
      <c r="A138" s="35"/>
      <c r="B138" s="36"/>
      <c r="C138" s="187" t="s">
        <v>168</v>
      </c>
      <c r="D138" s="187" t="s">
        <v>129</v>
      </c>
      <c r="E138" s="188" t="s">
        <v>2213</v>
      </c>
      <c r="F138" s="189" t="s">
        <v>2214</v>
      </c>
      <c r="G138" s="190" t="s">
        <v>222</v>
      </c>
      <c r="H138" s="191">
        <v>15.1</v>
      </c>
      <c r="I138" s="192"/>
      <c r="J138" s="193">
        <f t="shared" si="0"/>
        <v>0</v>
      </c>
      <c r="K138" s="189" t="s">
        <v>133</v>
      </c>
      <c r="L138" s="40"/>
      <c r="M138" s="194" t="s">
        <v>1</v>
      </c>
      <c r="N138" s="195" t="s">
        <v>42</v>
      </c>
      <c r="O138" s="72"/>
      <c r="P138" s="196">
        <f t="shared" si="1"/>
        <v>0</v>
      </c>
      <c r="Q138" s="196">
        <v>1.92E-3</v>
      </c>
      <c r="R138" s="196">
        <f t="shared" si="2"/>
        <v>2.8992E-2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298</v>
      </c>
      <c r="AT138" s="198" t="s">
        <v>129</v>
      </c>
      <c r="AU138" s="198" t="s">
        <v>135</v>
      </c>
      <c r="AY138" s="18" t="s">
        <v>126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135</v>
      </c>
      <c r="BK138" s="199">
        <f t="shared" si="9"/>
        <v>0</v>
      </c>
      <c r="BL138" s="18" t="s">
        <v>298</v>
      </c>
      <c r="BM138" s="198" t="s">
        <v>2215</v>
      </c>
    </row>
    <row r="139" spans="1:65" s="2" customFormat="1" ht="16.5" customHeight="1">
      <c r="A139" s="35"/>
      <c r="B139" s="36"/>
      <c r="C139" s="187" t="s">
        <v>174</v>
      </c>
      <c r="D139" s="187" t="s">
        <v>129</v>
      </c>
      <c r="E139" s="188" t="s">
        <v>2216</v>
      </c>
      <c r="F139" s="189" t="s">
        <v>2217</v>
      </c>
      <c r="G139" s="190" t="s">
        <v>222</v>
      </c>
      <c r="H139" s="191">
        <v>16.27</v>
      </c>
      <c r="I139" s="192"/>
      <c r="J139" s="193">
        <f t="shared" si="0"/>
        <v>0</v>
      </c>
      <c r="K139" s="189" t="s">
        <v>133</v>
      </c>
      <c r="L139" s="40"/>
      <c r="M139" s="194" t="s">
        <v>1</v>
      </c>
      <c r="N139" s="195" t="s">
        <v>42</v>
      </c>
      <c r="O139" s="72"/>
      <c r="P139" s="196">
        <f t="shared" si="1"/>
        <v>0</v>
      </c>
      <c r="Q139" s="196">
        <v>2.9E-4</v>
      </c>
      <c r="R139" s="196">
        <f t="shared" si="2"/>
        <v>4.7182999999999999E-3</v>
      </c>
      <c r="S139" s="196">
        <v>0</v>
      </c>
      <c r="T139" s="19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298</v>
      </c>
      <c r="AT139" s="198" t="s">
        <v>129</v>
      </c>
      <c r="AU139" s="198" t="s">
        <v>135</v>
      </c>
      <c r="AY139" s="18" t="s">
        <v>126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135</v>
      </c>
      <c r="BK139" s="199">
        <f t="shared" si="9"/>
        <v>0</v>
      </c>
      <c r="BL139" s="18" t="s">
        <v>298</v>
      </c>
      <c r="BM139" s="198" t="s">
        <v>2218</v>
      </c>
    </row>
    <row r="140" spans="1:65" s="2" customFormat="1" ht="16.5" customHeight="1">
      <c r="A140" s="35"/>
      <c r="B140" s="36"/>
      <c r="C140" s="187" t="s">
        <v>255</v>
      </c>
      <c r="D140" s="187" t="s">
        <v>129</v>
      </c>
      <c r="E140" s="188" t="s">
        <v>2219</v>
      </c>
      <c r="F140" s="189" t="s">
        <v>2220</v>
      </c>
      <c r="G140" s="190" t="s">
        <v>222</v>
      </c>
      <c r="H140" s="191">
        <v>20.56</v>
      </c>
      <c r="I140" s="192"/>
      <c r="J140" s="193">
        <f t="shared" si="0"/>
        <v>0</v>
      </c>
      <c r="K140" s="189" t="s">
        <v>133</v>
      </c>
      <c r="L140" s="40"/>
      <c r="M140" s="194" t="s">
        <v>1</v>
      </c>
      <c r="N140" s="195" t="s">
        <v>42</v>
      </c>
      <c r="O140" s="72"/>
      <c r="P140" s="196">
        <f t="shared" si="1"/>
        <v>0</v>
      </c>
      <c r="Q140" s="196">
        <v>3.5E-4</v>
      </c>
      <c r="R140" s="196">
        <f t="shared" si="2"/>
        <v>7.1959999999999993E-3</v>
      </c>
      <c r="S140" s="196">
        <v>0</v>
      </c>
      <c r="T140" s="19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298</v>
      </c>
      <c r="AT140" s="198" t="s">
        <v>129</v>
      </c>
      <c r="AU140" s="198" t="s">
        <v>135</v>
      </c>
      <c r="AY140" s="18" t="s">
        <v>126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135</v>
      </c>
      <c r="BK140" s="199">
        <f t="shared" si="9"/>
        <v>0</v>
      </c>
      <c r="BL140" s="18" t="s">
        <v>298</v>
      </c>
      <c r="BM140" s="198" t="s">
        <v>2221</v>
      </c>
    </row>
    <row r="141" spans="1:65" s="2" customFormat="1" ht="16.5" customHeight="1">
      <c r="A141" s="35"/>
      <c r="B141" s="36"/>
      <c r="C141" s="187" t="s">
        <v>266</v>
      </c>
      <c r="D141" s="187" t="s">
        <v>129</v>
      </c>
      <c r="E141" s="188" t="s">
        <v>2222</v>
      </c>
      <c r="F141" s="189" t="s">
        <v>2223</v>
      </c>
      <c r="G141" s="190" t="s">
        <v>222</v>
      </c>
      <c r="H141" s="191">
        <v>137.4</v>
      </c>
      <c r="I141" s="192"/>
      <c r="J141" s="193">
        <f t="shared" si="0"/>
        <v>0</v>
      </c>
      <c r="K141" s="189" t="s">
        <v>133</v>
      </c>
      <c r="L141" s="40"/>
      <c r="M141" s="194" t="s">
        <v>1</v>
      </c>
      <c r="N141" s="195" t="s">
        <v>42</v>
      </c>
      <c r="O141" s="72"/>
      <c r="P141" s="196">
        <f t="shared" si="1"/>
        <v>0</v>
      </c>
      <c r="Q141" s="196">
        <v>5.6999999999999998E-4</v>
      </c>
      <c r="R141" s="196">
        <f t="shared" si="2"/>
        <v>7.8317999999999999E-2</v>
      </c>
      <c r="S141" s="196">
        <v>0</v>
      </c>
      <c r="T141" s="19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298</v>
      </c>
      <c r="AT141" s="198" t="s">
        <v>129</v>
      </c>
      <c r="AU141" s="198" t="s">
        <v>135</v>
      </c>
      <c r="AY141" s="18" t="s">
        <v>126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135</v>
      </c>
      <c r="BK141" s="199">
        <f t="shared" si="9"/>
        <v>0</v>
      </c>
      <c r="BL141" s="18" t="s">
        <v>298</v>
      </c>
      <c r="BM141" s="198" t="s">
        <v>2224</v>
      </c>
    </row>
    <row r="142" spans="1:65" s="2" customFormat="1" ht="16.5" customHeight="1">
      <c r="A142" s="35"/>
      <c r="B142" s="36"/>
      <c r="C142" s="187" t="s">
        <v>278</v>
      </c>
      <c r="D142" s="187" t="s">
        <v>129</v>
      </c>
      <c r="E142" s="188" t="s">
        <v>2225</v>
      </c>
      <c r="F142" s="189" t="s">
        <v>2226</v>
      </c>
      <c r="G142" s="190" t="s">
        <v>222</v>
      </c>
      <c r="H142" s="191">
        <v>6.82</v>
      </c>
      <c r="I142" s="192"/>
      <c r="J142" s="193">
        <f t="shared" si="0"/>
        <v>0</v>
      </c>
      <c r="K142" s="189" t="s">
        <v>133</v>
      </c>
      <c r="L142" s="40"/>
      <c r="M142" s="194" t="s">
        <v>1</v>
      </c>
      <c r="N142" s="195" t="s">
        <v>42</v>
      </c>
      <c r="O142" s="72"/>
      <c r="P142" s="196">
        <f t="shared" si="1"/>
        <v>0</v>
      </c>
      <c r="Q142" s="196">
        <v>1.14E-3</v>
      </c>
      <c r="R142" s="196">
        <f t="shared" si="2"/>
        <v>7.7748000000000001E-3</v>
      </c>
      <c r="S142" s="196">
        <v>0</v>
      </c>
      <c r="T142" s="19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298</v>
      </c>
      <c r="AT142" s="198" t="s">
        <v>129</v>
      </c>
      <c r="AU142" s="198" t="s">
        <v>135</v>
      </c>
      <c r="AY142" s="18" t="s">
        <v>126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135</v>
      </c>
      <c r="BK142" s="199">
        <f t="shared" si="9"/>
        <v>0</v>
      </c>
      <c r="BL142" s="18" t="s">
        <v>298</v>
      </c>
      <c r="BM142" s="198" t="s">
        <v>2227</v>
      </c>
    </row>
    <row r="143" spans="1:65" s="2" customFormat="1" ht="16.5" customHeight="1">
      <c r="A143" s="35"/>
      <c r="B143" s="36"/>
      <c r="C143" s="187" t="s">
        <v>284</v>
      </c>
      <c r="D143" s="187" t="s">
        <v>129</v>
      </c>
      <c r="E143" s="188" t="s">
        <v>2228</v>
      </c>
      <c r="F143" s="189" t="s">
        <v>2229</v>
      </c>
      <c r="G143" s="190" t="s">
        <v>301</v>
      </c>
      <c r="H143" s="191">
        <v>32</v>
      </c>
      <c r="I143" s="192"/>
      <c r="J143" s="193">
        <f t="shared" si="0"/>
        <v>0</v>
      </c>
      <c r="K143" s="189" t="s">
        <v>133</v>
      </c>
      <c r="L143" s="40"/>
      <c r="M143" s="194" t="s">
        <v>1</v>
      </c>
      <c r="N143" s="195" t="s">
        <v>42</v>
      </c>
      <c r="O143" s="72"/>
      <c r="P143" s="196">
        <f t="shared" si="1"/>
        <v>0</v>
      </c>
      <c r="Q143" s="196">
        <v>2.2000000000000001E-4</v>
      </c>
      <c r="R143" s="196">
        <f t="shared" si="2"/>
        <v>7.0400000000000003E-3</v>
      </c>
      <c r="S143" s="196">
        <v>0</v>
      </c>
      <c r="T143" s="19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298</v>
      </c>
      <c r="AT143" s="198" t="s">
        <v>129</v>
      </c>
      <c r="AU143" s="198" t="s">
        <v>135</v>
      </c>
      <c r="AY143" s="18" t="s">
        <v>126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135</v>
      </c>
      <c r="BK143" s="199">
        <f t="shared" si="9"/>
        <v>0</v>
      </c>
      <c r="BL143" s="18" t="s">
        <v>298</v>
      </c>
      <c r="BM143" s="198" t="s">
        <v>2230</v>
      </c>
    </row>
    <row r="144" spans="1:65" s="13" customFormat="1">
      <c r="B144" s="205"/>
      <c r="C144" s="206"/>
      <c r="D144" s="207" t="s">
        <v>211</v>
      </c>
      <c r="E144" s="208" t="s">
        <v>1</v>
      </c>
      <c r="F144" s="209" t="s">
        <v>2231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211</v>
      </c>
      <c r="AU144" s="215" t="s">
        <v>135</v>
      </c>
      <c r="AV144" s="13" t="s">
        <v>83</v>
      </c>
      <c r="AW144" s="13" t="s">
        <v>32</v>
      </c>
      <c r="AX144" s="13" t="s">
        <v>76</v>
      </c>
      <c r="AY144" s="215" t="s">
        <v>126</v>
      </c>
    </row>
    <row r="145" spans="1:65" s="14" customFormat="1">
      <c r="B145" s="216"/>
      <c r="C145" s="217"/>
      <c r="D145" s="207" t="s">
        <v>211</v>
      </c>
      <c r="E145" s="218" t="s">
        <v>1</v>
      </c>
      <c r="F145" s="219" t="s">
        <v>298</v>
      </c>
      <c r="G145" s="217"/>
      <c r="H145" s="220">
        <v>16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211</v>
      </c>
      <c r="AU145" s="226" t="s">
        <v>135</v>
      </c>
      <c r="AV145" s="14" t="s">
        <v>135</v>
      </c>
      <c r="AW145" s="14" t="s">
        <v>32</v>
      </c>
      <c r="AX145" s="14" t="s">
        <v>76</v>
      </c>
      <c r="AY145" s="226" t="s">
        <v>126</v>
      </c>
    </row>
    <row r="146" spans="1:65" s="13" customFormat="1">
      <c r="B146" s="205"/>
      <c r="C146" s="206"/>
      <c r="D146" s="207" t="s">
        <v>211</v>
      </c>
      <c r="E146" s="208" t="s">
        <v>1</v>
      </c>
      <c r="F146" s="209" t="s">
        <v>2232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211</v>
      </c>
      <c r="AU146" s="215" t="s">
        <v>135</v>
      </c>
      <c r="AV146" s="13" t="s">
        <v>83</v>
      </c>
      <c r="AW146" s="13" t="s">
        <v>32</v>
      </c>
      <c r="AX146" s="13" t="s">
        <v>76</v>
      </c>
      <c r="AY146" s="215" t="s">
        <v>126</v>
      </c>
    </row>
    <row r="147" spans="1:65" s="14" customFormat="1">
      <c r="B147" s="216"/>
      <c r="C147" s="217"/>
      <c r="D147" s="207" t="s">
        <v>211</v>
      </c>
      <c r="E147" s="218" t="s">
        <v>1</v>
      </c>
      <c r="F147" s="219" t="s">
        <v>298</v>
      </c>
      <c r="G147" s="217"/>
      <c r="H147" s="220">
        <v>16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211</v>
      </c>
      <c r="AU147" s="226" t="s">
        <v>135</v>
      </c>
      <c r="AV147" s="14" t="s">
        <v>135</v>
      </c>
      <c r="AW147" s="14" t="s">
        <v>32</v>
      </c>
      <c r="AX147" s="14" t="s">
        <v>76</v>
      </c>
      <c r="AY147" s="226" t="s">
        <v>126</v>
      </c>
    </row>
    <row r="148" spans="1:65" s="15" customFormat="1">
      <c r="B148" s="227"/>
      <c r="C148" s="228"/>
      <c r="D148" s="207" t="s">
        <v>211</v>
      </c>
      <c r="E148" s="229" t="s">
        <v>1</v>
      </c>
      <c r="F148" s="230" t="s">
        <v>219</v>
      </c>
      <c r="G148" s="228"/>
      <c r="H148" s="231">
        <v>32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211</v>
      </c>
      <c r="AU148" s="237" t="s">
        <v>135</v>
      </c>
      <c r="AV148" s="15" t="s">
        <v>148</v>
      </c>
      <c r="AW148" s="15" t="s">
        <v>32</v>
      </c>
      <c r="AX148" s="15" t="s">
        <v>83</v>
      </c>
      <c r="AY148" s="237" t="s">
        <v>126</v>
      </c>
    </row>
    <row r="149" spans="1:65" s="2" customFormat="1" ht="16.5" customHeight="1">
      <c r="A149" s="35"/>
      <c r="B149" s="36"/>
      <c r="C149" s="187" t="s">
        <v>8</v>
      </c>
      <c r="D149" s="187" t="s">
        <v>129</v>
      </c>
      <c r="E149" s="188" t="s">
        <v>2233</v>
      </c>
      <c r="F149" s="189" t="s">
        <v>2234</v>
      </c>
      <c r="G149" s="190" t="s">
        <v>301</v>
      </c>
      <c r="H149" s="191">
        <v>4</v>
      </c>
      <c r="I149" s="192"/>
      <c r="J149" s="193">
        <f>ROUND(I149*H149,2)</f>
        <v>0</v>
      </c>
      <c r="K149" s="189" t="s">
        <v>133</v>
      </c>
      <c r="L149" s="40"/>
      <c r="M149" s="194" t="s">
        <v>1</v>
      </c>
      <c r="N149" s="195" t="s">
        <v>42</v>
      </c>
      <c r="O149" s="72"/>
      <c r="P149" s="196">
        <f>O149*H149</f>
        <v>0</v>
      </c>
      <c r="Q149" s="196">
        <v>2.9E-4</v>
      </c>
      <c r="R149" s="196">
        <f>Q149*H149</f>
        <v>1.16E-3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298</v>
      </c>
      <c r="AT149" s="198" t="s">
        <v>129</v>
      </c>
      <c r="AU149" s="198" t="s">
        <v>135</v>
      </c>
      <c r="AY149" s="18" t="s">
        <v>126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135</v>
      </c>
      <c r="BK149" s="199">
        <f>ROUND(I149*H149,2)</f>
        <v>0</v>
      </c>
      <c r="BL149" s="18" t="s">
        <v>298</v>
      </c>
      <c r="BM149" s="198" t="s">
        <v>2235</v>
      </c>
    </row>
    <row r="150" spans="1:65" s="2" customFormat="1" ht="16.5" customHeight="1">
      <c r="A150" s="35"/>
      <c r="B150" s="36"/>
      <c r="C150" s="187" t="s">
        <v>298</v>
      </c>
      <c r="D150" s="187" t="s">
        <v>129</v>
      </c>
      <c r="E150" s="188" t="s">
        <v>2236</v>
      </c>
      <c r="F150" s="189" t="s">
        <v>2237</v>
      </c>
      <c r="G150" s="190" t="s">
        <v>132</v>
      </c>
      <c r="H150" s="191">
        <v>1</v>
      </c>
      <c r="I150" s="192"/>
      <c r="J150" s="193">
        <f>ROUND(I150*H150,2)</f>
        <v>0</v>
      </c>
      <c r="K150" s="189" t="s">
        <v>1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298</v>
      </c>
      <c r="AT150" s="198" t="s">
        <v>129</v>
      </c>
      <c r="AU150" s="198" t="s">
        <v>135</v>
      </c>
      <c r="AY150" s="18" t="s">
        <v>126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135</v>
      </c>
      <c r="BK150" s="199">
        <f>ROUND(I150*H150,2)</f>
        <v>0</v>
      </c>
      <c r="BL150" s="18" t="s">
        <v>298</v>
      </c>
      <c r="BM150" s="198" t="s">
        <v>2238</v>
      </c>
    </row>
    <row r="151" spans="1:65" s="2" customFormat="1" ht="24.2" customHeight="1">
      <c r="A151" s="35"/>
      <c r="B151" s="36"/>
      <c r="C151" s="187" t="s">
        <v>304</v>
      </c>
      <c r="D151" s="187" t="s">
        <v>129</v>
      </c>
      <c r="E151" s="188" t="s">
        <v>2239</v>
      </c>
      <c r="F151" s="189" t="s">
        <v>2240</v>
      </c>
      <c r="G151" s="190" t="s">
        <v>132</v>
      </c>
      <c r="H151" s="191">
        <v>1</v>
      </c>
      <c r="I151" s="192"/>
      <c r="J151" s="193">
        <f>ROUND(I151*H151,2)</f>
        <v>0</v>
      </c>
      <c r="K151" s="189" t="s">
        <v>1</v>
      </c>
      <c r="L151" s="40"/>
      <c r="M151" s="194" t="s">
        <v>1</v>
      </c>
      <c r="N151" s="195" t="s">
        <v>42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298</v>
      </c>
      <c r="AT151" s="198" t="s">
        <v>129</v>
      </c>
      <c r="AU151" s="198" t="s">
        <v>135</v>
      </c>
      <c r="AY151" s="18" t="s">
        <v>126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135</v>
      </c>
      <c r="BK151" s="199">
        <f>ROUND(I151*H151,2)</f>
        <v>0</v>
      </c>
      <c r="BL151" s="18" t="s">
        <v>298</v>
      </c>
      <c r="BM151" s="198" t="s">
        <v>2241</v>
      </c>
    </row>
    <row r="152" spans="1:65" s="2" customFormat="1" ht="24.2" customHeight="1">
      <c r="A152" s="35"/>
      <c r="B152" s="36"/>
      <c r="C152" s="187" t="s">
        <v>309</v>
      </c>
      <c r="D152" s="187" t="s">
        <v>129</v>
      </c>
      <c r="E152" s="188" t="s">
        <v>2242</v>
      </c>
      <c r="F152" s="189" t="s">
        <v>2243</v>
      </c>
      <c r="G152" s="190" t="s">
        <v>1208</v>
      </c>
      <c r="H152" s="265"/>
      <c r="I152" s="192"/>
      <c r="J152" s="193">
        <f>ROUND(I152*H152,2)</f>
        <v>0</v>
      </c>
      <c r="K152" s="189" t="s">
        <v>133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298</v>
      </c>
      <c r="AT152" s="198" t="s">
        <v>129</v>
      </c>
      <c r="AU152" s="198" t="s">
        <v>135</v>
      </c>
      <c r="AY152" s="18" t="s">
        <v>126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135</v>
      </c>
      <c r="BK152" s="199">
        <f>ROUND(I152*H152,2)</f>
        <v>0</v>
      </c>
      <c r="BL152" s="18" t="s">
        <v>298</v>
      </c>
      <c r="BM152" s="198" t="s">
        <v>2244</v>
      </c>
    </row>
    <row r="153" spans="1:65" s="12" customFormat="1" ht="22.9" customHeight="1">
      <c r="B153" s="171"/>
      <c r="C153" s="172"/>
      <c r="D153" s="173" t="s">
        <v>75</v>
      </c>
      <c r="E153" s="185" t="s">
        <v>2245</v>
      </c>
      <c r="F153" s="185" t="s">
        <v>2246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SUM(P154:P189)</f>
        <v>0</v>
      </c>
      <c r="Q153" s="179"/>
      <c r="R153" s="180">
        <f>SUM(R154:R189)</f>
        <v>0.69143240000000006</v>
      </c>
      <c r="S153" s="179"/>
      <c r="T153" s="181">
        <f>SUM(T154:T189)</f>
        <v>0</v>
      </c>
      <c r="AR153" s="182" t="s">
        <v>135</v>
      </c>
      <c r="AT153" s="183" t="s">
        <v>75</v>
      </c>
      <c r="AU153" s="183" t="s">
        <v>83</v>
      </c>
      <c r="AY153" s="182" t="s">
        <v>126</v>
      </c>
      <c r="BK153" s="184">
        <f>SUM(BK154:BK189)</f>
        <v>0</v>
      </c>
    </row>
    <row r="154" spans="1:65" s="2" customFormat="1" ht="16.5" customHeight="1">
      <c r="A154" s="35"/>
      <c r="B154" s="36"/>
      <c r="C154" s="187" t="s">
        <v>314</v>
      </c>
      <c r="D154" s="187" t="s">
        <v>129</v>
      </c>
      <c r="E154" s="188" t="s">
        <v>2247</v>
      </c>
      <c r="F154" s="189" t="s">
        <v>2248</v>
      </c>
      <c r="G154" s="190" t="s">
        <v>132</v>
      </c>
      <c r="H154" s="191">
        <v>1</v>
      </c>
      <c r="I154" s="192"/>
      <c r="J154" s="193">
        <f t="shared" ref="J154:J170" si="10">ROUND(I154*H154,2)</f>
        <v>0</v>
      </c>
      <c r="K154" s="189" t="s">
        <v>1</v>
      </c>
      <c r="L154" s="40"/>
      <c r="M154" s="194" t="s">
        <v>1</v>
      </c>
      <c r="N154" s="195" t="s">
        <v>42</v>
      </c>
      <c r="O154" s="72"/>
      <c r="P154" s="196">
        <f t="shared" ref="P154:P170" si="11">O154*H154</f>
        <v>0</v>
      </c>
      <c r="Q154" s="196">
        <v>0</v>
      </c>
      <c r="R154" s="196">
        <f t="shared" ref="R154:R170" si="12">Q154*H154</f>
        <v>0</v>
      </c>
      <c r="S154" s="196">
        <v>0</v>
      </c>
      <c r="T154" s="197">
        <f t="shared" ref="T154:T170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298</v>
      </c>
      <c r="AT154" s="198" t="s">
        <v>129</v>
      </c>
      <c r="AU154" s="198" t="s">
        <v>135</v>
      </c>
      <c r="AY154" s="18" t="s">
        <v>126</v>
      </c>
      <c r="BE154" s="199">
        <f t="shared" ref="BE154:BE170" si="14">IF(N154="základní",J154,0)</f>
        <v>0</v>
      </c>
      <c r="BF154" s="199">
        <f t="shared" ref="BF154:BF170" si="15">IF(N154="snížená",J154,0)</f>
        <v>0</v>
      </c>
      <c r="BG154" s="199">
        <f t="shared" ref="BG154:BG170" si="16">IF(N154="zákl. přenesená",J154,0)</f>
        <v>0</v>
      </c>
      <c r="BH154" s="199">
        <f t="shared" ref="BH154:BH170" si="17">IF(N154="sníž. přenesená",J154,0)</f>
        <v>0</v>
      </c>
      <c r="BI154" s="199">
        <f t="shared" ref="BI154:BI170" si="18">IF(N154="nulová",J154,0)</f>
        <v>0</v>
      </c>
      <c r="BJ154" s="18" t="s">
        <v>135</v>
      </c>
      <c r="BK154" s="199">
        <f t="shared" ref="BK154:BK170" si="19">ROUND(I154*H154,2)</f>
        <v>0</v>
      </c>
      <c r="BL154" s="18" t="s">
        <v>298</v>
      </c>
      <c r="BM154" s="198" t="s">
        <v>2249</v>
      </c>
    </row>
    <row r="155" spans="1:65" s="2" customFormat="1" ht="16.5" customHeight="1">
      <c r="A155" s="35"/>
      <c r="B155" s="36"/>
      <c r="C155" s="187" t="s">
        <v>319</v>
      </c>
      <c r="D155" s="187" t="s">
        <v>129</v>
      </c>
      <c r="E155" s="188" t="s">
        <v>2250</v>
      </c>
      <c r="F155" s="189" t="s">
        <v>2251</v>
      </c>
      <c r="G155" s="190" t="s">
        <v>222</v>
      </c>
      <c r="H155" s="191">
        <v>7.33</v>
      </c>
      <c r="I155" s="192"/>
      <c r="J155" s="193">
        <f t="shared" si="10"/>
        <v>0</v>
      </c>
      <c r="K155" s="189" t="s">
        <v>133</v>
      </c>
      <c r="L155" s="40"/>
      <c r="M155" s="194" t="s">
        <v>1</v>
      </c>
      <c r="N155" s="195" t="s">
        <v>42</v>
      </c>
      <c r="O155" s="72"/>
      <c r="P155" s="196">
        <f t="shared" si="11"/>
        <v>0</v>
      </c>
      <c r="Q155" s="196">
        <v>1.57E-3</v>
      </c>
      <c r="R155" s="196">
        <f t="shared" si="12"/>
        <v>1.15081E-2</v>
      </c>
      <c r="S155" s="196">
        <v>0</v>
      </c>
      <c r="T155" s="19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298</v>
      </c>
      <c r="AT155" s="198" t="s">
        <v>129</v>
      </c>
      <c r="AU155" s="198" t="s">
        <v>135</v>
      </c>
      <c r="AY155" s="18" t="s">
        <v>126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8" t="s">
        <v>135</v>
      </c>
      <c r="BK155" s="199">
        <f t="shared" si="19"/>
        <v>0</v>
      </c>
      <c r="BL155" s="18" t="s">
        <v>298</v>
      </c>
      <c r="BM155" s="198" t="s">
        <v>2252</v>
      </c>
    </row>
    <row r="156" spans="1:65" s="2" customFormat="1" ht="16.5" customHeight="1">
      <c r="A156" s="35"/>
      <c r="B156" s="36"/>
      <c r="C156" s="187" t="s">
        <v>7</v>
      </c>
      <c r="D156" s="187" t="s">
        <v>129</v>
      </c>
      <c r="E156" s="188" t="s">
        <v>2253</v>
      </c>
      <c r="F156" s="189" t="s">
        <v>2254</v>
      </c>
      <c r="G156" s="190" t="s">
        <v>222</v>
      </c>
      <c r="H156" s="191">
        <v>35.44</v>
      </c>
      <c r="I156" s="192"/>
      <c r="J156" s="193">
        <f t="shared" si="10"/>
        <v>0</v>
      </c>
      <c r="K156" s="189" t="s">
        <v>133</v>
      </c>
      <c r="L156" s="40"/>
      <c r="M156" s="194" t="s">
        <v>1</v>
      </c>
      <c r="N156" s="195" t="s">
        <v>42</v>
      </c>
      <c r="O156" s="72"/>
      <c r="P156" s="196">
        <f t="shared" si="11"/>
        <v>0</v>
      </c>
      <c r="Q156" s="196">
        <v>2.4499999999999999E-3</v>
      </c>
      <c r="R156" s="196">
        <f t="shared" si="12"/>
        <v>8.6827999999999989E-2</v>
      </c>
      <c r="S156" s="196">
        <v>0</v>
      </c>
      <c r="T156" s="19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298</v>
      </c>
      <c r="AT156" s="198" t="s">
        <v>129</v>
      </c>
      <c r="AU156" s="198" t="s">
        <v>135</v>
      </c>
      <c r="AY156" s="18" t="s">
        <v>126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8" t="s">
        <v>135</v>
      </c>
      <c r="BK156" s="199">
        <f t="shared" si="19"/>
        <v>0</v>
      </c>
      <c r="BL156" s="18" t="s">
        <v>298</v>
      </c>
      <c r="BM156" s="198" t="s">
        <v>2255</v>
      </c>
    </row>
    <row r="157" spans="1:65" s="2" customFormat="1" ht="21.75" customHeight="1">
      <c r="A157" s="35"/>
      <c r="B157" s="36"/>
      <c r="C157" s="187" t="s">
        <v>328</v>
      </c>
      <c r="D157" s="187" t="s">
        <v>129</v>
      </c>
      <c r="E157" s="188" t="s">
        <v>2256</v>
      </c>
      <c r="F157" s="189" t="s">
        <v>2257</v>
      </c>
      <c r="G157" s="190" t="s">
        <v>222</v>
      </c>
      <c r="H157" s="191">
        <v>136.97999999999999</v>
      </c>
      <c r="I157" s="192"/>
      <c r="J157" s="193">
        <f t="shared" si="10"/>
        <v>0</v>
      </c>
      <c r="K157" s="189" t="s">
        <v>133</v>
      </c>
      <c r="L157" s="40"/>
      <c r="M157" s="194" t="s">
        <v>1</v>
      </c>
      <c r="N157" s="195" t="s">
        <v>42</v>
      </c>
      <c r="O157" s="72"/>
      <c r="P157" s="196">
        <f t="shared" si="11"/>
        <v>0</v>
      </c>
      <c r="Q157" s="196">
        <v>7.7999999999999999E-4</v>
      </c>
      <c r="R157" s="196">
        <f t="shared" si="12"/>
        <v>0.10684439999999999</v>
      </c>
      <c r="S157" s="196">
        <v>0</v>
      </c>
      <c r="T157" s="19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298</v>
      </c>
      <c r="AT157" s="198" t="s">
        <v>129</v>
      </c>
      <c r="AU157" s="198" t="s">
        <v>135</v>
      </c>
      <c r="AY157" s="18" t="s">
        <v>126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8" t="s">
        <v>135</v>
      </c>
      <c r="BK157" s="199">
        <f t="shared" si="19"/>
        <v>0</v>
      </c>
      <c r="BL157" s="18" t="s">
        <v>298</v>
      </c>
      <c r="BM157" s="198" t="s">
        <v>2258</v>
      </c>
    </row>
    <row r="158" spans="1:65" s="2" customFormat="1" ht="21.75" customHeight="1">
      <c r="A158" s="35"/>
      <c r="B158" s="36"/>
      <c r="C158" s="187" t="s">
        <v>333</v>
      </c>
      <c r="D158" s="187" t="s">
        <v>129</v>
      </c>
      <c r="E158" s="188" t="s">
        <v>2259</v>
      </c>
      <c r="F158" s="189" t="s">
        <v>2260</v>
      </c>
      <c r="G158" s="190" t="s">
        <v>222</v>
      </c>
      <c r="H158" s="191">
        <v>79.069999999999993</v>
      </c>
      <c r="I158" s="192"/>
      <c r="J158" s="193">
        <f t="shared" si="10"/>
        <v>0</v>
      </c>
      <c r="K158" s="189" t="s">
        <v>133</v>
      </c>
      <c r="L158" s="40"/>
      <c r="M158" s="194" t="s">
        <v>1</v>
      </c>
      <c r="N158" s="195" t="s">
        <v>42</v>
      </c>
      <c r="O158" s="72"/>
      <c r="P158" s="196">
        <f t="shared" si="11"/>
        <v>0</v>
      </c>
      <c r="Q158" s="196">
        <v>9.6000000000000002E-4</v>
      </c>
      <c r="R158" s="196">
        <f t="shared" si="12"/>
        <v>7.5907199999999994E-2</v>
      </c>
      <c r="S158" s="196">
        <v>0</v>
      </c>
      <c r="T158" s="197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298</v>
      </c>
      <c r="AT158" s="198" t="s">
        <v>129</v>
      </c>
      <c r="AU158" s="198" t="s">
        <v>135</v>
      </c>
      <c r="AY158" s="18" t="s">
        <v>126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8" t="s">
        <v>135</v>
      </c>
      <c r="BK158" s="199">
        <f t="shared" si="19"/>
        <v>0</v>
      </c>
      <c r="BL158" s="18" t="s">
        <v>298</v>
      </c>
      <c r="BM158" s="198" t="s">
        <v>2261</v>
      </c>
    </row>
    <row r="159" spans="1:65" s="2" customFormat="1" ht="21.75" customHeight="1">
      <c r="A159" s="35"/>
      <c r="B159" s="36"/>
      <c r="C159" s="187" t="s">
        <v>339</v>
      </c>
      <c r="D159" s="187" t="s">
        <v>129</v>
      </c>
      <c r="E159" s="188" t="s">
        <v>2262</v>
      </c>
      <c r="F159" s="189" t="s">
        <v>2263</v>
      </c>
      <c r="G159" s="190" t="s">
        <v>222</v>
      </c>
      <c r="H159" s="191">
        <v>49.39</v>
      </c>
      <c r="I159" s="192"/>
      <c r="J159" s="193">
        <f t="shared" si="10"/>
        <v>0</v>
      </c>
      <c r="K159" s="189" t="s">
        <v>133</v>
      </c>
      <c r="L159" s="40"/>
      <c r="M159" s="194" t="s">
        <v>1</v>
      </c>
      <c r="N159" s="195" t="s">
        <v>42</v>
      </c>
      <c r="O159" s="72"/>
      <c r="P159" s="196">
        <f t="shared" si="11"/>
        <v>0</v>
      </c>
      <c r="Q159" s="196">
        <v>1.25E-3</v>
      </c>
      <c r="R159" s="196">
        <f t="shared" si="12"/>
        <v>6.1737500000000001E-2</v>
      </c>
      <c r="S159" s="196">
        <v>0</v>
      </c>
      <c r="T159" s="197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298</v>
      </c>
      <c r="AT159" s="198" t="s">
        <v>129</v>
      </c>
      <c r="AU159" s="198" t="s">
        <v>135</v>
      </c>
      <c r="AY159" s="18" t="s">
        <v>126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8" t="s">
        <v>135</v>
      </c>
      <c r="BK159" s="199">
        <f t="shared" si="19"/>
        <v>0</v>
      </c>
      <c r="BL159" s="18" t="s">
        <v>298</v>
      </c>
      <c r="BM159" s="198" t="s">
        <v>2264</v>
      </c>
    </row>
    <row r="160" spans="1:65" s="2" customFormat="1" ht="21.75" customHeight="1">
      <c r="A160" s="35"/>
      <c r="B160" s="36"/>
      <c r="C160" s="187" t="s">
        <v>347</v>
      </c>
      <c r="D160" s="187" t="s">
        <v>129</v>
      </c>
      <c r="E160" s="188" t="s">
        <v>2265</v>
      </c>
      <c r="F160" s="189" t="s">
        <v>2266</v>
      </c>
      <c r="G160" s="190" t="s">
        <v>222</v>
      </c>
      <c r="H160" s="191">
        <v>40.51</v>
      </c>
      <c r="I160" s="192"/>
      <c r="J160" s="193">
        <f t="shared" si="10"/>
        <v>0</v>
      </c>
      <c r="K160" s="189" t="s">
        <v>133</v>
      </c>
      <c r="L160" s="40"/>
      <c r="M160" s="194" t="s">
        <v>1</v>
      </c>
      <c r="N160" s="195" t="s">
        <v>42</v>
      </c>
      <c r="O160" s="72"/>
      <c r="P160" s="196">
        <f t="shared" si="11"/>
        <v>0</v>
      </c>
      <c r="Q160" s="196">
        <v>2.5600000000000002E-3</v>
      </c>
      <c r="R160" s="196">
        <f t="shared" si="12"/>
        <v>0.10370560000000001</v>
      </c>
      <c r="S160" s="196">
        <v>0</v>
      </c>
      <c r="T160" s="19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298</v>
      </c>
      <c r="AT160" s="198" t="s">
        <v>129</v>
      </c>
      <c r="AU160" s="198" t="s">
        <v>135</v>
      </c>
      <c r="AY160" s="18" t="s">
        <v>126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8" t="s">
        <v>135</v>
      </c>
      <c r="BK160" s="199">
        <f t="shared" si="19"/>
        <v>0</v>
      </c>
      <c r="BL160" s="18" t="s">
        <v>298</v>
      </c>
      <c r="BM160" s="198" t="s">
        <v>2267</v>
      </c>
    </row>
    <row r="161" spans="1:65" s="2" customFormat="1" ht="33" customHeight="1">
      <c r="A161" s="35"/>
      <c r="B161" s="36"/>
      <c r="C161" s="187" t="s">
        <v>358</v>
      </c>
      <c r="D161" s="187" t="s">
        <v>129</v>
      </c>
      <c r="E161" s="188" t="s">
        <v>2268</v>
      </c>
      <c r="F161" s="189" t="s">
        <v>2269</v>
      </c>
      <c r="G161" s="190" t="s">
        <v>222</v>
      </c>
      <c r="H161" s="191">
        <v>15.51</v>
      </c>
      <c r="I161" s="192"/>
      <c r="J161" s="193">
        <f t="shared" si="10"/>
        <v>0</v>
      </c>
      <c r="K161" s="189" t="s">
        <v>133</v>
      </c>
      <c r="L161" s="40"/>
      <c r="M161" s="194" t="s">
        <v>1</v>
      </c>
      <c r="N161" s="195" t="s">
        <v>42</v>
      </c>
      <c r="O161" s="72"/>
      <c r="P161" s="196">
        <f t="shared" si="11"/>
        <v>0</v>
      </c>
      <c r="Q161" s="196">
        <v>1.6000000000000001E-4</v>
      </c>
      <c r="R161" s="196">
        <f t="shared" si="12"/>
        <v>2.4816E-3</v>
      </c>
      <c r="S161" s="196">
        <v>0</v>
      </c>
      <c r="T161" s="19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298</v>
      </c>
      <c r="AT161" s="198" t="s">
        <v>129</v>
      </c>
      <c r="AU161" s="198" t="s">
        <v>135</v>
      </c>
      <c r="AY161" s="18" t="s">
        <v>126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8" t="s">
        <v>135</v>
      </c>
      <c r="BK161" s="199">
        <f t="shared" si="19"/>
        <v>0</v>
      </c>
      <c r="BL161" s="18" t="s">
        <v>298</v>
      </c>
      <c r="BM161" s="198" t="s">
        <v>2270</v>
      </c>
    </row>
    <row r="162" spans="1:65" s="2" customFormat="1" ht="33" customHeight="1">
      <c r="A162" s="35"/>
      <c r="B162" s="36"/>
      <c r="C162" s="187" t="s">
        <v>365</v>
      </c>
      <c r="D162" s="187" t="s">
        <v>129</v>
      </c>
      <c r="E162" s="188" t="s">
        <v>2271</v>
      </c>
      <c r="F162" s="189" t="s">
        <v>2272</v>
      </c>
      <c r="G162" s="190" t="s">
        <v>222</v>
      </c>
      <c r="H162" s="191">
        <v>100</v>
      </c>
      <c r="I162" s="192"/>
      <c r="J162" s="193">
        <f t="shared" si="10"/>
        <v>0</v>
      </c>
      <c r="K162" s="189" t="s">
        <v>133</v>
      </c>
      <c r="L162" s="40"/>
      <c r="M162" s="194" t="s">
        <v>1</v>
      </c>
      <c r="N162" s="195" t="s">
        <v>42</v>
      </c>
      <c r="O162" s="72"/>
      <c r="P162" s="196">
        <f t="shared" si="11"/>
        <v>0</v>
      </c>
      <c r="Q162" s="196">
        <v>2.0000000000000001E-4</v>
      </c>
      <c r="R162" s="196">
        <f t="shared" si="12"/>
        <v>0.02</v>
      </c>
      <c r="S162" s="196">
        <v>0</v>
      </c>
      <c r="T162" s="19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298</v>
      </c>
      <c r="AT162" s="198" t="s">
        <v>129</v>
      </c>
      <c r="AU162" s="198" t="s">
        <v>135</v>
      </c>
      <c r="AY162" s="18" t="s">
        <v>126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8" t="s">
        <v>135</v>
      </c>
      <c r="BK162" s="199">
        <f t="shared" si="19"/>
        <v>0</v>
      </c>
      <c r="BL162" s="18" t="s">
        <v>298</v>
      </c>
      <c r="BM162" s="198" t="s">
        <v>2273</v>
      </c>
    </row>
    <row r="163" spans="1:65" s="2" customFormat="1" ht="33" customHeight="1">
      <c r="A163" s="35"/>
      <c r="B163" s="36"/>
      <c r="C163" s="187" t="s">
        <v>373</v>
      </c>
      <c r="D163" s="187" t="s">
        <v>129</v>
      </c>
      <c r="E163" s="188" t="s">
        <v>2274</v>
      </c>
      <c r="F163" s="189" t="s">
        <v>2275</v>
      </c>
      <c r="G163" s="190" t="s">
        <v>222</v>
      </c>
      <c r="H163" s="191">
        <v>25</v>
      </c>
      <c r="I163" s="192"/>
      <c r="J163" s="193">
        <f t="shared" si="10"/>
        <v>0</v>
      </c>
      <c r="K163" s="189" t="s">
        <v>133</v>
      </c>
      <c r="L163" s="40"/>
      <c r="M163" s="194" t="s">
        <v>1</v>
      </c>
      <c r="N163" s="195" t="s">
        <v>42</v>
      </c>
      <c r="O163" s="72"/>
      <c r="P163" s="196">
        <f t="shared" si="11"/>
        <v>0</v>
      </c>
      <c r="Q163" s="196">
        <v>2.4000000000000001E-4</v>
      </c>
      <c r="R163" s="196">
        <f t="shared" si="12"/>
        <v>6.0000000000000001E-3</v>
      </c>
      <c r="S163" s="196">
        <v>0</v>
      </c>
      <c r="T163" s="19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298</v>
      </c>
      <c r="AT163" s="198" t="s">
        <v>129</v>
      </c>
      <c r="AU163" s="198" t="s">
        <v>135</v>
      </c>
      <c r="AY163" s="18" t="s">
        <v>126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8" t="s">
        <v>135</v>
      </c>
      <c r="BK163" s="199">
        <f t="shared" si="19"/>
        <v>0</v>
      </c>
      <c r="BL163" s="18" t="s">
        <v>298</v>
      </c>
      <c r="BM163" s="198" t="s">
        <v>2276</v>
      </c>
    </row>
    <row r="164" spans="1:65" s="2" customFormat="1" ht="16.5" customHeight="1">
      <c r="A164" s="35"/>
      <c r="B164" s="36"/>
      <c r="C164" s="187" t="s">
        <v>384</v>
      </c>
      <c r="D164" s="187" t="s">
        <v>129</v>
      </c>
      <c r="E164" s="188" t="s">
        <v>2277</v>
      </c>
      <c r="F164" s="189" t="s">
        <v>2278</v>
      </c>
      <c r="G164" s="190" t="s">
        <v>222</v>
      </c>
      <c r="H164" s="191">
        <v>128.46</v>
      </c>
      <c r="I164" s="192"/>
      <c r="J164" s="193">
        <f t="shared" si="10"/>
        <v>0</v>
      </c>
      <c r="K164" s="189" t="s">
        <v>1</v>
      </c>
      <c r="L164" s="40"/>
      <c r="M164" s="194" t="s">
        <v>1</v>
      </c>
      <c r="N164" s="195" t="s">
        <v>42</v>
      </c>
      <c r="O164" s="72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298</v>
      </c>
      <c r="AT164" s="198" t="s">
        <v>129</v>
      </c>
      <c r="AU164" s="198" t="s">
        <v>135</v>
      </c>
      <c r="AY164" s="18" t="s">
        <v>126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135</v>
      </c>
      <c r="BK164" s="199">
        <f t="shared" si="19"/>
        <v>0</v>
      </c>
      <c r="BL164" s="18" t="s">
        <v>298</v>
      </c>
      <c r="BM164" s="198" t="s">
        <v>2279</v>
      </c>
    </row>
    <row r="165" spans="1:65" s="2" customFormat="1" ht="16.5" customHeight="1">
      <c r="A165" s="35"/>
      <c r="B165" s="36"/>
      <c r="C165" s="187" t="s">
        <v>394</v>
      </c>
      <c r="D165" s="187" t="s">
        <v>129</v>
      </c>
      <c r="E165" s="188" t="s">
        <v>2280</v>
      </c>
      <c r="F165" s="189" t="s">
        <v>2281</v>
      </c>
      <c r="G165" s="190" t="s">
        <v>301</v>
      </c>
      <c r="H165" s="191">
        <v>16</v>
      </c>
      <c r="I165" s="192"/>
      <c r="J165" s="193">
        <f t="shared" si="10"/>
        <v>0</v>
      </c>
      <c r="K165" s="189" t="s">
        <v>133</v>
      </c>
      <c r="L165" s="40"/>
      <c r="M165" s="194" t="s">
        <v>1</v>
      </c>
      <c r="N165" s="195" t="s">
        <v>42</v>
      </c>
      <c r="O165" s="72"/>
      <c r="P165" s="196">
        <f t="shared" si="11"/>
        <v>0</v>
      </c>
      <c r="Q165" s="196">
        <v>2.1000000000000001E-4</v>
      </c>
      <c r="R165" s="196">
        <f t="shared" si="12"/>
        <v>3.3600000000000001E-3</v>
      </c>
      <c r="S165" s="196">
        <v>0</v>
      </c>
      <c r="T165" s="19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298</v>
      </c>
      <c r="AT165" s="198" t="s">
        <v>129</v>
      </c>
      <c r="AU165" s="198" t="s">
        <v>135</v>
      </c>
      <c r="AY165" s="18" t="s">
        <v>126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135</v>
      </c>
      <c r="BK165" s="199">
        <f t="shared" si="19"/>
        <v>0</v>
      </c>
      <c r="BL165" s="18" t="s">
        <v>298</v>
      </c>
      <c r="BM165" s="198" t="s">
        <v>2282</v>
      </c>
    </row>
    <row r="166" spans="1:65" s="2" customFormat="1" ht="16.5" customHeight="1">
      <c r="A166" s="35"/>
      <c r="B166" s="36"/>
      <c r="C166" s="187" t="s">
        <v>400</v>
      </c>
      <c r="D166" s="187" t="s">
        <v>129</v>
      </c>
      <c r="E166" s="188" t="s">
        <v>2283</v>
      </c>
      <c r="F166" s="189" t="s">
        <v>2284</v>
      </c>
      <c r="G166" s="190" t="s">
        <v>301</v>
      </c>
      <c r="H166" s="191">
        <v>4</v>
      </c>
      <c r="I166" s="192"/>
      <c r="J166" s="193">
        <f t="shared" si="10"/>
        <v>0</v>
      </c>
      <c r="K166" s="189" t="s">
        <v>133</v>
      </c>
      <c r="L166" s="40"/>
      <c r="M166" s="194" t="s">
        <v>1</v>
      </c>
      <c r="N166" s="195" t="s">
        <v>42</v>
      </c>
      <c r="O166" s="72"/>
      <c r="P166" s="196">
        <f t="shared" si="11"/>
        <v>0</v>
      </c>
      <c r="Q166" s="196">
        <v>2.7E-4</v>
      </c>
      <c r="R166" s="196">
        <f t="shared" si="12"/>
        <v>1.08E-3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298</v>
      </c>
      <c r="AT166" s="198" t="s">
        <v>129</v>
      </c>
      <c r="AU166" s="198" t="s">
        <v>135</v>
      </c>
      <c r="AY166" s="18" t="s">
        <v>126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135</v>
      </c>
      <c r="BK166" s="199">
        <f t="shared" si="19"/>
        <v>0</v>
      </c>
      <c r="BL166" s="18" t="s">
        <v>298</v>
      </c>
      <c r="BM166" s="198" t="s">
        <v>2285</v>
      </c>
    </row>
    <row r="167" spans="1:65" s="2" customFormat="1" ht="16.5" customHeight="1">
      <c r="A167" s="35"/>
      <c r="B167" s="36"/>
      <c r="C167" s="187" t="s">
        <v>405</v>
      </c>
      <c r="D167" s="187" t="s">
        <v>129</v>
      </c>
      <c r="E167" s="188" t="s">
        <v>2286</v>
      </c>
      <c r="F167" s="189" t="s">
        <v>2287</v>
      </c>
      <c r="G167" s="190" t="s">
        <v>301</v>
      </c>
      <c r="H167" s="191">
        <v>2</v>
      </c>
      <c r="I167" s="192"/>
      <c r="J167" s="193">
        <f t="shared" si="10"/>
        <v>0</v>
      </c>
      <c r="K167" s="189" t="s">
        <v>133</v>
      </c>
      <c r="L167" s="40"/>
      <c r="M167" s="194" t="s">
        <v>1</v>
      </c>
      <c r="N167" s="195" t="s">
        <v>42</v>
      </c>
      <c r="O167" s="72"/>
      <c r="P167" s="196">
        <f t="shared" si="11"/>
        <v>0</v>
      </c>
      <c r="Q167" s="196">
        <v>4.0000000000000002E-4</v>
      </c>
      <c r="R167" s="196">
        <f t="shared" si="12"/>
        <v>8.0000000000000004E-4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298</v>
      </c>
      <c r="AT167" s="198" t="s">
        <v>129</v>
      </c>
      <c r="AU167" s="198" t="s">
        <v>135</v>
      </c>
      <c r="AY167" s="18" t="s">
        <v>126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135</v>
      </c>
      <c r="BK167" s="199">
        <f t="shared" si="19"/>
        <v>0</v>
      </c>
      <c r="BL167" s="18" t="s">
        <v>298</v>
      </c>
      <c r="BM167" s="198" t="s">
        <v>2288</v>
      </c>
    </row>
    <row r="168" spans="1:65" s="2" customFormat="1" ht="16.5" customHeight="1">
      <c r="A168" s="35"/>
      <c r="B168" s="36"/>
      <c r="C168" s="187" t="s">
        <v>411</v>
      </c>
      <c r="D168" s="187" t="s">
        <v>129</v>
      </c>
      <c r="E168" s="188" t="s">
        <v>2289</v>
      </c>
      <c r="F168" s="189" t="s">
        <v>2290</v>
      </c>
      <c r="G168" s="190" t="s">
        <v>301</v>
      </c>
      <c r="H168" s="191">
        <v>8</v>
      </c>
      <c r="I168" s="192"/>
      <c r="J168" s="193">
        <f t="shared" si="10"/>
        <v>0</v>
      </c>
      <c r="K168" s="189" t="s">
        <v>133</v>
      </c>
      <c r="L168" s="40"/>
      <c r="M168" s="194" t="s">
        <v>1</v>
      </c>
      <c r="N168" s="195" t="s">
        <v>42</v>
      </c>
      <c r="O168" s="72"/>
      <c r="P168" s="196">
        <f t="shared" si="11"/>
        <v>0</v>
      </c>
      <c r="Q168" s="196">
        <v>5.6999999999999998E-4</v>
      </c>
      <c r="R168" s="196">
        <f t="shared" si="12"/>
        <v>4.5599999999999998E-3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298</v>
      </c>
      <c r="AT168" s="198" t="s">
        <v>129</v>
      </c>
      <c r="AU168" s="198" t="s">
        <v>135</v>
      </c>
      <c r="AY168" s="18" t="s">
        <v>126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135</v>
      </c>
      <c r="BK168" s="199">
        <f t="shared" si="19"/>
        <v>0</v>
      </c>
      <c r="BL168" s="18" t="s">
        <v>298</v>
      </c>
      <c r="BM168" s="198" t="s">
        <v>2291</v>
      </c>
    </row>
    <row r="169" spans="1:65" s="2" customFormat="1" ht="16.5" customHeight="1">
      <c r="A169" s="35"/>
      <c r="B169" s="36"/>
      <c r="C169" s="187" t="s">
        <v>416</v>
      </c>
      <c r="D169" s="187" t="s">
        <v>129</v>
      </c>
      <c r="E169" s="188" t="s">
        <v>2292</v>
      </c>
      <c r="F169" s="189" t="s">
        <v>2293</v>
      </c>
      <c r="G169" s="190" t="s">
        <v>301</v>
      </c>
      <c r="H169" s="191">
        <v>4</v>
      </c>
      <c r="I169" s="192"/>
      <c r="J169" s="193">
        <f t="shared" si="10"/>
        <v>0</v>
      </c>
      <c r="K169" s="189" t="s">
        <v>133</v>
      </c>
      <c r="L169" s="40"/>
      <c r="M169" s="194" t="s">
        <v>1</v>
      </c>
      <c r="N169" s="195" t="s">
        <v>42</v>
      </c>
      <c r="O169" s="72"/>
      <c r="P169" s="196">
        <f t="shared" si="11"/>
        <v>0</v>
      </c>
      <c r="Q169" s="196">
        <v>5.9999999999999995E-4</v>
      </c>
      <c r="R169" s="196">
        <f t="shared" si="12"/>
        <v>2.3999999999999998E-3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298</v>
      </c>
      <c r="AT169" s="198" t="s">
        <v>129</v>
      </c>
      <c r="AU169" s="198" t="s">
        <v>135</v>
      </c>
      <c r="AY169" s="18" t="s">
        <v>126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135</v>
      </c>
      <c r="BK169" s="199">
        <f t="shared" si="19"/>
        <v>0</v>
      </c>
      <c r="BL169" s="18" t="s">
        <v>298</v>
      </c>
      <c r="BM169" s="198" t="s">
        <v>2294</v>
      </c>
    </row>
    <row r="170" spans="1:65" s="2" customFormat="1" ht="16.5" customHeight="1">
      <c r="A170" s="35"/>
      <c r="B170" s="36"/>
      <c r="C170" s="187" t="s">
        <v>420</v>
      </c>
      <c r="D170" s="187" t="s">
        <v>129</v>
      </c>
      <c r="E170" s="188" t="s">
        <v>2295</v>
      </c>
      <c r="F170" s="189" t="s">
        <v>2296</v>
      </c>
      <c r="G170" s="190" t="s">
        <v>301</v>
      </c>
      <c r="H170" s="191">
        <v>2</v>
      </c>
      <c r="I170" s="192"/>
      <c r="J170" s="193">
        <f t="shared" si="10"/>
        <v>0</v>
      </c>
      <c r="K170" s="189" t="s">
        <v>133</v>
      </c>
      <c r="L170" s="40"/>
      <c r="M170" s="194" t="s">
        <v>1</v>
      </c>
      <c r="N170" s="195" t="s">
        <v>42</v>
      </c>
      <c r="O170" s="72"/>
      <c r="P170" s="196">
        <f t="shared" si="11"/>
        <v>0</v>
      </c>
      <c r="Q170" s="196">
        <v>7.5000000000000002E-4</v>
      </c>
      <c r="R170" s="196">
        <f t="shared" si="12"/>
        <v>1.5E-3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298</v>
      </c>
      <c r="AT170" s="198" t="s">
        <v>129</v>
      </c>
      <c r="AU170" s="198" t="s">
        <v>135</v>
      </c>
      <c r="AY170" s="18" t="s">
        <v>126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135</v>
      </c>
      <c r="BK170" s="199">
        <f t="shared" si="19"/>
        <v>0</v>
      </c>
      <c r="BL170" s="18" t="s">
        <v>298</v>
      </c>
      <c r="BM170" s="198" t="s">
        <v>2297</v>
      </c>
    </row>
    <row r="171" spans="1:65" s="14" customFormat="1">
      <c r="B171" s="216"/>
      <c r="C171" s="217"/>
      <c r="D171" s="207" t="s">
        <v>211</v>
      </c>
      <c r="E171" s="218" t="s">
        <v>1</v>
      </c>
      <c r="F171" s="219" t="s">
        <v>135</v>
      </c>
      <c r="G171" s="217"/>
      <c r="H171" s="220">
        <v>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211</v>
      </c>
      <c r="AU171" s="226" t="s">
        <v>135</v>
      </c>
      <c r="AV171" s="14" t="s">
        <v>135</v>
      </c>
      <c r="AW171" s="14" t="s">
        <v>32</v>
      </c>
      <c r="AX171" s="14" t="s">
        <v>83</v>
      </c>
      <c r="AY171" s="226" t="s">
        <v>126</v>
      </c>
    </row>
    <row r="172" spans="1:65" s="2" customFormat="1" ht="16.5" customHeight="1">
      <c r="A172" s="35"/>
      <c r="B172" s="36"/>
      <c r="C172" s="187" t="s">
        <v>430</v>
      </c>
      <c r="D172" s="187" t="s">
        <v>129</v>
      </c>
      <c r="E172" s="188" t="s">
        <v>2298</v>
      </c>
      <c r="F172" s="189" t="s">
        <v>2299</v>
      </c>
      <c r="G172" s="190" t="s">
        <v>301</v>
      </c>
      <c r="H172" s="191">
        <v>48</v>
      </c>
      <c r="I172" s="192"/>
      <c r="J172" s="193">
        <f>ROUND(I172*H172,2)</f>
        <v>0</v>
      </c>
      <c r="K172" s="189" t="s">
        <v>133</v>
      </c>
      <c r="L172" s="40"/>
      <c r="M172" s="194" t="s">
        <v>1</v>
      </c>
      <c r="N172" s="195" t="s">
        <v>42</v>
      </c>
      <c r="O172" s="72"/>
      <c r="P172" s="196">
        <f>O172*H172</f>
        <v>0</v>
      </c>
      <c r="Q172" s="196">
        <v>9.7000000000000005E-4</v>
      </c>
      <c r="R172" s="196">
        <f>Q172*H172</f>
        <v>4.6560000000000004E-2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298</v>
      </c>
      <c r="AT172" s="198" t="s">
        <v>129</v>
      </c>
      <c r="AU172" s="198" t="s">
        <v>135</v>
      </c>
      <c r="AY172" s="18" t="s">
        <v>126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135</v>
      </c>
      <c r="BK172" s="199">
        <f>ROUND(I172*H172,2)</f>
        <v>0</v>
      </c>
      <c r="BL172" s="18" t="s">
        <v>298</v>
      </c>
      <c r="BM172" s="198" t="s">
        <v>2300</v>
      </c>
    </row>
    <row r="173" spans="1:65" s="13" customFormat="1">
      <c r="B173" s="205"/>
      <c r="C173" s="206"/>
      <c r="D173" s="207" t="s">
        <v>211</v>
      </c>
      <c r="E173" s="208" t="s">
        <v>1</v>
      </c>
      <c r="F173" s="209" t="s">
        <v>2301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211</v>
      </c>
      <c r="AU173" s="215" t="s">
        <v>135</v>
      </c>
      <c r="AV173" s="13" t="s">
        <v>83</v>
      </c>
      <c r="AW173" s="13" t="s">
        <v>32</v>
      </c>
      <c r="AX173" s="13" t="s">
        <v>76</v>
      </c>
      <c r="AY173" s="215" t="s">
        <v>126</v>
      </c>
    </row>
    <row r="174" spans="1:65" s="14" customFormat="1">
      <c r="B174" s="216"/>
      <c r="C174" s="217"/>
      <c r="D174" s="207" t="s">
        <v>211</v>
      </c>
      <c r="E174" s="218" t="s">
        <v>1</v>
      </c>
      <c r="F174" s="219" t="s">
        <v>405</v>
      </c>
      <c r="G174" s="217"/>
      <c r="H174" s="220">
        <v>32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211</v>
      </c>
      <c r="AU174" s="226" t="s">
        <v>135</v>
      </c>
      <c r="AV174" s="14" t="s">
        <v>135</v>
      </c>
      <c r="AW174" s="14" t="s">
        <v>32</v>
      </c>
      <c r="AX174" s="14" t="s">
        <v>76</v>
      </c>
      <c r="AY174" s="226" t="s">
        <v>126</v>
      </c>
    </row>
    <row r="175" spans="1:65" s="13" customFormat="1">
      <c r="B175" s="205"/>
      <c r="C175" s="206"/>
      <c r="D175" s="207" t="s">
        <v>211</v>
      </c>
      <c r="E175" s="208" t="s">
        <v>1</v>
      </c>
      <c r="F175" s="209" t="s">
        <v>2302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211</v>
      </c>
      <c r="AU175" s="215" t="s">
        <v>135</v>
      </c>
      <c r="AV175" s="13" t="s">
        <v>83</v>
      </c>
      <c r="AW175" s="13" t="s">
        <v>32</v>
      </c>
      <c r="AX175" s="13" t="s">
        <v>76</v>
      </c>
      <c r="AY175" s="215" t="s">
        <v>126</v>
      </c>
    </row>
    <row r="176" spans="1:65" s="14" customFormat="1">
      <c r="B176" s="216"/>
      <c r="C176" s="217"/>
      <c r="D176" s="207" t="s">
        <v>211</v>
      </c>
      <c r="E176" s="218" t="s">
        <v>1</v>
      </c>
      <c r="F176" s="219" t="s">
        <v>298</v>
      </c>
      <c r="G176" s="217"/>
      <c r="H176" s="220">
        <v>16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211</v>
      </c>
      <c r="AU176" s="226" t="s">
        <v>135</v>
      </c>
      <c r="AV176" s="14" t="s">
        <v>135</v>
      </c>
      <c r="AW176" s="14" t="s">
        <v>32</v>
      </c>
      <c r="AX176" s="14" t="s">
        <v>76</v>
      </c>
      <c r="AY176" s="226" t="s">
        <v>126</v>
      </c>
    </row>
    <row r="177" spans="1:65" s="15" customFormat="1">
      <c r="B177" s="227"/>
      <c r="C177" s="228"/>
      <c r="D177" s="207" t="s">
        <v>211</v>
      </c>
      <c r="E177" s="229" t="s">
        <v>1</v>
      </c>
      <c r="F177" s="230" t="s">
        <v>219</v>
      </c>
      <c r="G177" s="228"/>
      <c r="H177" s="231">
        <v>48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211</v>
      </c>
      <c r="AU177" s="237" t="s">
        <v>135</v>
      </c>
      <c r="AV177" s="15" t="s">
        <v>148</v>
      </c>
      <c r="AW177" s="15" t="s">
        <v>32</v>
      </c>
      <c r="AX177" s="15" t="s">
        <v>83</v>
      </c>
      <c r="AY177" s="237" t="s">
        <v>126</v>
      </c>
    </row>
    <row r="178" spans="1:65" s="2" customFormat="1" ht="16.5" customHeight="1">
      <c r="A178" s="35"/>
      <c r="B178" s="36"/>
      <c r="C178" s="187" t="s">
        <v>438</v>
      </c>
      <c r="D178" s="187" t="s">
        <v>129</v>
      </c>
      <c r="E178" s="188" t="s">
        <v>2303</v>
      </c>
      <c r="F178" s="189" t="s">
        <v>2304</v>
      </c>
      <c r="G178" s="190" t="s">
        <v>301</v>
      </c>
      <c r="H178" s="191">
        <v>32</v>
      </c>
      <c r="I178" s="192"/>
      <c r="J178" s="193">
        <f>ROUND(I178*H178,2)</f>
        <v>0</v>
      </c>
      <c r="K178" s="189" t="s">
        <v>133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1.23E-3</v>
      </c>
      <c r="R178" s="196">
        <f>Q178*H178</f>
        <v>3.9359999999999999E-2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298</v>
      </c>
      <c r="AT178" s="198" t="s">
        <v>129</v>
      </c>
      <c r="AU178" s="198" t="s">
        <v>135</v>
      </c>
      <c r="AY178" s="18" t="s">
        <v>126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135</v>
      </c>
      <c r="BK178" s="199">
        <f>ROUND(I178*H178,2)</f>
        <v>0</v>
      </c>
      <c r="BL178" s="18" t="s">
        <v>298</v>
      </c>
      <c r="BM178" s="198" t="s">
        <v>2305</v>
      </c>
    </row>
    <row r="179" spans="1:65" s="13" customFormat="1">
      <c r="B179" s="205"/>
      <c r="C179" s="206"/>
      <c r="D179" s="207" t="s">
        <v>211</v>
      </c>
      <c r="E179" s="208" t="s">
        <v>1</v>
      </c>
      <c r="F179" s="209" t="s">
        <v>2306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211</v>
      </c>
      <c r="AU179" s="215" t="s">
        <v>135</v>
      </c>
      <c r="AV179" s="13" t="s">
        <v>83</v>
      </c>
      <c r="AW179" s="13" t="s">
        <v>32</v>
      </c>
      <c r="AX179" s="13" t="s">
        <v>76</v>
      </c>
      <c r="AY179" s="215" t="s">
        <v>126</v>
      </c>
    </row>
    <row r="180" spans="1:65" s="14" customFormat="1">
      <c r="B180" s="216"/>
      <c r="C180" s="217"/>
      <c r="D180" s="207" t="s">
        <v>211</v>
      </c>
      <c r="E180" s="218" t="s">
        <v>1</v>
      </c>
      <c r="F180" s="219" t="s">
        <v>298</v>
      </c>
      <c r="G180" s="217"/>
      <c r="H180" s="220">
        <v>16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211</v>
      </c>
      <c r="AU180" s="226" t="s">
        <v>135</v>
      </c>
      <c r="AV180" s="14" t="s">
        <v>135</v>
      </c>
      <c r="AW180" s="14" t="s">
        <v>32</v>
      </c>
      <c r="AX180" s="14" t="s">
        <v>76</v>
      </c>
      <c r="AY180" s="226" t="s">
        <v>126</v>
      </c>
    </row>
    <row r="181" spans="1:65" s="13" customFormat="1">
      <c r="B181" s="205"/>
      <c r="C181" s="206"/>
      <c r="D181" s="207" t="s">
        <v>211</v>
      </c>
      <c r="E181" s="208" t="s">
        <v>1</v>
      </c>
      <c r="F181" s="209" t="s">
        <v>2307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211</v>
      </c>
      <c r="AU181" s="215" t="s">
        <v>135</v>
      </c>
      <c r="AV181" s="13" t="s">
        <v>83</v>
      </c>
      <c r="AW181" s="13" t="s">
        <v>32</v>
      </c>
      <c r="AX181" s="13" t="s">
        <v>76</v>
      </c>
      <c r="AY181" s="215" t="s">
        <v>126</v>
      </c>
    </row>
    <row r="182" spans="1:65" s="14" customFormat="1">
      <c r="B182" s="216"/>
      <c r="C182" s="217"/>
      <c r="D182" s="207" t="s">
        <v>211</v>
      </c>
      <c r="E182" s="218" t="s">
        <v>1</v>
      </c>
      <c r="F182" s="219" t="s">
        <v>298</v>
      </c>
      <c r="G182" s="217"/>
      <c r="H182" s="220">
        <v>16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211</v>
      </c>
      <c r="AU182" s="226" t="s">
        <v>135</v>
      </c>
      <c r="AV182" s="14" t="s">
        <v>135</v>
      </c>
      <c r="AW182" s="14" t="s">
        <v>32</v>
      </c>
      <c r="AX182" s="14" t="s">
        <v>76</v>
      </c>
      <c r="AY182" s="226" t="s">
        <v>126</v>
      </c>
    </row>
    <row r="183" spans="1:65" s="15" customFormat="1">
      <c r="B183" s="227"/>
      <c r="C183" s="228"/>
      <c r="D183" s="207" t="s">
        <v>211</v>
      </c>
      <c r="E183" s="229" t="s">
        <v>1</v>
      </c>
      <c r="F183" s="230" t="s">
        <v>219</v>
      </c>
      <c r="G183" s="228"/>
      <c r="H183" s="231">
        <v>32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211</v>
      </c>
      <c r="AU183" s="237" t="s">
        <v>135</v>
      </c>
      <c r="AV183" s="15" t="s">
        <v>148</v>
      </c>
      <c r="AW183" s="15" t="s">
        <v>32</v>
      </c>
      <c r="AX183" s="15" t="s">
        <v>83</v>
      </c>
      <c r="AY183" s="237" t="s">
        <v>126</v>
      </c>
    </row>
    <row r="184" spans="1:65" s="2" customFormat="1" ht="21.75" customHeight="1">
      <c r="A184" s="35"/>
      <c r="B184" s="36"/>
      <c r="C184" s="187" t="s">
        <v>444</v>
      </c>
      <c r="D184" s="187" t="s">
        <v>129</v>
      </c>
      <c r="E184" s="188" t="s">
        <v>2308</v>
      </c>
      <c r="F184" s="189" t="s">
        <v>2309</v>
      </c>
      <c r="G184" s="190" t="s">
        <v>132</v>
      </c>
      <c r="H184" s="191">
        <v>4</v>
      </c>
      <c r="I184" s="192"/>
      <c r="J184" s="193">
        <f t="shared" ref="J184:J189" si="20">ROUND(I184*H184,2)</f>
        <v>0</v>
      </c>
      <c r="K184" s="189" t="s">
        <v>133</v>
      </c>
      <c r="L184" s="40"/>
      <c r="M184" s="194" t="s">
        <v>1</v>
      </c>
      <c r="N184" s="195" t="s">
        <v>42</v>
      </c>
      <c r="O184" s="72"/>
      <c r="P184" s="196">
        <f t="shared" ref="P184:P189" si="21">O184*H184</f>
        <v>0</v>
      </c>
      <c r="Q184" s="196">
        <v>2.92E-2</v>
      </c>
      <c r="R184" s="196">
        <f t="shared" ref="R184:R189" si="22">Q184*H184</f>
        <v>0.1168</v>
      </c>
      <c r="S184" s="196">
        <v>0</v>
      </c>
      <c r="T184" s="197">
        <f t="shared" ref="T184:T189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298</v>
      </c>
      <c r="AT184" s="198" t="s">
        <v>129</v>
      </c>
      <c r="AU184" s="198" t="s">
        <v>135</v>
      </c>
      <c r="AY184" s="18" t="s">
        <v>126</v>
      </c>
      <c r="BE184" s="199">
        <f t="shared" ref="BE184:BE189" si="24">IF(N184="základní",J184,0)</f>
        <v>0</v>
      </c>
      <c r="BF184" s="199">
        <f t="shared" ref="BF184:BF189" si="25">IF(N184="snížená",J184,0)</f>
        <v>0</v>
      </c>
      <c r="BG184" s="199">
        <f t="shared" ref="BG184:BG189" si="26">IF(N184="zákl. přenesená",J184,0)</f>
        <v>0</v>
      </c>
      <c r="BH184" s="199">
        <f t="shared" ref="BH184:BH189" si="27">IF(N184="sníž. přenesená",J184,0)</f>
        <v>0</v>
      </c>
      <c r="BI184" s="199">
        <f t="shared" ref="BI184:BI189" si="28">IF(N184="nulová",J184,0)</f>
        <v>0</v>
      </c>
      <c r="BJ184" s="18" t="s">
        <v>135</v>
      </c>
      <c r="BK184" s="199">
        <f t="shared" ref="BK184:BK189" si="29">ROUND(I184*H184,2)</f>
        <v>0</v>
      </c>
      <c r="BL184" s="18" t="s">
        <v>298</v>
      </c>
      <c r="BM184" s="198" t="s">
        <v>2310</v>
      </c>
    </row>
    <row r="185" spans="1:65" s="2" customFormat="1" ht="16.5" customHeight="1">
      <c r="A185" s="35"/>
      <c r="B185" s="36"/>
      <c r="C185" s="187" t="s">
        <v>452</v>
      </c>
      <c r="D185" s="187" t="s">
        <v>129</v>
      </c>
      <c r="E185" s="188" t="s">
        <v>2311</v>
      </c>
      <c r="F185" s="189" t="s">
        <v>2312</v>
      </c>
      <c r="G185" s="190" t="s">
        <v>132</v>
      </c>
      <c r="H185" s="191">
        <v>8</v>
      </c>
      <c r="I185" s="192"/>
      <c r="J185" s="193">
        <f t="shared" si="20"/>
        <v>0</v>
      </c>
      <c r="K185" s="189" t="s">
        <v>1</v>
      </c>
      <c r="L185" s="40"/>
      <c r="M185" s="194" t="s">
        <v>1</v>
      </c>
      <c r="N185" s="195" t="s">
        <v>42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298</v>
      </c>
      <c r="AT185" s="198" t="s">
        <v>129</v>
      </c>
      <c r="AU185" s="198" t="s">
        <v>135</v>
      </c>
      <c r="AY185" s="18" t="s">
        <v>126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135</v>
      </c>
      <c r="BK185" s="199">
        <f t="shared" si="29"/>
        <v>0</v>
      </c>
      <c r="BL185" s="18" t="s">
        <v>298</v>
      </c>
      <c r="BM185" s="198" t="s">
        <v>2313</v>
      </c>
    </row>
    <row r="186" spans="1:65" s="2" customFormat="1" ht="16.5" customHeight="1">
      <c r="A186" s="35"/>
      <c r="B186" s="36"/>
      <c r="C186" s="187" t="s">
        <v>456</v>
      </c>
      <c r="D186" s="187" t="s">
        <v>129</v>
      </c>
      <c r="E186" s="188" t="s">
        <v>2314</v>
      </c>
      <c r="F186" s="189" t="s">
        <v>2315</v>
      </c>
      <c r="G186" s="190" t="s">
        <v>301</v>
      </c>
      <c r="H186" s="191">
        <v>16</v>
      </c>
      <c r="I186" s="192"/>
      <c r="J186" s="193">
        <f t="shared" si="20"/>
        <v>0</v>
      </c>
      <c r="K186" s="189" t="s">
        <v>1</v>
      </c>
      <c r="L186" s="40"/>
      <c r="M186" s="194" t="s">
        <v>1</v>
      </c>
      <c r="N186" s="195" t="s">
        <v>42</v>
      </c>
      <c r="O186" s="72"/>
      <c r="P186" s="196">
        <f t="shared" si="21"/>
        <v>0</v>
      </c>
      <c r="Q186" s="196">
        <v>0</v>
      </c>
      <c r="R186" s="196">
        <f t="shared" si="22"/>
        <v>0</v>
      </c>
      <c r="S186" s="196">
        <v>0</v>
      </c>
      <c r="T186" s="197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298</v>
      </c>
      <c r="AT186" s="198" t="s">
        <v>129</v>
      </c>
      <c r="AU186" s="198" t="s">
        <v>135</v>
      </c>
      <c r="AY186" s="18" t="s">
        <v>126</v>
      </c>
      <c r="BE186" s="199">
        <f t="shared" si="24"/>
        <v>0</v>
      </c>
      <c r="BF186" s="199">
        <f t="shared" si="25"/>
        <v>0</v>
      </c>
      <c r="BG186" s="199">
        <f t="shared" si="26"/>
        <v>0</v>
      </c>
      <c r="BH186" s="199">
        <f t="shared" si="27"/>
        <v>0</v>
      </c>
      <c r="BI186" s="199">
        <f t="shared" si="28"/>
        <v>0</v>
      </c>
      <c r="BJ186" s="18" t="s">
        <v>135</v>
      </c>
      <c r="BK186" s="199">
        <f t="shared" si="29"/>
        <v>0</v>
      </c>
      <c r="BL186" s="18" t="s">
        <v>298</v>
      </c>
      <c r="BM186" s="198" t="s">
        <v>2316</v>
      </c>
    </row>
    <row r="187" spans="1:65" s="2" customFormat="1" ht="16.5" customHeight="1">
      <c r="A187" s="35"/>
      <c r="B187" s="36"/>
      <c r="C187" s="187" t="s">
        <v>461</v>
      </c>
      <c r="D187" s="187" t="s">
        <v>129</v>
      </c>
      <c r="E187" s="188" t="s">
        <v>2317</v>
      </c>
      <c r="F187" s="189" t="s">
        <v>2237</v>
      </c>
      <c r="G187" s="190" t="s">
        <v>132</v>
      </c>
      <c r="H187" s="191">
        <v>1</v>
      </c>
      <c r="I187" s="192"/>
      <c r="J187" s="193">
        <f t="shared" si="20"/>
        <v>0</v>
      </c>
      <c r="K187" s="189" t="s">
        <v>1</v>
      </c>
      <c r="L187" s="40"/>
      <c r="M187" s="194" t="s">
        <v>1</v>
      </c>
      <c r="N187" s="195" t="s">
        <v>42</v>
      </c>
      <c r="O187" s="72"/>
      <c r="P187" s="196">
        <f t="shared" si="21"/>
        <v>0</v>
      </c>
      <c r="Q187" s="196">
        <v>0</v>
      </c>
      <c r="R187" s="196">
        <f t="shared" si="22"/>
        <v>0</v>
      </c>
      <c r="S187" s="196">
        <v>0</v>
      </c>
      <c r="T187" s="197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298</v>
      </c>
      <c r="AT187" s="198" t="s">
        <v>129</v>
      </c>
      <c r="AU187" s="198" t="s">
        <v>135</v>
      </c>
      <c r="AY187" s="18" t="s">
        <v>126</v>
      </c>
      <c r="BE187" s="199">
        <f t="shared" si="24"/>
        <v>0</v>
      </c>
      <c r="BF187" s="199">
        <f t="shared" si="25"/>
        <v>0</v>
      </c>
      <c r="BG187" s="199">
        <f t="shared" si="26"/>
        <v>0</v>
      </c>
      <c r="BH187" s="199">
        <f t="shared" si="27"/>
        <v>0</v>
      </c>
      <c r="BI187" s="199">
        <f t="shared" si="28"/>
        <v>0</v>
      </c>
      <c r="BJ187" s="18" t="s">
        <v>135</v>
      </c>
      <c r="BK187" s="199">
        <f t="shared" si="29"/>
        <v>0</v>
      </c>
      <c r="BL187" s="18" t="s">
        <v>298</v>
      </c>
      <c r="BM187" s="198" t="s">
        <v>2318</v>
      </c>
    </row>
    <row r="188" spans="1:65" s="2" customFormat="1" ht="16.5" customHeight="1">
      <c r="A188" s="35"/>
      <c r="B188" s="36"/>
      <c r="C188" s="187" t="s">
        <v>479</v>
      </c>
      <c r="D188" s="187" t="s">
        <v>129</v>
      </c>
      <c r="E188" s="188" t="s">
        <v>2319</v>
      </c>
      <c r="F188" s="189" t="s">
        <v>2320</v>
      </c>
      <c r="G188" s="190" t="s">
        <v>132</v>
      </c>
      <c r="H188" s="191">
        <v>1</v>
      </c>
      <c r="I188" s="192"/>
      <c r="J188" s="193">
        <f t="shared" si="20"/>
        <v>0</v>
      </c>
      <c r="K188" s="189" t="s">
        <v>1</v>
      </c>
      <c r="L188" s="40"/>
      <c r="M188" s="194" t="s">
        <v>1</v>
      </c>
      <c r="N188" s="195" t="s">
        <v>42</v>
      </c>
      <c r="O188" s="72"/>
      <c r="P188" s="196">
        <f t="shared" si="21"/>
        <v>0</v>
      </c>
      <c r="Q188" s="196">
        <v>0</v>
      </c>
      <c r="R188" s="196">
        <f t="shared" si="22"/>
        <v>0</v>
      </c>
      <c r="S188" s="196">
        <v>0</v>
      </c>
      <c r="T188" s="19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298</v>
      </c>
      <c r="AT188" s="198" t="s">
        <v>129</v>
      </c>
      <c r="AU188" s="198" t="s">
        <v>135</v>
      </c>
      <c r="AY188" s="18" t="s">
        <v>126</v>
      </c>
      <c r="BE188" s="199">
        <f t="shared" si="24"/>
        <v>0</v>
      </c>
      <c r="BF188" s="199">
        <f t="shared" si="25"/>
        <v>0</v>
      </c>
      <c r="BG188" s="199">
        <f t="shared" si="26"/>
        <v>0</v>
      </c>
      <c r="BH188" s="199">
        <f t="shared" si="27"/>
        <v>0</v>
      </c>
      <c r="BI188" s="199">
        <f t="shared" si="28"/>
        <v>0</v>
      </c>
      <c r="BJ188" s="18" t="s">
        <v>135</v>
      </c>
      <c r="BK188" s="199">
        <f t="shared" si="29"/>
        <v>0</v>
      </c>
      <c r="BL188" s="18" t="s">
        <v>298</v>
      </c>
      <c r="BM188" s="198" t="s">
        <v>2321</v>
      </c>
    </row>
    <row r="189" spans="1:65" s="2" customFormat="1" ht="24.2" customHeight="1">
      <c r="A189" s="35"/>
      <c r="B189" s="36"/>
      <c r="C189" s="187" t="s">
        <v>517</v>
      </c>
      <c r="D189" s="187" t="s">
        <v>129</v>
      </c>
      <c r="E189" s="188" t="s">
        <v>2322</v>
      </c>
      <c r="F189" s="189" t="s">
        <v>2323</v>
      </c>
      <c r="G189" s="190" t="s">
        <v>1208</v>
      </c>
      <c r="H189" s="265"/>
      <c r="I189" s="192"/>
      <c r="J189" s="193">
        <f t="shared" si="20"/>
        <v>0</v>
      </c>
      <c r="K189" s="189" t="s">
        <v>133</v>
      </c>
      <c r="L189" s="40"/>
      <c r="M189" s="194" t="s">
        <v>1</v>
      </c>
      <c r="N189" s="195" t="s">
        <v>42</v>
      </c>
      <c r="O189" s="72"/>
      <c r="P189" s="196">
        <f t="shared" si="21"/>
        <v>0</v>
      </c>
      <c r="Q189" s="196">
        <v>0</v>
      </c>
      <c r="R189" s="196">
        <f t="shared" si="22"/>
        <v>0</v>
      </c>
      <c r="S189" s="196">
        <v>0</v>
      </c>
      <c r="T189" s="19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298</v>
      </c>
      <c r="AT189" s="198" t="s">
        <v>129</v>
      </c>
      <c r="AU189" s="198" t="s">
        <v>135</v>
      </c>
      <c r="AY189" s="18" t="s">
        <v>126</v>
      </c>
      <c r="BE189" s="199">
        <f t="shared" si="24"/>
        <v>0</v>
      </c>
      <c r="BF189" s="199">
        <f t="shared" si="25"/>
        <v>0</v>
      </c>
      <c r="BG189" s="199">
        <f t="shared" si="26"/>
        <v>0</v>
      </c>
      <c r="BH189" s="199">
        <f t="shared" si="27"/>
        <v>0</v>
      </c>
      <c r="BI189" s="199">
        <f t="shared" si="28"/>
        <v>0</v>
      </c>
      <c r="BJ189" s="18" t="s">
        <v>135</v>
      </c>
      <c r="BK189" s="199">
        <f t="shared" si="29"/>
        <v>0</v>
      </c>
      <c r="BL189" s="18" t="s">
        <v>298</v>
      </c>
      <c r="BM189" s="198" t="s">
        <v>2324</v>
      </c>
    </row>
    <row r="190" spans="1:65" s="12" customFormat="1" ht="22.9" customHeight="1">
      <c r="B190" s="171"/>
      <c r="C190" s="172"/>
      <c r="D190" s="173" t="s">
        <v>75</v>
      </c>
      <c r="E190" s="185" t="s">
        <v>2325</v>
      </c>
      <c r="F190" s="185" t="s">
        <v>2326</v>
      </c>
      <c r="G190" s="172"/>
      <c r="H190" s="172"/>
      <c r="I190" s="175"/>
      <c r="J190" s="186">
        <f>BK190</f>
        <v>0</v>
      </c>
      <c r="K190" s="172"/>
      <c r="L190" s="177"/>
      <c r="M190" s="178"/>
      <c r="N190" s="179"/>
      <c r="O190" s="179"/>
      <c r="P190" s="180">
        <f>SUM(P191:P192)</f>
        <v>0</v>
      </c>
      <c r="Q190" s="179"/>
      <c r="R190" s="180">
        <f>SUM(R191:R192)</f>
        <v>3.3647999999999997E-2</v>
      </c>
      <c r="S190" s="179"/>
      <c r="T190" s="181">
        <f>SUM(T191:T192)</f>
        <v>0.39071</v>
      </c>
      <c r="AR190" s="182" t="s">
        <v>135</v>
      </c>
      <c r="AT190" s="183" t="s">
        <v>75</v>
      </c>
      <c r="AU190" s="183" t="s">
        <v>83</v>
      </c>
      <c r="AY190" s="182" t="s">
        <v>126</v>
      </c>
      <c r="BK190" s="184">
        <f>SUM(BK191:BK192)</f>
        <v>0</v>
      </c>
    </row>
    <row r="191" spans="1:65" s="2" customFormat="1" ht="16.5" customHeight="1">
      <c r="A191" s="35"/>
      <c r="B191" s="36"/>
      <c r="C191" s="187" t="s">
        <v>521</v>
      </c>
      <c r="D191" s="187" t="s">
        <v>129</v>
      </c>
      <c r="E191" s="188" t="s">
        <v>2327</v>
      </c>
      <c r="F191" s="189" t="s">
        <v>2328</v>
      </c>
      <c r="G191" s="190" t="s">
        <v>222</v>
      </c>
      <c r="H191" s="191">
        <v>124.4</v>
      </c>
      <c r="I191" s="192"/>
      <c r="J191" s="193">
        <f>ROUND(I191*H191,2)</f>
        <v>0</v>
      </c>
      <c r="K191" s="189" t="s">
        <v>133</v>
      </c>
      <c r="L191" s="40"/>
      <c r="M191" s="194" t="s">
        <v>1</v>
      </c>
      <c r="N191" s="195" t="s">
        <v>42</v>
      </c>
      <c r="O191" s="72"/>
      <c r="P191" s="196">
        <f>O191*H191</f>
        <v>0</v>
      </c>
      <c r="Q191" s="196">
        <v>2.4000000000000001E-4</v>
      </c>
      <c r="R191" s="196">
        <f>Q191*H191</f>
        <v>2.9856000000000001E-2</v>
      </c>
      <c r="S191" s="196">
        <v>2.5400000000000002E-3</v>
      </c>
      <c r="T191" s="197">
        <f>S191*H191</f>
        <v>0.31597600000000003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298</v>
      </c>
      <c r="AT191" s="198" t="s">
        <v>129</v>
      </c>
      <c r="AU191" s="198" t="s">
        <v>135</v>
      </c>
      <c r="AY191" s="18" t="s">
        <v>126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135</v>
      </c>
      <c r="BK191" s="199">
        <f>ROUND(I191*H191,2)</f>
        <v>0</v>
      </c>
      <c r="BL191" s="18" t="s">
        <v>298</v>
      </c>
      <c r="BM191" s="198" t="s">
        <v>2329</v>
      </c>
    </row>
    <row r="192" spans="1:65" s="2" customFormat="1" ht="16.5" customHeight="1">
      <c r="A192" s="35"/>
      <c r="B192" s="36"/>
      <c r="C192" s="187" t="s">
        <v>537</v>
      </c>
      <c r="D192" s="187" t="s">
        <v>129</v>
      </c>
      <c r="E192" s="188" t="s">
        <v>2330</v>
      </c>
      <c r="F192" s="189" t="s">
        <v>2331</v>
      </c>
      <c r="G192" s="190" t="s">
        <v>222</v>
      </c>
      <c r="H192" s="191">
        <v>15.8</v>
      </c>
      <c r="I192" s="192"/>
      <c r="J192" s="193">
        <f>ROUND(I192*H192,2)</f>
        <v>0</v>
      </c>
      <c r="K192" s="189" t="s">
        <v>133</v>
      </c>
      <c r="L192" s="40"/>
      <c r="M192" s="194" t="s">
        <v>1</v>
      </c>
      <c r="N192" s="195" t="s">
        <v>42</v>
      </c>
      <c r="O192" s="72"/>
      <c r="P192" s="196">
        <f>O192*H192</f>
        <v>0</v>
      </c>
      <c r="Q192" s="196">
        <v>2.4000000000000001E-4</v>
      </c>
      <c r="R192" s="196">
        <f>Q192*H192</f>
        <v>3.7920000000000002E-3</v>
      </c>
      <c r="S192" s="196">
        <v>4.7299999999999998E-3</v>
      </c>
      <c r="T192" s="197">
        <f>S192*H192</f>
        <v>7.4733999999999995E-2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298</v>
      </c>
      <c r="AT192" s="198" t="s">
        <v>129</v>
      </c>
      <c r="AU192" s="198" t="s">
        <v>135</v>
      </c>
      <c r="AY192" s="18" t="s">
        <v>126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135</v>
      </c>
      <c r="BK192" s="199">
        <f>ROUND(I192*H192,2)</f>
        <v>0</v>
      </c>
      <c r="BL192" s="18" t="s">
        <v>298</v>
      </c>
      <c r="BM192" s="198" t="s">
        <v>2332</v>
      </c>
    </row>
    <row r="193" spans="1:65" s="12" customFormat="1" ht="22.9" customHeight="1">
      <c r="B193" s="171"/>
      <c r="C193" s="172"/>
      <c r="D193" s="173" t="s">
        <v>75</v>
      </c>
      <c r="E193" s="185" t="s">
        <v>1264</v>
      </c>
      <c r="F193" s="185" t="s">
        <v>1265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SUM(P194:P222)</f>
        <v>0</v>
      </c>
      <c r="Q193" s="179"/>
      <c r="R193" s="180">
        <f>SUM(R194:R222)</f>
        <v>1.3936800000000003</v>
      </c>
      <c r="S193" s="179"/>
      <c r="T193" s="181">
        <f>SUM(T194:T222)</f>
        <v>2.6596799999999998</v>
      </c>
      <c r="AR193" s="182" t="s">
        <v>135</v>
      </c>
      <c r="AT193" s="183" t="s">
        <v>75</v>
      </c>
      <c r="AU193" s="183" t="s">
        <v>83</v>
      </c>
      <c r="AY193" s="182" t="s">
        <v>126</v>
      </c>
      <c r="BK193" s="184">
        <f>SUM(BK194:BK222)</f>
        <v>0</v>
      </c>
    </row>
    <row r="194" spans="1:65" s="2" customFormat="1" ht="16.5" customHeight="1">
      <c r="A194" s="35"/>
      <c r="B194" s="36"/>
      <c r="C194" s="187" t="s">
        <v>541</v>
      </c>
      <c r="D194" s="187" t="s">
        <v>129</v>
      </c>
      <c r="E194" s="188" t="s">
        <v>2333</v>
      </c>
      <c r="F194" s="189" t="s">
        <v>2334</v>
      </c>
      <c r="G194" s="190" t="s">
        <v>132</v>
      </c>
      <c r="H194" s="191">
        <v>16</v>
      </c>
      <c r="I194" s="192"/>
      <c r="J194" s="193">
        <f t="shared" ref="J194:J216" si="30">ROUND(I194*H194,2)</f>
        <v>0</v>
      </c>
      <c r="K194" s="189" t="s">
        <v>133</v>
      </c>
      <c r="L194" s="40"/>
      <c r="M194" s="194" t="s">
        <v>1</v>
      </c>
      <c r="N194" s="195" t="s">
        <v>42</v>
      </c>
      <c r="O194" s="72"/>
      <c r="P194" s="196">
        <f t="shared" ref="P194:P216" si="31">O194*H194</f>
        <v>0</v>
      </c>
      <c r="Q194" s="196">
        <v>0</v>
      </c>
      <c r="R194" s="196">
        <f t="shared" ref="R194:R216" si="32">Q194*H194</f>
        <v>0</v>
      </c>
      <c r="S194" s="196">
        <v>3.4200000000000001E-2</v>
      </c>
      <c r="T194" s="197">
        <f t="shared" ref="T194:T216" si="33">S194*H194</f>
        <v>0.54720000000000002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298</v>
      </c>
      <c r="AT194" s="198" t="s">
        <v>129</v>
      </c>
      <c r="AU194" s="198" t="s">
        <v>135</v>
      </c>
      <c r="AY194" s="18" t="s">
        <v>126</v>
      </c>
      <c r="BE194" s="199">
        <f t="shared" ref="BE194:BE216" si="34">IF(N194="základní",J194,0)</f>
        <v>0</v>
      </c>
      <c r="BF194" s="199">
        <f t="shared" ref="BF194:BF216" si="35">IF(N194="snížená",J194,0)</f>
        <v>0</v>
      </c>
      <c r="BG194" s="199">
        <f t="shared" ref="BG194:BG216" si="36">IF(N194="zákl. přenesená",J194,0)</f>
        <v>0</v>
      </c>
      <c r="BH194" s="199">
        <f t="shared" ref="BH194:BH216" si="37">IF(N194="sníž. přenesená",J194,0)</f>
        <v>0</v>
      </c>
      <c r="BI194" s="199">
        <f t="shared" ref="BI194:BI216" si="38">IF(N194="nulová",J194,0)</f>
        <v>0</v>
      </c>
      <c r="BJ194" s="18" t="s">
        <v>135</v>
      </c>
      <c r="BK194" s="199">
        <f t="shared" ref="BK194:BK216" si="39">ROUND(I194*H194,2)</f>
        <v>0</v>
      </c>
      <c r="BL194" s="18" t="s">
        <v>298</v>
      </c>
      <c r="BM194" s="198" t="s">
        <v>2335</v>
      </c>
    </row>
    <row r="195" spans="1:65" s="2" customFormat="1" ht="16.5" customHeight="1">
      <c r="A195" s="35"/>
      <c r="B195" s="36"/>
      <c r="C195" s="187" t="s">
        <v>559</v>
      </c>
      <c r="D195" s="187" t="s">
        <v>129</v>
      </c>
      <c r="E195" s="188" t="s">
        <v>2336</v>
      </c>
      <c r="F195" s="189" t="s">
        <v>2337</v>
      </c>
      <c r="G195" s="190" t="s">
        <v>132</v>
      </c>
      <c r="H195" s="191">
        <v>16</v>
      </c>
      <c r="I195" s="192"/>
      <c r="J195" s="193">
        <f t="shared" si="30"/>
        <v>0</v>
      </c>
      <c r="K195" s="189" t="s">
        <v>133</v>
      </c>
      <c r="L195" s="40"/>
      <c r="M195" s="194" t="s">
        <v>1</v>
      </c>
      <c r="N195" s="195" t="s">
        <v>42</v>
      </c>
      <c r="O195" s="72"/>
      <c r="P195" s="196">
        <f t="shared" si="31"/>
        <v>0</v>
      </c>
      <c r="Q195" s="196">
        <v>0</v>
      </c>
      <c r="R195" s="196">
        <f t="shared" si="32"/>
        <v>0</v>
      </c>
      <c r="S195" s="196">
        <v>1.9460000000000002E-2</v>
      </c>
      <c r="T195" s="197">
        <f t="shared" si="33"/>
        <v>0.31136000000000003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298</v>
      </c>
      <c r="AT195" s="198" t="s">
        <v>129</v>
      </c>
      <c r="AU195" s="198" t="s">
        <v>135</v>
      </c>
      <c r="AY195" s="18" t="s">
        <v>126</v>
      </c>
      <c r="BE195" s="199">
        <f t="shared" si="34"/>
        <v>0</v>
      </c>
      <c r="BF195" s="199">
        <f t="shared" si="35"/>
        <v>0</v>
      </c>
      <c r="BG195" s="199">
        <f t="shared" si="36"/>
        <v>0</v>
      </c>
      <c r="BH195" s="199">
        <f t="shared" si="37"/>
        <v>0</v>
      </c>
      <c r="BI195" s="199">
        <f t="shared" si="38"/>
        <v>0</v>
      </c>
      <c r="BJ195" s="18" t="s">
        <v>135</v>
      </c>
      <c r="BK195" s="199">
        <f t="shared" si="39"/>
        <v>0</v>
      </c>
      <c r="BL195" s="18" t="s">
        <v>298</v>
      </c>
      <c r="BM195" s="198" t="s">
        <v>2338</v>
      </c>
    </row>
    <row r="196" spans="1:65" s="2" customFormat="1" ht="16.5" customHeight="1">
      <c r="A196" s="35"/>
      <c r="B196" s="36"/>
      <c r="C196" s="187" t="s">
        <v>563</v>
      </c>
      <c r="D196" s="187" t="s">
        <v>129</v>
      </c>
      <c r="E196" s="188" t="s">
        <v>2339</v>
      </c>
      <c r="F196" s="189" t="s">
        <v>2340</v>
      </c>
      <c r="G196" s="190" t="s">
        <v>132</v>
      </c>
      <c r="H196" s="191">
        <v>16</v>
      </c>
      <c r="I196" s="192"/>
      <c r="J196" s="193">
        <f t="shared" si="30"/>
        <v>0</v>
      </c>
      <c r="K196" s="189" t="s">
        <v>133</v>
      </c>
      <c r="L196" s="40"/>
      <c r="M196" s="194" t="s">
        <v>1</v>
      </c>
      <c r="N196" s="195" t="s">
        <v>42</v>
      </c>
      <c r="O196" s="72"/>
      <c r="P196" s="196">
        <f t="shared" si="31"/>
        <v>0</v>
      </c>
      <c r="Q196" s="196">
        <v>0</v>
      </c>
      <c r="R196" s="196">
        <f t="shared" si="32"/>
        <v>0</v>
      </c>
      <c r="S196" s="196">
        <v>3.2899999999999999E-2</v>
      </c>
      <c r="T196" s="197">
        <f t="shared" si="33"/>
        <v>0.52639999999999998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298</v>
      </c>
      <c r="AT196" s="198" t="s">
        <v>129</v>
      </c>
      <c r="AU196" s="198" t="s">
        <v>135</v>
      </c>
      <c r="AY196" s="18" t="s">
        <v>126</v>
      </c>
      <c r="BE196" s="199">
        <f t="shared" si="34"/>
        <v>0</v>
      </c>
      <c r="BF196" s="199">
        <f t="shared" si="35"/>
        <v>0</v>
      </c>
      <c r="BG196" s="199">
        <f t="shared" si="36"/>
        <v>0</v>
      </c>
      <c r="BH196" s="199">
        <f t="shared" si="37"/>
        <v>0</v>
      </c>
      <c r="BI196" s="199">
        <f t="shared" si="38"/>
        <v>0</v>
      </c>
      <c r="BJ196" s="18" t="s">
        <v>135</v>
      </c>
      <c r="BK196" s="199">
        <f t="shared" si="39"/>
        <v>0</v>
      </c>
      <c r="BL196" s="18" t="s">
        <v>298</v>
      </c>
      <c r="BM196" s="198" t="s">
        <v>2341</v>
      </c>
    </row>
    <row r="197" spans="1:65" s="2" customFormat="1" ht="16.5" customHeight="1">
      <c r="A197" s="35"/>
      <c r="B197" s="36"/>
      <c r="C197" s="187" t="s">
        <v>606</v>
      </c>
      <c r="D197" s="187" t="s">
        <v>129</v>
      </c>
      <c r="E197" s="188" t="s">
        <v>2342</v>
      </c>
      <c r="F197" s="189" t="s">
        <v>2343</v>
      </c>
      <c r="G197" s="190" t="s">
        <v>132</v>
      </c>
      <c r="H197" s="191">
        <v>16</v>
      </c>
      <c r="I197" s="192"/>
      <c r="J197" s="193">
        <f t="shared" si="30"/>
        <v>0</v>
      </c>
      <c r="K197" s="189" t="s">
        <v>133</v>
      </c>
      <c r="L197" s="40"/>
      <c r="M197" s="194" t="s">
        <v>1</v>
      </c>
      <c r="N197" s="195" t="s">
        <v>42</v>
      </c>
      <c r="O197" s="72"/>
      <c r="P197" s="196">
        <f t="shared" si="31"/>
        <v>0</v>
      </c>
      <c r="Q197" s="196">
        <v>0</v>
      </c>
      <c r="R197" s="196">
        <f t="shared" si="32"/>
        <v>0</v>
      </c>
      <c r="S197" s="196">
        <v>9.1999999999999998E-3</v>
      </c>
      <c r="T197" s="197">
        <f t="shared" si="33"/>
        <v>0.1472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298</v>
      </c>
      <c r="AT197" s="198" t="s">
        <v>129</v>
      </c>
      <c r="AU197" s="198" t="s">
        <v>135</v>
      </c>
      <c r="AY197" s="18" t="s">
        <v>126</v>
      </c>
      <c r="BE197" s="199">
        <f t="shared" si="34"/>
        <v>0</v>
      </c>
      <c r="BF197" s="199">
        <f t="shared" si="35"/>
        <v>0</v>
      </c>
      <c r="BG197" s="199">
        <f t="shared" si="36"/>
        <v>0</v>
      </c>
      <c r="BH197" s="199">
        <f t="shared" si="37"/>
        <v>0</v>
      </c>
      <c r="BI197" s="199">
        <f t="shared" si="38"/>
        <v>0</v>
      </c>
      <c r="BJ197" s="18" t="s">
        <v>135</v>
      </c>
      <c r="BK197" s="199">
        <f t="shared" si="39"/>
        <v>0</v>
      </c>
      <c r="BL197" s="18" t="s">
        <v>298</v>
      </c>
      <c r="BM197" s="198" t="s">
        <v>2344</v>
      </c>
    </row>
    <row r="198" spans="1:65" s="2" customFormat="1" ht="16.5" customHeight="1">
      <c r="A198" s="35"/>
      <c r="B198" s="36"/>
      <c r="C198" s="187" t="s">
        <v>610</v>
      </c>
      <c r="D198" s="187" t="s">
        <v>129</v>
      </c>
      <c r="E198" s="188" t="s">
        <v>2345</v>
      </c>
      <c r="F198" s="189" t="s">
        <v>2346</v>
      </c>
      <c r="G198" s="190" t="s">
        <v>132</v>
      </c>
      <c r="H198" s="191">
        <v>16</v>
      </c>
      <c r="I198" s="192"/>
      <c r="J198" s="193">
        <f t="shared" si="30"/>
        <v>0</v>
      </c>
      <c r="K198" s="189" t="s">
        <v>133</v>
      </c>
      <c r="L198" s="40"/>
      <c r="M198" s="194" t="s">
        <v>1</v>
      </c>
      <c r="N198" s="195" t="s">
        <v>42</v>
      </c>
      <c r="O198" s="72"/>
      <c r="P198" s="196">
        <f t="shared" si="31"/>
        <v>0</v>
      </c>
      <c r="Q198" s="196">
        <v>0</v>
      </c>
      <c r="R198" s="196">
        <f t="shared" si="32"/>
        <v>0</v>
      </c>
      <c r="S198" s="196">
        <v>1.56E-3</v>
      </c>
      <c r="T198" s="197">
        <f t="shared" si="33"/>
        <v>2.496E-2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298</v>
      </c>
      <c r="AT198" s="198" t="s">
        <v>129</v>
      </c>
      <c r="AU198" s="198" t="s">
        <v>135</v>
      </c>
      <c r="AY198" s="18" t="s">
        <v>126</v>
      </c>
      <c r="BE198" s="199">
        <f t="shared" si="34"/>
        <v>0</v>
      </c>
      <c r="BF198" s="199">
        <f t="shared" si="35"/>
        <v>0</v>
      </c>
      <c r="BG198" s="199">
        <f t="shared" si="36"/>
        <v>0</v>
      </c>
      <c r="BH198" s="199">
        <f t="shared" si="37"/>
        <v>0</v>
      </c>
      <c r="BI198" s="199">
        <f t="shared" si="38"/>
        <v>0</v>
      </c>
      <c r="BJ198" s="18" t="s">
        <v>135</v>
      </c>
      <c r="BK198" s="199">
        <f t="shared" si="39"/>
        <v>0</v>
      </c>
      <c r="BL198" s="18" t="s">
        <v>298</v>
      </c>
      <c r="BM198" s="198" t="s">
        <v>2347</v>
      </c>
    </row>
    <row r="199" spans="1:65" s="2" customFormat="1" ht="16.5" customHeight="1">
      <c r="A199" s="35"/>
      <c r="B199" s="36"/>
      <c r="C199" s="187" t="s">
        <v>629</v>
      </c>
      <c r="D199" s="187" t="s">
        <v>129</v>
      </c>
      <c r="E199" s="188" t="s">
        <v>2348</v>
      </c>
      <c r="F199" s="189" t="s">
        <v>2349</v>
      </c>
      <c r="G199" s="190" t="s">
        <v>132</v>
      </c>
      <c r="H199" s="191">
        <v>32</v>
      </c>
      <c r="I199" s="192"/>
      <c r="J199" s="193">
        <f t="shared" si="30"/>
        <v>0</v>
      </c>
      <c r="K199" s="189" t="s">
        <v>133</v>
      </c>
      <c r="L199" s="40"/>
      <c r="M199" s="194" t="s">
        <v>1</v>
      </c>
      <c r="N199" s="195" t="s">
        <v>42</v>
      </c>
      <c r="O199" s="72"/>
      <c r="P199" s="196">
        <f t="shared" si="31"/>
        <v>0</v>
      </c>
      <c r="Q199" s="196">
        <v>0</v>
      </c>
      <c r="R199" s="196">
        <f t="shared" si="32"/>
        <v>0</v>
      </c>
      <c r="S199" s="196">
        <v>8.5999999999999998E-4</v>
      </c>
      <c r="T199" s="197">
        <f t="shared" si="33"/>
        <v>2.7519999999999999E-2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298</v>
      </c>
      <c r="AT199" s="198" t="s">
        <v>129</v>
      </c>
      <c r="AU199" s="198" t="s">
        <v>135</v>
      </c>
      <c r="AY199" s="18" t="s">
        <v>126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8" t="s">
        <v>135</v>
      </c>
      <c r="BK199" s="199">
        <f t="shared" si="39"/>
        <v>0</v>
      </c>
      <c r="BL199" s="18" t="s">
        <v>298</v>
      </c>
      <c r="BM199" s="198" t="s">
        <v>2350</v>
      </c>
    </row>
    <row r="200" spans="1:65" s="2" customFormat="1" ht="16.5" customHeight="1">
      <c r="A200" s="35"/>
      <c r="B200" s="36"/>
      <c r="C200" s="187" t="s">
        <v>633</v>
      </c>
      <c r="D200" s="187" t="s">
        <v>129</v>
      </c>
      <c r="E200" s="188" t="s">
        <v>2351</v>
      </c>
      <c r="F200" s="189" t="s">
        <v>2352</v>
      </c>
      <c r="G200" s="190" t="s">
        <v>301</v>
      </c>
      <c r="H200" s="191">
        <v>48</v>
      </c>
      <c r="I200" s="192"/>
      <c r="J200" s="193">
        <f t="shared" si="30"/>
        <v>0</v>
      </c>
      <c r="K200" s="189" t="s">
        <v>133</v>
      </c>
      <c r="L200" s="40"/>
      <c r="M200" s="194" t="s">
        <v>1</v>
      </c>
      <c r="N200" s="195" t="s">
        <v>42</v>
      </c>
      <c r="O200" s="72"/>
      <c r="P200" s="196">
        <f t="shared" si="31"/>
        <v>0</v>
      </c>
      <c r="Q200" s="196">
        <v>0</v>
      </c>
      <c r="R200" s="196">
        <f t="shared" si="32"/>
        <v>0</v>
      </c>
      <c r="S200" s="196">
        <v>8.4999999999999995E-4</v>
      </c>
      <c r="T200" s="197">
        <f t="shared" si="33"/>
        <v>4.0799999999999996E-2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298</v>
      </c>
      <c r="AT200" s="198" t="s">
        <v>129</v>
      </c>
      <c r="AU200" s="198" t="s">
        <v>135</v>
      </c>
      <c r="AY200" s="18" t="s">
        <v>126</v>
      </c>
      <c r="BE200" s="199">
        <f t="shared" si="34"/>
        <v>0</v>
      </c>
      <c r="BF200" s="199">
        <f t="shared" si="35"/>
        <v>0</v>
      </c>
      <c r="BG200" s="199">
        <f t="shared" si="36"/>
        <v>0</v>
      </c>
      <c r="BH200" s="199">
        <f t="shared" si="37"/>
        <v>0</v>
      </c>
      <c r="BI200" s="199">
        <f t="shared" si="38"/>
        <v>0</v>
      </c>
      <c r="BJ200" s="18" t="s">
        <v>135</v>
      </c>
      <c r="BK200" s="199">
        <f t="shared" si="39"/>
        <v>0</v>
      </c>
      <c r="BL200" s="18" t="s">
        <v>298</v>
      </c>
      <c r="BM200" s="198" t="s">
        <v>2353</v>
      </c>
    </row>
    <row r="201" spans="1:65" s="2" customFormat="1" ht="16.5" customHeight="1">
      <c r="A201" s="35"/>
      <c r="B201" s="36"/>
      <c r="C201" s="187" t="s">
        <v>638</v>
      </c>
      <c r="D201" s="187" t="s">
        <v>129</v>
      </c>
      <c r="E201" s="188" t="s">
        <v>2354</v>
      </c>
      <c r="F201" s="189" t="s">
        <v>2355</v>
      </c>
      <c r="G201" s="190" t="s">
        <v>132</v>
      </c>
      <c r="H201" s="191">
        <v>32</v>
      </c>
      <c r="I201" s="192"/>
      <c r="J201" s="193">
        <f t="shared" si="30"/>
        <v>0</v>
      </c>
      <c r="K201" s="189" t="s">
        <v>133</v>
      </c>
      <c r="L201" s="40"/>
      <c r="M201" s="194" t="s">
        <v>1</v>
      </c>
      <c r="N201" s="195" t="s">
        <v>42</v>
      </c>
      <c r="O201" s="72"/>
      <c r="P201" s="196">
        <f t="shared" si="31"/>
        <v>0</v>
      </c>
      <c r="Q201" s="196">
        <v>0</v>
      </c>
      <c r="R201" s="196">
        <f t="shared" si="32"/>
        <v>0</v>
      </c>
      <c r="S201" s="196">
        <v>3.2320000000000002E-2</v>
      </c>
      <c r="T201" s="197">
        <f t="shared" si="33"/>
        <v>1.03424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298</v>
      </c>
      <c r="AT201" s="198" t="s">
        <v>129</v>
      </c>
      <c r="AU201" s="198" t="s">
        <v>135</v>
      </c>
      <c r="AY201" s="18" t="s">
        <v>126</v>
      </c>
      <c r="BE201" s="199">
        <f t="shared" si="34"/>
        <v>0</v>
      </c>
      <c r="BF201" s="199">
        <f t="shared" si="35"/>
        <v>0</v>
      </c>
      <c r="BG201" s="199">
        <f t="shared" si="36"/>
        <v>0</v>
      </c>
      <c r="BH201" s="199">
        <f t="shared" si="37"/>
        <v>0</v>
      </c>
      <c r="BI201" s="199">
        <f t="shared" si="38"/>
        <v>0</v>
      </c>
      <c r="BJ201" s="18" t="s">
        <v>135</v>
      </c>
      <c r="BK201" s="199">
        <f t="shared" si="39"/>
        <v>0</v>
      </c>
      <c r="BL201" s="18" t="s">
        <v>298</v>
      </c>
      <c r="BM201" s="198" t="s">
        <v>2356</v>
      </c>
    </row>
    <row r="202" spans="1:65" s="2" customFormat="1" ht="24.2" customHeight="1">
      <c r="A202" s="35"/>
      <c r="B202" s="36"/>
      <c r="C202" s="187" t="s">
        <v>643</v>
      </c>
      <c r="D202" s="187" t="s">
        <v>129</v>
      </c>
      <c r="E202" s="188" t="s">
        <v>2357</v>
      </c>
      <c r="F202" s="189" t="s">
        <v>2358</v>
      </c>
      <c r="G202" s="190" t="s">
        <v>132</v>
      </c>
      <c r="H202" s="191">
        <v>16</v>
      </c>
      <c r="I202" s="192"/>
      <c r="J202" s="193">
        <f t="shared" si="30"/>
        <v>0</v>
      </c>
      <c r="K202" s="189" t="s">
        <v>133</v>
      </c>
      <c r="L202" s="40"/>
      <c r="M202" s="194" t="s">
        <v>1</v>
      </c>
      <c r="N202" s="195" t="s">
        <v>42</v>
      </c>
      <c r="O202" s="72"/>
      <c r="P202" s="196">
        <f t="shared" si="31"/>
        <v>0</v>
      </c>
      <c r="Q202" s="196">
        <v>2.3199999999999998E-2</v>
      </c>
      <c r="R202" s="196">
        <f t="shared" si="32"/>
        <v>0.37119999999999997</v>
      </c>
      <c r="S202" s="196">
        <v>0</v>
      </c>
      <c r="T202" s="197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298</v>
      </c>
      <c r="AT202" s="198" t="s">
        <v>129</v>
      </c>
      <c r="AU202" s="198" t="s">
        <v>135</v>
      </c>
      <c r="AY202" s="18" t="s">
        <v>126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8" t="s">
        <v>135</v>
      </c>
      <c r="BK202" s="199">
        <f t="shared" si="39"/>
        <v>0</v>
      </c>
      <c r="BL202" s="18" t="s">
        <v>298</v>
      </c>
      <c r="BM202" s="198" t="s">
        <v>2359</v>
      </c>
    </row>
    <row r="203" spans="1:65" s="2" customFormat="1" ht="24.2" customHeight="1">
      <c r="A203" s="35"/>
      <c r="B203" s="36"/>
      <c r="C203" s="187" t="s">
        <v>647</v>
      </c>
      <c r="D203" s="187" t="s">
        <v>129</v>
      </c>
      <c r="E203" s="188" t="s">
        <v>2360</v>
      </c>
      <c r="F203" s="189" t="s">
        <v>2361</v>
      </c>
      <c r="G203" s="190" t="s">
        <v>132</v>
      </c>
      <c r="H203" s="191">
        <v>16</v>
      </c>
      <c r="I203" s="192"/>
      <c r="J203" s="193">
        <f t="shared" si="30"/>
        <v>0</v>
      </c>
      <c r="K203" s="189" t="s">
        <v>133</v>
      </c>
      <c r="L203" s="40"/>
      <c r="M203" s="194" t="s">
        <v>1</v>
      </c>
      <c r="N203" s="195" t="s">
        <v>42</v>
      </c>
      <c r="O203" s="72"/>
      <c r="P203" s="196">
        <f t="shared" si="31"/>
        <v>0</v>
      </c>
      <c r="Q203" s="196">
        <v>1.6469999999999999E-2</v>
      </c>
      <c r="R203" s="196">
        <f t="shared" si="32"/>
        <v>0.26351999999999998</v>
      </c>
      <c r="S203" s="196">
        <v>0</v>
      </c>
      <c r="T203" s="197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298</v>
      </c>
      <c r="AT203" s="198" t="s">
        <v>129</v>
      </c>
      <c r="AU203" s="198" t="s">
        <v>135</v>
      </c>
      <c r="AY203" s="18" t="s">
        <v>126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8" t="s">
        <v>135</v>
      </c>
      <c r="BK203" s="199">
        <f t="shared" si="39"/>
        <v>0</v>
      </c>
      <c r="BL203" s="18" t="s">
        <v>298</v>
      </c>
      <c r="BM203" s="198" t="s">
        <v>2362</v>
      </c>
    </row>
    <row r="204" spans="1:65" s="2" customFormat="1" ht="16.5" customHeight="1">
      <c r="A204" s="35"/>
      <c r="B204" s="36"/>
      <c r="C204" s="187" t="s">
        <v>651</v>
      </c>
      <c r="D204" s="187" t="s">
        <v>129</v>
      </c>
      <c r="E204" s="188" t="s">
        <v>2363</v>
      </c>
      <c r="F204" s="189" t="s">
        <v>2364</v>
      </c>
      <c r="G204" s="190" t="s">
        <v>132</v>
      </c>
      <c r="H204" s="191">
        <v>16</v>
      </c>
      <c r="I204" s="192"/>
      <c r="J204" s="193">
        <f t="shared" si="30"/>
        <v>0</v>
      </c>
      <c r="K204" s="189" t="s">
        <v>133</v>
      </c>
      <c r="L204" s="40"/>
      <c r="M204" s="194" t="s">
        <v>1</v>
      </c>
      <c r="N204" s="195" t="s">
        <v>42</v>
      </c>
      <c r="O204" s="72"/>
      <c r="P204" s="196">
        <f t="shared" si="31"/>
        <v>0</v>
      </c>
      <c r="Q204" s="196">
        <v>1.8400000000000001E-3</v>
      </c>
      <c r="R204" s="196">
        <f t="shared" si="32"/>
        <v>2.9440000000000001E-2</v>
      </c>
      <c r="S204" s="196">
        <v>0</v>
      </c>
      <c r="T204" s="197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298</v>
      </c>
      <c r="AT204" s="198" t="s">
        <v>129</v>
      </c>
      <c r="AU204" s="198" t="s">
        <v>135</v>
      </c>
      <c r="AY204" s="18" t="s">
        <v>126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8" t="s">
        <v>135</v>
      </c>
      <c r="BK204" s="199">
        <f t="shared" si="39"/>
        <v>0</v>
      </c>
      <c r="BL204" s="18" t="s">
        <v>298</v>
      </c>
      <c r="BM204" s="198" t="s">
        <v>2365</v>
      </c>
    </row>
    <row r="205" spans="1:65" s="2" customFormat="1" ht="16.5" customHeight="1">
      <c r="A205" s="35"/>
      <c r="B205" s="36"/>
      <c r="C205" s="187" t="s">
        <v>657</v>
      </c>
      <c r="D205" s="187" t="s">
        <v>129</v>
      </c>
      <c r="E205" s="188" t="s">
        <v>2366</v>
      </c>
      <c r="F205" s="189" t="s">
        <v>2367</v>
      </c>
      <c r="G205" s="190" t="s">
        <v>301</v>
      </c>
      <c r="H205" s="191">
        <v>16</v>
      </c>
      <c r="I205" s="192"/>
      <c r="J205" s="193">
        <f t="shared" si="30"/>
        <v>0</v>
      </c>
      <c r="K205" s="189" t="s">
        <v>133</v>
      </c>
      <c r="L205" s="40"/>
      <c r="M205" s="194" t="s">
        <v>1</v>
      </c>
      <c r="N205" s="195" t="s">
        <v>42</v>
      </c>
      <c r="O205" s="72"/>
      <c r="P205" s="196">
        <f t="shared" si="31"/>
        <v>0</v>
      </c>
      <c r="Q205" s="196">
        <v>2.3000000000000001E-4</v>
      </c>
      <c r="R205" s="196">
        <f t="shared" si="32"/>
        <v>3.6800000000000001E-3</v>
      </c>
      <c r="S205" s="196">
        <v>0</v>
      </c>
      <c r="T205" s="197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298</v>
      </c>
      <c r="AT205" s="198" t="s">
        <v>129</v>
      </c>
      <c r="AU205" s="198" t="s">
        <v>135</v>
      </c>
      <c r="AY205" s="18" t="s">
        <v>126</v>
      </c>
      <c r="BE205" s="199">
        <f t="shared" si="34"/>
        <v>0</v>
      </c>
      <c r="BF205" s="199">
        <f t="shared" si="35"/>
        <v>0</v>
      </c>
      <c r="BG205" s="199">
        <f t="shared" si="36"/>
        <v>0</v>
      </c>
      <c r="BH205" s="199">
        <f t="shared" si="37"/>
        <v>0</v>
      </c>
      <c r="BI205" s="199">
        <f t="shared" si="38"/>
        <v>0</v>
      </c>
      <c r="BJ205" s="18" t="s">
        <v>135</v>
      </c>
      <c r="BK205" s="199">
        <f t="shared" si="39"/>
        <v>0</v>
      </c>
      <c r="BL205" s="18" t="s">
        <v>298</v>
      </c>
      <c r="BM205" s="198" t="s">
        <v>2368</v>
      </c>
    </row>
    <row r="206" spans="1:65" s="2" customFormat="1" ht="16.5" customHeight="1">
      <c r="A206" s="35"/>
      <c r="B206" s="36"/>
      <c r="C206" s="187" t="s">
        <v>668</v>
      </c>
      <c r="D206" s="187" t="s">
        <v>129</v>
      </c>
      <c r="E206" s="188" t="s">
        <v>2369</v>
      </c>
      <c r="F206" s="189" t="s">
        <v>2370</v>
      </c>
      <c r="G206" s="190" t="s">
        <v>132</v>
      </c>
      <c r="H206" s="191">
        <v>8</v>
      </c>
      <c r="I206" s="192"/>
      <c r="J206" s="193">
        <f t="shared" si="30"/>
        <v>0</v>
      </c>
      <c r="K206" s="189" t="s">
        <v>133</v>
      </c>
      <c r="L206" s="40"/>
      <c r="M206" s="194" t="s">
        <v>1</v>
      </c>
      <c r="N206" s="195" t="s">
        <v>42</v>
      </c>
      <c r="O206" s="72"/>
      <c r="P206" s="196">
        <f t="shared" si="31"/>
        <v>0</v>
      </c>
      <c r="Q206" s="196">
        <v>1.9990000000000001E-2</v>
      </c>
      <c r="R206" s="196">
        <f t="shared" si="32"/>
        <v>0.15992000000000001</v>
      </c>
      <c r="S206" s="196">
        <v>0</v>
      </c>
      <c r="T206" s="197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298</v>
      </c>
      <c r="AT206" s="198" t="s">
        <v>129</v>
      </c>
      <c r="AU206" s="198" t="s">
        <v>135</v>
      </c>
      <c r="AY206" s="18" t="s">
        <v>126</v>
      </c>
      <c r="BE206" s="199">
        <f t="shared" si="34"/>
        <v>0</v>
      </c>
      <c r="BF206" s="199">
        <f t="shared" si="35"/>
        <v>0</v>
      </c>
      <c r="BG206" s="199">
        <f t="shared" si="36"/>
        <v>0</v>
      </c>
      <c r="BH206" s="199">
        <f t="shared" si="37"/>
        <v>0</v>
      </c>
      <c r="BI206" s="199">
        <f t="shared" si="38"/>
        <v>0</v>
      </c>
      <c r="BJ206" s="18" t="s">
        <v>135</v>
      </c>
      <c r="BK206" s="199">
        <f t="shared" si="39"/>
        <v>0</v>
      </c>
      <c r="BL206" s="18" t="s">
        <v>298</v>
      </c>
      <c r="BM206" s="198" t="s">
        <v>2371</v>
      </c>
    </row>
    <row r="207" spans="1:65" s="2" customFormat="1" ht="16.5" customHeight="1">
      <c r="A207" s="35"/>
      <c r="B207" s="36"/>
      <c r="C207" s="187" t="s">
        <v>672</v>
      </c>
      <c r="D207" s="187" t="s">
        <v>129</v>
      </c>
      <c r="E207" s="188" t="s">
        <v>2372</v>
      </c>
      <c r="F207" s="189" t="s">
        <v>2373</v>
      </c>
      <c r="G207" s="190" t="s">
        <v>132</v>
      </c>
      <c r="H207" s="191">
        <v>8</v>
      </c>
      <c r="I207" s="192"/>
      <c r="J207" s="193">
        <f t="shared" si="30"/>
        <v>0</v>
      </c>
      <c r="K207" s="189" t="s">
        <v>133</v>
      </c>
      <c r="L207" s="40"/>
      <c r="M207" s="194" t="s">
        <v>1</v>
      </c>
      <c r="N207" s="195" t="s">
        <v>42</v>
      </c>
      <c r="O207" s="72"/>
      <c r="P207" s="196">
        <f t="shared" si="31"/>
        <v>0</v>
      </c>
      <c r="Q207" s="196">
        <v>1.9599999999999999E-3</v>
      </c>
      <c r="R207" s="196">
        <f t="shared" si="32"/>
        <v>1.5679999999999999E-2</v>
      </c>
      <c r="S207" s="196">
        <v>0</v>
      </c>
      <c r="T207" s="197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298</v>
      </c>
      <c r="AT207" s="198" t="s">
        <v>129</v>
      </c>
      <c r="AU207" s="198" t="s">
        <v>135</v>
      </c>
      <c r="AY207" s="18" t="s">
        <v>126</v>
      </c>
      <c r="BE207" s="199">
        <f t="shared" si="34"/>
        <v>0</v>
      </c>
      <c r="BF207" s="199">
        <f t="shared" si="35"/>
        <v>0</v>
      </c>
      <c r="BG207" s="199">
        <f t="shared" si="36"/>
        <v>0</v>
      </c>
      <c r="BH207" s="199">
        <f t="shared" si="37"/>
        <v>0</v>
      </c>
      <c r="BI207" s="199">
        <f t="shared" si="38"/>
        <v>0</v>
      </c>
      <c r="BJ207" s="18" t="s">
        <v>135</v>
      </c>
      <c r="BK207" s="199">
        <f t="shared" si="39"/>
        <v>0</v>
      </c>
      <c r="BL207" s="18" t="s">
        <v>298</v>
      </c>
      <c r="BM207" s="198" t="s">
        <v>2374</v>
      </c>
    </row>
    <row r="208" spans="1:65" s="2" customFormat="1" ht="16.5" customHeight="1">
      <c r="A208" s="35"/>
      <c r="B208" s="36"/>
      <c r="C208" s="187" t="s">
        <v>677</v>
      </c>
      <c r="D208" s="187" t="s">
        <v>129</v>
      </c>
      <c r="E208" s="188" t="s">
        <v>2375</v>
      </c>
      <c r="F208" s="189" t="s">
        <v>2376</v>
      </c>
      <c r="G208" s="190" t="s">
        <v>132</v>
      </c>
      <c r="H208" s="191">
        <v>8</v>
      </c>
      <c r="I208" s="192"/>
      <c r="J208" s="193">
        <f t="shared" si="30"/>
        <v>0</v>
      </c>
      <c r="K208" s="189" t="s">
        <v>133</v>
      </c>
      <c r="L208" s="40"/>
      <c r="M208" s="194" t="s">
        <v>1</v>
      </c>
      <c r="N208" s="195" t="s">
        <v>42</v>
      </c>
      <c r="O208" s="72"/>
      <c r="P208" s="196">
        <f t="shared" si="31"/>
        <v>0</v>
      </c>
      <c r="Q208" s="196">
        <v>1.234E-2</v>
      </c>
      <c r="R208" s="196">
        <f t="shared" si="32"/>
        <v>9.8720000000000002E-2</v>
      </c>
      <c r="S208" s="196">
        <v>0</v>
      </c>
      <c r="T208" s="197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298</v>
      </c>
      <c r="AT208" s="198" t="s">
        <v>129</v>
      </c>
      <c r="AU208" s="198" t="s">
        <v>135</v>
      </c>
      <c r="AY208" s="18" t="s">
        <v>126</v>
      </c>
      <c r="BE208" s="199">
        <f t="shared" si="34"/>
        <v>0</v>
      </c>
      <c r="BF208" s="199">
        <f t="shared" si="35"/>
        <v>0</v>
      </c>
      <c r="BG208" s="199">
        <f t="shared" si="36"/>
        <v>0</v>
      </c>
      <c r="BH208" s="199">
        <f t="shared" si="37"/>
        <v>0</v>
      </c>
      <c r="BI208" s="199">
        <f t="shared" si="38"/>
        <v>0</v>
      </c>
      <c r="BJ208" s="18" t="s">
        <v>135</v>
      </c>
      <c r="BK208" s="199">
        <f t="shared" si="39"/>
        <v>0</v>
      </c>
      <c r="BL208" s="18" t="s">
        <v>298</v>
      </c>
      <c r="BM208" s="198" t="s">
        <v>2377</v>
      </c>
    </row>
    <row r="209" spans="1:65" s="2" customFormat="1" ht="24.2" customHeight="1">
      <c r="A209" s="35"/>
      <c r="B209" s="36"/>
      <c r="C209" s="187" t="s">
        <v>685</v>
      </c>
      <c r="D209" s="187" t="s">
        <v>129</v>
      </c>
      <c r="E209" s="188" t="s">
        <v>2378</v>
      </c>
      <c r="F209" s="189" t="s">
        <v>2379</v>
      </c>
      <c r="G209" s="190" t="s">
        <v>132</v>
      </c>
      <c r="H209" s="191">
        <v>8</v>
      </c>
      <c r="I209" s="192"/>
      <c r="J209" s="193">
        <f t="shared" si="30"/>
        <v>0</v>
      </c>
      <c r="K209" s="189" t="s">
        <v>133</v>
      </c>
      <c r="L209" s="40"/>
      <c r="M209" s="194" t="s">
        <v>1</v>
      </c>
      <c r="N209" s="195" t="s">
        <v>42</v>
      </c>
      <c r="O209" s="72"/>
      <c r="P209" s="196">
        <f t="shared" si="31"/>
        <v>0</v>
      </c>
      <c r="Q209" s="196">
        <v>3.2469999999999999E-2</v>
      </c>
      <c r="R209" s="196">
        <f t="shared" si="32"/>
        <v>0.25975999999999999</v>
      </c>
      <c r="S209" s="196">
        <v>0</v>
      </c>
      <c r="T209" s="197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298</v>
      </c>
      <c r="AT209" s="198" t="s">
        <v>129</v>
      </c>
      <c r="AU209" s="198" t="s">
        <v>135</v>
      </c>
      <c r="AY209" s="18" t="s">
        <v>126</v>
      </c>
      <c r="BE209" s="199">
        <f t="shared" si="34"/>
        <v>0</v>
      </c>
      <c r="BF209" s="199">
        <f t="shared" si="35"/>
        <v>0</v>
      </c>
      <c r="BG209" s="199">
        <f t="shared" si="36"/>
        <v>0</v>
      </c>
      <c r="BH209" s="199">
        <f t="shared" si="37"/>
        <v>0</v>
      </c>
      <c r="BI209" s="199">
        <f t="shared" si="38"/>
        <v>0</v>
      </c>
      <c r="BJ209" s="18" t="s">
        <v>135</v>
      </c>
      <c r="BK209" s="199">
        <f t="shared" si="39"/>
        <v>0</v>
      </c>
      <c r="BL209" s="18" t="s">
        <v>298</v>
      </c>
      <c r="BM209" s="198" t="s">
        <v>2380</v>
      </c>
    </row>
    <row r="210" spans="1:65" s="2" customFormat="1" ht="16.5" customHeight="1">
      <c r="A210" s="35"/>
      <c r="B210" s="36"/>
      <c r="C210" s="187" t="s">
        <v>690</v>
      </c>
      <c r="D210" s="187" t="s">
        <v>129</v>
      </c>
      <c r="E210" s="188" t="s">
        <v>2381</v>
      </c>
      <c r="F210" s="189" t="s">
        <v>2382</v>
      </c>
      <c r="G210" s="190" t="s">
        <v>132</v>
      </c>
      <c r="H210" s="191">
        <v>8</v>
      </c>
      <c r="I210" s="192"/>
      <c r="J210" s="193">
        <f t="shared" si="30"/>
        <v>0</v>
      </c>
      <c r="K210" s="189" t="s">
        <v>133</v>
      </c>
      <c r="L210" s="40"/>
      <c r="M210" s="194" t="s">
        <v>1</v>
      </c>
      <c r="N210" s="195" t="s">
        <v>42</v>
      </c>
      <c r="O210" s="72"/>
      <c r="P210" s="196">
        <f t="shared" si="31"/>
        <v>0</v>
      </c>
      <c r="Q210" s="196">
        <v>1.8400000000000001E-3</v>
      </c>
      <c r="R210" s="196">
        <f t="shared" si="32"/>
        <v>1.472E-2</v>
      </c>
      <c r="S210" s="196">
        <v>0</v>
      </c>
      <c r="T210" s="197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298</v>
      </c>
      <c r="AT210" s="198" t="s">
        <v>129</v>
      </c>
      <c r="AU210" s="198" t="s">
        <v>135</v>
      </c>
      <c r="AY210" s="18" t="s">
        <v>126</v>
      </c>
      <c r="BE210" s="199">
        <f t="shared" si="34"/>
        <v>0</v>
      </c>
      <c r="BF210" s="199">
        <f t="shared" si="35"/>
        <v>0</v>
      </c>
      <c r="BG210" s="199">
        <f t="shared" si="36"/>
        <v>0</v>
      </c>
      <c r="BH210" s="199">
        <f t="shared" si="37"/>
        <v>0</v>
      </c>
      <c r="BI210" s="199">
        <f t="shared" si="38"/>
        <v>0</v>
      </c>
      <c r="BJ210" s="18" t="s">
        <v>135</v>
      </c>
      <c r="BK210" s="199">
        <f t="shared" si="39"/>
        <v>0</v>
      </c>
      <c r="BL210" s="18" t="s">
        <v>298</v>
      </c>
      <c r="BM210" s="198" t="s">
        <v>2383</v>
      </c>
    </row>
    <row r="211" spans="1:65" s="2" customFormat="1" ht="21.75" customHeight="1">
      <c r="A211" s="35"/>
      <c r="B211" s="36"/>
      <c r="C211" s="187" t="s">
        <v>695</v>
      </c>
      <c r="D211" s="187" t="s">
        <v>129</v>
      </c>
      <c r="E211" s="188" t="s">
        <v>2384</v>
      </c>
      <c r="F211" s="189" t="s">
        <v>2385</v>
      </c>
      <c r="G211" s="190" t="s">
        <v>301</v>
      </c>
      <c r="H211" s="191">
        <v>8</v>
      </c>
      <c r="I211" s="192"/>
      <c r="J211" s="193">
        <f t="shared" si="30"/>
        <v>0</v>
      </c>
      <c r="K211" s="189" t="s">
        <v>133</v>
      </c>
      <c r="L211" s="40"/>
      <c r="M211" s="194" t="s">
        <v>1</v>
      </c>
      <c r="N211" s="195" t="s">
        <v>42</v>
      </c>
      <c r="O211" s="72"/>
      <c r="P211" s="196">
        <f t="shared" si="31"/>
        <v>0</v>
      </c>
      <c r="Q211" s="196">
        <v>7.5000000000000002E-4</v>
      </c>
      <c r="R211" s="196">
        <f t="shared" si="32"/>
        <v>6.0000000000000001E-3</v>
      </c>
      <c r="S211" s="196">
        <v>0</v>
      </c>
      <c r="T211" s="197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298</v>
      </c>
      <c r="AT211" s="198" t="s">
        <v>129</v>
      </c>
      <c r="AU211" s="198" t="s">
        <v>135</v>
      </c>
      <c r="AY211" s="18" t="s">
        <v>126</v>
      </c>
      <c r="BE211" s="199">
        <f t="shared" si="34"/>
        <v>0</v>
      </c>
      <c r="BF211" s="199">
        <f t="shared" si="35"/>
        <v>0</v>
      </c>
      <c r="BG211" s="199">
        <f t="shared" si="36"/>
        <v>0</v>
      </c>
      <c r="BH211" s="199">
        <f t="shared" si="37"/>
        <v>0</v>
      </c>
      <c r="BI211" s="199">
        <f t="shared" si="38"/>
        <v>0</v>
      </c>
      <c r="BJ211" s="18" t="s">
        <v>135</v>
      </c>
      <c r="BK211" s="199">
        <f t="shared" si="39"/>
        <v>0</v>
      </c>
      <c r="BL211" s="18" t="s">
        <v>298</v>
      </c>
      <c r="BM211" s="198" t="s">
        <v>2386</v>
      </c>
    </row>
    <row r="212" spans="1:65" s="2" customFormat="1" ht="24.2" customHeight="1">
      <c r="A212" s="35"/>
      <c r="B212" s="36"/>
      <c r="C212" s="187" t="s">
        <v>700</v>
      </c>
      <c r="D212" s="187" t="s">
        <v>129</v>
      </c>
      <c r="E212" s="188" t="s">
        <v>2387</v>
      </c>
      <c r="F212" s="189" t="s">
        <v>2388</v>
      </c>
      <c r="G212" s="190" t="s">
        <v>132</v>
      </c>
      <c r="H212" s="191">
        <v>16</v>
      </c>
      <c r="I212" s="192"/>
      <c r="J212" s="193">
        <f t="shared" si="30"/>
        <v>0</v>
      </c>
      <c r="K212" s="189" t="s">
        <v>133</v>
      </c>
      <c r="L212" s="40"/>
      <c r="M212" s="194" t="s">
        <v>1</v>
      </c>
      <c r="N212" s="195" t="s">
        <v>42</v>
      </c>
      <c r="O212" s="72"/>
      <c r="P212" s="196">
        <f t="shared" si="31"/>
        <v>0</v>
      </c>
      <c r="Q212" s="196">
        <v>4.9300000000000004E-3</v>
      </c>
      <c r="R212" s="196">
        <f t="shared" si="32"/>
        <v>7.8880000000000006E-2</v>
      </c>
      <c r="S212" s="196">
        <v>0</v>
      </c>
      <c r="T212" s="19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298</v>
      </c>
      <c r="AT212" s="198" t="s">
        <v>129</v>
      </c>
      <c r="AU212" s="198" t="s">
        <v>135</v>
      </c>
      <c r="AY212" s="18" t="s">
        <v>126</v>
      </c>
      <c r="BE212" s="199">
        <f t="shared" si="34"/>
        <v>0</v>
      </c>
      <c r="BF212" s="199">
        <f t="shared" si="35"/>
        <v>0</v>
      </c>
      <c r="BG212" s="199">
        <f t="shared" si="36"/>
        <v>0</v>
      </c>
      <c r="BH212" s="199">
        <f t="shared" si="37"/>
        <v>0</v>
      </c>
      <c r="BI212" s="199">
        <f t="shared" si="38"/>
        <v>0</v>
      </c>
      <c r="BJ212" s="18" t="s">
        <v>135</v>
      </c>
      <c r="BK212" s="199">
        <f t="shared" si="39"/>
        <v>0</v>
      </c>
      <c r="BL212" s="18" t="s">
        <v>298</v>
      </c>
      <c r="BM212" s="198" t="s">
        <v>2389</v>
      </c>
    </row>
    <row r="213" spans="1:65" s="2" customFormat="1" ht="16.5" customHeight="1">
      <c r="A213" s="35"/>
      <c r="B213" s="36"/>
      <c r="C213" s="187" t="s">
        <v>708</v>
      </c>
      <c r="D213" s="187" t="s">
        <v>129</v>
      </c>
      <c r="E213" s="188" t="s">
        <v>2390</v>
      </c>
      <c r="F213" s="189" t="s">
        <v>2391</v>
      </c>
      <c r="G213" s="190" t="s">
        <v>132</v>
      </c>
      <c r="H213" s="191">
        <v>16</v>
      </c>
      <c r="I213" s="192"/>
      <c r="J213" s="193">
        <f t="shared" si="30"/>
        <v>0</v>
      </c>
      <c r="K213" s="189" t="s">
        <v>133</v>
      </c>
      <c r="L213" s="40"/>
      <c r="M213" s="194" t="s">
        <v>1</v>
      </c>
      <c r="N213" s="195" t="s">
        <v>42</v>
      </c>
      <c r="O213" s="72"/>
      <c r="P213" s="196">
        <f t="shared" si="31"/>
        <v>0</v>
      </c>
      <c r="Q213" s="196">
        <v>1.8E-3</v>
      </c>
      <c r="R213" s="196">
        <f t="shared" si="32"/>
        <v>2.8799999999999999E-2</v>
      </c>
      <c r="S213" s="196">
        <v>0</v>
      </c>
      <c r="T213" s="19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298</v>
      </c>
      <c r="AT213" s="198" t="s">
        <v>129</v>
      </c>
      <c r="AU213" s="198" t="s">
        <v>135</v>
      </c>
      <c r="AY213" s="18" t="s">
        <v>126</v>
      </c>
      <c r="BE213" s="199">
        <f t="shared" si="34"/>
        <v>0</v>
      </c>
      <c r="BF213" s="199">
        <f t="shared" si="35"/>
        <v>0</v>
      </c>
      <c r="BG213" s="199">
        <f t="shared" si="36"/>
        <v>0</v>
      </c>
      <c r="BH213" s="199">
        <f t="shared" si="37"/>
        <v>0</v>
      </c>
      <c r="BI213" s="199">
        <f t="shared" si="38"/>
        <v>0</v>
      </c>
      <c r="BJ213" s="18" t="s">
        <v>135</v>
      </c>
      <c r="BK213" s="199">
        <f t="shared" si="39"/>
        <v>0</v>
      </c>
      <c r="BL213" s="18" t="s">
        <v>298</v>
      </c>
      <c r="BM213" s="198" t="s">
        <v>2392</v>
      </c>
    </row>
    <row r="214" spans="1:65" s="2" customFormat="1" ht="16.5" customHeight="1">
      <c r="A214" s="35"/>
      <c r="B214" s="36"/>
      <c r="C214" s="187" t="s">
        <v>713</v>
      </c>
      <c r="D214" s="187" t="s">
        <v>129</v>
      </c>
      <c r="E214" s="188" t="s">
        <v>2393</v>
      </c>
      <c r="F214" s="189" t="s">
        <v>2394</v>
      </c>
      <c r="G214" s="190" t="s">
        <v>301</v>
      </c>
      <c r="H214" s="191">
        <v>16</v>
      </c>
      <c r="I214" s="192"/>
      <c r="J214" s="193">
        <f t="shared" si="30"/>
        <v>0</v>
      </c>
      <c r="K214" s="189" t="s">
        <v>133</v>
      </c>
      <c r="L214" s="40"/>
      <c r="M214" s="194" t="s">
        <v>1</v>
      </c>
      <c r="N214" s="195" t="s">
        <v>42</v>
      </c>
      <c r="O214" s="72"/>
      <c r="P214" s="196">
        <f t="shared" si="31"/>
        <v>0</v>
      </c>
      <c r="Q214" s="196">
        <v>2.7999999999999998E-4</v>
      </c>
      <c r="R214" s="196">
        <f t="shared" si="32"/>
        <v>4.4799999999999996E-3</v>
      </c>
      <c r="S214" s="196">
        <v>0</v>
      </c>
      <c r="T214" s="19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298</v>
      </c>
      <c r="AT214" s="198" t="s">
        <v>129</v>
      </c>
      <c r="AU214" s="198" t="s">
        <v>135</v>
      </c>
      <c r="AY214" s="18" t="s">
        <v>126</v>
      </c>
      <c r="BE214" s="199">
        <f t="shared" si="34"/>
        <v>0</v>
      </c>
      <c r="BF214" s="199">
        <f t="shared" si="35"/>
        <v>0</v>
      </c>
      <c r="BG214" s="199">
        <f t="shared" si="36"/>
        <v>0</v>
      </c>
      <c r="BH214" s="199">
        <f t="shared" si="37"/>
        <v>0</v>
      </c>
      <c r="BI214" s="199">
        <f t="shared" si="38"/>
        <v>0</v>
      </c>
      <c r="BJ214" s="18" t="s">
        <v>135</v>
      </c>
      <c r="BK214" s="199">
        <f t="shared" si="39"/>
        <v>0</v>
      </c>
      <c r="BL214" s="18" t="s">
        <v>298</v>
      </c>
      <c r="BM214" s="198" t="s">
        <v>2395</v>
      </c>
    </row>
    <row r="215" spans="1:65" s="2" customFormat="1" ht="16.5" customHeight="1">
      <c r="A215" s="35"/>
      <c r="B215" s="36"/>
      <c r="C215" s="187" t="s">
        <v>718</v>
      </c>
      <c r="D215" s="187" t="s">
        <v>129</v>
      </c>
      <c r="E215" s="188" t="s">
        <v>2396</v>
      </c>
      <c r="F215" s="189" t="s">
        <v>2397</v>
      </c>
      <c r="G215" s="190" t="s">
        <v>132</v>
      </c>
      <c r="H215" s="191">
        <v>80</v>
      </c>
      <c r="I215" s="192"/>
      <c r="J215" s="193">
        <f t="shared" si="30"/>
        <v>0</v>
      </c>
      <c r="K215" s="189" t="s">
        <v>133</v>
      </c>
      <c r="L215" s="40"/>
      <c r="M215" s="194" t="s">
        <v>1</v>
      </c>
      <c r="N215" s="195" t="s">
        <v>42</v>
      </c>
      <c r="O215" s="72"/>
      <c r="P215" s="196">
        <f t="shared" si="31"/>
        <v>0</v>
      </c>
      <c r="Q215" s="196">
        <v>2.9999999999999997E-4</v>
      </c>
      <c r="R215" s="196">
        <f t="shared" si="32"/>
        <v>2.3999999999999997E-2</v>
      </c>
      <c r="S215" s="196">
        <v>0</v>
      </c>
      <c r="T215" s="19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298</v>
      </c>
      <c r="AT215" s="198" t="s">
        <v>129</v>
      </c>
      <c r="AU215" s="198" t="s">
        <v>135</v>
      </c>
      <c r="AY215" s="18" t="s">
        <v>126</v>
      </c>
      <c r="BE215" s="199">
        <f t="shared" si="34"/>
        <v>0</v>
      </c>
      <c r="BF215" s="199">
        <f t="shared" si="35"/>
        <v>0</v>
      </c>
      <c r="BG215" s="199">
        <f t="shared" si="36"/>
        <v>0</v>
      </c>
      <c r="BH215" s="199">
        <f t="shared" si="37"/>
        <v>0</v>
      </c>
      <c r="BI215" s="199">
        <f t="shared" si="38"/>
        <v>0</v>
      </c>
      <c r="BJ215" s="18" t="s">
        <v>135</v>
      </c>
      <c r="BK215" s="199">
        <f t="shared" si="39"/>
        <v>0</v>
      </c>
      <c r="BL215" s="18" t="s">
        <v>298</v>
      </c>
      <c r="BM215" s="198" t="s">
        <v>2398</v>
      </c>
    </row>
    <row r="216" spans="1:65" s="2" customFormat="1" ht="16.5" customHeight="1">
      <c r="A216" s="35"/>
      <c r="B216" s="36"/>
      <c r="C216" s="187" t="s">
        <v>735</v>
      </c>
      <c r="D216" s="187" t="s">
        <v>129</v>
      </c>
      <c r="E216" s="188" t="s">
        <v>2399</v>
      </c>
      <c r="F216" s="189" t="s">
        <v>2400</v>
      </c>
      <c r="G216" s="190" t="s">
        <v>301</v>
      </c>
      <c r="H216" s="191">
        <v>32</v>
      </c>
      <c r="I216" s="192"/>
      <c r="J216" s="193">
        <f t="shared" si="30"/>
        <v>0</v>
      </c>
      <c r="K216" s="189" t="s">
        <v>133</v>
      </c>
      <c r="L216" s="40"/>
      <c r="M216" s="194" t="s">
        <v>1</v>
      </c>
      <c r="N216" s="195" t="s">
        <v>42</v>
      </c>
      <c r="O216" s="72"/>
      <c r="P216" s="196">
        <f t="shared" si="31"/>
        <v>0</v>
      </c>
      <c r="Q216" s="196">
        <v>1.09E-3</v>
      </c>
      <c r="R216" s="196">
        <f t="shared" si="32"/>
        <v>3.4880000000000001E-2</v>
      </c>
      <c r="S216" s="196">
        <v>0</v>
      </c>
      <c r="T216" s="19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298</v>
      </c>
      <c r="AT216" s="198" t="s">
        <v>129</v>
      </c>
      <c r="AU216" s="198" t="s">
        <v>135</v>
      </c>
      <c r="AY216" s="18" t="s">
        <v>126</v>
      </c>
      <c r="BE216" s="199">
        <f t="shared" si="34"/>
        <v>0</v>
      </c>
      <c r="BF216" s="199">
        <f t="shared" si="35"/>
        <v>0</v>
      </c>
      <c r="BG216" s="199">
        <f t="shared" si="36"/>
        <v>0</v>
      </c>
      <c r="BH216" s="199">
        <f t="shared" si="37"/>
        <v>0</v>
      </c>
      <c r="BI216" s="199">
        <f t="shared" si="38"/>
        <v>0</v>
      </c>
      <c r="BJ216" s="18" t="s">
        <v>135</v>
      </c>
      <c r="BK216" s="199">
        <f t="shared" si="39"/>
        <v>0</v>
      </c>
      <c r="BL216" s="18" t="s">
        <v>298</v>
      </c>
      <c r="BM216" s="198" t="s">
        <v>2401</v>
      </c>
    </row>
    <row r="217" spans="1:65" s="13" customFormat="1">
      <c r="B217" s="205"/>
      <c r="C217" s="206"/>
      <c r="D217" s="207" t="s">
        <v>211</v>
      </c>
      <c r="E217" s="208" t="s">
        <v>1</v>
      </c>
      <c r="F217" s="209" t="s">
        <v>2232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211</v>
      </c>
      <c r="AU217" s="215" t="s">
        <v>135</v>
      </c>
      <c r="AV217" s="13" t="s">
        <v>83</v>
      </c>
      <c r="AW217" s="13" t="s">
        <v>32</v>
      </c>
      <c r="AX217" s="13" t="s">
        <v>76</v>
      </c>
      <c r="AY217" s="215" t="s">
        <v>126</v>
      </c>
    </row>
    <row r="218" spans="1:65" s="14" customFormat="1">
      <c r="B218" s="216"/>
      <c r="C218" s="217"/>
      <c r="D218" s="207" t="s">
        <v>211</v>
      </c>
      <c r="E218" s="218" t="s">
        <v>1</v>
      </c>
      <c r="F218" s="219" t="s">
        <v>298</v>
      </c>
      <c r="G218" s="217"/>
      <c r="H218" s="220">
        <v>16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211</v>
      </c>
      <c r="AU218" s="226" t="s">
        <v>135</v>
      </c>
      <c r="AV218" s="14" t="s">
        <v>135</v>
      </c>
      <c r="AW218" s="14" t="s">
        <v>32</v>
      </c>
      <c r="AX218" s="14" t="s">
        <v>76</v>
      </c>
      <c r="AY218" s="226" t="s">
        <v>126</v>
      </c>
    </row>
    <row r="219" spans="1:65" s="13" customFormat="1">
      <c r="B219" s="205"/>
      <c r="C219" s="206"/>
      <c r="D219" s="207" t="s">
        <v>211</v>
      </c>
      <c r="E219" s="208" t="s">
        <v>1</v>
      </c>
      <c r="F219" s="209" t="s">
        <v>2402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211</v>
      </c>
      <c r="AU219" s="215" t="s">
        <v>135</v>
      </c>
      <c r="AV219" s="13" t="s">
        <v>83</v>
      </c>
      <c r="AW219" s="13" t="s">
        <v>32</v>
      </c>
      <c r="AX219" s="13" t="s">
        <v>76</v>
      </c>
      <c r="AY219" s="215" t="s">
        <v>126</v>
      </c>
    </row>
    <row r="220" spans="1:65" s="14" customFormat="1">
      <c r="B220" s="216"/>
      <c r="C220" s="217"/>
      <c r="D220" s="207" t="s">
        <v>211</v>
      </c>
      <c r="E220" s="218" t="s">
        <v>1</v>
      </c>
      <c r="F220" s="219" t="s">
        <v>298</v>
      </c>
      <c r="G220" s="217"/>
      <c r="H220" s="220">
        <v>16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211</v>
      </c>
      <c r="AU220" s="226" t="s">
        <v>135</v>
      </c>
      <c r="AV220" s="14" t="s">
        <v>135</v>
      </c>
      <c r="AW220" s="14" t="s">
        <v>32</v>
      </c>
      <c r="AX220" s="14" t="s">
        <v>76</v>
      </c>
      <c r="AY220" s="226" t="s">
        <v>126</v>
      </c>
    </row>
    <row r="221" spans="1:65" s="15" customFormat="1">
      <c r="B221" s="227"/>
      <c r="C221" s="228"/>
      <c r="D221" s="207" t="s">
        <v>211</v>
      </c>
      <c r="E221" s="229" t="s">
        <v>1</v>
      </c>
      <c r="F221" s="230" t="s">
        <v>219</v>
      </c>
      <c r="G221" s="228"/>
      <c r="H221" s="231">
        <v>32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211</v>
      </c>
      <c r="AU221" s="237" t="s">
        <v>135</v>
      </c>
      <c r="AV221" s="15" t="s">
        <v>148</v>
      </c>
      <c r="AW221" s="15" t="s">
        <v>32</v>
      </c>
      <c r="AX221" s="15" t="s">
        <v>83</v>
      </c>
      <c r="AY221" s="237" t="s">
        <v>126</v>
      </c>
    </row>
    <row r="222" spans="1:65" s="2" customFormat="1" ht="24.2" customHeight="1">
      <c r="A222" s="35"/>
      <c r="B222" s="36"/>
      <c r="C222" s="187" t="s">
        <v>741</v>
      </c>
      <c r="D222" s="187" t="s">
        <v>129</v>
      </c>
      <c r="E222" s="188" t="s">
        <v>2403</v>
      </c>
      <c r="F222" s="189" t="s">
        <v>2404</v>
      </c>
      <c r="G222" s="190" t="s">
        <v>1208</v>
      </c>
      <c r="H222" s="265"/>
      <c r="I222" s="192"/>
      <c r="J222" s="193">
        <f>ROUND(I222*H222,2)</f>
        <v>0</v>
      </c>
      <c r="K222" s="189" t="s">
        <v>133</v>
      </c>
      <c r="L222" s="40"/>
      <c r="M222" s="194" t="s">
        <v>1</v>
      </c>
      <c r="N222" s="195" t="s">
        <v>42</v>
      </c>
      <c r="O222" s="72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298</v>
      </c>
      <c r="AT222" s="198" t="s">
        <v>129</v>
      </c>
      <c r="AU222" s="198" t="s">
        <v>135</v>
      </c>
      <c r="AY222" s="18" t="s">
        <v>126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135</v>
      </c>
      <c r="BK222" s="199">
        <f>ROUND(I222*H222,2)</f>
        <v>0</v>
      </c>
      <c r="BL222" s="18" t="s">
        <v>298</v>
      </c>
      <c r="BM222" s="198" t="s">
        <v>2405</v>
      </c>
    </row>
    <row r="223" spans="1:65" s="12" customFormat="1" ht="22.9" customHeight="1">
      <c r="B223" s="171"/>
      <c r="C223" s="172"/>
      <c r="D223" s="173" t="s">
        <v>75</v>
      </c>
      <c r="E223" s="185" t="s">
        <v>2406</v>
      </c>
      <c r="F223" s="185" t="s">
        <v>2407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P224</f>
        <v>0</v>
      </c>
      <c r="Q223" s="179"/>
      <c r="R223" s="180">
        <f>R224</f>
        <v>0</v>
      </c>
      <c r="S223" s="179"/>
      <c r="T223" s="181">
        <f>T224</f>
        <v>0</v>
      </c>
      <c r="AR223" s="182" t="s">
        <v>135</v>
      </c>
      <c r="AT223" s="183" t="s">
        <v>75</v>
      </c>
      <c r="AU223" s="183" t="s">
        <v>83</v>
      </c>
      <c r="AY223" s="182" t="s">
        <v>126</v>
      </c>
      <c r="BK223" s="184">
        <f>BK224</f>
        <v>0</v>
      </c>
    </row>
    <row r="224" spans="1:65" s="2" customFormat="1" ht="16.5" customHeight="1">
      <c r="A224" s="35"/>
      <c r="B224" s="36"/>
      <c r="C224" s="187" t="s">
        <v>747</v>
      </c>
      <c r="D224" s="187" t="s">
        <v>129</v>
      </c>
      <c r="E224" s="188" t="s">
        <v>2408</v>
      </c>
      <c r="F224" s="189" t="s">
        <v>2409</v>
      </c>
      <c r="G224" s="190" t="s">
        <v>301</v>
      </c>
      <c r="H224" s="191">
        <v>16</v>
      </c>
      <c r="I224" s="192"/>
      <c r="J224" s="193">
        <f>ROUND(I224*H224,2)</f>
        <v>0</v>
      </c>
      <c r="K224" s="189" t="s">
        <v>1</v>
      </c>
      <c r="L224" s="40"/>
      <c r="M224" s="200" t="s">
        <v>1</v>
      </c>
      <c r="N224" s="201" t="s">
        <v>42</v>
      </c>
      <c r="O224" s="20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298</v>
      </c>
      <c r="AT224" s="198" t="s">
        <v>129</v>
      </c>
      <c r="AU224" s="198" t="s">
        <v>135</v>
      </c>
      <c r="AY224" s="18" t="s">
        <v>126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135</v>
      </c>
      <c r="BK224" s="199">
        <f>ROUND(I224*H224,2)</f>
        <v>0</v>
      </c>
      <c r="BL224" s="18" t="s">
        <v>298</v>
      </c>
      <c r="BM224" s="198" t="s">
        <v>2410</v>
      </c>
    </row>
    <row r="225" spans="1:31" s="2" customFormat="1" ht="6.95" customHeight="1">
      <c r="A225" s="35"/>
      <c r="B225" s="55"/>
      <c r="C225" s="56"/>
      <c r="D225" s="56"/>
      <c r="E225" s="56"/>
      <c r="F225" s="56"/>
      <c r="G225" s="56"/>
      <c r="H225" s="56"/>
      <c r="I225" s="56"/>
      <c r="J225" s="56"/>
      <c r="K225" s="56"/>
      <c r="L225" s="40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algorithmName="SHA-512" hashValue="vnVQk1Ou0eOavOaoQUJUy6wgTeiVJ53gYkkrrBzpA+IcVuAZVYEhPWsoo1J+4jHOAu+OT9nKYnQVQ0oTAbzR2g==" saltValue="tNBCaiSsi0zqobsJhtWZQrKeO+YK5VOLC5QVodvYeW9ADDCVyktUr+eaaOu7jo7vwO6xEyX0kanoJzNxXnspqw==" spinCount="100000" sheet="1" objects="1" scenarios="1" formatColumns="0" formatRows="0" autoFilter="0"/>
  <autoFilter ref="C123:K22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8"/>
  <sheetViews>
    <sheetView zoomScale="130" zoomScaleNormal="130" zoomScalePageLayoutView="130" workbookViewId="0">
      <selection activeCell="B69" sqref="B69"/>
    </sheetView>
  </sheetViews>
  <sheetFormatPr defaultRowHeight="13.5"/>
  <cols>
    <col min="1" max="1" width="4.83203125" style="268" customWidth="1"/>
    <col min="2" max="2" width="42.83203125" style="267" customWidth="1"/>
    <col min="3" max="3" width="27.5" style="267" customWidth="1"/>
    <col min="4" max="4" width="6.33203125" style="267" customWidth="1"/>
    <col min="5" max="5" width="6.1640625" style="267" customWidth="1"/>
    <col min="6" max="6" width="12.83203125" style="267" customWidth="1"/>
    <col min="7" max="7" width="13.5" style="267" customWidth="1"/>
    <col min="8" max="255" width="14.1640625" style="267" customWidth="1"/>
    <col min="256" max="1023" width="14.33203125" style="266" customWidth="1"/>
    <col min="1024" max="1025" width="14.1640625" style="266" customWidth="1"/>
    <col min="1026" max="16384" width="9.33203125" style="266"/>
  </cols>
  <sheetData>
    <row r="1" spans="1:1024" s="291" customFormat="1" ht="13.15" customHeight="1" thickBot="1">
      <c r="A1" s="370" t="s">
        <v>92</v>
      </c>
      <c r="B1" s="370"/>
      <c r="C1" s="370"/>
      <c r="D1" s="370"/>
      <c r="E1" s="370"/>
      <c r="F1" s="370"/>
      <c r="G1" s="289" t="s">
        <v>2747</v>
      </c>
      <c r="AMJ1" s="266"/>
    </row>
    <row r="2" spans="1:1024" s="291" customFormat="1" ht="13.15" customHeight="1" thickTop="1" thickBot="1">
      <c r="A2" s="279"/>
      <c r="B2" s="275" t="s">
        <v>2592</v>
      </c>
      <c r="C2" s="275" t="s">
        <v>2591</v>
      </c>
      <c r="D2" s="278" t="s">
        <v>2610</v>
      </c>
      <c r="E2" s="277"/>
      <c r="F2" s="276" t="s">
        <v>2609</v>
      </c>
      <c r="G2" s="275" t="s">
        <v>2600</v>
      </c>
      <c r="AMJ2" s="266"/>
    </row>
    <row r="3" spans="1:1024" s="291" customFormat="1" ht="13.15" customHeight="1" thickTop="1">
      <c r="A3" s="274">
        <v>1</v>
      </c>
      <c r="B3" s="274" t="s">
        <v>2632</v>
      </c>
      <c r="C3" s="274" t="s">
        <v>2746</v>
      </c>
      <c r="D3" s="283">
        <v>640</v>
      </c>
      <c r="E3" s="302" t="s">
        <v>222</v>
      </c>
      <c r="F3" s="285"/>
      <c r="G3" s="285">
        <f>D3*F3</f>
        <v>0</v>
      </c>
      <c r="AMJ3" s="266"/>
    </row>
    <row r="4" spans="1:1024" s="291" customFormat="1" ht="13.15" customHeight="1">
      <c r="A4" s="274">
        <f t="shared" ref="A4:A35" si="0">A3+1</f>
        <v>2</v>
      </c>
      <c r="B4" s="274" t="s">
        <v>2632</v>
      </c>
      <c r="C4" s="274" t="s">
        <v>2745</v>
      </c>
      <c r="D4" s="283">
        <v>1600</v>
      </c>
      <c r="E4" s="302" t="s">
        <v>222</v>
      </c>
      <c r="F4" s="285"/>
      <c r="G4" s="285">
        <f t="shared" ref="G4:G56" si="1">D4*F4</f>
        <v>0</v>
      </c>
      <c r="AMJ4" s="266"/>
    </row>
    <row r="5" spans="1:1024" s="291" customFormat="1" ht="13.15" customHeight="1">
      <c r="A5" s="274">
        <f t="shared" si="0"/>
        <v>3</v>
      </c>
      <c r="B5" s="274" t="s">
        <v>2632</v>
      </c>
      <c r="C5" s="274" t="s">
        <v>2744</v>
      </c>
      <c r="D5" s="283">
        <v>240</v>
      </c>
      <c r="E5" s="302" t="s">
        <v>222</v>
      </c>
      <c r="F5" s="285"/>
      <c r="G5" s="285">
        <f t="shared" si="1"/>
        <v>0</v>
      </c>
      <c r="AMJ5" s="266"/>
    </row>
    <row r="6" spans="1:1024" s="291" customFormat="1" ht="13.15" customHeight="1">
      <c r="A6" s="274">
        <f t="shared" si="0"/>
        <v>4</v>
      </c>
      <c r="B6" s="274" t="s">
        <v>2632</v>
      </c>
      <c r="C6" s="274" t="s">
        <v>2743</v>
      </c>
      <c r="D6" s="283">
        <v>1730</v>
      </c>
      <c r="E6" s="302" t="s">
        <v>222</v>
      </c>
      <c r="F6" s="285"/>
      <c r="G6" s="285">
        <f t="shared" si="1"/>
        <v>0</v>
      </c>
      <c r="AMJ6" s="266"/>
    </row>
    <row r="7" spans="1:1024" s="291" customFormat="1" ht="13.15" customHeight="1">
      <c r="A7" s="274">
        <f t="shared" si="0"/>
        <v>5</v>
      </c>
      <c r="B7" s="274" t="s">
        <v>2632</v>
      </c>
      <c r="C7" s="274" t="s">
        <v>2742</v>
      </c>
      <c r="D7" s="283">
        <v>240</v>
      </c>
      <c r="E7" s="302" t="s">
        <v>222</v>
      </c>
      <c r="F7" s="285"/>
      <c r="G7" s="285">
        <f t="shared" si="1"/>
        <v>0</v>
      </c>
      <c r="AMJ7" s="266"/>
    </row>
    <row r="8" spans="1:1024" s="291" customFormat="1" ht="13.15" customHeight="1">
      <c r="A8" s="274">
        <f t="shared" si="0"/>
        <v>6</v>
      </c>
      <c r="B8" s="274" t="s">
        <v>2632</v>
      </c>
      <c r="C8" s="274" t="s">
        <v>2741</v>
      </c>
      <c r="D8" s="283">
        <v>20</v>
      </c>
      <c r="E8" s="302" t="s">
        <v>222</v>
      </c>
      <c r="F8" s="285"/>
      <c r="G8" s="285">
        <f t="shared" si="1"/>
        <v>0</v>
      </c>
      <c r="AMJ8" s="266"/>
    </row>
    <row r="9" spans="1:1024" s="291" customFormat="1" ht="13.15" customHeight="1">
      <c r="A9" s="274">
        <f t="shared" si="0"/>
        <v>7</v>
      </c>
      <c r="B9" s="274" t="s">
        <v>2632</v>
      </c>
      <c r="C9" s="274" t="s">
        <v>2740</v>
      </c>
      <c r="D9" s="283">
        <v>15</v>
      </c>
      <c r="E9" s="302" t="s">
        <v>222</v>
      </c>
      <c r="F9" s="285"/>
      <c r="G9" s="285">
        <f t="shared" si="1"/>
        <v>0</v>
      </c>
      <c r="AMJ9" s="266"/>
    </row>
    <row r="10" spans="1:1024" s="291" customFormat="1" ht="13.15" customHeight="1">
      <c r="A10" s="274">
        <f t="shared" si="0"/>
        <v>8</v>
      </c>
      <c r="B10" s="274" t="s">
        <v>2632</v>
      </c>
      <c r="C10" s="274" t="s">
        <v>2739</v>
      </c>
      <c r="D10" s="283">
        <v>50</v>
      </c>
      <c r="E10" s="302" t="s">
        <v>222</v>
      </c>
      <c r="F10" s="285"/>
      <c r="G10" s="285">
        <f t="shared" si="1"/>
        <v>0</v>
      </c>
      <c r="AMJ10" s="266"/>
    </row>
    <row r="11" spans="1:1024" s="291" customFormat="1" ht="13.15" customHeight="1">
      <c r="A11" s="274">
        <f t="shared" si="0"/>
        <v>9</v>
      </c>
      <c r="B11" s="274" t="s">
        <v>2625</v>
      </c>
      <c r="C11" s="274" t="s">
        <v>2738</v>
      </c>
      <c r="D11" s="283">
        <v>200</v>
      </c>
      <c r="E11" s="302" t="s">
        <v>222</v>
      </c>
      <c r="F11" s="285"/>
      <c r="G11" s="285">
        <f t="shared" si="1"/>
        <v>0</v>
      </c>
      <c r="AMJ11" s="266"/>
    </row>
    <row r="12" spans="1:1024" s="291" customFormat="1" ht="13.15" customHeight="1">
      <c r="A12" s="274">
        <f t="shared" si="0"/>
        <v>10</v>
      </c>
      <c r="B12" s="274" t="s">
        <v>2625</v>
      </c>
      <c r="C12" s="274" t="s">
        <v>2737</v>
      </c>
      <c r="D12" s="283">
        <v>20</v>
      </c>
      <c r="E12" s="302" t="s">
        <v>222</v>
      </c>
      <c r="F12" s="285"/>
      <c r="G12" s="285">
        <f t="shared" si="1"/>
        <v>0</v>
      </c>
      <c r="AMJ12" s="266"/>
    </row>
    <row r="13" spans="1:1024" s="291" customFormat="1" ht="13.15" customHeight="1">
      <c r="A13" s="274">
        <f t="shared" si="0"/>
        <v>11</v>
      </c>
      <c r="B13" s="274" t="s">
        <v>2736</v>
      </c>
      <c r="C13" s="274" t="s">
        <v>2735</v>
      </c>
      <c r="D13" s="283">
        <v>320</v>
      </c>
      <c r="E13" s="302" t="s">
        <v>2612</v>
      </c>
      <c r="F13" s="285"/>
      <c r="G13" s="285">
        <f t="shared" si="1"/>
        <v>0</v>
      </c>
      <c r="AMJ13" s="266"/>
    </row>
    <row r="14" spans="1:1024" s="291" customFormat="1" ht="13.15" customHeight="1">
      <c r="A14" s="274">
        <f t="shared" si="0"/>
        <v>12</v>
      </c>
      <c r="B14" s="274" t="s">
        <v>2734</v>
      </c>
      <c r="C14" s="274"/>
      <c r="D14" s="283">
        <v>40</v>
      </c>
      <c r="E14" s="302" t="s">
        <v>2612</v>
      </c>
      <c r="F14" s="285"/>
      <c r="G14" s="285">
        <f t="shared" si="1"/>
        <v>0</v>
      </c>
      <c r="AMJ14" s="266"/>
    </row>
    <row r="15" spans="1:1024" s="291" customFormat="1" ht="13.15" customHeight="1">
      <c r="A15" s="274">
        <f t="shared" si="0"/>
        <v>13</v>
      </c>
      <c r="B15" s="274" t="s">
        <v>2733</v>
      </c>
      <c r="C15" s="274" t="s">
        <v>2732</v>
      </c>
      <c r="D15" s="283">
        <v>672</v>
      </c>
      <c r="E15" s="302" t="s">
        <v>2612</v>
      </c>
      <c r="F15" s="285"/>
      <c r="G15" s="285">
        <f t="shared" si="1"/>
        <v>0</v>
      </c>
      <c r="AMJ15" s="266"/>
    </row>
    <row r="16" spans="1:1024" s="291" customFormat="1" ht="13.15" customHeight="1">
      <c r="A16" s="274">
        <f t="shared" si="0"/>
        <v>14</v>
      </c>
      <c r="B16" s="274" t="s">
        <v>2731</v>
      </c>
      <c r="C16" s="274"/>
      <c r="D16" s="283">
        <v>32</v>
      </c>
      <c r="E16" s="302" t="s">
        <v>2612</v>
      </c>
      <c r="F16" s="285"/>
      <c r="G16" s="285">
        <f t="shared" si="1"/>
        <v>0</v>
      </c>
      <c r="AMJ16" s="266"/>
    </row>
    <row r="17" spans="1:1024" s="291" customFormat="1" ht="13.15" customHeight="1">
      <c r="A17" s="274">
        <f t="shared" si="0"/>
        <v>15</v>
      </c>
      <c r="B17" s="274" t="s">
        <v>2730</v>
      </c>
      <c r="C17" s="274" t="s">
        <v>2712</v>
      </c>
      <c r="D17" s="283">
        <v>80</v>
      </c>
      <c r="E17" s="302" t="s">
        <v>2612</v>
      </c>
      <c r="F17" s="285"/>
      <c r="G17" s="285">
        <f t="shared" si="1"/>
        <v>0</v>
      </c>
      <c r="AMJ17" s="266"/>
    </row>
    <row r="18" spans="1:1024" s="291" customFormat="1" ht="13.15" customHeight="1">
      <c r="A18" s="274">
        <f t="shared" si="0"/>
        <v>16</v>
      </c>
      <c r="B18" s="274" t="s">
        <v>2729</v>
      </c>
      <c r="C18" s="274" t="s">
        <v>2727</v>
      </c>
      <c r="D18" s="283">
        <v>88</v>
      </c>
      <c r="E18" s="302" t="s">
        <v>2612</v>
      </c>
      <c r="F18" s="285"/>
      <c r="G18" s="285">
        <f t="shared" si="1"/>
        <v>0</v>
      </c>
      <c r="AMJ18" s="266"/>
    </row>
    <row r="19" spans="1:1024" s="291" customFormat="1" ht="13.15" customHeight="1">
      <c r="A19" s="274">
        <f t="shared" si="0"/>
        <v>17</v>
      </c>
      <c r="B19" s="274" t="s">
        <v>2728</v>
      </c>
      <c r="C19" s="274" t="s">
        <v>2727</v>
      </c>
      <c r="D19" s="283">
        <v>16</v>
      </c>
      <c r="E19" s="302" t="s">
        <v>2612</v>
      </c>
      <c r="F19" s="285"/>
      <c r="G19" s="285">
        <f t="shared" si="1"/>
        <v>0</v>
      </c>
      <c r="AMJ19" s="266"/>
    </row>
    <row r="20" spans="1:1024" s="291" customFormat="1" ht="13.15" customHeight="1">
      <c r="A20" s="274">
        <f t="shared" si="0"/>
        <v>18</v>
      </c>
      <c r="B20" s="274" t="s">
        <v>2726</v>
      </c>
      <c r="C20" s="274" t="s">
        <v>2710</v>
      </c>
      <c r="D20" s="283">
        <v>24</v>
      </c>
      <c r="E20" s="302" t="s">
        <v>2612</v>
      </c>
      <c r="F20" s="285"/>
      <c r="G20" s="285">
        <f t="shared" si="1"/>
        <v>0</v>
      </c>
      <c r="AMJ20" s="266"/>
    </row>
    <row r="21" spans="1:1024" s="291" customFormat="1" ht="13.15" customHeight="1">
      <c r="A21" s="274">
        <f t="shared" si="0"/>
        <v>19</v>
      </c>
      <c r="B21" s="274" t="s">
        <v>2725</v>
      </c>
      <c r="C21" s="274" t="s">
        <v>2708</v>
      </c>
      <c r="D21" s="283">
        <v>8</v>
      </c>
      <c r="E21" s="302" t="s">
        <v>2612</v>
      </c>
      <c r="F21" s="285"/>
      <c r="G21" s="285">
        <f t="shared" si="1"/>
        <v>0</v>
      </c>
      <c r="AMJ21" s="266"/>
    </row>
    <row r="22" spans="1:1024" s="291" customFormat="1" ht="13.15" customHeight="1">
      <c r="A22" s="274">
        <f t="shared" si="0"/>
        <v>20</v>
      </c>
      <c r="B22" s="274" t="s">
        <v>2724</v>
      </c>
      <c r="C22" s="274" t="s">
        <v>2723</v>
      </c>
      <c r="D22" s="283">
        <v>8</v>
      </c>
      <c r="E22" s="302" t="s">
        <v>2612</v>
      </c>
      <c r="F22" s="285"/>
      <c r="G22" s="285">
        <f t="shared" si="1"/>
        <v>0</v>
      </c>
      <c r="AMJ22" s="266"/>
    </row>
    <row r="23" spans="1:1024" s="291" customFormat="1" ht="13.15" customHeight="1">
      <c r="A23" s="274">
        <f t="shared" si="0"/>
        <v>21</v>
      </c>
      <c r="B23" s="274" t="s">
        <v>2722</v>
      </c>
      <c r="C23" s="274" t="s">
        <v>2706</v>
      </c>
      <c r="D23" s="283">
        <v>208</v>
      </c>
      <c r="E23" s="302" t="s">
        <v>2612</v>
      </c>
      <c r="F23" s="285"/>
      <c r="G23" s="285">
        <f t="shared" si="1"/>
        <v>0</v>
      </c>
      <c r="AMJ23" s="266"/>
    </row>
    <row r="24" spans="1:1024" s="291" customFormat="1" ht="13.15" customHeight="1">
      <c r="A24" s="274">
        <f t="shared" si="0"/>
        <v>22</v>
      </c>
      <c r="B24" s="274" t="s">
        <v>2721</v>
      </c>
      <c r="C24" s="274" t="s">
        <v>2706</v>
      </c>
      <c r="D24" s="283">
        <v>176</v>
      </c>
      <c r="E24" s="302" t="s">
        <v>2612</v>
      </c>
      <c r="F24" s="285"/>
      <c r="G24" s="285">
        <f t="shared" si="1"/>
        <v>0</v>
      </c>
      <c r="AMJ24" s="266"/>
    </row>
    <row r="25" spans="1:1024" s="291" customFormat="1" ht="13.15" customHeight="1">
      <c r="A25" s="274">
        <f t="shared" si="0"/>
        <v>23</v>
      </c>
      <c r="B25" s="274" t="s">
        <v>2720</v>
      </c>
      <c r="C25" s="274"/>
      <c r="D25" s="283">
        <v>32</v>
      </c>
      <c r="E25" s="302" t="s">
        <v>2612</v>
      </c>
      <c r="F25" s="285"/>
      <c r="G25" s="285">
        <f t="shared" si="1"/>
        <v>0</v>
      </c>
      <c r="AMJ25" s="266"/>
    </row>
    <row r="26" spans="1:1024" s="291" customFormat="1" ht="13.15" customHeight="1">
      <c r="A26" s="274">
        <f t="shared" si="0"/>
        <v>24</v>
      </c>
      <c r="B26" s="274" t="s">
        <v>2719</v>
      </c>
      <c r="C26" s="274"/>
      <c r="D26" s="283">
        <v>32</v>
      </c>
      <c r="E26" s="302" t="s">
        <v>2612</v>
      </c>
      <c r="F26" s="285"/>
      <c r="G26" s="285">
        <f t="shared" si="1"/>
        <v>0</v>
      </c>
      <c r="AMJ26" s="266"/>
    </row>
    <row r="27" spans="1:1024" s="291" customFormat="1" ht="13.15" customHeight="1">
      <c r="A27" s="274">
        <f t="shared" si="0"/>
        <v>25</v>
      </c>
      <c r="B27" s="274" t="s">
        <v>2715</v>
      </c>
      <c r="C27" s="274" t="s">
        <v>2718</v>
      </c>
      <c r="D27" s="283">
        <v>184</v>
      </c>
      <c r="E27" s="302" t="s">
        <v>2612</v>
      </c>
      <c r="F27" s="285"/>
      <c r="G27" s="285">
        <f t="shared" si="1"/>
        <v>0</v>
      </c>
      <c r="AMJ27" s="266"/>
    </row>
    <row r="28" spans="1:1024" s="291" customFormat="1" ht="13.15" customHeight="1">
      <c r="A28" s="274">
        <f t="shared" si="0"/>
        <v>26</v>
      </c>
      <c r="B28" s="274" t="s">
        <v>2715</v>
      </c>
      <c r="C28" s="274" t="s">
        <v>2717</v>
      </c>
      <c r="D28" s="283">
        <v>32</v>
      </c>
      <c r="E28" s="302" t="s">
        <v>2612</v>
      </c>
      <c r="F28" s="285"/>
      <c r="G28" s="285">
        <f t="shared" si="1"/>
        <v>0</v>
      </c>
      <c r="AMJ28" s="266"/>
    </row>
    <row r="29" spans="1:1024" s="291" customFormat="1" ht="13.15" customHeight="1">
      <c r="A29" s="274">
        <f t="shared" si="0"/>
        <v>27</v>
      </c>
      <c r="B29" s="274" t="s">
        <v>2715</v>
      </c>
      <c r="C29" s="274" t="s">
        <v>2716</v>
      </c>
      <c r="D29" s="283">
        <v>8</v>
      </c>
      <c r="E29" s="302" t="s">
        <v>2612</v>
      </c>
      <c r="F29" s="285"/>
      <c r="G29" s="285">
        <f t="shared" si="1"/>
        <v>0</v>
      </c>
      <c r="AMJ29" s="266"/>
    </row>
    <row r="30" spans="1:1024" s="291" customFormat="1" ht="13.15" customHeight="1">
      <c r="A30" s="274">
        <f t="shared" si="0"/>
        <v>28</v>
      </c>
      <c r="B30" s="274" t="s">
        <v>2715</v>
      </c>
      <c r="C30" s="274" t="s">
        <v>2714</v>
      </c>
      <c r="D30" s="283">
        <v>56</v>
      </c>
      <c r="E30" s="302" t="s">
        <v>2612</v>
      </c>
      <c r="F30" s="285"/>
      <c r="G30" s="285">
        <f t="shared" si="1"/>
        <v>0</v>
      </c>
      <c r="AMJ30" s="266"/>
    </row>
    <row r="31" spans="1:1024" s="291" customFormat="1" ht="13.15" customHeight="1">
      <c r="A31" s="274">
        <f t="shared" si="0"/>
        <v>29</v>
      </c>
      <c r="B31" s="274" t="s">
        <v>2713</v>
      </c>
      <c r="C31" s="274" t="s">
        <v>2712</v>
      </c>
      <c r="D31" s="283">
        <v>21</v>
      </c>
      <c r="E31" s="302" t="s">
        <v>2612</v>
      </c>
      <c r="F31" s="285"/>
      <c r="G31" s="285">
        <f t="shared" si="1"/>
        <v>0</v>
      </c>
      <c r="AMJ31" s="266"/>
    </row>
    <row r="32" spans="1:1024" s="291" customFormat="1" ht="13.15" customHeight="1">
      <c r="A32" s="274">
        <f t="shared" si="0"/>
        <v>30</v>
      </c>
      <c r="B32" s="274" t="s">
        <v>2711</v>
      </c>
      <c r="C32" s="274" t="s">
        <v>2710</v>
      </c>
      <c r="D32" s="283">
        <v>1</v>
      </c>
      <c r="E32" s="302" t="s">
        <v>2612</v>
      </c>
      <c r="F32" s="285"/>
      <c r="G32" s="285">
        <f t="shared" si="1"/>
        <v>0</v>
      </c>
      <c r="AMJ32" s="266"/>
    </row>
    <row r="33" spans="1:1024" s="291" customFormat="1" ht="13.15" customHeight="1">
      <c r="A33" s="274">
        <f t="shared" si="0"/>
        <v>31</v>
      </c>
      <c r="B33" s="274" t="s">
        <v>2709</v>
      </c>
      <c r="C33" s="274" t="s">
        <v>2708</v>
      </c>
      <c r="D33" s="283">
        <v>8</v>
      </c>
      <c r="E33" s="302" t="s">
        <v>2612</v>
      </c>
      <c r="F33" s="285"/>
      <c r="G33" s="285">
        <f t="shared" si="1"/>
        <v>0</v>
      </c>
      <c r="AMJ33" s="266"/>
    </row>
    <row r="34" spans="1:1024" s="291" customFormat="1" ht="13.15" customHeight="1">
      <c r="A34" s="274">
        <f t="shared" si="0"/>
        <v>32</v>
      </c>
      <c r="B34" s="274" t="s">
        <v>2707</v>
      </c>
      <c r="C34" s="274" t="s">
        <v>2706</v>
      </c>
      <c r="D34" s="283">
        <v>4</v>
      </c>
      <c r="E34" s="302" t="s">
        <v>2612</v>
      </c>
      <c r="F34" s="285"/>
      <c r="G34" s="285">
        <f t="shared" si="1"/>
        <v>0</v>
      </c>
      <c r="AMJ34" s="266"/>
    </row>
    <row r="35" spans="1:1024" s="291" customFormat="1" ht="13.15" customHeight="1">
      <c r="A35" s="274">
        <f t="shared" si="0"/>
        <v>33</v>
      </c>
      <c r="B35" s="274" t="s">
        <v>2704</v>
      </c>
      <c r="C35" s="274" t="s">
        <v>2705</v>
      </c>
      <c r="D35" s="283">
        <v>720</v>
      </c>
      <c r="E35" s="302" t="s">
        <v>222</v>
      </c>
      <c r="F35" s="285"/>
      <c r="G35" s="285">
        <f t="shared" si="1"/>
        <v>0</v>
      </c>
      <c r="AMJ35" s="266"/>
    </row>
    <row r="36" spans="1:1024" s="291" customFormat="1" ht="13.15" customHeight="1">
      <c r="A36" s="274">
        <f t="shared" ref="A36:A57" si="2">A35+1</f>
        <v>34</v>
      </c>
      <c r="B36" s="274" t="s">
        <v>2704</v>
      </c>
      <c r="C36" s="274" t="s">
        <v>2703</v>
      </c>
      <c r="D36" s="283">
        <v>120</v>
      </c>
      <c r="E36" s="302" t="s">
        <v>222</v>
      </c>
      <c r="F36" s="285"/>
      <c r="G36" s="285">
        <f t="shared" si="1"/>
        <v>0</v>
      </c>
      <c r="AMJ36" s="266"/>
    </row>
    <row r="37" spans="1:1024" s="291" customFormat="1" ht="13.15" customHeight="1">
      <c r="A37" s="274">
        <f t="shared" si="2"/>
        <v>35</v>
      </c>
      <c r="B37" s="274" t="s">
        <v>2701</v>
      </c>
      <c r="C37" s="274" t="s">
        <v>2702</v>
      </c>
      <c r="D37" s="283">
        <v>220</v>
      </c>
      <c r="E37" s="302" t="s">
        <v>222</v>
      </c>
      <c r="F37" s="285"/>
      <c r="G37" s="285">
        <f t="shared" si="1"/>
        <v>0</v>
      </c>
      <c r="AMJ37" s="266"/>
    </row>
    <row r="38" spans="1:1024" s="291" customFormat="1" ht="13.15" customHeight="1">
      <c r="A38" s="274">
        <f t="shared" si="2"/>
        <v>36</v>
      </c>
      <c r="B38" s="274" t="s">
        <v>2701</v>
      </c>
      <c r="C38" s="274" t="s">
        <v>2700</v>
      </c>
      <c r="D38" s="283">
        <v>40</v>
      </c>
      <c r="E38" s="302" t="s">
        <v>222</v>
      </c>
      <c r="F38" s="285"/>
      <c r="G38" s="285">
        <f t="shared" si="1"/>
        <v>0</v>
      </c>
      <c r="AMJ38" s="266"/>
    </row>
    <row r="39" spans="1:1024" s="291" customFormat="1" ht="13.15" customHeight="1">
      <c r="A39" s="274">
        <f t="shared" si="2"/>
        <v>37</v>
      </c>
      <c r="B39" s="274" t="s">
        <v>2699</v>
      </c>
      <c r="C39" s="274" t="s">
        <v>2698</v>
      </c>
      <c r="D39" s="283">
        <v>16</v>
      </c>
      <c r="E39" s="302" t="s">
        <v>2612</v>
      </c>
      <c r="F39" s="285"/>
      <c r="G39" s="285">
        <f t="shared" si="1"/>
        <v>0</v>
      </c>
      <c r="AMJ39" s="266"/>
    </row>
    <row r="40" spans="1:1024" s="291" customFormat="1" ht="13.15" customHeight="1">
      <c r="A40" s="274">
        <f t="shared" si="2"/>
        <v>38</v>
      </c>
      <c r="B40" s="274" t="s">
        <v>2697</v>
      </c>
      <c r="C40" s="274"/>
      <c r="D40" s="283">
        <v>48</v>
      </c>
      <c r="E40" s="302" t="s">
        <v>2612</v>
      </c>
      <c r="F40" s="285"/>
      <c r="G40" s="285">
        <f t="shared" si="1"/>
        <v>0</v>
      </c>
      <c r="AMJ40" s="266"/>
    </row>
    <row r="41" spans="1:1024" s="291" customFormat="1" ht="13.15" customHeight="1">
      <c r="A41" s="274">
        <f t="shared" si="2"/>
        <v>39</v>
      </c>
      <c r="B41" s="274" t="s">
        <v>2695</v>
      </c>
      <c r="C41" s="274" t="s">
        <v>2696</v>
      </c>
      <c r="D41" s="283">
        <v>32</v>
      </c>
      <c r="E41" s="302" t="s">
        <v>2612</v>
      </c>
      <c r="F41" s="285"/>
      <c r="G41" s="285">
        <f t="shared" si="1"/>
        <v>0</v>
      </c>
      <c r="AMJ41" s="266"/>
    </row>
    <row r="42" spans="1:1024" s="291" customFormat="1" ht="13.15" customHeight="1">
      <c r="A42" s="274">
        <f t="shared" si="2"/>
        <v>40</v>
      </c>
      <c r="B42" s="274" t="s">
        <v>2695</v>
      </c>
      <c r="C42" s="274" t="s">
        <v>2694</v>
      </c>
      <c r="D42" s="283">
        <v>16</v>
      </c>
      <c r="E42" s="302" t="s">
        <v>2612</v>
      </c>
      <c r="F42" s="285"/>
      <c r="G42" s="285">
        <f t="shared" si="1"/>
        <v>0</v>
      </c>
      <c r="AMJ42" s="266"/>
    </row>
    <row r="43" spans="1:1024" s="291" customFormat="1" ht="13.15" customHeight="1">
      <c r="A43" s="274">
        <f t="shared" si="2"/>
        <v>41</v>
      </c>
      <c r="B43" s="274" t="s">
        <v>2693</v>
      </c>
      <c r="C43" s="274"/>
      <c r="D43" s="283">
        <v>16</v>
      </c>
      <c r="E43" s="302" t="s">
        <v>2612</v>
      </c>
      <c r="F43" s="285"/>
      <c r="G43" s="285">
        <f t="shared" si="1"/>
        <v>0</v>
      </c>
      <c r="AMJ43" s="266"/>
    </row>
    <row r="44" spans="1:1024" s="291" customFormat="1" ht="13.15" customHeight="1">
      <c r="A44" s="274">
        <f t="shared" si="2"/>
        <v>42</v>
      </c>
      <c r="B44" s="274" t="s">
        <v>2692</v>
      </c>
      <c r="C44" s="274" t="s">
        <v>2688</v>
      </c>
      <c r="D44" s="283">
        <v>16</v>
      </c>
      <c r="E44" s="302" t="s">
        <v>2612</v>
      </c>
      <c r="F44" s="285"/>
      <c r="G44" s="285">
        <f t="shared" si="1"/>
        <v>0</v>
      </c>
      <c r="AMJ44" s="266"/>
    </row>
    <row r="45" spans="1:1024" s="291" customFormat="1" ht="13.15" customHeight="1">
      <c r="A45" s="274">
        <f t="shared" si="2"/>
        <v>43</v>
      </c>
      <c r="B45" s="274" t="s">
        <v>2691</v>
      </c>
      <c r="C45" s="274"/>
      <c r="D45" s="283">
        <v>16</v>
      </c>
      <c r="E45" s="302" t="s">
        <v>2612</v>
      </c>
      <c r="F45" s="285"/>
      <c r="G45" s="285">
        <f t="shared" si="1"/>
        <v>0</v>
      </c>
      <c r="AMJ45" s="266"/>
    </row>
    <row r="46" spans="1:1024" s="291" customFormat="1" ht="13.15" customHeight="1">
      <c r="A46" s="274">
        <f t="shared" si="2"/>
        <v>44</v>
      </c>
      <c r="B46" s="274" t="s">
        <v>2690</v>
      </c>
      <c r="C46" s="274"/>
      <c r="D46" s="283">
        <v>18</v>
      </c>
      <c r="E46" s="302" t="s">
        <v>2612</v>
      </c>
      <c r="F46" s="285"/>
      <c r="G46" s="285">
        <f t="shared" si="1"/>
        <v>0</v>
      </c>
      <c r="AMJ46" s="266"/>
    </row>
    <row r="47" spans="1:1024" s="291" customFormat="1" ht="13.15" customHeight="1">
      <c r="A47" s="274">
        <f t="shared" si="2"/>
        <v>45</v>
      </c>
      <c r="B47" s="274" t="s">
        <v>2689</v>
      </c>
      <c r="C47" s="274" t="s">
        <v>2688</v>
      </c>
      <c r="D47" s="283">
        <v>2</v>
      </c>
      <c r="E47" s="302" t="s">
        <v>2612</v>
      </c>
      <c r="F47" s="285"/>
      <c r="G47" s="285">
        <f t="shared" si="1"/>
        <v>0</v>
      </c>
      <c r="AMJ47" s="266"/>
    </row>
    <row r="48" spans="1:1024" s="291" customFormat="1" ht="13.15" customHeight="1">
      <c r="A48" s="274">
        <f t="shared" si="2"/>
        <v>46</v>
      </c>
      <c r="B48" s="274" t="s">
        <v>2687</v>
      </c>
      <c r="C48" s="274"/>
      <c r="D48" s="283">
        <v>58</v>
      </c>
      <c r="E48" s="302" t="s">
        <v>2612</v>
      </c>
      <c r="F48" s="285"/>
      <c r="G48" s="285">
        <f t="shared" si="1"/>
        <v>0</v>
      </c>
      <c r="AMJ48" s="266"/>
    </row>
    <row r="49" spans="1:1024" s="291" customFormat="1" ht="13.15" customHeight="1">
      <c r="A49" s="274">
        <f t="shared" si="2"/>
        <v>47</v>
      </c>
      <c r="B49" s="274" t="s">
        <v>2686</v>
      </c>
      <c r="C49" s="274" t="s">
        <v>2685</v>
      </c>
      <c r="D49" s="283">
        <v>27</v>
      </c>
      <c r="E49" s="302" t="s">
        <v>2612</v>
      </c>
      <c r="F49" s="285"/>
      <c r="G49" s="285">
        <f t="shared" si="1"/>
        <v>0</v>
      </c>
      <c r="AMJ49" s="266"/>
    </row>
    <row r="50" spans="1:1024" s="291" customFormat="1" ht="13.15" customHeight="1">
      <c r="A50" s="274">
        <f t="shared" si="2"/>
        <v>48</v>
      </c>
      <c r="B50" s="274" t="s">
        <v>2684</v>
      </c>
      <c r="C50" s="274" t="s">
        <v>2683</v>
      </c>
      <c r="D50" s="283">
        <v>28</v>
      </c>
      <c r="E50" s="302" t="s">
        <v>2612</v>
      </c>
      <c r="F50" s="285"/>
      <c r="G50" s="285">
        <f t="shared" si="1"/>
        <v>0</v>
      </c>
      <c r="AMJ50" s="266"/>
    </row>
    <row r="51" spans="1:1024" s="291" customFormat="1" ht="13.15" customHeight="1">
      <c r="A51" s="274">
        <f t="shared" si="2"/>
        <v>49</v>
      </c>
      <c r="B51" s="274" t="s">
        <v>2675</v>
      </c>
      <c r="C51" s="274" t="s">
        <v>2682</v>
      </c>
      <c r="D51" s="283">
        <v>8</v>
      </c>
      <c r="E51" s="302" t="s">
        <v>2612</v>
      </c>
      <c r="F51" s="305">
        <f>G72</f>
        <v>0</v>
      </c>
      <c r="G51" s="285">
        <f t="shared" si="1"/>
        <v>0</v>
      </c>
      <c r="AMJ51" s="266"/>
    </row>
    <row r="52" spans="1:1024" s="291" customFormat="1" ht="13.15" customHeight="1">
      <c r="A52" s="274">
        <f t="shared" si="2"/>
        <v>50</v>
      </c>
      <c r="B52" s="274" t="s">
        <v>2673</v>
      </c>
      <c r="C52" s="274" t="s">
        <v>2681</v>
      </c>
      <c r="D52" s="283">
        <v>8</v>
      </c>
      <c r="E52" s="302" t="s">
        <v>2612</v>
      </c>
      <c r="F52" s="307">
        <f>G87</f>
        <v>0</v>
      </c>
      <c r="G52" s="285">
        <f t="shared" si="1"/>
        <v>0</v>
      </c>
      <c r="AMJ52" s="266"/>
    </row>
    <row r="53" spans="1:1024" s="291" customFormat="1" ht="13.15" customHeight="1">
      <c r="A53" s="274">
        <f t="shared" si="2"/>
        <v>51</v>
      </c>
      <c r="B53" s="274" t="s">
        <v>2679</v>
      </c>
      <c r="C53" s="274" t="s">
        <v>2680</v>
      </c>
      <c r="D53" s="283">
        <v>7</v>
      </c>
      <c r="E53" s="302" t="s">
        <v>2612</v>
      </c>
      <c r="F53" s="285"/>
      <c r="G53" s="285">
        <f t="shared" si="1"/>
        <v>0</v>
      </c>
      <c r="AMJ53" s="266"/>
    </row>
    <row r="54" spans="1:1024" s="291" customFormat="1" ht="13.15" customHeight="1">
      <c r="A54" s="274">
        <f t="shared" si="2"/>
        <v>52</v>
      </c>
      <c r="B54" s="274" t="s">
        <v>2679</v>
      </c>
      <c r="C54" s="274" t="s">
        <v>2678</v>
      </c>
      <c r="D54" s="283">
        <v>1</v>
      </c>
      <c r="E54" s="302" t="s">
        <v>2612</v>
      </c>
      <c r="F54" s="285"/>
      <c r="G54" s="285">
        <f t="shared" si="1"/>
        <v>0</v>
      </c>
      <c r="AMJ54" s="266"/>
    </row>
    <row r="55" spans="1:1024" s="291" customFormat="1" ht="13.15" customHeight="1">
      <c r="A55" s="274">
        <f t="shared" si="2"/>
        <v>53</v>
      </c>
      <c r="B55" s="274" t="s">
        <v>2671</v>
      </c>
      <c r="C55" s="274" t="s">
        <v>2677</v>
      </c>
      <c r="D55" s="283">
        <v>1</v>
      </c>
      <c r="E55" s="302" t="s">
        <v>2612</v>
      </c>
      <c r="F55" s="309">
        <f>G104</f>
        <v>0</v>
      </c>
      <c r="G55" s="285">
        <f t="shared" si="1"/>
        <v>0</v>
      </c>
      <c r="AMJ55" s="266"/>
    </row>
    <row r="56" spans="1:1024" s="291" customFormat="1" ht="13.15" customHeight="1" thickBot="1">
      <c r="A56" s="274">
        <f t="shared" si="2"/>
        <v>54</v>
      </c>
      <c r="B56" s="274" t="s">
        <v>2657</v>
      </c>
      <c r="C56" s="274" t="s">
        <v>2676</v>
      </c>
      <c r="D56" s="283">
        <v>1</v>
      </c>
      <c r="E56" s="302" t="s">
        <v>2612</v>
      </c>
      <c r="F56" s="311">
        <f>G115</f>
        <v>0</v>
      </c>
      <c r="G56" s="285">
        <f t="shared" si="1"/>
        <v>0</v>
      </c>
      <c r="AMJ56" s="266"/>
    </row>
    <row r="57" spans="1:1024" s="291" customFormat="1" ht="13.15" customHeight="1" thickTop="1">
      <c r="A57" s="299">
        <f t="shared" si="2"/>
        <v>55</v>
      </c>
      <c r="B57" s="298" t="s">
        <v>2587</v>
      </c>
      <c r="C57" s="294"/>
      <c r="D57" s="297"/>
      <c r="E57" s="296"/>
      <c r="F57" s="295"/>
      <c r="G57" s="313">
        <f>SUM(G3:G56)</f>
        <v>0</v>
      </c>
      <c r="AMJ57" s="266"/>
    </row>
    <row r="58" spans="1:1024" s="291" customFormat="1" ht="13.15" customHeight="1">
      <c r="A58" s="303"/>
      <c r="B58" s="303"/>
      <c r="C58" s="303"/>
      <c r="D58" s="303"/>
      <c r="E58" s="303"/>
      <c r="G58" s="303"/>
      <c r="AMJ58" s="266"/>
    </row>
    <row r="59" spans="1:1024" s="291" customFormat="1" ht="13.15" customHeight="1" thickBot="1">
      <c r="A59" s="370" t="s">
        <v>2675</v>
      </c>
      <c r="B59" s="370"/>
      <c r="C59" s="370"/>
      <c r="D59" s="370"/>
      <c r="E59" s="370"/>
      <c r="F59" s="370"/>
      <c r="G59" s="289" t="s">
        <v>2674</v>
      </c>
      <c r="AMJ59" s="266"/>
    </row>
    <row r="60" spans="1:1024" s="291" customFormat="1" ht="13.15" customHeight="1" thickTop="1" thickBot="1">
      <c r="A60" s="279"/>
      <c r="B60" s="275" t="s">
        <v>2592</v>
      </c>
      <c r="C60" s="275" t="s">
        <v>2591</v>
      </c>
      <c r="D60" s="278" t="s">
        <v>2610</v>
      </c>
      <c r="E60" s="277"/>
      <c r="F60" s="276" t="s">
        <v>2609</v>
      </c>
      <c r="G60" s="275" t="s">
        <v>2600</v>
      </c>
      <c r="AMJ60" s="266"/>
    </row>
    <row r="61" spans="1:1024" s="291" customFormat="1" ht="13.15" customHeight="1" thickTop="1">
      <c r="A61" s="274">
        <v>1</v>
      </c>
      <c r="B61" s="274" t="s">
        <v>2655</v>
      </c>
      <c r="C61" s="274" t="s">
        <v>2669</v>
      </c>
      <c r="D61" s="283">
        <v>1</v>
      </c>
      <c r="E61" s="302" t="s">
        <v>2612</v>
      </c>
      <c r="F61" s="285"/>
      <c r="G61" s="285">
        <f>D61*F61</f>
        <v>0</v>
      </c>
      <c r="AMJ61" s="266"/>
    </row>
    <row r="62" spans="1:1024" s="291" customFormat="1" ht="13.15" customHeight="1">
      <c r="A62" s="274">
        <f t="shared" ref="A62:A72" si="3">A61+1</f>
        <v>2</v>
      </c>
      <c r="B62" s="274" t="s">
        <v>2668</v>
      </c>
      <c r="C62" s="274" t="s">
        <v>2652</v>
      </c>
      <c r="D62" s="283">
        <v>1</v>
      </c>
      <c r="E62" s="302" t="s">
        <v>2612</v>
      </c>
      <c r="F62" s="285"/>
      <c r="G62" s="285">
        <f t="shared" ref="G62:G71" si="4">D62*F62</f>
        <v>0</v>
      </c>
      <c r="AMJ62" s="266"/>
    </row>
    <row r="63" spans="1:1024" s="291" customFormat="1" ht="13.15" customHeight="1">
      <c r="A63" s="274">
        <f t="shared" si="3"/>
        <v>3</v>
      </c>
      <c r="B63" s="274" t="s">
        <v>2651</v>
      </c>
      <c r="C63" s="274" t="s">
        <v>2664</v>
      </c>
      <c r="D63" s="283">
        <v>9</v>
      </c>
      <c r="E63" s="302" t="s">
        <v>2612</v>
      </c>
      <c r="F63" s="285"/>
      <c r="G63" s="285">
        <f t="shared" si="4"/>
        <v>0</v>
      </c>
      <c r="AMJ63" s="266"/>
    </row>
    <row r="64" spans="1:1024" s="291" customFormat="1" ht="13.15" customHeight="1">
      <c r="A64" s="274">
        <f t="shared" si="3"/>
        <v>4</v>
      </c>
      <c r="B64" s="274" t="s">
        <v>2649</v>
      </c>
      <c r="C64" s="274" t="s">
        <v>2648</v>
      </c>
      <c r="D64" s="283">
        <v>2</v>
      </c>
      <c r="E64" s="302" t="s">
        <v>2612</v>
      </c>
      <c r="F64" s="285"/>
      <c r="G64" s="285">
        <f t="shared" si="4"/>
        <v>0</v>
      </c>
      <c r="AMJ64" s="266"/>
    </row>
    <row r="65" spans="1:1024" s="291" customFormat="1" ht="13.15" customHeight="1">
      <c r="A65" s="274">
        <f t="shared" si="3"/>
        <v>5</v>
      </c>
      <c r="B65" s="274" t="s">
        <v>2665</v>
      </c>
      <c r="C65" s="274" t="s">
        <v>2664</v>
      </c>
      <c r="D65" s="283">
        <v>1</v>
      </c>
      <c r="E65" s="302" t="s">
        <v>2612</v>
      </c>
      <c r="F65" s="285"/>
      <c r="G65" s="285">
        <f t="shared" si="4"/>
        <v>0</v>
      </c>
      <c r="AMJ65" s="266"/>
    </row>
    <row r="66" spans="1:1024" s="291" customFormat="1" ht="13.15" customHeight="1">
      <c r="A66" s="274">
        <f t="shared" si="3"/>
        <v>6</v>
      </c>
      <c r="B66" s="274" t="s">
        <v>2663</v>
      </c>
      <c r="C66" s="274" t="s">
        <v>2662</v>
      </c>
      <c r="D66" s="283">
        <v>1</v>
      </c>
      <c r="E66" s="302" t="s">
        <v>2612</v>
      </c>
      <c r="F66" s="285"/>
      <c r="G66" s="285">
        <f t="shared" si="4"/>
        <v>0</v>
      </c>
      <c r="AMJ66" s="266"/>
    </row>
    <row r="67" spans="1:1024" s="291" customFormat="1" ht="13.15" customHeight="1">
      <c r="A67" s="274">
        <f t="shared" si="3"/>
        <v>7</v>
      </c>
      <c r="B67" s="274" t="s">
        <v>2661</v>
      </c>
      <c r="C67" s="274" t="s">
        <v>2660</v>
      </c>
      <c r="D67" s="283">
        <v>1</v>
      </c>
      <c r="E67" s="302" t="s">
        <v>2612</v>
      </c>
      <c r="F67" s="285"/>
      <c r="G67" s="285">
        <f t="shared" si="4"/>
        <v>0</v>
      </c>
      <c r="AMJ67" s="266"/>
    </row>
    <row r="68" spans="1:1024" s="291" customFormat="1" ht="13.15" customHeight="1">
      <c r="A68" s="274">
        <f t="shared" si="3"/>
        <v>8</v>
      </c>
      <c r="B68" s="274" t="s">
        <v>2659</v>
      </c>
      <c r="C68" s="274" t="s">
        <v>2658</v>
      </c>
      <c r="D68" s="283">
        <v>1</v>
      </c>
      <c r="E68" s="302" t="s">
        <v>2612</v>
      </c>
      <c r="F68" s="285"/>
      <c r="G68" s="285">
        <f t="shared" si="4"/>
        <v>0</v>
      </c>
      <c r="AMJ68" s="266"/>
    </row>
    <row r="69" spans="1:1024" s="291" customFormat="1" ht="13.15" customHeight="1">
      <c r="A69" s="274">
        <f t="shared" si="3"/>
        <v>9</v>
      </c>
      <c r="B69" s="274" t="s">
        <v>2647</v>
      </c>
      <c r="C69" s="274"/>
      <c r="D69" s="283">
        <v>1</v>
      </c>
      <c r="E69" s="302" t="s">
        <v>2612</v>
      </c>
      <c r="F69" s="285"/>
      <c r="G69" s="285">
        <f t="shared" si="4"/>
        <v>0</v>
      </c>
      <c r="AMJ69" s="266"/>
    </row>
    <row r="70" spans="1:1024" s="291" customFormat="1" ht="13.15" customHeight="1">
      <c r="A70" s="274">
        <f t="shared" si="3"/>
        <v>10</v>
      </c>
      <c r="B70" s="274" t="s">
        <v>2645</v>
      </c>
      <c r="C70" s="274" t="s">
        <v>2646</v>
      </c>
      <c r="D70" s="283">
        <v>1</v>
      </c>
      <c r="E70" s="302" t="s">
        <v>2612</v>
      </c>
      <c r="F70" s="285"/>
      <c r="G70" s="285">
        <f t="shared" si="4"/>
        <v>0</v>
      </c>
      <c r="AMJ70" s="266"/>
    </row>
    <row r="71" spans="1:1024" s="291" customFormat="1" ht="13.15" customHeight="1" thickBot="1">
      <c r="A71" s="274">
        <f t="shared" si="3"/>
        <v>11</v>
      </c>
      <c r="B71" s="274" t="s">
        <v>2645</v>
      </c>
      <c r="C71" s="274" t="s">
        <v>2644</v>
      </c>
      <c r="D71" s="283">
        <v>2</v>
      </c>
      <c r="E71" s="302" t="s">
        <v>2612</v>
      </c>
      <c r="F71" s="285"/>
      <c r="G71" s="285">
        <f t="shared" si="4"/>
        <v>0</v>
      </c>
      <c r="AMJ71" s="266"/>
    </row>
    <row r="72" spans="1:1024" s="291" customFormat="1" ht="13.15" customHeight="1" thickTop="1">
      <c r="A72" s="299">
        <f t="shared" si="3"/>
        <v>12</v>
      </c>
      <c r="B72" s="298" t="s">
        <v>2587</v>
      </c>
      <c r="C72" s="294"/>
      <c r="D72" s="297"/>
      <c r="E72" s="296"/>
      <c r="F72" s="295"/>
      <c r="G72" s="304">
        <f>SUM(G61:G71)</f>
        <v>0</v>
      </c>
      <c r="AMJ72" s="266"/>
    </row>
    <row r="74" spans="1:1024" ht="13.15" customHeight="1" thickBot="1">
      <c r="A74" s="370" t="s">
        <v>2673</v>
      </c>
      <c r="B74" s="370"/>
      <c r="C74" s="370"/>
      <c r="D74" s="370"/>
      <c r="E74" s="370"/>
      <c r="F74" s="370"/>
      <c r="G74" s="289" t="s">
        <v>2672</v>
      </c>
    </row>
    <row r="75" spans="1:1024" ht="13.15" customHeight="1" thickTop="1" thickBot="1">
      <c r="A75" s="279"/>
      <c r="B75" s="275" t="s">
        <v>2592</v>
      </c>
      <c r="C75" s="275" t="s">
        <v>2591</v>
      </c>
      <c r="D75" s="278" t="s">
        <v>2610</v>
      </c>
      <c r="E75" s="277"/>
      <c r="F75" s="276" t="s">
        <v>2609</v>
      </c>
      <c r="G75" s="275" t="s">
        <v>2600</v>
      </c>
    </row>
    <row r="76" spans="1:1024" ht="13.15" customHeight="1" thickTop="1">
      <c r="A76" s="274">
        <v>1</v>
      </c>
      <c r="B76" s="274" t="s">
        <v>2655</v>
      </c>
      <c r="C76" s="274" t="s">
        <v>2669</v>
      </c>
      <c r="D76" s="283">
        <v>1</v>
      </c>
      <c r="E76" s="302" t="s">
        <v>2612</v>
      </c>
      <c r="F76" s="285"/>
      <c r="G76" s="285">
        <f>D76*F76</f>
        <v>0</v>
      </c>
    </row>
    <row r="77" spans="1:1024" ht="13.15" customHeight="1">
      <c r="A77" s="274">
        <f t="shared" ref="A77:A87" si="5">A76+1</f>
        <v>2</v>
      </c>
      <c r="B77" s="274" t="s">
        <v>2668</v>
      </c>
      <c r="C77" s="274" t="s">
        <v>2652</v>
      </c>
      <c r="D77" s="283">
        <v>1</v>
      </c>
      <c r="E77" s="302" t="s">
        <v>2612</v>
      </c>
      <c r="F77" s="285"/>
      <c r="G77" s="285">
        <f t="shared" ref="G77:G86" si="6">D77*F77</f>
        <v>0</v>
      </c>
    </row>
    <row r="78" spans="1:1024" ht="13.15" customHeight="1">
      <c r="A78" s="274">
        <f t="shared" si="5"/>
        <v>3</v>
      </c>
      <c r="B78" s="274" t="s">
        <v>2651</v>
      </c>
      <c r="C78" s="274" t="s">
        <v>2664</v>
      </c>
      <c r="D78" s="283">
        <v>7</v>
      </c>
      <c r="E78" s="302" t="s">
        <v>2612</v>
      </c>
      <c r="F78" s="285"/>
      <c r="G78" s="285">
        <f t="shared" si="6"/>
        <v>0</v>
      </c>
    </row>
    <row r="79" spans="1:1024" ht="13.15" customHeight="1">
      <c r="A79" s="274">
        <f t="shared" si="5"/>
        <v>4</v>
      </c>
      <c r="B79" s="274" t="s">
        <v>2649</v>
      </c>
      <c r="C79" s="274" t="s">
        <v>2648</v>
      </c>
      <c r="D79" s="283">
        <v>1</v>
      </c>
      <c r="E79" s="302" t="s">
        <v>2612</v>
      </c>
      <c r="F79" s="285"/>
      <c r="G79" s="285">
        <f t="shared" si="6"/>
        <v>0</v>
      </c>
    </row>
    <row r="80" spans="1:1024" ht="13.15" customHeight="1">
      <c r="A80" s="274">
        <f t="shared" si="5"/>
        <v>5</v>
      </c>
      <c r="B80" s="274" t="s">
        <v>2665</v>
      </c>
      <c r="C80" s="274" t="s">
        <v>2664</v>
      </c>
      <c r="D80" s="283">
        <v>1</v>
      </c>
      <c r="E80" s="302" t="s">
        <v>2612</v>
      </c>
      <c r="F80" s="285"/>
      <c r="G80" s="285">
        <f t="shared" si="6"/>
        <v>0</v>
      </c>
    </row>
    <row r="81" spans="1:7" ht="13.15" customHeight="1">
      <c r="A81" s="274">
        <f t="shared" si="5"/>
        <v>6</v>
      </c>
      <c r="B81" s="274" t="s">
        <v>2663</v>
      </c>
      <c r="C81" s="274" t="s">
        <v>2662</v>
      </c>
      <c r="D81" s="283">
        <v>1</v>
      </c>
      <c r="E81" s="302" t="s">
        <v>2612</v>
      </c>
      <c r="F81" s="285"/>
      <c r="G81" s="285">
        <f t="shared" si="6"/>
        <v>0</v>
      </c>
    </row>
    <row r="82" spans="1:7" ht="13.15" customHeight="1">
      <c r="A82" s="274">
        <f t="shared" si="5"/>
        <v>7</v>
      </c>
      <c r="B82" s="274" t="s">
        <v>2661</v>
      </c>
      <c r="C82" s="274" t="s">
        <v>2660</v>
      </c>
      <c r="D82" s="283">
        <v>1</v>
      </c>
      <c r="E82" s="302" t="s">
        <v>2612</v>
      </c>
      <c r="F82" s="285"/>
      <c r="G82" s="285">
        <f t="shared" si="6"/>
        <v>0</v>
      </c>
    </row>
    <row r="83" spans="1:7" ht="13.15" customHeight="1">
      <c r="A83" s="274">
        <f t="shared" si="5"/>
        <v>8</v>
      </c>
      <c r="B83" s="274" t="s">
        <v>2659</v>
      </c>
      <c r="C83" s="274" t="s">
        <v>2658</v>
      </c>
      <c r="D83" s="283">
        <v>1</v>
      </c>
      <c r="E83" s="302" t="s">
        <v>2612</v>
      </c>
      <c r="F83" s="285"/>
      <c r="G83" s="285">
        <f t="shared" si="6"/>
        <v>0</v>
      </c>
    </row>
    <row r="84" spans="1:7" ht="13.15" customHeight="1">
      <c r="A84" s="274">
        <f t="shared" si="5"/>
        <v>9</v>
      </c>
      <c r="B84" s="274" t="s">
        <v>2647</v>
      </c>
      <c r="C84" s="274"/>
      <c r="D84" s="283">
        <v>1</v>
      </c>
      <c r="E84" s="302" t="s">
        <v>2612</v>
      </c>
      <c r="F84" s="285"/>
      <c r="G84" s="285">
        <f t="shared" si="6"/>
        <v>0</v>
      </c>
    </row>
    <row r="85" spans="1:7" ht="13.15" customHeight="1">
      <c r="A85" s="274">
        <f t="shared" si="5"/>
        <v>10</v>
      </c>
      <c r="B85" s="274" t="s">
        <v>2645</v>
      </c>
      <c r="C85" s="274" t="s">
        <v>2646</v>
      </c>
      <c r="D85" s="283">
        <v>1</v>
      </c>
      <c r="E85" s="302" t="s">
        <v>2612</v>
      </c>
      <c r="F85" s="285"/>
      <c r="G85" s="285">
        <f t="shared" si="6"/>
        <v>0</v>
      </c>
    </row>
    <row r="86" spans="1:7" ht="13.15" customHeight="1" thickBot="1">
      <c r="A86" s="274">
        <f t="shared" si="5"/>
        <v>11</v>
      </c>
      <c r="B86" s="274" t="s">
        <v>2645</v>
      </c>
      <c r="C86" s="274" t="s">
        <v>2644</v>
      </c>
      <c r="D86" s="283">
        <v>2</v>
      </c>
      <c r="E86" s="302" t="s">
        <v>2612</v>
      </c>
      <c r="F86" s="285"/>
      <c r="G86" s="285">
        <f t="shared" si="6"/>
        <v>0</v>
      </c>
    </row>
    <row r="87" spans="1:7" ht="13.15" customHeight="1" thickTop="1">
      <c r="A87" s="299">
        <f t="shared" si="5"/>
        <v>12</v>
      </c>
      <c r="B87" s="298" t="s">
        <v>2587</v>
      </c>
      <c r="C87" s="294"/>
      <c r="D87" s="297"/>
      <c r="E87" s="296"/>
      <c r="F87" s="295"/>
      <c r="G87" s="306">
        <f>SUM(G76:G86)</f>
        <v>0</v>
      </c>
    </row>
    <row r="89" spans="1:7" ht="13.15" customHeight="1" thickBot="1">
      <c r="A89" s="370" t="s">
        <v>2671</v>
      </c>
      <c r="B89" s="370"/>
      <c r="C89" s="370"/>
      <c r="D89" s="370"/>
      <c r="E89" s="370"/>
      <c r="F89" s="370"/>
      <c r="G89" s="289" t="s">
        <v>2670</v>
      </c>
    </row>
    <row r="90" spans="1:7" ht="13.15" customHeight="1" thickTop="1" thickBot="1">
      <c r="A90" s="279"/>
      <c r="B90" s="275" t="s">
        <v>2592</v>
      </c>
      <c r="C90" s="275" t="s">
        <v>2591</v>
      </c>
      <c r="D90" s="278" t="s">
        <v>2610</v>
      </c>
      <c r="E90" s="277"/>
      <c r="F90" s="276" t="s">
        <v>2609</v>
      </c>
      <c r="G90" s="275" t="s">
        <v>2600</v>
      </c>
    </row>
    <row r="91" spans="1:7" ht="13.15" customHeight="1" thickTop="1">
      <c r="A91" s="274">
        <v>1</v>
      </c>
      <c r="B91" s="274" t="s">
        <v>2655</v>
      </c>
      <c r="C91" s="274" t="s">
        <v>2669</v>
      </c>
      <c r="D91" s="283">
        <v>1</v>
      </c>
      <c r="E91" s="302" t="s">
        <v>2612</v>
      </c>
      <c r="F91" s="285"/>
      <c r="G91" s="285">
        <f>D91*F91</f>
        <v>0</v>
      </c>
    </row>
    <row r="92" spans="1:7" ht="13.15" customHeight="1">
      <c r="A92" s="274">
        <f t="shared" ref="A92:A104" si="7">A91+1</f>
        <v>2</v>
      </c>
      <c r="B92" s="274" t="s">
        <v>2668</v>
      </c>
      <c r="C92" s="274" t="s">
        <v>2652</v>
      </c>
      <c r="D92" s="283">
        <v>1</v>
      </c>
      <c r="E92" s="302" t="s">
        <v>2612</v>
      </c>
      <c r="F92" s="285"/>
      <c r="G92" s="285">
        <f t="shared" ref="G92:G103" si="8">D92*F92</f>
        <v>0</v>
      </c>
    </row>
    <row r="93" spans="1:7" ht="13.15" customHeight="1">
      <c r="A93" s="274">
        <f t="shared" si="7"/>
        <v>3</v>
      </c>
      <c r="B93" s="274" t="s">
        <v>2651</v>
      </c>
      <c r="C93" s="274" t="s">
        <v>2650</v>
      </c>
      <c r="D93" s="283">
        <v>1</v>
      </c>
      <c r="E93" s="302" t="s">
        <v>2612</v>
      </c>
      <c r="F93" s="285"/>
      <c r="G93" s="285">
        <f t="shared" si="8"/>
        <v>0</v>
      </c>
    </row>
    <row r="94" spans="1:7" ht="13.15" customHeight="1">
      <c r="A94" s="274">
        <f t="shared" si="7"/>
        <v>4</v>
      </c>
      <c r="B94" s="274" t="s">
        <v>2651</v>
      </c>
      <c r="C94" s="274" t="s">
        <v>2667</v>
      </c>
      <c r="D94" s="283">
        <v>1</v>
      </c>
      <c r="E94" s="302" t="s">
        <v>2612</v>
      </c>
      <c r="F94" s="285"/>
      <c r="G94" s="285">
        <f t="shared" si="8"/>
        <v>0</v>
      </c>
    </row>
    <row r="95" spans="1:7" ht="13.15" customHeight="1">
      <c r="A95" s="274">
        <f t="shared" si="7"/>
        <v>5</v>
      </c>
      <c r="B95" s="274" t="s">
        <v>2649</v>
      </c>
      <c r="C95" s="274" t="s">
        <v>2648</v>
      </c>
      <c r="D95" s="283">
        <v>3</v>
      </c>
      <c r="E95" s="302" t="s">
        <v>2612</v>
      </c>
      <c r="F95" s="285"/>
      <c r="G95" s="285">
        <f t="shared" si="8"/>
        <v>0</v>
      </c>
    </row>
    <row r="96" spans="1:7" ht="13.15" customHeight="1">
      <c r="A96" s="274">
        <f t="shared" si="7"/>
        <v>6</v>
      </c>
      <c r="B96" s="274" t="s">
        <v>2649</v>
      </c>
      <c r="C96" s="274" t="s">
        <v>2666</v>
      </c>
      <c r="D96" s="283">
        <v>2</v>
      </c>
      <c r="E96" s="302" t="s">
        <v>2612</v>
      </c>
      <c r="F96" s="285"/>
      <c r="G96" s="285">
        <f t="shared" si="8"/>
        <v>0</v>
      </c>
    </row>
    <row r="97" spans="1:7" ht="13.15" customHeight="1">
      <c r="A97" s="274">
        <f t="shared" si="7"/>
        <v>7</v>
      </c>
      <c r="B97" s="274" t="s">
        <v>2665</v>
      </c>
      <c r="C97" s="274" t="s">
        <v>2664</v>
      </c>
      <c r="D97" s="283">
        <v>1</v>
      </c>
      <c r="E97" s="302" t="s">
        <v>2612</v>
      </c>
      <c r="F97" s="285"/>
      <c r="G97" s="285">
        <f t="shared" si="8"/>
        <v>0</v>
      </c>
    </row>
    <row r="98" spans="1:7" ht="13.15" customHeight="1">
      <c r="A98" s="274">
        <f t="shared" si="7"/>
        <v>8</v>
      </c>
      <c r="B98" s="274" t="s">
        <v>2663</v>
      </c>
      <c r="C98" s="274" t="s">
        <v>2662</v>
      </c>
      <c r="D98" s="283">
        <v>1</v>
      </c>
      <c r="E98" s="302" t="s">
        <v>2612</v>
      </c>
      <c r="F98" s="285"/>
      <c r="G98" s="285">
        <f t="shared" si="8"/>
        <v>0</v>
      </c>
    </row>
    <row r="99" spans="1:7" ht="13.15" customHeight="1">
      <c r="A99" s="274">
        <f t="shared" si="7"/>
        <v>9</v>
      </c>
      <c r="B99" s="274" t="s">
        <v>2661</v>
      </c>
      <c r="C99" s="274" t="s">
        <v>2660</v>
      </c>
      <c r="D99" s="283">
        <v>1</v>
      </c>
      <c r="E99" s="302" t="s">
        <v>2612</v>
      </c>
      <c r="F99" s="285"/>
      <c r="G99" s="285">
        <f t="shared" si="8"/>
        <v>0</v>
      </c>
    </row>
    <row r="100" spans="1:7" ht="13.15" customHeight="1">
      <c r="A100" s="274">
        <f t="shared" si="7"/>
        <v>10</v>
      </c>
      <c r="B100" s="274" t="s">
        <v>2659</v>
      </c>
      <c r="C100" s="274" t="s">
        <v>2658</v>
      </c>
      <c r="D100" s="283">
        <v>1</v>
      </c>
      <c r="E100" s="302" t="s">
        <v>2612</v>
      </c>
      <c r="F100" s="285"/>
      <c r="G100" s="285">
        <f t="shared" si="8"/>
        <v>0</v>
      </c>
    </row>
    <row r="101" spans="1:7" ht="13.15" customHeight="1">
      <c r="A101" s="274">
        <f t="shared" si="7"/>
        <v>11</v>
      </c>
      <c r="B101" s="274" t="s">
        <v>2647</v>
      </c>
      <c r="C101" s="274"/>
      <c r="D101" s="283">
        <v>1</v>
      </c>
      <c r="E101" s="302" t="s">
        <v>2612</v>
      </c>
      <c r="F101" s="285"/>
      <c r="G101" s="285">
        <f t="shared" si="8"/>
        <v>0</v>
      </c>
    </row>
    <row r="102" spans="1:7" ht="13.15" customHeight="1">
      <c r="A102" s="274">
        <f t="shared" si="7"/>
        <v>12</v>
      </c>
      <c r="B102" s="274" t="s">
        <v>2645</v>
      </c>
      <c r="C102" s="274" t="s">
        <v>2646</v>
      </c>
      <c r="D102" s="283">
        <v>1</v>
      </c>
      <c r="E102" s="302" t="s">
        <v>2612</v>
      </c>
      <c r="F102" s="285"/>
      <c r="G102" s="285">
        <f t="shared" si="8"/>
        <v>0</v>
      </c>
    </row>
    <row r="103" spans="1:7" ht="13.15" customHeight="1" thickBot="1">
      <c r="A103" s="274">
        <f t="shared" si="7"/>
        <v>13</v>
      </c>
      <c r="B103" s="274" t="s">
        <v>2645</v>
      </c>
      <c r="C103" s="274" t="s">
        <v>2644</v>
      </c>
      <c r="D103" s="283">
        <v>2</v>
      </c>
      <c r="E103" s="302" t="s">
        <v>2612</v>
      </c>
      <c r="F103" s="285"/>
      <c r="G103" s="285">
        <f t="shared" si="8"/>
        <v>0</v>
      </c>
    </row>
    <row r="104" spans="1:7" ht="13.15" customHeight="1" thickTop="1">
      <c r="A104" s="299">
        <f t="shared" si="7"/>
        <v>14</v>
      </c>
      <c r="B104" s="298" t="s">
        <v>2587</v>
      </c>
      <c r="C104" s="294"/>
      <c r="D104" s="297"/>
      <c r="E104" s="296"/>
      <c r="F104" s="295"/>
      <c r="G104" s="308">
        <f>SUM(G91:G103)</f>
        <v>0</v>
      </c>
    </row>
    <row r="106" spans="1:7" ht="13.15" customHeight="1" thickBot="1">
      <c r="A106" s="370" t="s">
        <v>2657</v>
      </c>
      <c r="B106" s="370"/>
      <c r="C106" s="370"/>
      <c r="D106" s="370"/>
      <c r="E106" s="370"/>
      <c r="F106" s="370"/>
      <c r="G106" s="289" t="s">
        <v>2656</v>
      </c>
    </row>
    <row r="107" spans="1:7" ht="13.15" customHeight="1" thickTop="1" thickBot="1">
      <c r="A107" s="279"/>
      <c r="B107" s="275" t="s">
        <v>2592</v>
      </c>
      <c r="C107" s="275" t="s">
        <v>2591</v>
      </c>
      <c r="D107" s="278" t="s">
        <v>2610</v>
      </c>
      <c r="E107" s="277"/>
      <c r="F107" s="276" t="s">
        <v>2609</v>
      </c>
      <c r="G107" s="275" t="s">
        <v>2600</v>
      </c>
    </row>
    <row r="108" spans="1:7" ht="13.15" customHeight="1" thickTop="1">
      <c r="A108" s="274">
        <v>1</v>
      </c>
      <c r="B108" s="274" t="s">
        <v>2655</v>
      </c>
      <c r="C108" s="274" t="s">
        <v>2654</v>
      </c>
      <c r="D108" s="283">
        <v>1</v>
      </c>
      <c r="E108" s="302" t="s">
        <v>2612</v>
      </c>
      <c r="F108" s="285"/>
      <c r="G108" s="285">
        <f>D108*F108</f>
        <v>0</v>
      </c>
    </row>
    <row r="109" spans="1:7" ht="13.15" customHeight="1">
      <c r="A109" s="274">
        <f t="shared" ref="A109:A115" si="9">A108+1</f>
        <v>2</v>
      </c>
      <c r="B109" s="274" t="s">
        <v>2653</v>
      </c>
      <c r="C109" s="274" t="s">
        <v>2652</v>
      </c>
      <c r="D109" s="283">
        <v>1</v>
      </c>
      <c r="E109" s="302" t="s">
        <v>2612</v>
      </c>
      <c r="F109" s="285"/>
      <c r="G109" s="285">
        <f t="shared" ref="G109:G113" si="10">D109*F109</f>
        <v>0</v>
      </c>
    </row>
    <row r="110" spans="1:7" ht="13.15" customHeight="1">
      <c r="A110" s="274">
        <f t="shared" si="9"/>
        <v>3</v>
      </c>
      <c r="B110" s="274" t="s">
        <v>2651</v>
      </c>
      <c r="C110" s="274" t="s">
        <v>2650</v>
      </c>
      <c r="D110" s="283">
        <v>1</v>
      </c>
      <c r="E110" s="302" t="s">
        <v>2612</v>
      </c>
      <c r="F110" s="285"/>
      <c r="G110" s="285">
        <f t="shared" si="10"/>
        <v>0</v>
      </c>
    </row>
    <row r="111" spans="1:7" ht="13.15" customHeight="1">
      <c r="A111" s="274">
        <f t="shared" si="9"/>
        <v>4</v>
      </c>
      <c r="B111" s="274" t="s">
        <v>2649</v>
      </c>
      <c r="C111" s="274" t="s">
        <v>2648</v>
      </c>
      <c r="D111" s="283">
        <v>3</v>
      </c>
      <c r="E111" s="302" t="s">
        <v>2612</v>
      </c>
      <c r="F111" s="285"/>
      <c r="G111" s="285">
        <f t="shared" si="10"/>
        <v>0</v>
      </c>
    </row>
    <row r="112" spans="1:7" ht="13.15" customHeight="1">
      <c r="A112" s="274">
        <f t="shared" si="9"/>
        <v>5</v>
      </c>
      <c r="B112" s="274" t="s">
        <v>2647</v>
      </c>
      <c r="C112" s="274"/>
      <c r="D112" s="283">
        <v>1</v>
      </c>
      <c r="E112" s="302" t="s">
        <v>2612</v>
      </c>
      <c r="F112" s="285"/>
      <c r="G112" s="285">
        <f t="shared" si="10"/>
        <v>0</v>
      </c>
    </row>
    <row r="113" spans="1:7" ht="13.15" customHeight="1">
      <c r="A113" s="274">
        <f t="shared" si="9"/>
        <v>6</v>
      </c>
      <c r="B113" s="274" t="s">
        <v>2645</v>
      </c>
      <c r="C113" s="274" t="s">
        <v>2646</v>
      </c>
      <c r="D113" s="283">
        <v>1</v>
      </c>
      <c r="E113" s="302" t="s">
        <v>2612</v>
      </c>
      <c r="F113" s="285"/>
      <c r="G113" s="285">
        <f t="shared" si="10"/>
        <v>0</v>
      </c>
    </row>
    <row r="114" spans="1:7" ht="13.15" customHeight="1" thickBot="1">
      <c r="A114" s="274">
        <f t="shared" si="9"/>
        <v>7</v>
      </c>
      <c r="B114" s="274" t="s">
        <v>2645</v>
      </c>
      <c r="C114" s="274" t="s">
        <v>2644</v>
      </c>
      <c r="D114" s="283">
        <v>2</v>
      </c>
      <c r="E114" s="302" t="s">
        <v>2612</v>
      </c>
      <c r="F114" s="285"/>
      <c r="G114" s="285">
        <f>D114*F114</f>
        <v>0</v>
      </c>
    </row>
    <row r="115" spans="1:7" ht="13.15" customHeight="1" thickTop="1">
      <c r="A115" s="299">
        <f t="shared" si="9"/>
        <v>8</v>
      </c>
      <c r="B115" s="298" t="s">
        <v>2587</v>
      </c>
      <c r="C115" s="294"/>
      <c r="D115" s="297"/>
      <c r="E115" s="296"/>
      <c r="F115" s="295"/>
      <c r="G115" s="310">
        <f>SUM(G108:G114)</f>
        <v>0</v>
      </c>
    </row>
    <row r="117" spans="1:7" ht="13.15" customHeight="1" thickBot="1">
      <c r="A117" s="370" t="s">
        <v>2643</v>
      </c>
      <c r="B117" s="370"/>
      <c r="C117" s="370"/>
      <c r="D117" s="370"/>
      <c r="E117" s="370"/>
      <c r="F117" s="370"/>
      <c r="G117" s="289" t="s">
        <v>2642</v>
      </c>
    </row>
    <row r="118" spans="1:7" ht="13.15" customHeight="1" thickTop="1" thickBot="1">
      <c r="A118" s="279"/>
      <c r="B118" s="275" t="s">
        <v>2592</v>
      </c>
      <c r="C118" s="275" t="s">
        <v>2591</v>
      </c>
      <c r="D118" s="278" t="s">
        <v>2610</v>
      </c>
      <c r="E118" s="277"/>
      <c r="F118" s="276" t="s">
        <v>2609</v>
      </c>
      <c r="G118" s="275" t="s">
        <v>2600</v>
      </c>
    </row>
    <row r="119" spans="1:7" ht="13.15" customHeight="1" thickTop="1">
      <c r="A119" s="274">
        <v>1</v>
      </c>
      <c r="B119" s="274" t="s">
        <v>2641</v>
      </c>
      <c r="C119" s="274" t="s">
        <v>2640</v>
      </c>
      <c r="D119" s="283">
        <v>2</v>
      </c>
      <c r="E119" s="302" t="s">
        <v>2612</v>
      </c>
      <c r="F119" s="285"/>
      <c r="G119" s="285">
        <f>D119*F119</f>
        <v>0</v>
      </c>
    </row>
    <row r="120" spans="1:7" ht="13.15" customHeight="1">
      <c r="A120" s="274">
        <f t="shared" ref="A120:A126" si="11">A119+1</f>
        <v>2</v>
      </c>
      <c r="B120" s="274" t="s">
        <v>2639</v>
      </c>
      <c r="C120" s="274" t="s">
        <v>2638</v>
      </c>
      <c r="D120" s="283">
        <v>2</v>
      </c>
      <c r="E120" s="302" t="s">
        <v>2612</v>
      </c>
      <c r="F120" s="285"/>
      <c r="G120" s="285">
        <f t="shared" ref="G120:G124" si="12">D120*F120</f>
        <v>0</v>
      </c>
    </row>
    <row r="121" spans="1:7" ht="13.15" customHeight="1">
      <c r="A121" s="274">
        <f t="shared" si="11"/>
        <v>3</v>
      </c>
      <c r="B121" s="274" t="s">
        <v>2637</v>
      </c>
      <c r="C121" s="274" t="s">
        <v>2636</v>
      </c>
      <c r="D121" s="283">
        <v>2</v>
      </c>
      <c r="E121" s="302" t="s">
        <v>2612</v>
      </c>
      <c r="F121" s="285"/>
      <c r="G121" s="285">
        <f t="shared" si="12"/>
        <v>0</v>
      </c>
    </row>
    <row r="122" spans="1:7" ht="13.15" customHeight="1">
      <c r="A122" s="274">
        <f t="shared" si="11"/>
        <v>4</v>
      </c>
      <c r="B122" s="274" t="s">
        <v>2635</v>
      </c>
      <c r="C122" s="274" t="s">
        <v>2634</v>
      </c>
      <c r="D122" s="283">
        <v>16</v>
      </c>
      <c r="E122" s="302" t="s">
        <v>2612</v>
      </c>
      <c r="F122" s="285"/>
      <c r="G122" s="285">
        <f t="shared" si="12"/>
        <v>0</v>
      </c>
    </row>
    <row r="123" spans="1:7" ht="13.15" customHeight="1">
      <c r="A123" s="274">
        <f t="shared" si="11"/>
        <v>5</v>
      </c>
      <c r="B123" s="274" t="s">
        <v>2632</v>
      </c>
      <c r="C123" s="274" t="s">
        <v>2633</v>
      </c>
      <c r="D123" s="283">
        <v>25</v>
      </c>
      <c r="E123" s="302" t="s">
        <v>222</v>
      </c>
      <c r="F123" s="285"/>
      <c r="G123" s="285">
        <f t="shared" si="12"/>
        <v>0</v>
      </c>
    </row>
    <row r="124" spans="1:7" ht="13.15" customHeight="1">
      <c r="A124" s="274">
        <f t="shared" si="11"/>
        <v>6</v>
      </c>
      <c r="B124" s="274" t="s">
        <v>2632</v>
      </c>
      <c r="C124" s="274" t="s">
        <v>2631</v>
      </c>
      <c r="D124" s="283">
        <v>200</v>
      </c>
      <c r="E124" s="302" t="s">
        <v>222</v>
      </c>
      <c r="F124" s="285"/>
      <c r="G124" s="285">
        <f t="shared" si="12"/>
        <v>0</v>
      </c>
    </row>
    <row r="125" spans="1:7" ht="13.15" customHeight="1" thickBot="1">
      <c r="A125" s="274">
        <f t="shared" si="11"/>
        <v>7</v>
      </c>
      <c r="B125" s="274"/>
      <c r="C125" s="274"/>
      <c r="D125" s="283"/>
      <c r="E125" s="302"/>
      <c r="F125" s="285"/>
      <c r="G125" s="285"/>
    </row>
    <row r="126" spans="1:7" ht="13.15" customHeight="1" thickTop="1">
      <c r="A126" s="299">
        <f t="shared" si="11"/>
        <v>8</v>
      </c>
      <c r="B126" s="298" t="s">
        <v>2587</v>
      </c>
      <c r="C126" s="294"/>
      <c r="D126" s="297"/>
      <c r="E126" s="296"/>
      <c r="F126" s="295"/>
      <c r="G126" s="313">
        <f>SUM(G119:G125)</f>
        <v>0</v>
      </c>
    </row>
    <row r="128" spans="1:7" ht="13.15" customHeight="1" thickBot="1">
      <c r="A128" s="370" t="s">
        <v>2630</v>
      </c>
      <c r="B128" s="370"/>
      <c r="C128" s="370"/>
      <c r="D128" s="370"/>
      <c r="E128" s="370"/>
      <c r="F128" s="370"/>
      <c r="G128" s="289" t="s">
        <v>2629</v>
      </c>
    </row>
    <row r="129" spans="1:7" ht="13.15" customHeight="1" thickTop="1" thickBot="1">
      <c r="A129" s="279"/>
      <c r="B129" s="275" t="s">
        <v>2592</v>
      </c>
      <c r="C129" s="275" t="s">
        <v>2591</v>
      </c>
      <c r="D129" s="278" t="s">
        <v>2610</v>
      </c>
      <c r="E129" s="277"/>
      <c r="F129" s="276" t="s">
        <v>2609</v>
      </c>
      <c r="G129" s="275" t="s">
        <v>2600</v>
      </c>
    </row>
    <row r="130" spans="1:7" ht="13.15" customHeight="1" thickTop="1">
      <c r="A130" s="274">
        <v>1</v>
      </c>
      <c r="B130" s="274" t="s">
        <v>2628</v>
      </c>
      <c r="C130" s="274" t="s">
        <v>2627</v>
      </c>
      <c r="D130" s="283">
        <v>150</v>
      </c>
      <c r="E130" s="302" t="s">
        <v>222</v>
      </c>
      <c r="F130" s="285"/>
      <c r="G130" s="285">
        <f>D130*F130</f>
        <v>0</v>
      </c>
    </row>
    <row r="131" spans="1:7" ht="13.15" customHeight="1">
      <c r="A131" s="274">
        <f t="shared" ref="A131:A139" si="13">A130+1</f>
        <v>2</v>
      </c>
      <c r="B131" s="274" t="s">
        <v>2625</v>
      </c>
      <c r="C131" s="274" t="s">
        <v>2626</v>
      </c>
      <c r="D131" s="283">
        <v>50</v>
      </c>
      <c r="E131" s="302" t="s">
        <v>222</v>
      </c>
      <c r="F131" s="285"/>
      <c r="G131" s="285">
        <f t="shared" ref="G131:G138" si="14">D131*F131</f>
        <v>0</v>
      </c>
    </row>
    <row r="132" spans="1:7" ht="13.15" customHeight="1">
      <c r="A132" s="274">
        <f t="shared" si="13"/>
        <v>3</v>
      </c>
      <c r="B132" s="274" t="s">
        <v>2625</v>
      </c>
      <c r="C132" s="274" t="s">
        <v>2624</v>
      </c>
      <c r="D132" s="283">
        <v>90</v>
      </c>
      <c r="E132" s="302" t="s">
        <v>222</v>
      </c>
      <c r="F132" s="285"/>
      <c r="G132" s="285">
        <f t="shared" si="14"/>
        <v>0</v>
      </c>
    </row>
    <row r="133" spans="1:7" ht="13.15" customHeight="1">
      <c r="A133" s="274">
        <f t="shared" si="13"/>
        <v>4</v>
      </c>
      <c r="B133" s="274" t="s">
        <v>2623</v>
      </c>
      <c r="C133" s="274" t="s">
        <v>2622</v>
      </c>
      <c r="D133" s="283">
        <v>40</v>
      </c>
      <c r="E133" s="302" t="s">
        <v>2612</v>
      </c>
      <c r="F133" s="285"/>
      <c r="G133" s="285">
        <f t="shared" si="14"/>
        <v>0</v>
      </c>
    </row>
    <row r="134" spans="1:7" ht="13.15" customHeight="1">
      <c r="A134" s="274">
        <f t="shared" si="13"/>
        <v>5</v>
      </c>
      <c r="B134" s="274" t="s">
        <v>2621</v>
      </c>
      <c r="C134" s="274" t="s">
        <v>2620</v>
      </c>
      <c r="D134" s="283">
        <v>6</v>
      </c>
      <c r="E134" s="302" t="s">
        <v>2612</v>
      </c>
      <c r="F134" s="285"/>
      <c r="G134" s="285">
        <f t="shared" si="14"/>
        <v>0</v>
      </c>
    </row>
    <row r="135" spans="1:7" ht="13.15" customHeight="1">
      <c r="A135" s="274">
        <f t="shared" si="13"/>
        <v>6</v>
      </c>
      <c r="B135" s="274" t="s">
        <v>2619</v>
      </c>
      <c r="C135" s="274" t="s">
        <v>2618</v>
      </c>
      <c r="D135" s="283">
        <v>6</v>
      </c>
      <c r="E135" s="302" t="s">
        <v>2612</v>
      </c>
      <c r="F135" s="285"/>
      <c r="G135" s="285">
        <f t="shared" si="14"/>
        <v>0</v>
      </c>
    </row>
    <row r="136" spans="1:7" ht="13.15" customHeight="1">
      <c r="A136" s="274">
        <f t="shared" si="13"/>
        <v>7</v>
      </c>
      <c r="B136" s="274" t="s">
        <v>2617</v>
      </c>
      <c r="C136" s="274" t="s">
        <v>2616</v>
      </c>
      <c r="D136" s="283">
        <v>6</v>
      </c>
      <c r="E136" s="302" t="s">
        <v>2612</v>
      </c>
      <c r="F136" s="285"/>
      <c r="G136" s="285">
        <f t="shared" si="14"/>
        <v>0</v>
      </c>
    </row>
    <row r="137" spans="1:7" ht="13.15" customHeight="1">
      <c r="A137" s="274">
        <f t="shared" si="13"/>
        <v>8</v>
      </c>
      <c r="B137" s="274" t="s">
        <v>2614</v>
      </c>
      <c r="C137" s="274" t="s">
        <v>2615</v>
      </c>
      <c r="D137" s="283">
        <v>9</v>
      </c>
      <c r="E137" s="302" t="s">
        <v>2612</v>
      </c>
      <c r="F137" s="285"/>
      <c r="G137" s="285">
        <f t="shared" si="14"/>
        <v>0</v>
      </c>
    </row>
    <row r="138" spans="1:7" ht="13.15" customHeight="1" thickBot="1">
      <c r="A138" s="274">
        <f t="shared" si="13"/>
        <v>9</v>
      </c>
      <c r="B138" s="274" t="s">
        <v>2614</v>
      </c>
      <c r="C138" s="274" t="s">
        <v>2613</v>
      </c>
      <c r="D138" s="283">
        <v>3</v>
      </c>
      <c r="E138" s="302" t="s">
        <v>2612</v>
      </c>
      <c r="F138" s="285"/>
      <c r="G138" s="285">
        <f t="shared" si="14"/>
        <v>0</v>
      </c>
    </row>
    <row r="139" spans="1:7" ht="13.15" customHeight="1" thickTop="1">
      <c r="A139" s="299">
        <f t="shared" si="13"/>
        <v>10</v>
      </c>
      <c r="B139" s="298" t="s">
        <v>2587</v>
      </c>
      <c r="C139" s="294"/>
      <c r="D139" s="297"/>
      <c r="E139" s="296"/>
      <c r="F139" s="295"/>
      <c r="G139" s="313">
        <f>SUM(G130:G138)</f>
        <v>0</v>
      </c>
    </row>
    <row r="141" spans="1:7" ht="13.15" customHeight="1" thickBot="1">
      <c r="A141" s="370" t="s">
        <v>2588</v>
      </c>
      <c r="B141" s="370"/>
      <c r="C141" s="370"/>
      <c r="D141" s="370"/>
      <c r="E141" s="370"/>
      <c r="F141" s="370"/>
      <c r="G141" s="289" t="s">
        <v>2611</v>
      </c>
    </row>
    <row r="142" spans="1:7" ht="13.15" customHeight="1" thickTop="1" thickBot="1">
      <c r="A142" s="279"/>
      <c r="B142" s="275" t="s">
        <v>2592</v>
      </c>
      <c r="C142" s="275" t="s">
        <v>2591</v>
      </c>
      <c r="D142" s="278" t="s">
        <v>2610</v>
      </c>
      <c r="E142" s="277"/>
      <c r="F142" s="276" t="s">
        <v>2609</v>
      </c>
      <c r="G142" s="275" t="s">
        <v>2600</v>
      </c>
    </row>
    <row r="143" spans="1:7" ht="13.15" customHeight="1" thickTop="1">
      <c r="A143" s="274">
        <v>1</v>
      </c>
      <c r="B143" s="274" t="s">
        <v>2608</v>
      </c>
      <c r="C143" s="274" t="s">
        <v>2607</v>
      </c>
      <c r="D143" s="283">
        <v>100</v>
      </c>
      <c r="E143" s="302" t="s">
        <v>222</v>
      </c>
      <c r="F143" s="285"/>
      <c r="G143" s="285">
        <f>D143*F143</f>
        <v>0</v>
      </c>
    </row>
    <row r="144" spans="1:7" ht="13.15" customHeight="1">
      <c r="A144" s="274">
        <f>A143+1</f>
        <v>2</v>
      </c>
      <c r="B144" s="274" t="s">
        <v>2606</v>
      </c>
      <c r="C144" s="274" t="s">
        <v>2605</v>
      </c>
      <c r="D144" s="283">
        <v>100</v>
      </c>
      <c r="E144" s="302" t="s">
        <v>222</v>
      </c>
      <c r="F144" s="285"/>
      <c r="G144" s="285">
        <f t="shared" ref="G144:G145" si="15">D144*F144</f>
        <v>0</v>
      </c>
    </row>
    <row r="145" spans="1:7" ht="13.15" customHeight="1">
      <c r="A145" s="274">
        <f>A144+1</f>
        <v>3</v>
      </c>
      <c r="B145" s="274" t="s">
        <v>2604</v>
      </c>
      <c r="C145" s="274"/>
      <c r="D145" s="283">
        <v>40</v>
      </c>
      <c r="E145" s="302" t="s">
        <v>2603</v>
      </c>
      <c r="F145" s="285"/>
      <c r="G145" s="285">
        <f t="shared" si="15"/>
        <v>0</v>
      </c>
    </row>
    <row r="146" spans="1:7" ht="13.15" customHeight="1" thickBot="1">
      <c r="A146" s="274">
        <f>A145+1</f>
        <v>4</v>
      </c>
      <c r="B146" s="273"/>
      <c r="C146" s="284"/>
      <c r="D146" s="283"/>
      <c r="E146" s="281"/>
      <c r="F146" s="301"/>
      <c r="G146" s="280"/>
    </row>
    <row r="147" spans="1:7" ht="13.15" customHeight="1" thickTop="1">
      <c r="A147" s="299">
        <f>A146+1</f>
        <v>5</v>
      </c>
      <c r="B147" s="298" t="s">
        <v>2587</v>
      </c>
      <c r="C147" s="294"/>
      <c r="D147" s="297"/>
      <c r="E147" s="296"/>
      <c r="F147" s="295"/>
      <c r="G147" s="314">
        <f>SUM(G143:G146)</f>
        <v>0</v>
      </c>
    </row>
    <row r="148" spans="1:7" ht="13.15" customHeight="1">
      <c r="B148" s="300"/>
      <c r="C148" s="292"/>
      <c r="D148" s="291"/>
      <c r="E148" s="291"/>
      <c r="F148" s="291"/>
      <c r="G148" s="290"/>
    </row>
    <row r="149" spans="1:7" ht="13.15" customHeight="1">
      <c r="B149" s="300"/>
      <c r="C149" s="292"/>
      <c r="D149" s="291"/>
      <c r="E149" s="291"/>
      <c r="F149" s="291"/>
      <c r="G149" s="290"/>
    </row>
    <row r="150" spans="1:7" ht="13.15" customHeight="1" thickBot="1">
      <c r="A150" s="370" t="s">
        <v>2602</v>
      </c>
      <c r="B150" s="370"/>
      <c r="C150" s="370"/>
      <c r="D150" s="370"/>
      <c r="E150" s="370"/>
      <c r="F150" s="370"/>
      <c r="G150" s="289" t="s">
        <v>2601</v>
      </c>
    </row>
    <row r="151" spans="1:7" ht="13.15" customHeight="1" thickTop="1" thickBot="1">
      <c r="A151" s="279"/>
      <c r="B151" s="275" t="s">
        <v>2592</v>
      </c>
      <c r="C151" s="275"/>
      <c r="D151" s="278"/>
      <c r="E151" s="277"/>
      <c r="F151" s="276"/>
      <c r="G151" s="275" t="s">
        <v>2600</v>
      </c>
    </row>
    <row r="152" spans="1:7" ht="13.15" customHeight="1" thickTop="1">
      <c r="A152" s="274">
        <v>1</v>
      </c>
      <c r="B152" s="274" t="s">
        <v>2599</v>
      </c>
      <c r="C152" s="274"/>
      <c r="D152" s="283"/>
      <c r="E152" s="287"/>
      <c r="F152" s="286"/>
      <c r="G152" s="285"/>
    </row>
    <row r="153" spans="1:7" ht="13.15" customHeight="1">
      <c r="A153" s="274">
        <f t="shared" ref="A153:A158" si="16">A152+1</f>
        <v>2</v>
      </c>
      <c r="B153" s="274" t="s">
        <v>2598</v>
      </c>
      <c r="C153" s="274"/>
      <c r="D153" s="283"/>
      <c r="E153" s="287"/>
      <c r="F153" s="286"/>
      <c r="G153" s="285"/>
    </row>
    <row r="154" spans="1:7" ht="13.15" customHeight="1">
      <c r="A154" s="274">
        <f t="shared" si="16"/>
        <v>3</v>
      </c>
      <c r="B154" s="274" t="s">
        <v>2597</v>
      </c>
      <c r="C154" s="274"/>
      <c r="D154" s="288"/>
      <c r="E154" s="287"/>
      <c r="F154" s="286"/>
      <c r="G154" s="285"/>
    </row>
    <row r="155" spans="1:7" ht="13.15" customHeight="1">
      <c r="A155" s="274">
        <f t="shared" si="16"/>
        <v>4</v>
      </c>
      <c r="B155" s="274" t="s">
        <v>2596</v>
      </c>
      <c r="C155" s="274"/>
      <c r="D155" s="283"/>
      <c r="E155" s="287"/>
      <c r="F155" s="286"/>
      <c r="G155" s="285"/>
    </row>
    <row r="156" spans="1:7" ht="13.15" customHeight="1">
      <c r="A156" s="274">
        <f t="shared" si="16"/>
        <v>5</v>
      </c>
      <c r="B156" s="274" t="s">
        <v>2595</v>
      </c>
      <c r="C156" s="274"/>
      <c r="D156" s="283"/>
      <c r="E156" s="287"/>
      <c r="F156" s="286"/>
      <c r="G156" s="285"/>
    </row>
    <row r="157" spans="1:7" ht="13.15" customHeight="1" thickBot="1">
      <c r="A157" s="274">
        <f t="shared" si="16"/>
        <v>6</v>
      </c>
      <c r="B157" s="273"/>
      <c r="C157" s="284"/>
      <c r="D157" s="283"/>
      <c r="E157" s="282"/>
      <c r="F157" s="281"/>
      <c r="G157" s="280"/>
    </row>
    <row r="158" spans="1:7" ht="13.15" customHeight="1" thickTop="1">
      <c r="A158" s="299">
        <f t="shared" si="16"/>
        <v>7</v>
      </c>
      <c r="B158" s="298" t="s">
        <v>2587</v>
      </c>
      <c r="C158" s="294"/>
      <c r="D158" s="297"/>
      <c r="E158" s="296"/>
      <c r="F158" s="295"/>
      <c r="G158" s="316">
        <f>SUM(G152:G157)</f>
        <v>0</v>
      </c>
    </row>
    <row r="159" spans="1:7" ht="13.15" customHeight="1">
      <c r="B159" s="293"/>
      <c r="C159" s="292"/>
      <c r="D159" s="291"/>
      <c r="E159" s="291"/>
      <c r="F159" s="291"/>
      <c r="G159" s="290"/>
    </row>
    <row r="160" spans="1:7" ht="13.15" customHeight="1">
      <c r="B160" s="293"/>
      <c r="C160" s="292"/>
      <c r="D160" s="291"/>
      <c r="E160" s="291"/>
      <c r="F160" s="291"/>
      <c r="G160" s="290"/>
    </row>
    <row r="161" spans="1:7" ht="13.15" customHeight="1" thickBot="1">
      <c r="A161" s="370" t="s">
        <v>2594</v>
      </c>
      <c r="B161" s="370"/>
      <c r="C161" s="370"/>
      <c r="D161" s="370"/>
      <c r="E161" s="370"/>
      <c r="F161" s="370"/>
      <c r="G161" s="289" t="s">
        <v>2593</v>
      </c>
    </row>
    <row r="162" spans="1:7" ht="13.15" customHeight="1" thickTop="1" thickBot="1">
      <c r="A162" s="279"/>
      <c r="B162" s="275" t="s">
        <v>2592</v>
      </c>
      <c r="C162" s="275" t="s">
        <v>2591</v>
      </c>
      <c r="D162" s="278"/>
      <c r="E162" s="277"/>
      <c r="F162" s="276"/>
      <c r="G162" s="275"/>
    </row>
    <row r="163" spans="1:7" ht="13.15" customHeight="1" thickTop="1">
      <c r="A163" s="274">
        <v>1</v>
      </c>
      <c r="B163" s="274" t="s">
        <v>2590</v>
      </c>
      <c r="C163" s="274" t="s">
        <v>2589</v>
      </c>
      <c r="D163" s="283"/>
      <c r="E163" s="287"/>
      <c r="F163" s="286"/>
      <c r="G163" s="312">
        <f>G57+G126+G139</f>
        <v>0</v>
      </c>
    </row>
    <row r="164" spans="1:7" ht="13.15" customHeight="1">
      <c r="A164" s="274">
        <f>A163+1</f>
        <v>2</v>
      </c>
      <c r="B164" s="274" t="s">
        <v>2588</v>
      </c>
      <c r="C164" s="274"/>
      <c r="D164" s="283"/>
      <c r="E164" s="287"/>
      <c r="F164" s="286"/>
      <c r="G164" s="315">
        <f>G147</f>
        <v>0</v>
      </c>
    </row>
    <row r="165" spans="1:7" ht="13.15" customHeight="1">
      <c r="A165" s="274">
        <f>A164+1</f>
        <v>3</v>
      </c>
      <c r="B165" s="274" t="str">
        <f>A150</f>
        <v>C) další činnosti</v>
      </c>
      <c r="C165" s="274"/>
      <c r="D165" s="288"/>
      <c r="E165" s="287"/>
      <c r="F165" s="286"/>
      <c r="G165" s="317">
        <f>G158</f>
        <v>0</v>
      </c>
    </row>
    <row r="166" spans="1:7" ht="13.15" customHeight="1" thickBot="1">
      <c r="A166" s="274">
        <f>A165+1</f>
        <v>4</v>
      </c>
      <c r="B166" s="273" t="s">
        <v>2587</v>
      </c>
      <c r="C166" s="284"/>
      <c r="D166" s="283"/>
      <c r="E166" s="282"/>
      <c r="F166" s="281"/>
      <c r="G166" s="280">
        <f>SUM(G163:G165)</f>
        <v>0</v>
      </c>
    </row>
    <row r="167" spans="1:7" ht="13.15" customHeight="1" thickTop="1" thickBot="1">
      <c r="A167" s="279">
        <f>A166+1</f>
        <v>5</v>
      </c>
      <c r="B167" s="275" t="s">
        <v>2586</v>
      </c>
      <c r="C167" s="275"/>
      <c r="D167" s="278"/>
      <c r="E167" s="277"/>
      <c r="F167" s="276"/>
      <c r="G167" s="275"/>
    </row>
    <row r="168" spans="1:7" ht="13.15" customHeight="1" thickTop="1">
      <c r="A168" s="274">
        <f>A167+1</f>
        <v>6</v>
      </c>
      <c r="B168" s="273" t="s">
        <v>2585</v>
      </c>
      <c r="C168" s="269"/>
      <c r="D168" s="272"/>
      <c r="E168" s="271"/>
      <c r="F168" s="270"/>
      <c r="G168" s="269"/>
    </row>
  </sheetData>
  <mergeCells count="10">
    <mergeCell ref="A128:F128"/>
    <mergeCell ref="A141:F141"/>
    <mergeCell ref="A150:F150"/>
    <mergeCell ref="A161:F161"/>
    <mergeCell ref="A1:F1"/>
    <mergeCell ref="A59:F59"/>
    <mergeCell ref="A74:F74"/>
    <mergeCell ref="A89:F89"/>
    <mergeCell ref="A106:F106"/>
    <mergeCell ref="A117:F117"/>
  </mergeCells>
  <printOptions verticalCentered="1"/>
  <pageMargins left="0.77986111111111101" right="0.38124999999999998" top="0.60902777777777795" bottom="0.66944444444444395" header="0.23611111111111099" footer="0.51180555555555496"/>
  <pageSetup paperSize="9" scale="98" firstPageNumber="6" orientation="portrait" useFirstPageNumber="1" horizontalDpi="4294967295" verticalDpi="4294967295" r:id="rId1"/>
  <headerFooter>
    <oddHeader>&amp;R&amp;"Arial,tučné"&amp;8DŮM JEDNÍM TAHEM 
RODINNÝ DŮM RD-23
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8" t="s">
        <v>96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63" t="str">
        <f>'Rekapitulace stavby'!K6</f>
        <v>Stavební úpravy bytového domu Sokolov, Chelčického 1310-1311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13" t="s">
        <v>98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2411</v>
      </c>
      <c r="F9" s="366"/>
      <c r="G9" s="366"/>
      <c r="H9" s="36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6. 9. 2021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69" t="s">
        <v>1</v>
      </c>
      <c r="F27" s="369"/>
      <c r="G27" s="369"/>
      <c r="H27" s="36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ROUND((SUM(BE123:BE186)),  2)</f>
        <v>0</v>
      </c>
      <c r="G33" s="35"/>
      <c r="H33" s="35"/>
      <c r="I33" s="125">
        <v>0.21</v>
      </c>
      <c r="J33" s="124">
        <f>ROUND(((SUM(BE123:BE186))*I33),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ROUND((SUM(BF123:BF186)),  2)</f>
        <v>0</v>
      </c>
      <c r="G34" s="35"/>
      <c r="H34" s="35"/>
      <c r="I34" s="125">
        <v>0.15</v>
      </c>
      <c r="J34" s="124">
        <f>ROUND(((SUM(BF123:BF186))*I34),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ROUND((SUM(BG123:BG186)),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ROUND((SUM(BH123:BH186)),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ROUND((SUM(BI123:BI186)),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61" t="str">
        <f>E7</f>
        <v>Stavební úpravy bytového domu Sokolov, Chelčického 1310-1311</v>
      </c>
      <c r="F85" s="362"/>
      <c r="G85" s="362"/>
      <c r="H85" s="36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40" t="str">
        <f>E9</f>
        <v>04 - Ústřední vytápění</v>
      </c>
      <c r="F87" s="360"/>
      <c r="G87" s="360"/>
      <c r="H87" s="36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6. 9. 2021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101</v>
      </c>
      <c r="D94" s="145"/>
      <c r="E94" s="145"/>
      <c r="F94" s="145"/>
      <c r="G94" s="145"/>
      <c r="H94" s="145"/>
      <c r="I94" s="145"/>
      <c r="J94" s="146" t="s">
        <v>102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48"/>
      <c r="C97" s="149"/>
      <c r="D97" s="150" t="s">
        <v>188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190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2412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2413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2195</v>
      </c>
      <c r="E101" s="157"/>
      <c r="F101" s="157"/>
      <c r="G101" s="157"/>
      <c r="H101" s="157"/>
      <c r="I101" s="157"/>
      <c r="J101" s="158">
        <f>J169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105</v>
      </c>
      <c r="E102" s="151"/>
      <c r="F102" s="151"/>
      <c r="G102" s="151"/>
      <c r="H102" s="151"/>
      <c r="I102" s="151"/>
      <c r="J102" s="152">
        <f>J184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109</v>
      </c>
      <c r="E103" s="157"/>
      <c r="F103" s="157"/>
      <c r="G103" s="157"/>
      <c r="H103" s="157"/>
      <c r="I103" s="157"/>
      <c r="J103" s="158">
        <f>J185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111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61" t="str">
        <f>E7</f>
        <v>Stavební úpravy bytového domu Sokolov, Chelčického 1310-1311</v>
      </c>
      <c r="F113" s="362"/>
      <c r="G113" s="362"/>
      <c r="H113" s="36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98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40" t="str">
        <f>E9</f>
        <v>04 - Ústřední vytápění</v>
      </c>
      <c r="F115" s="360"/>
      <c r="G115" s="360"/>
      <c r="H115" s="360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Sokolov, Petra Chelčického 1310-1311</v>
      </c>
      <c r="G117" s="37"/>
      <c r="H117" s="37"/>
      <c r="I117" s="30" t="s">
        <v>22</v>
      </c>
      <c r="J117" s="67" t="str">
        <f>IF(J12="","",J12)</f>
        <v>6. 9. 2021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Město Sokolov</v>
      </c>
      <c r="G119" s="37"/>
      <c r="H119" s="37"/>
      <c r="I119" s="30" t="s">
        <v>30</v>
      </c>
      <c r="J119" s="33" t="str">
        <f>E21</f>
        <v>Ing. Jan Schrader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112</v>
      </c>
      <c r="D122" s="163" t="s">
        <v>61</v>
      </c>
      <c r="E122" s="163" t="s">
        <v>57</v>
      </c>
      <c r="F122" s="163" t="s">
        <v>58</v>
      </c>
      <c r="G122" s="163" t="s">
        <v>113</v>
      </c>
      <c r="H122" s="163" t="s">
        <v>114</v>
      </c>
      <c r="I122" s="163" t="s">
        <v>115</v>
      </c>
      <c r="J122" s="163" t="s">
        <v>102</v>
      </c>
      <c r="K122" s="164" t="s">
        <v>116</v>
      </c>
      <c r="L122" s="165"/>
      <c r="M122" s="76" t="s">
        <v>1</v>
      </c>
      <c r="N122" s="77" t="s">
        <v>40</v>
      </c>
      <c r="O122" s="77" t="s">
        <v>117</v>
      </c>
      <c r="P122" s="77" t="s">
        <v>118</v>
      </c>
      <c r="Q122" s="77" t="s">
        <v>119</v>
      </c>
      <c r="R122" s="77" t="s">
        <v>120</v>
      </c>
      <c r="S122" s="77" t="s">
        <v>121</v>
      </c>
      <c r="T122" s="78" t="s">
        <v>122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123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P124+P184</f>
        <v>0</v>
      </c>
      <c r="Q123" s="80"/>
      <c r="R123" s="168">
        <f>R124+R184</f>
        <v>0</v>
      </c>
      <c r="S123" s="80"/>
      <c r="T123" s="169">
        <f>T124+T184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104</v>
      </c>
      <c r="BK123" s="170">
        <f>BK124+BK184</f>
        <v>0</v>
      </c>
    </row>
    <row r="124" spans="1:65" s="12" customFormat="1" ht="25.9" customHeight="1">
      <c r="B124" s="171"/>
      <c r="C124" s="172"/>
      <c r="D124" s="173" t="s">
        <v>75</v>
      </c>
      <c r="E124" s="174" t="s">
        <v>1150</v>
      </c>
      <c r="F124" s="174" t="s">
        <v>1151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P125+P135+P156+P169</f>
        <v>0</v>
      </c>
      <c r="Q124" s="179"/>
      <c r="R124" s="180">
        <f>R125+R135+R156+R169</f>
        <v>0</v>
      </c>
      <c r="S124" s="179"/>
      <c r="T124" s="181">
        <f>T125+T135+T156+T169</f>
        <v>0</v>
      </c>
      <c r="AR124" s="182" t="s">
        <v>135</v>
      </c>
      <c r="AT124" s="183" t="s">
        <v>75</v>
      </c>
      <c r="AU124" s="183" t="s">
        <v>76</v>
      </c>
      <c r="AY124" s="182" t="s">
        <v>126</v>
      </c>
      <c r="BK124" s="184">
        <f>BK125+BK135+BK156+BK169</f>
        <v>0</v>
      </c>
    </row>
    <row r="125" spans="1:65" s="12" customFormat="1" ht="22.9" customHeight="1">
      <c r="B125" s="171"/>
      <c r="C125" s="172"/>
      <c r="D125" s="173" t="s">
        <v>75</v>
      </c>
      <c r="E125" s="185" t="s">
        <v>1210</v>
      </c>
      <c r="F125" s="185" t="s">
        <v>1211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SUM(P126:P134)</f>
        <v>0</v>
      </c>
      <c r="Q125" s="179"/>
      <c r="R125" s="180">
        <f>SUM(R126:R134)</f>
        <v>0</v>
      </c>
      <c r="S125" s="179"/>
      <c r="T125" s="181">
        <f>SUM(T126:T134)</f>
        <v>0</v>
      </c>
      <c r="AR125" s="182" t="s">
        <v>135</v>
      </c>
      <c r="AT125" s="183" t="s">
        <v>75</v>
      </c>
      <c r="AU125" s="183" t="s">
        <v>83</v>
      </c>
      <c r="AY125" s="182" t="s">
        <v>126</v>
      </c>
      <c r="BK125" s="184">
        <f>SUM(BK126:BK134)</f>
        <v>0</v>
      </c>
    </row>
    <row r="126" spans="1:65" s="2" customFormat="1" ht="37.9" customHeight="1">
      <c r="A126" s="35"/>
      <c r="B126" s="36"/>
      <c r="C126" s="187" t="s">
        <v>83</v>
      </c>
      <c r="D126" s="187" t="s">
        <v>129</v>
      </c>
      <c r="E126" s="188" t="s">
        <v>2414</v>
      </c>
      <c r="F126" s="189" t="s">
        <v>2415</v>
      </c>
      <c r="G126" s="190" t="s">
        <v>222</v>
      </c>
      <c r="H126" s="191">
        <v>234</v>
      </c>
      <c r="I126" s="192"/>
      <c r="J126" s="193">
        <f t="shared" ref="J126:J134" si="0">ROUND(I126*H126,2)</f>
        <v>0</v>
      </c>
      <c r="K126" s="189" t="s">
        <v>1</v>
      </c>
      <c r="L126" s="40"/>
      <c r="M126" s="194" t="s">
        <v>1</v>
      </c>
      <c r="N126" s="195" t="s">
        <v>42</v>
      </c>
      <c r="O126" s="72"/>
      <c r="P126" s="196">
        <f t="shared" ref="P126:P134" si="1">O126*H126</f>
        <v>0</v>
      </c>
      <c r="Q126" s="196">
        <v>0</v>
      </c>
      <c r="R126" s="196">
        <f t="shared" ref="R126:R134" si="2">Q126*H126</f>
        <v>0</v>
      </c>
      <c r="S126" s="196">
        <v>0</v>
      </c>
      <c r="T126" s="197">
        <f t="shared" ref="T126:T134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298</v>
      </c>
      <c r="AT126" s="198" t="s">
        <v>129</v>
      </c>
      <c r="AU126" s="198" t="s">
        <v>135</v>
      </c>
      <c r="AY126" s="18" t="s">
        <v>126</v>
      </c>
      <c r="BE126" s="199">
        <f t="shared" ref="BE126:BE134" si="4">IF(N126="základní",J126,0)</f>
        <v>0</v>
      </c>
      <c r="BF126" s="199">
        <f t="shared" ref="BF126:BF134" si="5">IF(N126="snížená",J126,0)</f>
        <v>0</v>
      </c>
      <c r="BG126" s="199">
        <f t="shared" ref="BG126:BG134" si="6">IF(N126="zákl. přenesená",J126,0)</f>
        <v>0</v>
      </c>
      <c r="BH126" s="199">
        <f t="shared" ref="BH126:BH134" si="7">IF(N126="sníž. přenesená",J126,0)</f>
        <v>0</v>
      </c>
      <c r="BI126" s="199">
        <f t="shared" ref="BI126:BI134" si="8">IF(N126="nulová",J126,0)</f>
        <v>0</v>
      </c>
      <c r="BJ126" s="18" t="s">
        <v>135</v>
      </c>
      <c r="BK126" s="199">
        <f t="shared" ref="BK126:BK134" si="9">ROUND(I126*H126,2)</f>
        <v>0</v>
      </c>
      <c r="BL126" s="18" t="s">
        <v>298</v>
      </c>
      <c r="BM126" s="198" t="s">
        <v>2416</v>
      </c>
    </row>
    <row r="127" spans="1:65" s="2" customFormat="1" ht="16.5" customHeight="1">
      <c r="A127" s="35"/>
      <c r="B127" s="36"/>
      <c r="C127" s="243" t="s">
        <v>135</v>
      </c>
      <c r="D127" s="243" t="s">
        <v>340</v>
      </c>
      <c r="E127" s="244" t="s">
        <v>2417</v>
      </c>
      <c r="F127" s="245" t="s">
        <v>2418</v>
      </c>
      <c r="G127" s="246" t="s">
        <v>222</v>
      </c>
      <c r="H127" s="247">
        <v>77</v>
      </c>
      <c r="I127" s="248"/>
      <c r="J127" s="249">
        <f t="shared" si="0"/>
        <v>0</v>
      </c>
      <c r="K127" s="245" t="s">
        <v>1</v>
      </c>
      <c r="L127" s="250"/>
      <c r="M127" s="251" t="s">
        <v>1</v>
      </c>
      <c r="N127" s="252" t="s">
        <v>42</v>
      </c>
      <c r="O127" s="72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405</v>
      </c>
      <c r="AT127" s="198" t="s">
        <v>340</v>
      </c>
      <c r="AU127" s="198" t="s">
        <v>135</v>
      </c>
      <c r="AY127" s="18" t="s">
        <v>126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135</v>
      </c>
      <c r="BK127" s="199">
        <f t="shared" si="9"/>
        <v>0</v>
      </c>
      <c r="BL127" s="18" t="s">
        <v>298</v>
      </c>
      <c r="BM127" s="198" t="s">
        <v>2419</v>
      </c>
    </row>
    <row r="128" spans="1:65" s="2" customFormat="1" ht="16.5" customHeight="1">
      <c r="A128" s="35"/>
      <c r="B128" s="36"/>
      <c r="C128" s="243" t="s">
        <v>144</v>
      </c>
      <c r="D128" s="243" t="s">
        <v>340</v>
      </c>
      <c r="E128" s="244" t="s">
        <v>2420</v>
      </c>
      <c r="F128" s="245" t="s">
        <v>2421</v>
      </c>
      <c r="G128" s="246" t="s">
        <v>222</v>
      </c>
      <c r="H128" s="247">
        <v>26</v>
      </c>
      <c r="I128" s="248"/>
      <c r="J128" s="249">
        <f t="shared" si="0"/>
        <v>0</v>
      </c>
      <c r="K128" s="245" t="s">
        <v>1</v>
      </c>
      <c r="L128" s="250"/>
      <c r="M128" s="251" t="s">
        <v>1</v>
      </c>
      <c r="N128" s="252" t="s">
        <v>42</v>
      </c>
      <c r="O128" s="72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405</v>
      </c>
      <c r="AT128" s="198" t="s">
        <v>340</v>
      </c>
      <c r="AU128" s="198" t="s">
        <v>135</v>
      </c>
      <c r="AY128" s="18" t="s">
        <v>126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135</v>
      </c>
      <c r="BK128" s="199">
        <f t="shared" si="9"/>
        <v>0</v>
      </c>
      <c r="BL128" s="18" t="s">
        <v>298</v>
      </c>
      <c r="BM128" s="198" t="s">
        <v>2422</v>
      </c>
    </row>
    <row r="129" spans="1:65" s="2" customFormat="1" ht="16.5" customHeight="1">
      <c r="A129" s="35"/>
      <c r="B129" s="36"/>
      <c r="C129" s="243" t="s">
        <v>148</v>
      </c>
      <c r="D129" s="243" t="s">
        <v>340</v>
      </c>
      <c r="E129" s="244" t="s">
        <v>2423</v>
      </c>
      <c r="F129" s="245" t="s">
        <v>2424</v>
      </c>
      <c r="G129" s="246" t="s">
        <v>222</v>
      </c>
      <c r="H129" s="247">
        <v>26</v>
      </c>
      <c r="I129" s="248"/>
      <c r="J129" s="249">
        <f t="shared" si="0"/>
        <v>0</v>
      </c>
      <c r="K129" s="245" t="s">
        <v>1</v>
      </c>
      <c r="L129" s="250"/>
      <c r="M129" s="251" t="s">
        <v>1</v>
      </c>
      <c r="N129" s="252" t="s">
        <v>42</v>
      </c>
      <c r="O129" s="72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405</v>
      </c>
      <c r="AT129" s="198" t="s">
        <v>340</v>
      </c>
      <c r="AU129" s="198" t="s">
        <v>135</v>
      </c>
      <c r="AY129" s="18" t="s">
        <v>126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135</v>
      </c>
      <c r="BK129" s="199">
        <f t="shared" si="9"/>
        <v>0</v>
      </c>
      <c r="BL129" s="18" t="s">
        <v>298</v>
      </c>
      <c r="BM129" s="198" t="s">
        <v>2425</v>
      </c>
    </row>
    <row r="130" spans="1:65" s="2" customFormat="1" ht="16.5" customHeight="1">
      <c r="A130" s="35"/>
      <c r="B130" s="36"/>
      <c r="C130" s="243" t="s">
        <v>125</v>
      </c>
      <c r="D130" s="243" t="s">
        <v>340</v>
      </c>
      <c r="E130" s="244" t="s">
        <v>2426</v>
      </c>
      <c r="F130" s="245" t="s">
        <v>2427</v>
      </c>
      <c r="G130" s="246" t="s">
        <v>222</v>
      </c>
      <c r="H130" s="247">
        <v>105</v>
      </c>
      <c r="I130" s="248"/>
      <c r="J130" s="249">
        <f t="shared" si="0"/>
        <v>0</v>
      </c>
      <c r="K130" s="245" t="s">
        <v>1</v>
      </c>
      <c r="L130" s="250"/>
      <c r="M130" s="251" t="s">
        <v>1</v>
      </c>
      <c r="N130" s="252" t="s">
        <v>42</v>
      </c>
      <c r="O130" s="72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405</v>
      </c>
      <c r="AT130" s="198" t="s">
        <v>340</v>
      </c>
      <c r="AU130" s="198" t="s">
        <v>135</v>
      </c>
      <c r="AY130" s="18" t="s">
        <v>126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135</v>
      </c>
      <c r="BK130" s="199">
        <f t="shared" si="9"/>
        <v>0</v>
      </c>
      <c r="BL130" s="18" t="s">
        <v>298</v>
      </c>
      <c r="BM130" s="198" t="s">
        <v>2428</v>
      </c>
    </row>
    <row r="131" spans="1:65" s="2" customFormat="1" ht="16.5" customHeight="1">
      <c r="A131" s="35"/>
      <c r="B131" s="36"/>
      <c r="C131" s="243" t="s">
        <v>155</v>
      </c>
      <c r="D131" s="243" t="s">
        <v>340</v>
      </c>
      <c r="E131" s="244" t="s">
        <v>2429</v>
      </c>
      <c r="F131" s="245" t="s">
        <v>2430</v>
      </c>
      <c r="G131" s="246" t="s">
        <v>222</v>
      </c>
      <c r="H131" s="247">
        <v>4</v>
      </c>
      <c r="I131" s="248"/>
      <c r="J131" s="249">
        <f t="shared" si="0"/>
        <v>0</v>
      </c>
      <c r="K131" s="245" t="s">
        <v>1</v>
      </c>
      <c r="L131" s="250"/>
      <c r="M131" s="251" t="s">
        <v>1</v>
      </c>
      <c r="N131" s="252" t="s">
        <v>42</v>
      </c>
      <c r="O131" s="72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405</v>
      </c>
      <c r="AT131" s="198" t="s">
        <v>340</v>
      </c>
      <c r="AU131" s="198" t="s">
        <v>135</v>
      </c>
      <c r="AY131" s="18" t="s">
        <v>126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135</v>
      </c>
      <c r="BK131" s="199">
        <f t="shared" si="9"/>
        <v>0</v>
      </c>
      <c r="BL131" s="18" t="s">
        <v>298</v>
      </c>
      <c r="BM131" s="198" t="s">
        <v>2431</v>
      </c>
    </row>
    <row r="132" spans="1:65" s="2" customFormat="1" ht="16.5" customHeight="1">
      <c r="A132" s="35"/>
      <c r="B132" s="36"/>
      <c r="C132" s="243" t="s">
        <v>161</v>
      </c>
      <c r="D132" s="243" t="s">
        <v>340</v>
      </c>
      <c r="E132" s="244" t="s">
        <v>2432</v>
      </c>
      <c r="F132" s="245" t="s">
        <v>2433</v>
      </c>
      <c r="G132" s="246" t="s">
        <v>222</v>
      </c>
      <c r="H132" s="247">
        <v>13</v>
      </c>
      <c r="I132" s="248"/>
      <c r="J132" s="249">
        <f t="shared" si="0"/>
        <v>0</v>
      </c>
      <c r="K132" s="245" t="s">
        <v>1</v>
      </c>
      <c r="L132" s="250"/>
      <c r="M132" s="251" t="s">
        <v>1</v>
      </c>
      <c r="N132" s="252" t="s">
        <v>42</v>
      </c>
      <c r="O132" s="72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405</v>
      </c>
      <c r="AT132" s="198" t="s">
        <v>340</v>
      </c>
      <c r="AU132" s="198" t="s">
        <v>135</v>
      </c>
      <c r="AY132" s="18" t="s">
        <v>126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135</v>
      </c>
      <c r="BK132" s="199">
        <f t="shared" si="9"/>
        <v>0</v>
      </c>
      <c r="BL132" s="18" t="s">
        <v>298</v>
      </c>
      <c r="BM132" s="198" t="s">
        <v>2434</v>
      </c>
    </row>
    <row r="133" spans="1:65" s="2" customFormat="1" ht="37.9" customHeight="1">
      <c r="A133" s="35"/>
      <c r="B133" s="36"/>
      <c r="C133" s="187" t="s">
        <v>164</v>
      </c>
      <c r="D133" s="187" t="s">
        <v>129</v>
      </c>
      <c r="E133" s="188" t="s">
        <v>2435</v>
      </c>
      <c r="F133" s="189" t="s">
        <v>2436</v>
      </c>
      <c r="G133" s="190" t="s">
        <v>222</v>
      </c>
      <c r="H133" s="191">
        <v>13</v>
      </c>
      <c r="I133" s="192"/>
      <c r="J133" s="193">
        <f t="shared" si="0"/>
        <v>0</v>
      </c>
      <c r="K133" s="189" t="s">
        <v>1</v>
      </c>
      <c r="L133" s="40"/>
      <c r="M133" s="194" t="s">
        <v>1</v>
      </c>
      <c r="N133" s="195" t="s">
        <v>42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298</v>
      </c>
      <c r="AT133" s="198" t="s">
        <v>129</v>
      </c>
      <c r="AU133" s="198" t="s">
        <v>135</v>
      </c>
      <c r="AY133" s="18" t="s">
        <v>126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135</v>
      </c>
      <c r="BK133" s="199">
        <f t="shared" si="9"/>
        <v>0</v>
      </c>
      <c r="BL133" s="18" t="s">
        <v>298</v>
      </c>
      <c r="BM133" s="198" t="s">
        <v>2437</v>
      </c>
    </row>
    <row r="134" spans="1:65" s="2" customFormat="1" ht="16.5" customHeight="1">
      <c r="A134" s="35"/>
      <c r="B134" s="36"/>
      <c r="C134" s="243" t="s">
        <v>168</v>
      </c>
      <c r="D134" s="243" t="s">
        <v>340</v>
      </c>
      <c r="E134" s="244" t="s">
        <v>2438</v>
      </c>
      <c r="F134" s="245" t="s">
        <v>2439</v>
      </c>
      <c r="G134" s="246" t="s">
        <v>222</v>
      </c>
      <c r="H134" s="247">
        <v>13</v>
      </c>
      <c r="I134" s="248"/>
      <c r="J134" s="249">
        <f t="shared" si="0"/>
        <v>0</v>
      </c>
      <c r="K134" s="245" t="s">
        <v>1</v>
      </c>
      <c r="L134" s="250"/>
      <c r="M134" s="251" t="s">
        <v>1</v>
      </c>
      <c r="N134" s="252" t="s">
        <v>42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405</v>
      </c>
      <c r="AT134" s="198" t="s">
        <v>340</v>
      </c>
      <c r="AU134" s="198" t="s">
        <v>135</v>
      </c>
      <c r="AY134" s="18" t="s">
        <v>126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135</v>
      </c>
      <c r="BK134" s="199">
        <f t="shared" si="9"/>
        <v>0</v>
      </c>
      <c r="BL134" s="18" t="s">
        <v>298</v>
      </c>
      <c r="BM134" s="198" t="s">
        <v>2440</v>
      </c>
    </row>
    <row r="135" spans="1:65" s="12" customFormat="1" ht="22.9" customHeight="1">
      <c r="B135" s="171"/>
      <c r="C135" s="172"/>
      <c r="D135" s="173" t="s">
        <v>75</v>
      </c>
      <c r="E135" s="185" t="s">
        <v>2441</v>
      </c>
      <c r="F135" s="185" t="s">
        <v>2442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SUM(P136:P155)</f>
        <v>0</v>
      </c>
      <c r="Q135" s="179"/>
      <c r="R135" s="180">
        <f>SUM(R136:R155)</f>
        <v>0</v>
      </c>
      <c r="S135" s="179"/>
      <c r="T135" s="181">
        <f>SUM(T136:T155)</f>
        <v>0</v>
      </c>
      <c r="AR135" s="182" t="s">
        <v>135</v>
      </c>
      <c r="AT135" s="183" t="s">
        <v>75</v>
      </c>
      <c r="AU135" s="183" t="s">
        <v>83</v>
      </c>
      <c r="AY135" s="182" t="s">
        <v>126</v>
      </c>
      <c r="BK135" s="184">
        <f>SUM(BK136:BK155)</f>
        <v>0</v>
      </c>
    </row>
    <row r="136" spans="1:65" s="2" customFormat="1" ht="16.5" customHeight="1">
      <c r="A136" s="35"/>
      <c r="B136" s="36"/>
      <c r="C136" s="187" t="s">
        <v>174</v>
      </c>
      <c r="D136" s="187" t="s">
        <v>129</v>
      </c>
      <c r="E136" s="188" t="s">
        <v>2443</v>
      </c>
      <c r="F136" s="189" t="s">
        <v>2444</v>
      </c>
      <c r="G136" s="190" t="s">
        <v>222</v>
      </c>
      <c r="H136" s="191">
        <v>494</v>
      </c>
      <c r="I136" s="192"/>
      <c r="J136" s="193">
        <f t="shared" ref="J136:J155" si="10">ROUND(I136*H136,2)</f>
        <v>0</v>
      </c>
      <c r="K136" s="189" t="s">
        <v>1</v>
      </c>
      <c r="L136" s="40"/>
      <c r="M136" s="194" t="s">
        <v>1</v>
      </c>
      <c r="N136" s="195" t="s">
        <v>42</v>
      </c>
      <c r="O136" s="72"/>
      <c r="P136" s="196">
        <f t="shared" ref="P136:P155" si="11">O136*H136</f>
        <v>0</v>
      </c>
      <c r="Q136" s="196">
        <v>0</v>
      </c>
      <c r="R136" s="196">
        <f t="shared" ref="R136:R155" si="12">Q136*H136</f>
        <v>0</v>
      </c>
      <c r="S136" s="196">
        <v>0</v>
      </c>
      <c r="T136" s="197">
        <f t="shared" ref="T136:T155" si="1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298</v>
      </c>
      <c r="AT136" s="198" t="s">
        <v>129</v>
      </c>
      <c r="AU136" s="198" t="s">
        <v>135</v>
      </c>
      <c r="AY136" s="18" t="s">
        <v>126</v>
      </c>
      <c r="BE136" s="199">
        <f t="shared" ref="BE136:BE155" si="14">IF(N136="základní",J136,0)</f>
        <v>0</v>
      </c>
      <c r="BF136" s="199">
        <f t="shared" ref="BF136:BF155" si="15">IF(N136="snížená",J136,0)</f>
        <v>0</v>
      </c>
      <c r="BG136" s="199">
        <f t="shared" ref="BG136:BG155" si="16">IF(N136="zákl. přenesená",J136,0)</f>
        <v>0</v>
      </c>
      <c r="BH136" s="199">
        <f t="shared" ref="BH136:BH155" si="17">IF(N136="sníž. přenesená",J136,0)</f>
        <v>0</v>
      </c>
      <c r="BI136" s="199">
        <f t="shared" ref="BI136:BI155" si="18">IF(N136="nulová",J136,0)</f>
        <v>0</v>
      </c>
      <c r="BJ136" s="18" t="s">
        <v>135</v>
      </c>
      <c r="BK136" s="199">
        <f t="shared" ref="BK136:BK155" si="19">ROUND(I136*H136,2)</f>
        <v>0</v>
      </c>
      <c r="BL136" s="18" t="s">
        <v>298</v>
      </c>
      <c r="BM136" s="198" t="s">
        <v>2445</v>
      </c>
    </row>
    <row r="137" spans="1:65" s="2" customFormat="1" ht="16.5" customHeight="1">
      <c r="A137" s="35"/>
      <c r="B137" s="36"/>
      <c r="C137" s="187" t="s">
        <v>255</v>
      </c>
      <c r="D137" s="187" t="s">
        <v>129</v>
      </c>
      <c r="E137" s="188" t="s">
        <v>2446</v>
      </c>
      <c r="F137" s="189" t="s">
        <v>2447</v>
      </c>
      <c r="G137" s="190" t="s">
        <v>222</v>
      </c>
      <c r="H137" s="191">
        <v>25</v>
      </c>
      <c r="I137" s="192"/>
      <c r="J137" s="193">
        <f t="shared" si="10"/>
        <v>0</v>
      </c>
      <c r="K137" s="189" t="s">
        <v>1</v>
      </c>
      <c r="L137" s="40"/>
      <c r="M137" s="194" t="s">
        <v>1</v>
      </c>
      <c r="N137" s="195" t="s">
        <v>42</v>
      </c>
      <c r="O137" s="72"/>
      <c r="P137" s="196">
        <f t="shared" si="11"/>
        <v>0</v>
      </c>
      <c r="Q137" s="196">
        <v>0</v>
      </c>
      <c r="R137" s="196">
        <f t="shared" si="12"/>
        <v>0</v>
      </c>
      <c r="S137" s="196">
        <v>0</v>
      </c>
      <c r="T137" s="197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298</v>
      </c>
      <c r="AT137" s="198" t="s">
        <v>129</v>
      </c>
      <c r="AU137" s="198" t="s">
        <v>135</v>
      </c>
      <c r="AY137" s="18" t="s">
        <v>126</v>
      </c>
      <c r="BE137" s="199">
        <f t="shared" si="14"/>
        <v>0</v>
      </c>
      <c r="BF137" s="199">
        <f t="shared" si="15"/>
        <v>0</v>
      </c>
      <c r="BG137" s="199">
        <f t="shared" si="16"/>
        <v>0</v>
      </c>
      <c r="BH137" s="199">
        <f t="shared" si="17"/>
        <v>0</v>
      </c>
      <c r="BI137" s="199">
        <f t="shared" si="18"/>
        <v>0</v>
      </c>
      <c r="BJ137" s="18" t="s">
        <v>135</v>
      </c>
      <c r="BK137" s="199">
        <f t="shared" si="19"/>
        <v>0</v>
      </c>
      <c r="BL137" s="18" t="s">
        <v>298</v>
      </c>
      <c r="BM137" s="198" t="s">
        <v>2448</v>
      </c>
    </row>
    <row r="138" spans="1:65" s="2" customFormat="1" ht="16.5" customHeight="1">
      <c r="A138" s="35"/>
      <c r="B138" s="36"/>
      <c r="C138" s="187" t="s">
        <v>266</v>
      </c>
      <c r="D138" s="187" t="s">
        <v>129</v>
      </c>
      <c r="E138" s="188" t="s">
        <v>2449</v>
      </c>
      <c r="F138" s="189" t="s">
        <v>2450</v>
      </c>
      <c r="G138" s="190" t="s">
        <v>222</v>
      </c>
      <c r="H138" s="191">
        <v>105</v>
      </c>
      <c r="I138" s="192"/>
      <c r="J138" s="193">
        <f t="shared" si="10"/>
        <v>0</v>
      </c>
      <c r="K138" s="189" t="s">
        <v>1</v>
      </c>
      <c r="L138" s="40"/>
      <c r="M138" s="194" t="s">
        <v>1</v>
      </c>
      <c r="N138" s="195" t="s">
        <v>42</v>
      </c>
      <c r="O138" s="72"/>
      <c r="P138" s="196">
        <f t="shared" si="11"/>
        <v>0</v>
      </c>
      <c r="Q138" s="196">
        <v>0</v>
      </c>
      <c r="R138" s="196">
        <f t="shared" si="12"/>
        <v>0</v>
      </c>
      <c r="S138" s="196">
        <v>0</v>
      </c>
      <c r="T138" s="197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298</v>
      </c>
      <c r="AT138" s="198" t="s">
        <v>129</v>
      </c>
      <c r="AU138" s="198" t="s">
        <v>135</v>
      </c>
      <c r="AY138" s="18" t="s">
        <v>126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8" t="s">
        <v>135</v>
      </c>
      <c r="BK138" s="199">
        <f t="shared" si="19"/>
        <v>0</v>
      </c>
      <c r="BL138" s="18" t="s">
        <v>298</v>
      </c>
      <c r="BM138" s="198" t="s">
        <v>2451</v>
      </c>
    </row>
    <row r="139" spans="1:65" s="2" customFormat="1" ht="16.5" customHeight="1">
      <c r="A139" s="35"/>
      <c r="B139" s="36"/>
      <c r="C139" s="187" t="s">
        <v>278</v>
      </c>
      <c r="D139" s="187" t="s">
        <v>129</v>
      </c>
      <c r="E139" s="188" t="s">
        <v>2452</v>
      </c>
      <c r="F139" s="189" t="s">
        <v>2453</v>
      </c>
      <c r="G139" s="190" t="s">
        <v>222</v>
      </c>
      <c r="H139" s="191">
        <v>105</v>
      </c>
      <c r="I139" s="192"/>
      <c r="J139" s="193">
        <f t="shared" si="10"/>
        <v>0</v>
      </c>
      <c r="K139" s="189" t="s">
        <v>1</v>
      </c>
      <c r="L139" s="40"/>
      <c r="M139" s="194" t="s">
        <v>1</v>
      </c>
      <c r="N139" s="195" t="s">
        <v>42</v>
      </c>
      <c r="O139" s="72"/>
      <c r="P139" s="196">
        <f t="shared" si="11"/>
        <v>0</v>
      </c>
      <c r="Q139" s="196">
        <v>0</v>
      </c>
      <c r="R139" s="196">
        <f t="shared" si="12"/>
        <v>0</v>
      </c>
      <c r="S139" s="196">
        <v>0</v>
      </c>
      <c r="T139" s="197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298</v>
      </c>
      <c r="AT139" s="198" t="s">
        <v>129</v>
      </c>
      <c r="AU139" s="198" t="s">
        <v>135</v>
      </c>
      <c r="AY139" s="18" t="s">
        <v>126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8" t="s">
        <v>135</v>
      </c>
      <c r="BK139" s="199">
        <f t="shared" si="19"/>
        <v>0</v>
      </c>
      <c r="BL139" s="18" t="s">
        <v>298</v>
      </c>
      <c r="BM139" s="198" t="s">
        <v>2454</v>
      </c>
    </row>
    <row r="140" spans="1:65" s="2" customFormat="1" ht="16.5" customHeight="1">
      <c r="A140" s="35"/>
      <c r="B140" s="36"/>
      <c r="C140" s="187" t="s">
        <v>284</v>
      </c>
      <c r="D140" s="187" t="s">
        <v>129</v>
      </c>
      <c r="E140" s="188" t="s">
        <v>2455</v>
      </c>
      <c r="F140" s="189" t="s">
        <v>2456</v>
      </c>
      <c r="G140" s="190" t="s">
        <v>222</v>
      </c>
      <c r="H140" s="191">
        <v>4</v>
      </c>
      <c r="I140" s="192"/>
      <c r="J140" s="193">
        <f t="shared" si="10"/>
        <v>0</v>
      </c>
      <c r="K140" s="189" t="s">
        <v>1</v>
      </c>
      <c r="L140" s="40"/>
      <c r="M140" s="194" t="s">
        <v>1</v>
      </c>
      <c r="N140" s="195" t="s">
        <v>42</v>
      </c>
      <c r="O140" s="72"/>
      <c r="P140" s="196">
        <f t="shared" si="11"/>
        <v>0</v>
      </c>
      <c r="Q140" s="196">
        <v>0</v>
      </c>
      <c r="R140" s="196">
        <f t="shared" si="12"/>
        <v>0</v>
      </c>
      <c r="S140" s="196">
        <v>0</v>
      </c>
      <c r="T140" s="197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298</v>
      </c>
      <c r="AT140" s="198" t="s">
        <v>129</v>
      </c>
      <c r="AU140" s="198" t="s">
        <v>135</v>
      </c>
      <c r="AY140" s="18" t="s">
        <v>126</v>
      </c>
      <c r="BE140" s="199">
        <f t="shared" si="14"/>
        <v>0</v>
      </c>
      <c r="BF140" s="199">
        <f t="shared" si="15"/>
        <v>0</v>
      </c>
      <c r="BG140" s="199">
        <f t="shared" si="16"/>
        <v>0</v>
      </c>
      <c r="BH140" s="199">
        <f t="shared" si="17"/>
        <v>0</v>
      </c>
      <c r="BI140" s="199">
        <f t="shared" si="18"/>
        <v>0</v>
      </c>
      <c r="BJ140" s="18" t="s">
        <v>135</v>
      </c>
      <c r="BK140" s="199">
        <f t="shared" si="19"/>
        <v>0</v>
      </c>
      <c r="BL140" s="18" t="s">
        <v>298</v>
      </c>
      <c r="BM140" s="198" t="s">
        <v>2457</v>
      </c>
    </row>
    <row r="141" spans="1:65" s="2" customFormat="1" ht="16.5" customHeight="1">
      <c r="A141" s="35"/>
      <c r="B141" s="36"/>
      <c r="C141" s="187" t="s">
        <v>8</v>
      </c>
      <c r="D141" s="187" t="s">
        <v>129</v>
      </c>
      <c r="E141" s="188" t="s">
        <v>2458</v>
      </c>
      <c r="F141" s="189" t="s">
        <v>2459</v>
      </c>
      <c r="G141" s="190" t="s">
        <v>222</v>
      </c>
      <c r="H141" s="191">
        <v>13</v>
      </c>
      <c r="I141" s="192"/>
      <c r="J141" s="193">
        <f t="shared" si="10"/>
        <v>0</v>
      </c>
      <c r="K141" s="189" t="s">
        <v>1</v>
      </c>
      <c r="L141" s="40"/>
      <c r="M141" s="194" t="s">
        <v>1</v>
      </c>
      <c r="N141" s="195" t="s">
        <v>42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298</v>
      </c>
      <c r="AT141" s="198" t="s">
        <v>129</v>
      </c>
      <c r="AU141" s="198" t="s">
        <v>135</v>
      </c>
      <c r="AY141" s="18" t="s">
        <v>126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135</v>
      </c>
      <c r="BK141" s="199">
        <f t="shared" si="19"/>
        <v>0</v>
      </c>
      <c r="BL141" s="18" t="s">
        <v>298</v>
      </c>
      <c r="BM141" s="198" t="s">
        <v>2460</v>
      </c>
    </row>
    <row r="142" spans="1:65" s="2" customFormat="1" ht="16.5" customHeight="1">
      <c r="A142" s="35"/>
      <c r="B142" s="36"/>
      <c r="C142" s="187" t="s">
        <v>298</v>
      </c>
      <c r="D142" s="187" t="s">
        <v>129</v>
      </c>
      <c r="E142" s="188" t="s">
        <v>2461</v>
      </c>
      <c r="F142" s="189" t="s">
        <v>2462</v>
      </c>
      <c r="G142" s="190" t="s">
        <v>222</v>
      </c>
      <c r="H142" s="191">
        <v>23</v>
      </c>
      <c r="I142" s="192"/>
      <c r="J142" s="193">
        <f t="shared" si="10"/>
        <v>0</v>
      </c>
      <c r="K142" s="189" t="s">
        <v>1</v>
      </c>
      <c r="L142" s="40"/>
      <c r="M142" s="194" t="s">
        <v>1</v>
      </c>
      <c r="N142" s="195" t="s">
        <v>42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298</v>
      </c>
      <c r="AT142" s="198" t="s">
        <v>129</v>
      </c>
      <c r="AU142" s="198" t="s">
        <v>135</v>
      </c>
      <c r="AY142" s="18" t="s">
        <v>126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135</v>
      </c>
      <c r="BK142" s="199">
        <f t="shared" si="19"/>
        <v>0</v>
      </c>
      <c r="BL142" s="18" t="s">
        <v>298</v>
      </c>
      <c r="BM142" s="198" t="s">
        <v>2463</v>
      </c>
    </row>
    <row r="143" spans="1:65" s="2" customFormat="1" ht="21.75" customHeight="1">
      <c r="A143" s="35"/>
      <c r="B143" s="36"/>
      <c r="C143" s="187" t="s">
        <v>304</v>
      </c>
      <c r="D143" s="187" t="s">
        <v>129</v>
      </c>
      <c r="E143" s="188" t="s">
        <v>2464</v>
      </c>
      <c r="F143" s="189" t="s">
        <v>2465</v>
      </c>
      <c r="G143" s="190" t="s">
        <v>222</v>
      </c>
      <c r="H143" s="191">
        <v>4</v>
      </c>
      <c r="I143" s="192"/>
      <c r="J143" s="193">
        <f t="shared" si="10"/>
        <v>0</v>
      </c>
      <c r="K143" s="189" t="s">
        <v>1</v>
      </c>
      <c r="L143" s="40"/>
      <c r="M143" s="194" t="s">
        <v>1</v>
      </c>
      <c r="N143" s="195" t="s">
        <v>42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298</v>
      </c>
      <c r="AT143" s="198" t="s">
        <v>129</v>
      </c>
      <c r="AU143" s="198" t="s">
        <v>135</v>
      </c>
      <c r="AY143" s="18" t="s">
        <v>126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135</v>
      </c>
      <c r="BK143" s="199">
        <f t="shared" si="19"/>
        <v>0</v>
      </c>
      <c r="BL143" s="18" t="s">
        <v>298</v>
      </c>
      <c r="BM143" s="198" t="s">
        <v>2466</v>
      </c>
    </row>
    <row r="144" spans="1:65" s="2" customFormat="1" ht="16.5" customHeight="1">
      <c r="A144" s="35"/>
      <c r="B144" s="36"/>
      <c r="C144" s="187" t="s">
        <v>309</v>
      </c>
      <c r="D144" s="187" t="s">
        <v>129</v>
      </c>
      <c r="E144" s="188" t="s">
        <v>2467</v>
      </c>
      <c r="F144" s="189" t="s">
        <v>2468</v>
      </c>
      <c r="G144" s="190" t="s">
        <v>301</v>
      </c>
      <c r="H144" s="191">
        <v>192</v>
      </c>
      <c r="I144" s="192"/>
      <c r="J144" s="193">
        <f t="shared" si="10"/>
        <v>0</v>
      </c>
      <c r="K144" s="189" t="s">
        <v>1</v>
      </c>
      <c r="L144" s="40"/>
      <c r="M144" s="194" t="s">
        <v>1</v>
      </c>
      <c r="N144" s="195" t="s">
        <v>42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298</v>
      </c>
      <c r="AT144" s="198" t="s">
        <v>129</v>
      </c>
      <c r="AU144" s="198" t="s">
        <v>135</v>
      </c>
      <c r="AY144" s="18" t="s">
        <v>126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135</v>
      </c>
      <c r="BK144" s="199">
        <f t="shared" si="19"/>
        <v>0</v>
      </c>
      <c r="BL144" s="18" t="s">
        <v>298</v>
      </c>
      <c r="BM144" s="198" t="s">
        <v>2469</v>
      </c>
    </row>
    <row r="145" spans="1:65" s="2" customFormat="1" ht="16.5" customHeight="1">
      <c r="A145" s="35"/>
      <c r="B145" s="36"/>
      <c r="C145" s="187" t="s">
        <v>314</v>
      </c>
      <c r="D145" s="187" t="s">
        <v>129</v>
      </c>
      <c r="E145" s="188" t="s">
        <v>2470</v>
      </c>
      <c r="F145" s="189" t="s">
        <v>2471</v>
      </c>
      <c r="G145" s="190" t="s">
        <v>301</v>
      </c>
      <c r="H145" s="191">
        <v>4</v>
      </c>
      <c r="I145" s="192"/>
      <c r="J145" s="193">
        <f t="shared" si="10"/>
        <v>0</v>
      </c>
      <c r="K145" s="189" t="s">
        <v>1</v>
      </c>
      <c r="L145" s="40"/>
      <c r="M145" s="194" t="s">
        <v>1</v>
      </c>
      <c r="N145" s="195" t="s">
        <v>42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298</v>
      </c>
      <c r="AT145" s="198" t="s">
        <v>129</v>
      </c>
      <c r="AU145" s="198" t="s">
        <v>135</v>
      </c>
      <c r="AY145" s="18" t="s">
        <v>126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135</v>
      </c>
      <c r="BK145" s="199">
        <f t="shared" si="19"/>
        <v>0</v>
      </c>
      <c r="BL145" s="18" t="s">
        <v>298</v>
      </c>
      <c r="BM145" s="198" t="s">
        <v>2472</v>
      </c>
    </row>
    <row r="146" spans="1:65" s="2" customFormat="1" ht="16.5" customHeight="1">
      <c r="A146" s="35"/>
      <c r="B146" s="36"/>
      <c r="C146" s="187" t="s">
        <v>319</v>
      </c>
      <c r="D146" s="187" t="s">
        <v>129</v>
      </c>
      <c r="E146" s="188" t="s">
        <v>2473</v>
      </c>
      <c r="F146" s="189" t="s">
        <v>2474</v>
      </c>
      <c r="G146" s="190" t="s">
        <v>301</v>
      </c>
      <c r="H146" s="191">
        <v>4</v>
      </c>
      <c r="I146" s="192"/>
      <c r="J146" s="193">
        <f t="shared" si="10"/>
        <v>0</v>
      </c>
      <c r="K146" s="189" t="s">
        <v>1</v>
      </c>
      <c r="L146" s="40"/>
      <c r="M146" s="194" t="s">
        <v>1</v>
      </c>
      <c r="N146" s="195" t="s">
        <v>42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298</v>
      </c>
      <c r="AT146" s="198" t="s">
        <v>129</v>
      </c>
      <c r="AU146" s="198" t="s">
        <v>135</v>
      </c>
      <c r="AY146" s="18" t="s">
        <v>126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135</v>
      </c>
      <c r="BK146" s="199">
        <f t="shared" si="19"/>
        <v>0</v>
      </c>
      <c r="BL146" s="18" t="s">
        <v>298</v>
      </c>
      <c r="BM146" s="198" t="s">
        <v>2475</v>
      </c>
    </row>
    <row r="147" spans="1:65" s="2" customFormat="1" ht="16.5" customHeight="1">
      <c r="A147" s="35"/>
      <c r="B147" s="36"/>
      <c r="C147" s="187" t="s">
        <v>7</v>
      </c>
      <c r="D147" s="187" t="s">
        <v>129</v>
      </c>
      <c r="E147" s="188" t="s">
        <v>2476</v>
      </c>
      <c r="F147" s="189" t="s">
        <v>2477</v>
      </c>
      <c r="G147" s="190" t="s">
        <v>301</v>
      </c>
      <c r="H147" s="191">
        <v>20</v>
      </c>
      <c r="I147" s="192"/>
      <c r="J147" s="193">
        <f t="shared" si="10"/>
        <v>0</v>
      </c>
      <c r="K147" s="189" t="s">
        <v>1</v>
      </c>
      <c r="L147" s="40"/>
      <c r="M147" s="194" t="s">
        <v>1</v>
      </c>
      <c r="N147" s="195" t="s">
        <v>42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298</v>
      </c>
      <c r="AT147" s="198" t="s">
        <v>129</v>
      </c>
      <c r="AU147" s="198" t="s">
        <v>135</v>
      </c>
      <c r="AY147" s="18" t="s">
        <v>126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135</v>
      </c>
      <c r="BK147" s="199">
        <f t="shared" si="19"/>
        <v>0</v>
      </c>
      <c r="BL147" s="18" t="s">
        <v>298</v>
      </c>
      <c r="BM147" s="198" t="s">
        <v>2478</v>
      </c>
    </row>
    <row r="148" spans="1:65" s="2" customFormat="1" ht="16.5" customHeight="1">
      <c r="A148" s="35"/>
      <c r="B148" s="36"/>
      <c r="C148" s="187" t="s">
        <v>328</v>
      </c>
      <c r="D148" s="187" t="s">
        <v>129</v>
      </c>
      <c r="E148" s="188" t="s">
        <v>2479</v>
      </c>
      <c r="F148" s="189" t="s">
        <v>2480</v>
      </c>
      <c r="G148" s="190" t="s">
        <v>301</v>
      </c>
      <c r="H148" s="191">
        <v>4</v>
      </c>
      <c r="I148" s="192"/>
      <c r="J148" s="193">
        <f t="shared" si="10"/>
        <v>0</v>
      </c>
      <c r="K148" s="189" t="s">
        <v>1</v>
      </c>
      <c r="L148" s="40"/>
      <c r="M148" s="194" t="s">
        <v>1</v>
      </c>
      <c r="N148" s="195" t="s">
        <v>42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298</v>
      </c>
      <c r="AT148" s="198" t="s">
        <v>129</v>
      </c>
      <c r="AU148" s="198" t="s">
        <v>135</v>
      </c>
      <c r="AY148" s="18" t="s">
        <v>126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135</v>
      </c>
      <c r="BK148" s="199">
        <f t="shared" si="19"/>
        <v>0</v>
      </c>
      <c r="BL148" s="18" t="s">
        <v>298</v>
      </c>
      <c r="BM148" s="198" t="s">
        <v>2481</v>
      </c>
    </row>
    <row r="149" spans="1:65" s="2" customFormat="1" ht="16.5" customHeight="1">
      <c r="A149" s="35"/>
      <c r="B149" s="36"/>
      <c r="C149" s="187" t="s">
        <v>333</v>
      </c>
      <c r="D149" s="187" t="s">
        <v>129</v>
      </c>
      <c r="E149" s="188" t="s">
        <v>2482</v>
      </c>
      <c r="F149" s="189" t="s">
        <v>2483</v>
      </c>
      <c r="G149" s="190" t="s">
        <v>301</v>
      </c>
      <c r="H149" s="191">
        <v>2</v>
      </c>
      <c r="I149" s="192"/>
      <c r="J149" s="193">
        <f t="shared" si="10"/>
        <v>0</v>
      </c>
      <c r="K149" s="189" t="s">
        <v>1</v>
      </c>
      <c r="L149" s="40"/>
      <c r="M149" s="194" t="s">
        <v>1</v>
      </c>
      <c r="N149" s="195" t="s">
        <v>42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298</v>
      </c>
      <c r="AT149" s="198" t="s">
        <v>129</v>
      </c>
      <c r="AU149" s="198" t="s">
        <v>135</v>
      </c>
      <c r="AY149" s="18" t="s">
        <v>126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135</v>
      </c>
      <c r="BK149" s="199">
        <f t="shared" si="19"/>
        <v>0</v>
      </c>
      <c r="BL149" s="18" t="s">
        <v>298</v>
      </c>
      <c r="BM149" s="198" t="s">
        <v>2484</v>
      </c>
    </row>
    <row r="150" spans="1:65" s="2" customFormat="1" ht="16.5" customHeight="1">
      <c r="A150" s="35"/>
      <c r="B150" s="36"/>
      <c r="C150" s="187" t="s">
        <v>339</v>
      </c>
      <c r="D150" s="187" t="s">
        <v>129</v>
      </c>
      <c r="E150" s="188" t="s">
        <v>2485</v>
      </c>
      <c r="F150" s="189" t="s">
        <v>2486</v>
      </c>
      <c r="G150" s="190" t="s">
        <v>301</v>
      </c>
      <c r="H150" s="191">
        <v>4</v>
      </c>
      <c r="I150" s="192"/>
      <c r="J150" s="193">
        <f t="shared" si="10"/>
        <v>0</v>
      </c>
      <c r="K150" s="189" t="s">
        <v>1</v>
      </c>
      <c r="L150" s="40"/>
      <c r="M150" s="194" t="s">
        <v>1</v>
      </c>
      <c r="N150" s="195" t="s">
        <v>42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298</v>
      </c>
      <c r="AT150" s="198" t="s">
        <v>129</v>
      </c>
      <c r="AU150" s="198" t="s">
        <v>135</v>
      </c>
      <c r="AY150" s="18" t="s">
        <v>126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135</v>
      </c>
      <c r="BK150" s="199">
        <f t="shared" si="19"/>
        <v>0</v>
      </c>
      <c r="BL150" s="18" t="s">
        <v>298</v>
      </c>
      <c r="BM150" s="198" t="s">
        <v>2487</v>
      </c>
    </row>
    <row r="151" spans="1:65" s="2" customFormat="1" ht="16.5" customHeight="1">
      <c r="A151" s="35"/>
      <c r="B151" s="36"/>
      <c r="C151" s="187" t="s">
        <v>347</v>
      </c>
      <c r="D151" s="187" t="s">
        <v>129</v>
      </c>
      <c r="E151" s="188" t="s">
        <v>2488</v>
      </c>
      <c r="F151" s="189" t="s">
        <v>2489</v>
      </c>
      <c r="G151" s="190" t="s">
        <v>222</v>
      </c>
      <c r="H151" s="191">
        <v>697</v>
      </c>
      <c r="I151" s="192"/>
      <c r="J151" s="193">
        <f t="shared" si="10"/>
        <v>0</v>
      </c>
      <c r="K151" s="189" t="s">
        <v>1</v>
      </c>
      <c r="L151" s="40"/>
      <c r="M151" s="194" t="s">
        <v>1</v>
      </c>
      <c r="N151" s="195" t="s">
        <v>42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298</v>
      </c>
      <c r="AT151" s="198" t="s">
        <v>129</v>
      </c>
      <c r="AU151" s="198" t="s">
        <v>135</v>
      </c>
      <c r="AY151" s="18" t="s">
        <v>126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135</v>
      </c>
      <c r="BK151" s="199">
        <f t="shared" si="19"/>
        <v>0</v>
      </c>
      <c r="BL151" s="18" t="s">
        <v>298</v>
      </c>
      <c r="BM151" s="198" t="s">
        <v>2490</v>
      </c>
    </row>
    <row r="152" spans="1:65" s="2" customFormat="1" ht="16.5" customHeight="1">
      <c r="A152" s="35"/>
      <c r="B152" s="36"/>
      <c r="C152" s="187" t="s">
        <v>358</v>
      </c>
      <c r="D152" s="187" t="s">
        <v>129</v>
      </c>
      <c r="E152" s="188" t="s">
        <v>2491</v>
      </c>
      <c r="F152" s="189" t="s">
        <v>2492</v>
      </c>
      <c r="G152" s="190" t="s">
        <v>222</v>
      </c>
      <c r="H152" s="191">
        <v>36</v>
      </c>
      <c r="I152" s="192"/>
      <c r="J152" s="193">
        <f t="shared" si="10"/>
        <v>0</v>
      </c>
      <c r="K152" s="189" t="s">
        <v>1</v>
      </c>
      <c r="L152" s="40"/>
      <c r="M152" s="194" t="s">
        <v>1</v>
      </c>
      <c r="N152" s="195" t="s">
        <v>42</v>
      </c>
      <c r="O152" s="72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298</v>
      </c>
      <c r="AT152" s="198" t="s">
        <v>129</v>
      </c>
      <c r="AU152" s="198" t="s">
        <v>135</v>
      </c>
      <c r="AY152" s="18" t="s">
        <v>126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8" t="s">
        <v>135</v>
      </c>
      <c r="BK152" s="199">
        <f t="shared" si="19"/>
        <v>0</v>
      </c>
      <c r="BL152" s="18" t="s">
        <v>298</v>
      </c>
      <c r="BM152" s="198" t="s">
        <v>2493</v>
      </c>
    </row>
    <row r="153" spans="1:65" s="2" customFormat="1" ht="24.2" customHeight="1">
      <c r="A153" s="35"/>
      <c r="B153" s="36"/>
      <c r="C153" s="187" t="s">
        <v>365</v>
      </c>
      <c r="D153" s="187" t="s">
        <v>129</v>
      </c>
      <c r="E153" s="188" t="s">
        <v>2494</v>
      </c>
      <c r="F153" s="189" t="s">
        <v>2495</v>
      </c>
      <c r="G153" s="190" t="s">
        <v>222</v>
      </c>
      <c r="H153" s="191">
        <v>274</v>
      </c>
      <c r="I153" s="192"/>
      <c r="J153" s="193">
        <f t="shared" si="10"/>
        <v>0</v>
      </c>
      <c r="K153" s="189" t="s">
        <v>1</v>
      </c>
      <c r="L153" s="40"/>
      <c r="M153" s="194" t="s">
        <v>1</v>
      </c>
      <c r="N153" s="195" t="s">
        <v>42</v>
      </c>
      <c r="O153" s="72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298</v>
      </c>
      <c r="AT153" s="198" t="s">
        <v>129</v>
      </c>
      <c r="AU153" s="198" t="s">
        <v>135</v>
      </c>
      <c r="AY153" s="18" t="s">
        <v>126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8" t="s">
        <v>135</v>
      </c>
      <c r="BK153" s="199">
        <f t="shared" si="19"/>
        <v>0</v>
      </c>
      <c r="BL153" s="18" t="s">
        <v>298</v>
      </c>
      <c r="BM153" s="198" t="s">
        <v>2496</v>
      </c>
    </row>
    <row r="154" spans="1:65" s="2" customFormat="1" ht="24.2" customHeight="1">
      <c r="A154" s="35"/>
      <c r="B154" s="36"/>
      <c r="C154" s="187" t="s">
        <v>373</v>
      </c>
      <c r="D154" s="187" t="s">
        <v>129</v>
      </c>
      <c r="E154" s="188" t="s">
        <v>2497</v>
      </c>
      <c r="F154" s="189" t="s">
        <v>2498</v>
      </c>
      <c r="G154" s="190" t="s">
        <v>248</v>
      </c>
      <c r="H154" s="191">
        <v>0.57399999999999995</v>
      </c>
      <c r="I154" s="192"/>
      <c r="J154" s="193">
        <f t="shared" si="10"/>
        <v>0</v>
      </c>
      <c r="K154" s="189" t="s">
        <v>1</v>
      </c>
      <c r="L154" s="40"/>
      <c r="M154" s="194" t="s">
        <v>1</v>
      </c>
      <c r="N154" s="195" t="s">
        <v>42</v>
      </c>
      <c r="O154" s="72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298</v>
      </c>
      <c r="AT154" s="198" t="s">
        <v>129</v>
      </c>
      <c r="AU154" s="198" t="s">
        <v>135</v>
      </c>
      <c r="AY154" s="18" t="s">
        <v>126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8" t="s">
        <v>135</v>
      </c>
      <c r="BK154" s="199">
        <f t="shared" si="19"/>
        <v>0</v>
      </c>
      <c r="BL154" s="18" t="s">
        <v>298</v>
      </c>
      <c r="BM154" s="198" t="s">
        <v>2499</v>
      </c>
    </row>
    <row r="155" spans="1:65" s="2" customFormat="1" ht="24.2" customHeight="1">
      <c r="A155" s="35"/>
      <c r="B155" s="36"/>
      <c r="C155" s="187" t="s">
        <v>384</v>
      </c>
      <c r="D155" s="187" t="s">
        <v>129</v>
      </c>
      <c r="E155" s="188" t="s">
        <v>2500</v>
      </c>
      <c r="F155" s="189" t="s">
        <v>2501</v>
      </c>
      <c r="G155" s="190" t="s">
        <v>248</v>
      </c>
      <c r="H155" s="191">
        <v>0.57399999999999995</v>
      </c>
      <c r="I155" s="192"/>
      <c r="J155" s="193">
        <f t="shared" si="10"/>
        <v>0</v>
      </c>
      <c r="K155" s="189" t="s">
        <v>1</v>
      </c>
      <c r="L155" s="40"/>
      <c r="M155" s="194" t="s">
        <v>1</v>
      </c>
      <c r="N155" s="195" t="s">
        <v>42</v>
      </c>
      <c r="O155" s="72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298</v>
      </c>
      <c r="AT155" s="198" t="s">
        <v>129</v>
      </c>
      <c r="AU155" s="198" t="s">
        <v>135</v>
      </c>
      <c r="AY155" s="18" t="s">
        <v>126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8" t="s">
        <v>135</v>
      </c>
      <c r="BK155" s="199">
        <f t="shared" si="19"/>
        <v>0</v>
      </c>
      <c r="BL155" s="18" t="s">
        <v>298</v>
      </c>
      <c r="BM155" s="198" t="s">
        <v>2502</v>
      </c>
    </row>
    <row r="156" spans="1:65" s="12" customFormat="1" ht="22.9" customHeight="1">
      <c r="B156" s="171"/>
      <c r="C156" s="172"/>
      <c r="D156" s="173" t="s">
        <v>75</v>
      </c>
      <c r="E156" s="185" t="s">
        <v>2503</v>
      </c>
      <c r="F156" s="185" t="s">
        <v>2504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SUM(P157:P168)</f>
        <v>0</v>
      </c>
      <c r="Q156" s="179"/>
      <c r="R156" s="180">
        <f>SUM(R157:R168)</f>
        <v>0</v>
      </c>
      <c r="S156" s="179"/>
      <c r="T156" s="181">
        <f>SUM(T157:T168)</f>
        <v>0</v>
      </c>
      <c r="AR156" s="182" t="s">
        <v>135</v>
      </c>
      <c r="AT156" s="183" t="s">
        <v>75</v>
      </c>
      <c r="AU156" s="183" t="s">
        <v>83</v>
      </c>
      <c r="AY156" s="182" t="s">
        <v>126</v>
      </c>
      <c r="BK156" s="184">
        <f>SUM(BK157:BK168)</f>
        <v>0</v>
      </c>
    </row>
    <row r="157" spans="1:65" s="2" customFormat="1" ht="16.5" customHeight="1">
      <c r="A157" s="35"/>
      <c r="B157" s="36"/>
      <c r="C157" s="187" t="s">
        <v>394</v>
      </c>
      <c r="D157" s="187" t="s">
        <v>129</v>
      </c>
      <c r="E157" s="188" t="s">
        <v>2505</v>
      </c>
      <c r="F157" s="189" t="s">
        <v>2506</v>
      </c>
      <c r="G157" s="190" t="s">
        <v>301</v>
      </c>
      <c r="H157" s="191">
        <v>224</v>
      </c>
      <c r="I157" s="192"/>
      <c r="J157" s="193">
        <f t="shared" ref="J157:J168" si="20">ROUND(I157*H157,2)</f>
        <v>0</v>
      </c>
      <c r="K157" s="189" t="s">
        <v>1</v>
      </c>
      <c r="L157" s="40"/>
      <c r="M157" s="194" t="s">
        <v>1</v>
      </c>
      <c r="N157" s="195" t="s">
        <v>42</v>
      </c>
      <c r="O157" s="72"/>
      <c r="P157" s="196">
        <f t="shared" ref="P157:P168" si="21">O157*H157</f>
        <v>0</v>
      </c>
      <c r="Q157" s="196">
        <v>0</v>
      </c>
      <c r="R157" s="196">
        <f t="shared" ref="R157:R168" si="22">Q157*H157</f>
        <v>0</v>
      </c>
      <c r="S157" s="196">
        <v>0</v>
      </c>
      <c r="T157" s="197">
        <f t="shared" ref="T157:T168" si="2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298</v>
      </c>
      <c r="AT157" s="198" t="s">
        <v>129</v>
      </c>
      <c r="AU157" s="198" t="s">
        <v>135</v>
      </c>
      <c r="AY157" s="18" t="s">
        <v>126</v>
      </c>
      <c r="BE157" s="199">
        <f t="shared" ref="BE157:BE168" si="24">IF(N157="základní",J157,0)</f>
        <v>0</v>
      </c>
      <c r="BF157" s="199">
        <f t="shared" ref="BF157:BF168" si="25">IF(N157="snížená",J157,0)</f>
        <v>0</v>
      </c>
      <c r="BG157" s="199">
        <f t="shared" ref="BG157:BG168" si="26">IF(N157="zákl. přenesená",J157,0)</f>
        <v>0</v>
      </c>
      <c r="BH157" s="199">
        <f t="shared" ref="BH157:BH168" si="27">IF(N157="sníž. přenesená",J157,0)</f>
        <v>0</v>
      </c>
      <c r="BI157" s="199">
        <f t="shared" ref="BI157:BI168" si="28">IF(N157="nulová",J157,0)</f>
        <v>0</v>
      </c>
      <c r="BJ157" s="18" t="s">
        <v>135</v>
      </c>
      <c r="BK157" s="199">
        <f t="shared" ref="BK157:BK168" si="29">ROUND(I157*H157,2)</f>
        <v>0</v>
      </c>
      <c r="BL157" s="18" t="s">
        <v>298</v>
      </c>
      <c r="BM157" s="198" t="s">
        <v>2507</v>
      </c>
    </row>
    <row r="158" spans="1:65" s="2" customFormat="1" ht="16.5" customHeight="1">
      <c r="A158" s="35"/>
      <c r="B158" s="36"/>
      <c r="C158" s="243" t="s">
        <v>400</v>
      </c>
      <c r="D158" s="243" t="s">
        <v>340</v>
      </c>
      <c r="E158" s="244" t="s">
        <v>2508</v>
      </c>
      <c r="F158" s="245" t="s">
        <v>2509</v>
      </c>
      <c r="G158" s="246" t="s">
        <v>301</v>
      </c>
      <c r="H158" s="247">
        <v>80</v>
      </c>
      <c r="I158" s="248"/>
      <c r="J158" s="249">
        <f t="shared" si="20"/>
        <v>0</v>
      </c>
      <c r="K158" s="245" t="s">
        <v>1</v>
      </c>
      <c r="L158" s="250"/>
      <c r="M158" s="251" t="s">
        <v>1</v>
      </c>
      <c r="N158" s="252" t="s">
        <v>42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405</v>
      </c>
      <c r="AT158" s="198" t="s">
        <v>340</v>
      </c>
      <c r="AU158" s="198" t="s">
        <v>135</v>
      </c>
      <c r="AY158" s="18" t="s">
        <v>126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135</v>
      </c>
      <c r="BK158" s="199">
        <f t="shared" si="29"/>
        <v>0</v>
      </c>
      <c r="BL158" s="18" t="s">
        <v>298</v>
      </c>
      <c r="BM158" s="198" t="s">
        <v>2510</v>
      </c>
    </row>
    <row r="159" spans="1:65" s="2" customFormat="1" ht="16.5" customHeight="1">
      <c r="A159" s="35"/>
      <c r="B159" s="36"/>
      <c r="C159" s="243" t="s">
        <v>405</v>
      </c>
      <c r="D159" s="243" t="s">
        <v>340</v>
      </c>
      <c r="E159" s="244" t="s">
        <v>2511</v>
      </c>
      <c r="F159" s="245" t="s">
        <v>2512</v>
      </c>
      <c r="G159" s="246" t="s">
        <v>301</v>
      </c>
      <c r="H159" s="247">
        <v>16</v>
      </c>
      <c r="I159" s="248"/>
      <c r="J159" s="249">
        <f t="shared" si="20"/>
        <v>0</v>
      </c>
      <c r="K159" s="245" t="s">
        <v>1</v>
      </c>
      <c r="L159" s="250"/>
      <c r="M159" s="251" t="s">
        <v>1</v>
      </c>
      <c r="N159" s="252" t="s">
        <v>42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405</v>
      </c>
      <c r="AT159" s="198" t="s">
        <v>340</v>
      </c>
      <c r="AU159" s="198" t="s">
        <v>135</v>
      </c>
      <c r="AY159" s="18" t="s">
        <v>126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135</v>
      </c>
      <c r="BK159" s="199">
        <f t="shared" si="29"/>
        <v>0</v>
      </c>
      <c r="BL159" s="18" t="s">
        <v>298</v>
      </c>
      <c r="BM159" s="198" t="s">
        <v>2513</v>
      </c>
    </row>
    <row r="160" spans="1:65" s="2" customFormat="1" ht="16.5" customHeight="1">
      <c r="A160" s="35"/>
      <c r="B160" s="36"/>
      <c r="C160" s="243" t="s">
        <v>411</v>
      </c>
      <c r="D160" s="243" t="s">
        <v>340</v>
      </c>
      <c r="E160" s="244" t="s">
        <v>2514</v>
      </c>
      <c r="F160" s="245" t="s">
        <v>2515</v>
      </c>
      <c r="G160" s="246" t="s">
        <v>301</v>
      </c>
      <c r="H160" s="247">
        <v>80</v>
      </c>
      <c r="I160" s="248"/>
      <c r="J160" s="249">
        <f t="shared" si="20"/>
        <v>0</v>
      </c>
      <c r="K160" s="245" t="s">
        <v>1</v>
      </c>
      <c r="L160" s="250"/>
      <c r="M160" s="251" t="s">
        <v>1</v>
      </c>
      <c r="N160" s="252" t="s">
        <v>42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405</v>
      </c>
      <c r="AT160" s="198" t="s">
        <v>340</v>
      </c>
      <c r="AU160" s="198" t="s">
        <v>135</v>
      </c>
      <c r="AY160" s="18" t="s">
        <v>126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135</v>
      </c>
      <c r="BK160" s="199">
        <f t="shared" si="29"/>
        <v>0</v>
      </c>
      <c r="BL160" s="18" t="s">
        <v>298</v>
      </c>
      <c r="BM160" s="198" t="s">
        <v>2516</v>
      </c>
    </row>
    <row r="161" spans="1:65" s="2" customFormat="1" ht="16.5" customHeight="1">
      <c r="A161" s="35"/>
      <c r="B161" s="36"/>
      <c r="C161" s="243" t="s">
        <v>416</v>
      </c>
      <c r="D161" s="243" t="s">
        <v>340</v>
      </c>
      <c r="E161" s="244" t="s">
        <v>2517</v>
      </c>
      <c r="F161" s="245" t="s">
        <v>2518</v>
      </c>
      <c r="G161" s="246" t="s">
        <v>301</v>
      </c>
      <c r="H161" s="247">
        <v>16</v>
      </c>
      <c r="I161" s="248"/>
      <c r="J161" s="249">
        <f t="shared" si="20"/>
        <v>0</v>
      </c>
      <c r="K161" s="245" t="s">
        <v>1</v>
      </c>
      <c r="L161" s="250"/>
      <c r="M161" s="251" t="s">
        <v>1</v>
      </c>
      <c r="N161" s="252" t="s">
        <v>42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405</v>
      </c>
      <c r="AT161" s="198" t="s">
        <v>340</v>
      </c>
      <c r="AU161" s="198" t="s">
        <v>135</v>
      </c>
      <c r="AY161" s="18" t="s">
        <v>126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135</v>
      </c>
      <c r="BK161" s="199">
        <f t="shared" si="29"/>
        <v>0</v>
      </c>
      <c r="BL161" s="18" t="s">
        <v>298</v>
      </c>
      <c r="BM161" s="198" t="s">
        <v>2519</v>
      </c>
    </row>
    <row r="162" spans="1:65" s="2" customFormat="1" ht="16.5" customHeight="1">
      <c r="A162" s="35"/>
      <c r="B162" s="36"/>
      <c r="C162" s="243" t="s">
        <v>420</v>
      </c>
      <c r="D162" s="243" t="s">
        <v>340</v>
      </c>
      <c r="E162" s="244" t="s">
        <v>2520</v>
      </c>
      <c r="F162" s="245" t="s">
        <v>2521</v>
      </c>
      <c r="G162" s="246" t="s">
        <v>301</v>
      </c>
      <c r="H162" s="247">
        <v>28</v>
      </c>
      <c r="I162" s="248"/>
      <c r="J162" s="249">
        <f t="shared" si="20"/>
        <v>0</v>
      </c>
      <c r="K162" s="245" t="s">
        <v>1</v>
      </c>
      <c r="L162" s="250"/>
      <c r="M162" s="251" t="s">
        <v>1</v>
      </c>
      <c r="N162" s="252" t="s">
        <v>42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405</v>
      </c>
      <c r="AT162" s="198" t="s">
        <v>340</v>
      </c>
      <c r="AU162" s="198" t="s">
        <v>135</v>
      </c>
      <c r="AY162" s="18" t="s">
        <v>126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135</v>
      </c>
      <c r="BK162" s="199">
        <f t="shared" si="29"/>
        <v>0</v>
      </c>
      <c r="BL162" s="18" t="s">
        <v>298</v>
      </c>
      <c r="BM162" s="198" t="s">
        <v>2522</v>
      </c>
    </row>
    <row r="163" spans="1:65" s="2" customFormat="1" ht="33" customHeight="1">
      <c r="A163" s="35"/>
      <c r="B163" s="36"/>
      <c r="C163" s="243" t="s">
        <v>430</v>
      </c>
      <c r="D163" s="243" t="s">
        <v>340</v>
      </c>
      <c r="E163" s="244" t="s">
        <v>2523</v>
      </c>
      <c r="F163" s="245" t="s">
        <v>2524</v>
      </c>
      <c r="G163" s="246" t="s">
        <v>301</v>
      </c>
      <c r="H163" s="247">
        <v>2</v>
      </c>
      <c r="I163" s="248"/>
      <c r="J163" s="249">
        <f t="shared" si="20"/>
        <v>0</v>
      </c>
      <c r="K163" s="245" t="s">
        <v>1</v>
      </c>
      <c r="L163" s="250"/>
      <c r="M163" s="251" t="s">
        <v>1</v>
      </c>
      <c r="N163" s="252" t="s">
        <v>42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405</v>
      </c>
      <c r="AT163" s="198" t="s">
        <v>340</v>
      </c>
      <c r="AU163" s="198" t="s">
        <v>135</v>
      </c>
      <c r="AY163" s="18" t="s">
        <v>126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135</v>
      </c>
      <c r="BK163" s="199">
        <f t="shared" si="29"/>
        <v>0</v>
      </c>
      <c r="BL163" s="18" t="s">
        <v>298</v>
      </c>
      <c r="BM163" s="198" t="s">
        <v>2525</v>
      </c>
    </row>
    <row r="164" spans="1:65" s="2" customFormat="1" ht="37.9" customHeight="1">
      <c r="A164" s="35"/>
      <c r="B164" s="36"/>
      <c r="C164" s="243" t="s">
        <v>438</v>
      </c>
      <c r="D164" s="243" t="s">
        <v>340</v>
      </c>
      <c r="E164" s="244" t="s">
        <v>2526</v>
      </c>
      <c r="F164" s="245" t="s">
        <v>2527</v>
      </c>
      <c r="G164" s="246" t="s">
        <v>301</v>
      </c>
      <c r="H164" s="247">
        <v>2</v>
      </c>
      <c r="I164" s="248"/>
      <c r="J164" s="249">
        <f t="shared" si="20"/>
        <v>0</v>
      </c>
      <c r="K164" s="245" t="s">
        <v>1</v>
      </c>
      <c r="L164" s="250"/>
      <c r="M164" s="251" t="s">
        <v>1</v>
      </c>
      <c r="N164" s="252" t="s">
        <v>42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405</v>
      </c>
      <c r="AT164" s="198" t="s">
        <v>340</v>
      </c>
      <c r="AU164" s="198" t="s">
        <v>135</v>
      </c>
      <c r="AY164" s="18" t="s">
        <v>126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135</v>
      </c>
      <c r="BK164" s="199">
        <f t="shared" si="29"/>
        <v>0</v>
      </c>
      <c r="BL164" s="18" t="s">
        <v>298</v>
      </c>
      <c r="BM164" s="198" t="s">
        <v>2528</v>
      </c>
    </row>
    <row r="165" spans="1:65" s="2" customFormat="1" ht="16.5" customHeight="1">
      <c r="A165" s="35"/>
      <c r="B165" s="36"/>
      <c r="C165" s="187" t="s">
        <v>444</v>
      </c>
      <c r="D165" s="187" t="s">
        <v>129</v>
      </c>
      <c r="E165" s="188" t="s">
        <v>2529</v>
      </c>
      <c r="F165" s="189" t="s">
        <v>2530</v>
      </c>
      <c r="G165" s="190" t="s">
        <v>301</v>
      </c>
      <c r="H165" s="191">
        <v>10</v>
      </c>
      <c r="I165" s="192"/>
      <c r="J165" s="193">
        <f t="shared" si="20"/>
        <v>0</v>
      </c>
      <c r="K165" s="189" t="s">
        <v>1</v>
      </c>
      <c r="L165" s="40"/>
      <c r="M165" s="194" t="s">
        <v>1</v>
      </c>
      <c r="N165" s="195" t="s">
        <v>42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298</v>
      </c>
      <c r="AT165" s="198" t="s">
        <v>129</v>
      </c>
      <c r="AU165" s="198" t="s">
        <v>135</v>
      </c>
      <c r="AY165" s="18" t="s">
        <v>126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135</v>
      </c>
      <c r="BK165" s="199">
        <f t="shared" si="29"/>
        <v>0</v>
      </c>
      <c r="BL165" s="18" t="s">
        <v>298</v>
      </c>
      <c r="BM165" s="198" t="s">
        <v>2531</v>
      </c>
    </row>
    <row r="166" spans="1:65" s="2" customFormat="1" ht="33" customHeight="1">
      <c r="A166" s="35"/>
      <c r="B166" s="36"/>
      <c r="C166" s="243" t="s">
        <v>452</v>
      </c>
      <c r="D166" s="243" t="s">
        <v>340</v>
      </c>
      <c r="E166" s="244" t="s">
        <v>2532</v>
      </c>
      <c r="F166" s="245" t="s">
        <v>2524</v>
      </c>
      <c r="G166" s="246" t="s">
        <v>301</v>
      </c>
      <c r="H166" s="247">
        <v>5</v>
      </c>
      <c r="I166" s="248"/>
      <c r="J166" s="249">
        <f t="shared" si="20"/>
        <v>0</v>
      </c>
      <c r="K166" s="245" t="s">
        <v>1</v>
      </c>
      <c r="L166" s="250"/>
      <c r="M166" s="251" t="s">
        <v>1</v>
      </c>
      <c r="N166" s="252" t="s">
        <v>42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405</v>
      </c>
      <c r="AT166" s="198" t="s">
        <v>340</v>
      </c>
      <c r="AU166" s="198" t="s">
        <v>135</v>
      </c>
      <c r="AY166" s="18" t="s">
        <v>126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135</v>
      </c>
      <c r="BK166" s="199">
        <f t="shared" si="29"/>
        <v>0</v>
      </c>
      <c r="BL166" s="18" t="s">
        <v>298</v>
      </c>
      <c r="BM166" s="198" t="s">
        <v>2533</v>
      </c>
    </row>
    <row r="167" spans="1:65" s="2" customFormat="1" ht="37.9" customHeight="1">
      <c r="A167" s="35"/>
      <c r="B167" s="36"/>
      <c r="C167" s="243" t="s">
        <v>456</v>
      </c>
      <c r="D167" s="243" t="s">
        <v>340</v>
      </c>
      <c r="E167" s="244" t="s">
        <v>2534</v>
      </c>
      <c r="F167" s="245" t="s">
        <v>2527</v>
      </c>
      <c r="G167" s="246" t="s">
        <v>301</v>
      </c>
      <c r="H167" s="247">
        <v>5</v>
      </c>
      <c r="I167" s="248"/>
      <c r="J167" s="249">
        <f t="shared" si="20"/>
        <v>0</v>
      </c>
      <c r="K167" s="245" t="s">
        <v>1</v>
      </c>
      <c r="L167" s="250"/>
      <c r="M167" s="251" t="s">
        <v>1</v>
      </c>
      <c r="N167" s="252" t="s">
        <v>42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405</v>
      </c>
      <c r="AT167" s="198" t="s">
        <v>340</v>
      </c>
      <c r="AU167" s="198" t="s">
        <v>135</v>
      </c>
      <c r="AY167" s="18" t="s">
        <v>126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135</v>
      </c>
      <c r="BK167" s="199">
        <f t="shared" si="29"/>
        <v>0</v>
      </c>
      <c r="BL167" s="18" t="s">
        <v>298</v>
      </c>
      <c r="BM167" s="198" t="s">
        <v>2535</v>
      </c>
    </row>
    <row r="168" spans="1:65" s="2" customFormat="1" ht="24.2" customHeight="1">
      <c r="A168" s="35"/>
      <c r="B168" s="36"/>
      <c r="C168" s="187" t="s">
        <v>461</v>
      </c>
      <c r="D168" s="187" t="s">
        <v>129</v>
      </c>
      <c r="E168" s="188" t="s">
        <v>2536</v>
      </c>
      <c r="F168" s="189" t="s">
        <v>2537</v>
      </c>
      <c r="G168" s="190" t="s">
        <v>248</v>
      </c>
      <c r="H168" s="191">
        <v>9.4E-2</v>
      </c>
      <c r="I168" s="192"/>
      <c r="J168" s="193">
        <f t="shared" si="20"/>
        <v>0</v>
      </c>
      <c r="K168" s="189" t="s">
        <v>1</v>
      </c>
      <c r="L168" s="40"/>
      <c r="M168" s="194" t="s">
        <v>1</v>
      </c>
      <c r="N168" s="195" t="s">
        <v>42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298</v>
      </c>
      <c r="AT168" s="198" t="s">
        <v>129</v>
      </c>
      <c r="AU168" s="198" t="s">
        <v>135</v>
      </c>
      <c r="AY168" s="18" t="s">
        <v>126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135</v>
      </c>
      <c r="BK168" s="199">
        <f t="shared" si="29"/>
        <v>0</v>
      </c>
      <c r="BL168" s="18" t="s">
        <v>298</v>
      </c>
      <c r="BM168" s="198" t="s">
        <v>2538</v>
      </c>
    </row>
    <row r="169" spans="1:65" s="12" customFormat="1" ht="22.9" customHeight="1">
      <c r="B169" s="171"/>
      <c r="C169" s="172"/>
      <c r="D169" s="173" t="s">
        <v>75</v>
      </c>
      <c r="E169" s="185" t="s">
        <v>2406</v>
      </c>
      <c r="F169" s="185" t="s">
        <v>2407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SUM(P170:P183)</f>
        <v>0</v>
      </c>
      <c r="Q169" s="179"/>
      <c r="R169" s="180">
        <f>SUM(R170:R183)</f>
        <v>0</v>
      </c>
      <c r="S169" s="179"/>
      <c r="T169" s="181">
        <f>SUM(T170:T183)</f>
        <v>0</v>
      </c>
      <c r="AR169" s="182" t="s">
        <v>135</v>
      </c>
      <c r="AT169" s="183" t="s">
        <v>75</v>
      </c>
      <c r="AU169" s="183" t="s">
        <v>83</v>
      </c>
      <c r="AY169" s="182" t="s">
        <v>126</v>
      </c>
      <c r="BK169" s="184">
        <f>SUM(BK170:BK183)</f>
        <v>0</v>
      </c>
    </row>
    <row r="170" spans="1:65" s="2" customFormat="1" ht="16.5" customHeight="1">
      <c r="A170" s="35"/>
      <c r="B170" s="36"/>
      <c r="C170" s="187" t="s">
        <v>479</v>
      </c>
      <c r="D170" s="187" t="s">
        <v>129</v>
      </c>
      <c r="E170" s="188" t="s">
        <v>2539</v>
      </c>
      <c r="F170" s="189" t="s">
        <v>2540</v>
      </c>
      <c r="G170" s="190" t="s">
        <v>301</v>
      </c>
      <c r="H170" s="191">
        <v>16</v>
      </c>
      <c r="I170" s="192"/>
      <c r="J170" s="193">
        <f t="shared" ref="J170:J183" si="30">ROUND(I170*H170,2)</f>
        <v>0</v>
      </c>
      <c r="K170" s="189" t="s">
        <v>1</v>
      </c>
      <c r="L170" s="40"/>
      <c r="M170" s="194" t="s">
        <v>1</v>
      </c>
      <c r="N170" s="195" t="s">
        <v>42</v>
      </c>
      <c r="O170" s="72"/>
      <c r="P170" s="196">
        <f t="shared" ref="P170:P183" si="31">O170*H170</f>
        <v>0</v>
      </c>
      <c r="Q170" s="196">
        <v>0</v>
      </c>
      <c r="R170" s="196">
        <f t="shared" ref="R170:R183" si="32">Q170*H170</f>
        <v>0</v>
      </c>
      <c r="S170" s="196">
        <v>0</v>
      </c>
      <c r="T170" s="197">
        <f t="shared" ref="T170:T183" si="3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298</v>
      </c>
      <c r="AT170" s="198" t="s">
        <v>129</v>
      </c>
      <c r="AU170" s="198" t="s">
        <v>135</v>
      </c>
      <c r="AY170" s="18" t="s">
        <v>126</v>
      </c>
      <c r="BE170" s="199">
        <f t="shared" ref="BE170:BE183" si="34">IF(N170="základní",J170,0)</f>
        <v>0</v>
      </c>
      <c r="BF170" s="199">
        <f t="shared" ref="BF170:BF183" si="35">IF(N170="snížená",J170,0)</f>
        <v>0</v>
      </c>
      <c r="BG170" s="199">
        <f t="shared" ref="BG170:BG183" si="36">IF(N170="zákl. přenesená",J170,0)</f>
        <v>0</v>
      </c>
      <c r="BH170" s="199">
        <f t="shared" ref="BH170:BH183" si="37">IF(N170="sníž. přenesená",J170,0)</f>
        <v>0</v>
      </c>
      <c r="BI170" s="199">
        <f t="shared" ref="BI170:BI183" si="38">IF(N170="nulová",J170,0)</f>
        <v>0</v>
      </c>
      <c r="BJ170" s="18" t="s">
        <v>135</v>
      </c>
      <c r="BK170" s="199">
        <f t="shared" ref="BK170:BK183" si="39">ROUND(I170*H170,2)</f>
        <v>0</v>
      </c>
      <c r="BL170" s="18" t="s">
        <v>298</v>
      </c>
      <c r="BM170" s="198" t="s">
        <v>2541</v>
      </c>
    </row>
    <row r="171" spans="1:65" s="2" customFormat="1" ht="16.5" customHeight="1">
      <c r="A171" s="35"/>
      <c r="B171" s="36"/>
      <c r="C171" s="243" t="s">
        <v>517</v>
      </c>
      <c r="D171" s="243" t="s">
        <v>340</v>
      </c>
      <c r="E171" s="244" t="s">
        <v>2542</v>
      </c>
      <c r="F171" s="245" t="s">
        <v>2543</v>
      </c>
      <c r="G171" s="246" t="s">
        <v>301</v>
      </c>
      <c r="H171" s="247">
        <v>16</v>
      </c>
      <c r="I171" s="248"/>
      <c r="J171" s="249">
        <f t="shared" si="30"/>
        <v>0</v>
      </c>
      <c r="K171" s="245" t="s">
        <v>1</v>
      </c>
      <c r="L171" s="250"/>
      <c r="M171" s="251" t="s">
        <v>1</v>
      </c>
      <c r="N171" s="252" t="s">
        <v>42</v>
      </c>
      <c r="O171" s="72"/>
      <c r="P171" s="196">
        <f t="shared" si="31"/>
        <v>0</v>
      </c>
      <c r="Q171" s="196">
        <v>0</v>
      </c>
      <c r="R171" s="196">
        <f t="shared" si="32"/>
        <v>0</v>
      </c>
      <c r="S171" s="196">
        <v>0</v>
      </c>
      <c r="T171" s="197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405</v>
      </c>
      <c r="AT171" s="198" t="s">
        <v>340</v>
      </c>
      <c r="AU171" s="198" t="s">
        <v>135</v>
      </c>
      <c r="AY171" s="18" t="s">
        <v>126</v>
      </c>
      <c r="BE171" s="199">
        <f t="shared" si="34"/>
        <v>0</v>
      </c>
      <c r="BF171" s="199">
        <f t="shared" si="35"/>
        <v>0</v>
      </c>
      <c r="BG171" s="199">
        <f t="shared" si="36"/>
        <v>0</v>
      </c>
      <c r="BH171" s="199">
        <f t="shared" si="37"/>
        <v>0</v>
      </c>
      <c r="BI171" s="199">
        <f t="shared" si="38"/>
        <v>0</v>
      </c>
      <c r="BJ171" s="18" t="s">
        <v>135</v>
      </c>
      <c r="BK171" s="199">
        <f t="shared" si="39"/>
        <v>0</v>
      </c>
      <c r="BL171" s="18" t="s">
        <v>298</v>
      </c>
      <c r="BM171" s="198" t="s">
        <v>2544</v>
      </c>
    </row>
    <row r="172" spans="1:65" s="2" customFormat="1" ht="16.5" customHeight="1">
      <c r="A172" s="35"/>
      <c r="B172" s="36"/>
      <c r="C172" s="187" t="s">
        <v>521</v>
      </c>
      <c r="D172" s="187" t="s">
        <v>129</v>
      </c>
      <c r="E172" s="188" t="s">
        <v>2545</v>
      </c>
      <c r="F172" s="189" t="s">
        <v>2546</v>
      </c>
      <c r="G172" s="190" t="s">
        <v>301</v>
      </c>
      <c r="H172" s="191">
        <v>64</v>
      </c>
      <c r="I172" s="192"/>
      <c r="J172" s="193">
        <f t="shared" si="30"/>
        <v>0</v>
      </c>
      <c r="K172" s="189" t="s">
        <v>1</v>
      </c>
      <c r="L172" s="40"/>
      <c r="M172" s="194" t="s">
        <v>1</v>
      </c>
      <c r="N172" s="195" t="s">
        <v>42</v>
      </c>
      <c r="O172" s="72"/>
      <c r="P172" s="196">
        <f t="shared" si="31"/>
        <v>0</v>
      </c>
      <c r="Q172" s="196">
        <v>0</v>
      </c>
      <c r="R172" s="196">
        <f t="shared" si="32"/>
        <v>0</v>
      </c>
      <c r="S172" s="196">
        <v>0</v>
      </c>
      <c r="T172" s="197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298</v>
      </c>
      <c r="AT172" s="198" t="s">
        <v>129</v>
      </c>
      <c r="AU172" s="198" t="s">
        <v>135</v>
      </c>
      <c r="AY172" s="18" t="s">
        <v>126</v>
      </c>
      <c r="BE172" s="199">
        <f t="shared" si="34"/>
        <v>0</v>
      </c>
      <c r="BF172" s="199">
        <f t="shared" si="35"/>
        <v>0</v>
      </c>
      <c r="BG172" s="199">
        <f t="shared" si="36"/>
        <v>0</v>
      </c>
      <c r="BH172" s="199">
        <f t="shared" si="37"/>
        <v>0</v>
      </c>
      <c r="BI172" s="199">
        <f t="shared" si="38"/>
        <v>0</v>
      </c>
      <c r="BJ172" s="18" t="s">
        <v>135</v>
      </c>
      <c r="BK172" s="199">
        <f t="shared" si="39"/>
        <v>0</v>
      </c>
      <c r="BL172" s="18" t="s">
        <v>298</v>
      </c>
      <c r="BM172" s="198" t="s">
        <v>2547</v>
      </c>
    </row>
    <row r="173" spans="1:65" s="2" customFormat="1" ht="16.5" customHeight="1">
      <c r="A173" s="35"/>
      <c r="B173" s="36"/>
      <c r="C173" s="243" t="s">
        <v>537</v>
      </c>
      <c r="D173" s="243" t="s">
        <v>340</v>
      </c>
      <c r="E173" s="244" t="s">
        <v>2548</v>
      </c>
      <c r="F173" s="245" t="s">
        <v>2549</v>
      </c>
      <c r="G173" s="246" t="s">
        <v>301</v>
      </c>
      <c r="H173" s="247">
        <v>16</v>
      </c>
      <c r="I173" s="248"/>
      <c r="J173" s="249">
        <f t="shared" si="30"/>
        <v>0</v>
      </c>
      <c r="K173" s="245" t="s">
        <v>1</v>
      </c>
      <c r="L173" s="250"/>
      <c r="M173" s="251" t="s">
        <v>1</v>
      </c>
      <c r="N173" s="252" t="s">
        <v>42</v>
      </c>
      <c r="O173" s="72"/>
      <c r="P173" s="196">
        <f t="shared" si="31"/>
        <v>0</v>
      </c>
      <c r="Q173" s="196">
        <v>0</v>
      </c>
      <c r="R173" s="196">
        <f t="shared" si="32"/>
        <v>0</v>
      </c>
      <c r="S173" s="196">
        <v>0</v>
      </c>
      <c r="T173" s="197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405</v>
      </c>
      <c r="AT173" s="198" t="s">
        <v>340</v>
      </c>
      <c r="AU173" s="198" t="s">
        <v>135</v>
      </c>
      <c r="AY173" s="18" t="s">
        <v>126</v>
      </c>
      <c r="BE173" s="199">
        <f t="shared" si="34"/>
        <v>0</v>
      </c>
      <c r="BF173" s="199">
        <f t="shared" si="35"/>
        <v>0</v>
      </c>
      <c r="BG173" s="199">
        <f t="shared" si="36"/>
        <v>0</v>
      </c>
      <c r="BH173" s="199">
        <f t="shared" si="37"/>
        <v>0</v>
      </c>
      <c r="BI173" s="199">
        <f t="shared" si="38"/>
        <v>0</v>
      </c>
      <c r="BJ173" s="18" t="s">
        <v>135</v>
      </c>
      <c r="BK173" s="199">
        <f t="shared" si="39"/>
        <v>0</v>
      </c>
      <c r="BL173" s="18" t="s">
        <v>298</v>
      </c>
      <c r="BM173" s="198" t="s">
        <v>2550</v>
      </c>
    </row>
    <row r="174" spans="1:65" s="2" customFormat="1" ht="16.5" customHeight="1">
      <c r="A174" s="35"/>
      <c r="B174" s="36"/>
      <c r="C174" s="243" t="s">
        <v>541</v>
      </c>
      <c r="D174" s="243" t="s">
        <v>340</v>
      </c>
      <c r="E174" s="244" t="s">
        <v>2551</v>
      </c>
      <c r="F174" s="245" t="s">
        <v>2552</v>
      </c>
      <c r="G174" s="246" t="s">
        <v>301</v>
      </c>
      <c r="H174" s="247">
        <v>8</v>
      </c>
      <c r="I174" s="248"/>
      <c r="J174" s="249">
        <f t="shared" si="30"/>
        <v>0</v>
      </c>
      <c r="K174" s="245" t="s">
        <v>1</v>
      </c>
      <c r="L174" s="250"/>
      <c r="M174" s="251" t="s">
        <v>1</v>
      </c>
      <c r="N174" s="252" t="s">
        <v>42</v>
      </c>
      <c r="O174" s="72"/>
      <c r="P174" s="196">
        <f t="shared" si="31"/>
        <v>0</v>
      </c>
      <c r="Q174" s="196">
        <v>0</v>
      </c>
      <c r="R174" s="196">
        <f t="shared" si="32"/>
        <v>0</v>
      </c>
      <c r="S174" s="196">
        <v>0</v>
      </c>
      <c r="T174" s="197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405</v>
      </c>
      <c r="AT174" s="198" t="s">
        <v>340</v>
      </c>
      <c r="AU174" s="198" t="s">
        <v>135</v>
      </c>
      <c r="AY174" s="18" t="s">
        <v>126</v>
      </c>
      <c r="BE174" s="199">
        <f t="shared" si="34"/>
        <v>0</v>
      </c>
      <c r="BF174" s="199">
        <f t="shared" si="35"/>
        <v>0</v>
      </c>
      <c r="BG174" s="199">
        <f t="shared" si="36"/>
        <v>0</v>
      </c>
      <c r="BH174" s="199">
        <f t="shared" si="37"/>
        <v>0</v>
      </c>
      <c r="BI174" s="199">
        <f t="shared" si="38"/>
        <v>0</v>
      </c>
      <c r="BJ174" s="18" t="s">
        <v>135</v>
      </c>
      <c r="BK174" s="199">
        <f t="shared" si="39"/>
        <v>0</v>
      </c>
      <c r="BL174" s="18" t="s">
        <v>298</v>
      </c>
      <c r="BM174" s="198" t="s">
        <v>2553</v>
      </c>
    </row>
    <row r="175" spans="1:65" s="2" customFormat="1" ht="16.5" customHeight="1">
      <c r="A175" s="35"/>
      <c r="B175" s="36"/>
      <c r="C175" s="243" t="s">
        <v>559</v>
      </c>
      <c r="D175" s="243" t="s">
        <v>340</v>
      </c>
      <c r="E175" s="244" t="s">
        <v>2554</v>
      </c>
      <c r="F175" s="245" t="s">
        <v>2555</v>
      </c>
      <c r="G175" s="246" t="s">
        <v>301</v>
      </c>
      <c r="H175" s="247">
        <v>2</v>
      </c>
      <c r="I175" s="248"/>
      <c r="J175" s="249">
        <f t="shared" si="30"/>
        <v>0</v>
      </c>
      <c r="K175" s="245" t="s">
        <v>1</v>
      </c>
      <c r="L175" s="250"/>
      <c r="M175" s="251" t="s">
        <v>1</v>
      </c>
      <c r="N175" s="252" t="s">
        <v>42</v>
      </c>
      <c r="O175" s="72"/>
      <c r="P175" s="196">
        <f t="shared" si="31"/>
        <v>0</v>
      </c>
      <c r="Q175" s="196">
        <v>0</v>
      </c>
      <c r="R175" s="196">
        <f t="shared" si="32"/>
        <v>0</v>
      </c>
      <c r="S175" s="196">
        <v>0</v>
      </c>
      <c r="T175" s="197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405</v>
      </c>
      <c r="AT175" s="198" t="s">
        <v>340</v>
      </c>
      <c r="AU175" s="198" t="s">
        <v>135</v>
      </c>
      <c r="AY175" s="18" t="s">
        <v>126</v>
      </c>
      <c r="BE175" s="199">
        <f t="shared" si="34"/>
        <v>0</v>
      </c>
      <c r="BF175" s="199">
        <f t="shared" si="35"/>
        <v>0</v>
      </c>
      <c r="BG175" s="199">
        <f t="shared" si="36"/>
        <v>0</v>
      </c>
      <c r="BH175" s="199">
        <f t="shared" si="37"/>
        <v>0</v>
      </c>
      <c r="BI175" s="199">
        <f t="shared" si="38"/>
        <v>0</v>
      </c>
      <c r="BJ175" s="18" t="s">
        <v>135</v>
      </c>
      <c r="BK175" s="199">
        <f t="shared" si="39"/>
        <v>0</v>
      </c>
      <c r="BL175" s="18" t="s">
        <v>298</v>
      </c>
      <c r="BM175" s="198" t="s">
        <v>2556</v>
      </c>
    </row>
    <row r="176" spans="1:65" s="2" customFormat="1" ht="16.5" customHeight="1">
      <c r="A176" s="35"/>
      <c r="B176" s="36"/>
      <c r="C176" s="243" t="s">
        <v>563</v>
      </c>
      <c r="D176" s="243" t="s">
        <v>340</v>
      </c>
      <c r="E176" s="244" t="s">
        <v>2557</v>
      </c>
      <c r="F176" s="245" t="s">
        <v>2558</v>
      </c>
      <c r="G176" s="246" t="s">
        <v>301</v>
      </c>
      <c r="H176" s="247">
        <v>7</v>
      </c>
      <c r="I176" s="248"/>
      <c r="J176" s="249">
        <f t="shared" si="30"/>
        <v>0</v>
      </c>
      <c r="K176" s="245" t="s">
        <v>1</v>
      </c>
      <c r="L176" s="250"/>
      <c r="M176" s="251" t="s">
        <v>1</v>
      </c>
      <c r="N176" s="252" t="s">
        <v>42</v>
      </c>
      <c r="O176" s="72"/>
      <c r="P176" s="196">
        <f t="shared" si="31"/>
        <v>0</v>
      </c>
      <c r="Q176" s="196">
        <v>0</v>
      </c>
      <c r="R176" s="196">
        <f t="shared" si="32"/>
        <v>0</v>
      </c>
      <c r="S176" s="196">
        <v>0</v>
      </c>
      <c r="T176" s="197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405</v>
      </c>
      <c r="AT176" s="198" t="s">
        <v>340</v>
      </c>
      <c r="AU176" s="198" t="s">
        <v>135</v>
      </c>
      <c r="AY176" s="18" t="s">
        <v>126</v>
      </c>
      <c r="BE176" s="199">
        <f t="shared" si="34"/>
        <v>0</v>
      </c>
      <c r="BF176" s="199">
        <f t="shared" si="35"/>
        <v>0</v>
      </c>
      <c r="BG176" s="199">
        <f t="shared" si="36"/>
        <v>0</v>
      </c>
      <c r="BH176" s="199">
        <f t="shared" si="37"/>
        <v>0</v>
      </c>
      <c r="BI176" s="199">
        <f t="shared" si="38"/>
        <v>0</v>
      </c>
      <c r="BJ176" s="18" t="s">
        <v>135</v>
      </c>
      <c r="BK176" s="199">
        <f t="shared" si="39"/>
        <v>0</v>
      </c>
      <c r="BL176" s="18" t="s">
        <v>298</v>
      </c>
      <c r="BM176" s="198" t="s">
        <v>2559</v>
      </c>
    </row>
    <row r="177" spans="1:65" s="2" customFormat="1" ht="16.5" customHeight="1">
      <c r="A177" s="35"/>
      <c r="B177" s="36"/>
      <c r="C177" s="243" t="s">
        <v>606</v>
      </c>
      <c r="D177" s="243" t="s">
        <v>340</v>
      </c>
      <c r="E177" s="244" t="s">
        <v>2560</v>
      </c>
      <c r="F177" s="245" t="s">
        <v>2561</v>
      </c>
      <c r="G177" s="246" t="s">
        <v>301</v>
      </c>
      <c r="H177" s="247">
        <v>8</v>
      </c>
      <c r="I177" s="248"/>
      <c r="J177" s="249">
        <f t="shared" si="30"/>
        <v>0</v>
      </c>
      <c r="K177" s="245" t="s">
        <v>1</v>
      </c>
      <c r="L177" s="250"/>
      <c r="M177" s="251" t="s">
        <v>1</v>
      </c>
      <c r="N177" s="252" t="s">
        <v>42</v>
      </c>
      <c r="O177" s="72"/>
      <c r="P177" s="196">
        <f t="shared" si="31"/>
        <v>0</v>
      </c>
      <c r="Q177" s="196">
        <v>0</v>
      </c>
      <c r="R177" s="196">
        <f t="shared" si="32"/>
        <v>0</v>
      </c>
      <c r="S177" s="196">
        <v>0</v>
      </c>
      <c r="T177" s="197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405</v>
      </c>
      <c r="AT177" s="198" t="s">
        <v>340</v>
      </c>
      <c r="AU177" s="198" t="s">
        <v>135</v>
      </c>
      <c r="AY177" s="18" t="s">
        <v>126</v>
      </c>
      <c r="BE177" s="199">
        <f t="shared" si="34"/>
        <v>0</v>
      </c>
      <c r="BF177" s="199">
        <f t="shared" si="35"/>
        <v>0</v>
      </c>
      <c r="BG177" s="199">
        <f t="shared" si="36"/>
        <v>0</v>
      </c>
      <c r="BH177" s="199">
        <f t="shared" si="37"/>
        <v>0</v>
      </c>
      <c r="BI177" s="199">
        <f t="shared" si="38"/>
        <v>0</v>
      </c>
      <c r="BJ177" s="18" t="s">
        <v>135</v>
      </c>
      <c r="BK177" s="199">
        <f t="shared" si="39"/>
        <v>0</v>
      </c>
      <c r="BL177" s="18" t="s">
        <v>298</v>
      </c>
      <c r="BM177" s="198" t="s">
        <v>2562</v>
      </c>
    </row>
    <row r="178" spans="1:65" s="2" customFormat="1" ht="16.5" customHeight="1">
      <c r="A178" s="35"/>
      <c r="B178" s="36"/>
      <c r="C178" s="243" t="s">
        <v>610</v>
      </c>
      <c r="D178" s="243" t="s">
        <v>340</v>
      </c>
      <c r="E178" s="244" t="s">
        <v>2563</v>
      </c>
      <c r="F178" s="245" t="s">
        <v>2564</v>
      </c>
      <c r="G178" s="246" t="s">
        <v>301</v>
      </c>
      <c r="H178" s="247">
        <v>3</v>
      </c>
      <c r="I178" s="248"/>
      <c r="J178" s="249">
        <f t="shared" si="30"/>
        <v>0</v>
      </c>
      <c r="K178" s="245" t="s">
        <v>1</v>
      </c>
      <c r="L178" s="250"/>
      <c r="M178" s="251" t="s">
        <v>1</v>
      </c>
      <c r="N178" s="252" t="s">
        <v>42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405</v>
      </c>
      <c r="AT178" s="198" t="s">
        <v>340</v>
      </c>
      <c r="AU178" s="198" t="s">
        <v>135</v>
      </c>
      <c r="AY178" s="18" t="s">
        <v>126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8" t="s">
        <v>135</v>
      </c>
      <c r="BK178" s="199">
        <f t="shared" si="39"/>
        <v>0</v>
      </c>
      <c r="BL178" s="18" t="s">
        <v>298</v>
      </c>
      <c r="BM178" s="198" t="s">
        <v>2565</v>
      </c>
    </row>
    <row r="179" spans="1:65" s="2" customFormat="1" ht="16.5" customHeight="1">
      <c r="A179" s="35"/>
      <c r="B179" s="36"/>
      <c r="C179" s="243" t="s">
        <v>629</v>
      </c>
      <c r="D179" s="243" t="s">
        <v>340</v>
      </c>
      <c r="E179" s="244" t="s">
        <v>2566</v>
      </c>
      <c r="F179" s="245" t="s">
        <v>2567</v>
      </c>
      <c r="G179" s="246" t="s">
        <v>301</v>
      </c>
      <c r="H179" s="247">
        <v>18</v>
      </c>
      <c r="I179" s="248"/>
      <c r="J179" s="249">
        <f t="shared" si="30"/>
        <v>0</v>
      </c>
      <c r="K179" s="245" t="s">
        <v>1</v>
      </c>
      <c r="L179" s="250"/>
      <c r="M179" s="251" t="s">
        <v>1</v>
      </c>
      <c r="N179" s="252" t="s">
        <v>42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405</v>
      </c>
      <c r="AT179" s="198" t="s">
        <v>340</v>
      </c>
      <c r="AU179" s="198" t="s">
        <v>135</v>
      </c>
      <c r="AY179" s="18" t="s">
        <v>126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135</v>
      </c>
      <c r="BK179" s="199">
        <f t="shared" si="39"/>
        <v>0</v>
      </c>
      <c r="BL179" s="18" t="s">
        <v>298</v>
      </c>
      <c r="BM179" s="198" t="s">
        <v>2568</v>
      </c>
    </row>
    <row r="180" spans="1:65" s="2" customFormat="1" ht="16.5" customHeight="1">
      <c r="A180" s="35"/>
      <c r="B180" s="36"/>
      <c r="C180" s="243" t="s">
        <v>633</v>
      </c>
      <c r="D180" s="243" t="s">
        <v>340</v>
      </c>
      <c r="E180" s="244" t="s">
        <v>2569</v>
      </c>
      <c r="F180" s="245" t="s">
        <v>2570</v>
      </c>
      <c r="G180" s="246" t="s">
        <v>301</v>
      </c>
      <c r="H180" s="247">
        <v>2</v>
      </c>
      <c r="I180" s="248"/>
      <c r="J180" s="249">
        <f t="shared" si="30"/>
        <v>0</v>
      </c>
      <c r="K180" s="245" t="s">
        <v>1</v>
      </c>
      <c r="L180" s="250"/>
      <c r="M180" s="251" t="s">
        <v>1</v>
      </c>
      <c r="N180" s="252" t="s">
        <v>42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405</v>
      </c>
      <c r="AT180" s="198" t="s">
        <v>340</v>
      </c>
      <c r="AU180" s="198" t="s">
        <v>135</v>
      </c>
      <c r="AY180" s="18" t="s">
        <v>126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135</v>
      </c>
      <c r="BK180" s="199">
        <f t="shared" si="39"/>
        <v>0</v>
      </c>
      <c r="BL180" s="18" t="s">
        <v>298</v>
      </c>
      <c r="BM180" s="198" t="s">
        <v>2571</v>
      </c>
    </row>
    <row r="181" spans="1:65" s="2" customFormat="1" ht="16.5" customHeight="1">
      <c r="A181" s="35"/>
      <c r="B181" s="36"/>
      <c r="C181" s="187" t="s">
        <v>638</v>
      </c>
      <c r="D181" s="187" t="s">
        <v>129</v>
      </c>
      <c r="E181" s="188" t="s">
        <v>2572</v>
      </c>
      <c r="F181" s="189" t="s">
        <v>2573</v>
      </c>
      <c r="G181" s="190" t="s">
        <v>301</v>
      </c>
      <c r="H181" s="191">
        <v>16</v>
      </c>
      <c r="I181" s="192"/>
      <c r="J181" s="193">
        <f t="shared" si="30"/>
        <v>0</v>
      </c>
      <c r="K181" s="189" t="s">
        <v>1</v>
      </c>
      <c r="L181" s="40"/>
      <c r="M181" s="194" t="s">
        <v>1</v>
      </c>
      <c r="N181" s="195" t="s">
        <v>42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298</v>
      </c>
      <c r="AT181" s="198" t="s">
        <v>129</v>
      </c>
      <c r="AU181" s="198" t="s">
        <v>135</v>
      </c>
      <c r="AY181" s="18" t="s">
        <v>126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135</v>
      </c>
      <c r="BK181" s="199">
        <f t="shared" si="39"/>
        <v>0</v>
      </c>
      <c r="BL181" s="18" t="s">
        <v>298</v>
      </c>
      <c r="BM181" s="198" t="s">
        <v>2574</v>
      </c>
    </row>
    <row r="182" spans="1:65" s="2" customFormat="1" ht="16.5" customHeight="1">
      <c r="A182" s="35"/>
      <c r="B182" s="36"/>
      <c r="C182" s="243" t="s">
        <v>643</v>
      </c>
      <c r="D182" s="243" t="s">
        <v>340</v>
      </c>
      <c r="E182" s="244" t="s">
        <v>2575</v>
      </c>
      <c r="F182" s="245" t="s">
        <v>2576</v>
      </c>
      <c r="G182" s="246" t="s">
        <v>301</v>
      </c>
      <c r="H182" s="247">
        <v>16</v>
      </c>
      <c r="I182" s="248"/>
      <c r="J182" s="249">
        <f t="shared" si="30"/>
        <v>0</v>
      </c>
      <c r="K182" s="245" t="s">
        <v>1</v>
      </c>
      <c r="L182" s="250"/>
      <c r="M182" s="251" t="s">
        <v>1</v>
      </c>
      <c r="N182" s="252" t="s">
        <v>42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405</v>
      </c>
      <c r="AT182" s="198" t="s">
        <v>340</v>
      </c>
      <c r="AU182" s="198" t="s">
        <v>135</v>
      </c>
      <c r="AY182" s="18" t="s">
        <v>126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135</v>
      </c>
      <c r="BK182" s="199">
        <f t="shared" si="39"/>
        <v>0</v>
      </c>
      <c r="BL182" s="18" t="s">
        <v>298</v>
      </c>
      <c r="BM182" s="198" t="s">
        <v>2577</v>
      </c>
    </row>
    <row r="183" spans="1:65" s="2" customFormat="1" ht="24.2" customHeight="1">
      <c r="A183" s="35"/>
      <c r="B183" s="36"/>
      <c r="C183" s="187" t="s">
        <v>647</v>
      </c>
      <c r="D183" s="187" t="s">
        <v>129</v>
      </c>
      <c r="E183" s="188" t="s">
        <v>2578</v>
      </c>
      <c r="F183" s="189" t="s">
        <v>2579</v>
      </c>
      <c r="G183" s="190" t="s">
        <v>248</v>
      </c>
      <c r="H183" s="191">
        <v>1.1779999999999999</v>
      </c>
      <c r="I183" s="192"/>
      <c r="J183" s="193">
        <f t="shared" si="30"/>
        <v>0</v>
      </c>
      <c r="K183" s="189" t="s">
        <v>1</v>
      </c>
      <c r="L183" s="40"/>
      <c r="M183" s="194" t="s">
        <v>1</v>
      </c>
      <c r="N183" s="195" t="s">
        <v>42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298</v>
      </c>
      <c r="AT183" s="198" t="s">
        <v>129</v>
      </c>
      <c r="AU183" s="198" t="s">
        <v>135</v>
      </c>
      <c r="AY183" s="18" t="s">
        <v>126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135</v>
      </c>
      <c r="BK183" s="199">
        <f t="shared" si="39"/>
        <v>0</v>
      </c>
      <c r="BL183" s="18" t="s">
        <v>298</v>
      </c>
      <c r="BM183" s="198" t="s">
        <v>2580</v>
      </c>
    </row>
    <row r="184" spans="1:65" s="12" customFormat="1" ht="25.9" customHeight="1">
      <c r="B184" s="171"/>
      <c r="C184" s="172"/>
      <c r="D184" s="173" t="s">
        <v>75</v>
      </c>
      <c r="E184" s="174" t="s">
        <v>81</v>
      </c>
      <c r="F184" s="174" t="s">
        <v>124</v>
      </c>
      <c r="G184" s="172"/>
      <c r="H184" s="172"/>
      <c r="I184" s="175"/>
      <c r="J184" s="176">
        <f>BK184</f>
        <v>0</v>
      </c>
      <c r="K184" s="172"/>
      <c r="L184" s="177"/>
      <c r="M184" s="178"/>
      <c r="N184" s="179"/>
      <c r="O184" s="179"/>
      <c r="P184" s="180">
        <f>P185</f>
        <v>0</v>
      </c>
      <c r="Q184" s="179"/>
      <c r="R184" s="180">
        <f>R185</f>
        <v>0</v>
      </c>
      <c r="S184" s="179"/>
      <c r="T184" s="181">
        <f>T185</f>
        <v>0</v>
      </c>
      <c r="AR184" s="182" t="s">
        <v>125</v>
      </c>
      <c r="AT184" s="183" t="s">
        <v>75</v>
      </c>
      <c r="AU184" s="183" t="s">
        <v>76</v>
      </c>
      <c r="AY184" s="182" t="s">
        <v>126</v>
      </c>
      <c r="BK184" s="184">
        <f>BK185</f>
        <v>0</v>
      </c>
    </row>
    <row r="185" spans="1:65" s="12" customFormat="1" ht="22.9" customHeight="1">
      <c r="B185" s="171"/>
      <c r="C185" s="172"/>
      <c r="D185" s="173" t="s">
        <v>75</v>
      </c>
      <c r="E185" s="185" t="s">
        <v>159</v>
      </c>
      <c r="F185" s="185" t="s">
        <v>160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P186</f>
        <v>0</v>
      </c>
      <c r="Q185" s="179"/>
      <c r="R185" s="180">
        <f>R186</f>
        <v>0</v>
      </c>
      <c r="S185" s="179"/>
      <c r="T185" s="181">
        <f>T186</f>
        <v>0</v>
      </c>
      <c r="AR185" s="182" t="s">
        <v>125</v>
      </c>
      <c r="AT185" s="183" t="s">
        <v>75</v>
      </c>
      <c r="AU185" s="183" t="s">
        <v>83</v>
      </c>
      <c r="AY185" s="182" t="s">
        <v>126</v>
      </c>
      <c r="BK185" s="184">
        <f>BK186</f>
        <v>0</v>
      </c>
    </row>
    <row r="186" spans="1:65" s="2" customFormat="1" ht="16.5" customHeight="1">
      <c r="A186" s="35"/>
      <c r="B186" s="36"/>
      <c r="C186" s="187" t="s">
        <v>651</v>
      </c>
      <c r="D186" s="187" t="s">
        <v>129</v>
      </c>
      <c r="E186" s="188" t="s">
        <v>2581</v>
      </c>
      <c r="F186" s="189" t="s">
        <v>2582</v>
      </c>
      <c r="G186" s="190" t="s">
        <v>2583</v>
      </c>
      <c r="H186" s="191">
        <v>1</v>
      </c>
      <c r="I186" s="192"/>
      <c r="J186" s="193">
        <f>ROUND(I186*H186,2)</f>
        <v>0</v>
      </c>
      <c r="K186" s="189" t="s">
        <v>1</v>
      </c>
      <c r="L186" s="40"/>
      <c r="M186" s="200" t="s">
        <v>1</v>
      </c>
      <c r="N186" s="201" t="s">
        <v>42</v>
      </c>
      <c r="O186" s="20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148</v>
      </c>
      <c r="AT186" s="198" t="s">
        <v>129</v>
      </c>
      <c r="AU186" s="198" t="s">
        <v>135</v>
      </c>
      <c r="AY186" s="18" t="s">
        <v>126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135</v>
      </c>
      <c r="BK186" s="199">
        <f>ROUND(I186*H186,2)</f>
        <v>0</v>
      </c>
      <c r="BL186" s="18" t="s">
        <v>148</v>
      </c>
      <c r="BM186" s="198" t="s">
        <v>2584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pK5txj4pomu2XuPifodzWJjnmIjiDh0wmXvriJPDQ0lzg7+qD9ARSenNAwuuiN7dUpmMdZRiR/QjtUyxcSCMog==" saltValue="TD01bDl6kFuSO2K1GhDlvybf7ue77LHUOPPmAtVaBldvzDYExLVLP2Dn0IBZlx0+aKEHpyBeNgvERMVWedzUTA==" spinCount="100000" sheet="1" objects="1" scenarios="1" formatColumns="0" formatRows="0" autoFilter="0"/>
  <autoFilter ref="C122:K18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00 - VRN</vt:lpstr>
      <vt:lpstr>01 - Stavební část</vt:lpstr>
      <vt:lpstr>02 - ZTI</vt:lpstr>
      <vt:lpstr>03 - Elektroinstalace</vt:lpstr>
      <vt:lpstr>04 - Ústřední vytápění</vt:lpstr>
      <vt:lpstr>'00 - VRN'!Názvy_tisku</vt:lpstr>
      <vt:lpstr>'01 - Stavební část'!Názvy_tisku</vt:lpstr>
      <vt:lpstr>'02 - ZTI'!Názvy_tisku</vt:lpstr>
      <vt:lpstr>'04 - Ústřední vytápění'!Názvy_tisku</vt:lpstr>
      <vt:lpstr>'Rekapitulace stavby'!Názvy_tisku</vt:lpstr>
      <vt:lpstr>'00 - VRN'!Oblast_tisku</vt:lpstr>
      <vt:lpstr>'01 - Stavební část'!Oblast_tisku</vt:lpstr>
      <vt:lpstr>'02 - ZTI'!Oblast_tisku</vt:lpstr>
      <vt:lpstr>'04 - Ústřední vytápění'!Oblast_tisku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Linhová, Sandra</cp:lastModifiedBy>
  <cp:lastPrinted>2021-10-18T05:59:39Z</cp:lastPrinted>
  <dcterms:created xsi:type="dcterms:W3CDTF">2021-09-09T16:08:40Z</dcterms:created>
  <dcterms:modified xsi:type="dcterms:W3CDTF">2021-10-25T07:16:26Z</dcterms:modified>
</cp:coreProperties>
</file>