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workbookProtection workbookPassword="A2DB" lockStructure="1"/>
  <bookViews>
    <workbookView xWindow="-120" yWindow="-120" windowWidth="29040" windowHeight="15990" activeTab="3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Pol'!$A$1:$U$224</definedName>
    <definedName name="_xlnm.Print_Area" localSheetId="1">Stavba!$A$1:$J$58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C214" i="12" l="1"/>
  <c r="F39" i="1" s="1"/>
  <c r="AD214" i="12"/>
  <c r="G39" i="1" s="1"/>
  <c r="G40" i="1" s="1"/>
  <c r="G25" i="1" s="1"/>
  <c r="G26" i="1" s="1"/>
  <c r="BA197" i="12"/>
  <c r="BA159" i="12"/>
  <c r="BA156" i="12"/>
  <c r="BA153" i="12"/>
  <c r="BA152" i="12"/>
  <c r="BA151" i="12"/>
  <c r="BA148" i="12"/>
  <c r="BA147" i="12"/>
  <c r="BA144" i="12"/>
  <c r="BA137" i="12"/>
  <c r="BA117" i="12"/>
  <c r="BA46" i="12"/>
  <c r="G9" i="12"/>
  <c r="M9" i="12" s="1"/>
  <c r="I9" i="12"/>
  <c r="K9" i="12"/>
  <c r="O9" i="12"/>
  <c r="Q9" i="12"/>
  <c r="U9" i="12"/>
  <c r="G11" i="12"/>
  <c r="M11" i="12" s="1"/>
  <c r="I11" i="12"/>
  <c r="K11" i="12"/>
  <c r="O11" i="12"/>
  <c r="Q11" i="12"/>
  <c r="U11" i="12"/>
  <c r="G12" i="12"/>
  <c r="M12" i="12" s="1"/>
  <c r="I12" i="12"/>
  <c r="K12" i="12"/>
  <c r="O12" i="12"/>
  <c r="Q12" i="12"/>
  <c r="U12" i="12"/>
  <c r="G14" i="12"/>
  <c r="I14" i="12"/>
  <c r="K14" i="12"/>
  <c r="O14" i="12"/>
  <c r="Q14" i="12"/>
  <c r="U14" i="12"/>
  <c r="G15" i="12"/>
  <c r="M15" i="12" s="1"/>
  <c r="I15" i="12"/>
  <c r="K15" i="12"/>
  <c r="O15" i="12"/>
  <c r="Q15" i="12"/>
  <c r="U15" i="12"/>
  <c r="G18" i="12"/>
  <c r="I18" i="12"/>
  <c r="K18" i="12"/>
  <c r="M18" i="12"/>
  <c r="O18" i="12"/>
  <c r="Q18" i="12"/>
  <c r="U18" i="12"/>
  <c r="G20" i="12"/>
  <c r="M20" i="12" s="1"/>
  <c r="I20" i="12"/>
  <c r="K20" i="12"/>
  <c r="O20" i="12"/>
  <c r="Q20" i="12"/>
  <c r="U20" i="12"/>
  <c r="G21" i="12"/>
  <c r="M21" i="12" s="1"/>
  <c r="I21" i="12"/>
  <c r="K21" i="12"/>
  <c r="O21" i="12"/>
  <c r="Q21" i="12"/>
  <c r="U21" i="12"/>
  <c r="G25" i="12"/>
  <c r="M25" i="12" s="1"/>
  <c r="I25" i="12"/>
  <c r="K25" i="12"/>
  <c r="O25" i="12"/>
  <c r="Q25" i="12"/>
  <c r="U25" i="12"/>
  <c r="G27" i="12"/>
  <c r="M27" i="12" s="1"/>
  <c r="I27" i="12"/>
  <c r="K27" i="12"/>
  <c r="O27" i="12"/>
  <c r="Q27" i="12"/>
  <c r="U27" i="12"/>
  <c r="G29" i="12"/>
  <c r="I29" i="12"/>
  <c r="K29" i="12"/>
  <c r="M29" i="12"/>
  <c r="O29" i="12"/>
  <c r="Q29" i="12"/>
  <c r="U29" i="12"/>
  <c r="G33" i="12"/>
  <c r="M33" i="12" s="1"/>
  <c r="I33" i="12"/>
  <c r="K33" i="12"/>
  <c r="O33" i="12"/>
  <c r="Q33" i="12"/>
  <c r="U33" i="12"/>
  <c r="G35" i="12"/>
  <c r="M35" i="12" s="1"/>
  <c r="I35" i="12"/>
  <c r="K35" i="12"/>
  <c r="O35" i="12"/>
  <c r="Q35" i="12"/>
  <c r="U35" i="12"/>
  <c r="G36" i="12"/>
  <c r="I36" i="12"/>
  <c r="K36" i="12"/>
  <c r="M36" i="12"/>
  <c r="O36" i="12"/>
  <c r="Q36" i="12"/>
  <c r="U36" i="12"/>
  <c r="G37" i="12"/>
  <c r="M37" i="12" s="1"/>
  <c r="I37" i="12"/>
  <c r="K37" i="12"/>
  <c r="O37" i="12"/>
  <c r="Q37" i="12"/>
  <c r="U37" i="12"/>
  <c r="G39" i="12"/>
  <c r="M39" i="12" s="1"/>
  <c r="I39" i="12"/>
  <c r="K39" i="12"/>
  <c r="O39" i="12"/>
  <c r="Q39" i="12"/>
  <c r="U39" i="12"/>
  <c r="G41" i="12"/>
  <c r="M41" i="12" s="1"/>
  <c r="I41" i="12"/>
  <c r="K41" i="12"/>
  <c r="O41" i="12"/>
  <c r="Q41" i="12"/>
  <c r="U41" i="12"/>
  <c r="G43" i="12"/>
  <c r="M43" i="12" s="1"/>
  <c r="I43" i="12"/>
  <c r="K43" i="12"/>
  <c r="O43" i="12"/>
  <c r="Q43" i="12"/>
  <c r="U43" i="12"/>
  <c r="G45" i="12"/>
  <c r="I45" i="12"/>
  <c r="K45" i="12"/>
  <c r="M45" i="12"/>
  <c r="O45" i="12"/>
  <c r="Q45" i="12"/>
  <c r="U45" i="12"/>
  <c r="G48" i="12"/>
  <c r="M48" i="12" s="1"/>
  <c r="I48" i="12"/>
  <c r="K48" i="12"/>
  <c r="O48" i="12"/>
  <c r="Q48" i="12"/>
  <c r="U48" i="12"/>
  <c r="G50" i="12"/>
  <c r="M50" i="12" s="1"/>
  <c r="I50" i="12"/>
  <c r="K50" i="12"/>
  <c r="O50" i="12"/>
  <c r="Q50" i="12"/>
  <c r="U50" i="12"/>
  <c r="G52" i="12"/>
  <c r="I52" i="12"/>
  <c r="K52" i="12"/>
  <c r="M52" i="12"/>
  <c r="O52" i="12"/>
  <c r="Q52" i="12"/>
  <c r="U52" i="12"/>
  <c r="G54" i="12"/>
  <c r="I54" i="12"/>
  <c r="K54" i="12"/>
  <c r="M54" i="12"/>
  <c r="O54" i="12"/>
  <c r="Q54" i="12"/>
  <c r="U54" i="12"/>
  <c r="G57" i="12"/>
  <c r="M57" i="12" s="1"/>
  <c r="I57" i="12"/>
  <c r="K57" i="12"/>
  <c r="O57" i="12"/>
  <c r="Q57" i="12"/>
  <c r="U57" i="12"/>
  <c r="G62" i="12"/>
  <c r="I62" i="12"/>
  <c r="K62" i="12"/>
  <c r="M62" i="12"/>
  <c r="O62" i="12"/>
  <c r="Q62" i="12"/>
  <c r="U62" i="12"/>
  <c r="G64" i="12"/>
  <c r="I64" i="12"/>
  <c r="K64" i="12"/>
  <c r="M64" i="12"/>
  <c r="O64" i="12"/>
  <c r="Q64" i="12"/>
  <c r="U64" i="12"/>
  <c r="G66" i="12"/>
  <c r="M66" i="12" s="1"/>
  <c r="I66" i="12"/>
  <c r="K66" i="12"/>
  <c r="O66" i="12"/>
  <c r="Q66" i="12"/>
  <c r="U66" i="12"/>
  <c r="G68" i="12"/>
  <c r="M68" i="12" s="1"/>
  <c r="I68" i="12"/>
  <c r="K68" i="12"/>
  <c r="O68" i="12"/>
  <c r="Q68" i="12"/>
  <c r="U68" i="12"/>
  <c r="G70" i="12"/>
  <c r="I70" i="12"/>
  <c r="K70" i="12"/>
  <c r="M70" i="12"/>
  <c r="O70" i="12"/>
  <c r="Q70" i="12"/>
  <c r="U70" i="12"/>
  <c r="G72" i="12"/>
  <c r="M72" i="12" s="1"/>
  <c r="I72" i="12"/>
  <c r="K72" i="12"/>
  <c r="O72" i="12"/>
  <c r="Q72" i="12"/>
  <c r="U72" i="12"/>
  <c r="G74" i="12"/>
  <c r="M74" i="12" s="1"/>
  <c r="I74" i="12"/>
  <c r="K74" i="12"/>
  <c r="O74" i="12"/>
  <c r="Q74" i="12"/>
  <c r="U74" i="12"/>
  <c r="G77" i="12"/>
  <c r="M77" i="12" s="1"/>
  <c r="I77" i="12"/>
  <c r="K77" i="12"/>
  <c r="O77" i="12"/>
  <c r="O76" i="12" s="1"/>
  <c r="Q77" i="12"/>
  <c r="U77" i="12"/>
  <c r="G79" i="12"/>
  <c r="M79" i="12" s="1"/>
  <c r="I79" i="12"/>
  <c r="K79" i="12"/>
  <c r="O79" i="12"/>
  <c r="Q79" i="12"/>
  <c r="U79" i="12"/>
  <c r="G81" i="12"/>
  <c r="I81" i="12"/>
  <c r="K81" i="12"/>
  <c r="M81" i="12"/>
  <c r="O81" i="12"/>
  <c r="Q81" i="12"/>
  <c r="U81" i="12"/>
  <c r="G83" i="12"/>
  <c r="M83" i="12" s="1"/>
  <c r="I83" i="12"/>
  <c r="K83" i="12"/>
  <c r="O83" i="12"/>
  <c r="Q83" i="12"/>
  <c r="U83" i="12"/>
  <c r="G87" i="12"/>
  <c r="M87" i="12" s="1"/>
  <c r="I87" i="12"/>
  <c r="K87" i="12"/>
  <c r="O87" i="12"/>
  <c r="Q87" i="12"/>
  <c r="U87" i="12"/>
  <c r="G89" i="12"/>
  <c r="I89" i="12"/>
  <c r="K89" i="12"/>
  <c r="M89" i="12"/>
  <c r="O89" i="12"/>
  <c r="Q89" i="12"/>
  <c r="U89" i="12"/>
  <c r="G91" i="12"/>
  <c r="I91" i="12"/>
  <c r="K91" i="12"/>
  <c r="O91" i="12"/>
  <c r="Q91" i="12"/>
  <c r="U91" i="12"/>
  <c r="G93" i="12"/>
  <c r="I93" i="12"/>
  <c r="K93" i="12"/>
  <c r="M93" i="12"/>
  <c r="O93" i="12"/>
  <c r="Q93" i="12"/>
  <c r="U93" i="12"/>
  <c r="G95" i="12"/>
  <c r="M95" i="12" s="1"/>
  <c r="I95" i="12"/>
  <c r="K95" i="12"/>
  <c r="O95" i="12"/>
  <c r="Q95" i="12"/>
  <c r="U95" i="12"/>
  <c r="G97" i="12"/>
  <c r="M97" i="12" s="1"/>
  <c r="I97" i="12"/>
  <c r="K97" i="12"/>
  <c r="O97" i="12"/>
  <c r="Q97" i="12"/>
  <c r="U97" i="12"/>
  <c r="G101" i="12"/>
  <c r="M101" i="12" s="1"/>
  <c r="I101" i="12"/>
  <c r="K101" i="12"/>
  <c r="O101" i="12"/>
  <c r="Q101" i="12"/>
  <c r="U101" i="12"/>
  <c r="G105" i="12"/>
  <c r="M105" i="12" s="1"/>
  <c r="I105" i="12"/>
  <c r="K105" i="12"/>
  <c r="O105" i="12"/>
  <c r="Q105" i="12"/>
  <c r="U105" i="12"/>
  <c r="G108" i="12"/>
  <c r="M108" i="12" s="1"/>
  <c r="I108" i="12"/>
  <c r="K108" i="12"/>
  <c r="O108" i="12"/>
  <c r="Q108" i="12"/>
  <c r="U108" i="12"/>
  <c r="G110" i="12"/>
  <c r="I110" i="12"/>
  <c r="K110" i="12"/>
  <c r="M110" i="12"/>
  <c r="O110" i="12"/>
  <c r="Q110" i="12"/>
  <c r="U110" i="12"/>
  <c r="G112" i="12"/>
  <c r="M112" i="12" s="1"/>
  <c r="I112" i="12"/>
  <c r="K112" i="12"/>
  <c r="O112" i="12"/>
  <c r="Q112" i="12"/>
  <c r="U112" i="12"/>
  <c r="G114" i="12"/>
  <c r="I114" i="12"/>
  <c r="K114" i="12"/>
  <c r="M114" i="12"/>
  <c r="O114" i="12"/>
  <c r="Q114" i="12"/>
  <c r="U114" i="12"/>
  <c r="G116" i="12"/>
  <c r="M116" i="12" s="1"/>
  <c r="I116" i="12"/>
  <c r="K116" i="12"/>
  <c r="O116" i="12"/>
  <c r="Q116" i="12"/>
  <c r="U116" i="12"/>
  <c r="G120" i="12"/>
  <c r="I120" i="12"/>
  <c r="K120" i="12"/>
  <c r="O120" i="12"/>
  <c r="Q120" i="12"/>
  <c r="U120" i="12"/>
  <c r="U119" i="12" s="1"/>
  <c r="G121" i="12"/>
  <c r="I121" i="12"/>
  <c r="K121" i="12"/>
  <c r="M121" i="12"/>
  <c r="O121" i="12"/>
  <c r="Q121" i="12"/>
  <c r="U121" i="12"/>
  <c r="G123" i="12"/>
  <c r="M123" i="12" s="1"/>
  <c r="I123" i="12"/>
  <c r="K123" i="12"/>
  <c r="O123" i="12"/>
  <c r="Q123" i="12"/>
  <c r="U123" i="12"/>
  <c r="G124" i="12"/>
  <c r="M124" i="12" s="1"/>
  <c r="I124" i="12"/>
  <c r="K124" i="12"/>
  <c r="O124" i="12"/>
  <c r="Q124" i="12"/>
  <c r="U124" i="12"/>
  <c r="G126" i="12"/>
  <c r="I126" i="12"/>
  <c r="K126" i="12"/>
  <c r="M126" i="12"/>
  <c r="O126" i="12"/>
  <c r="Q126" i="12"/>
  <c r="U126" i="12"/>
  <c r="G128" i="12"/>
  <c r="I128" i="12"/>
  <c r="K128" i="12"/>
  <c r="M128" i="12"/>
  <c r="O128" i="12"/>
  <c r="Q128" i="12"/>
  <c r="U128" i="12"/>
  <c r="G130" i="12"/>
  <c r="M130" i="12" s="1"/>
  <c r="I130" i="12"/>
  <c r="K130" i="12"/>
  <c r="O130" i="12"/>
  <c r="Q130" i="12"/>
  <c r="U130" i="12"/>
  <c r="G132" i="12"/>
  <c r="I132" i="12"/>
  <c r="K132" i="12"/>
  <c r="O132" i="12"/>
  <c r="Q132" i="12"/>
  <c r="U132" i="12"/>
  <c r="G134" i="12"/>
  <c r="I134" i="12"/>
  <c r="K134" i="12"/>
  <c r="M134" i="12"/>
  <c r="O134" i="12"/>
  <c r="Q134" i="12"/>
  <c r="U134" i="12"/>
  <c r="G136" i="12"/>
  <c r="M136" i="12" s="1"/>
  <c r="I136" i="12"/>
  <c r="K136" i="12"/>
  <c r="O136" i="12"/>
  <c r="Q136" i="12"/>
  <c r="U136" i="12"/>
  <c r="G139" i="12"/>
  <c r="M139" i="12" s="1"/>
  <c r="I139" i="12"/>
  <c r="K139" i="12"/>
  <c r="O139" i="12"/>
  <c r="Q139" i="12"/>
  <c r="U139" i="12"/>
  <c r="G141" i="12"/>
  <c r="M141" i="12" s="1"/>
  <c r="I141" i="12"/>
  <c r="K141" i="12"/>
  <c r="O141" i="12"/>
  <c r="Q141" i="12"/>
  <c r="U141" i="12"/>
  <c r="G143" i="12"/>
  <c r="M143" i="12" s="1"/>
  <c r="I143" i="12"/>
  <c r="K143" i="12"/>
  <c r="O143" i="12"/>
  <c r="Q143" i="12"/>
  <c r="U143" i="12"/>
  <c r="G146" i="12"/>
  <c r="M146" i="12" s="1"/>
  <c r="I146" i="12"/>
  <c r="K146" i="12"/>
  <c r="O146" i="12"/>
  <c r="Q146" i="12"/>
  <c r="U146" i="12"/>
  <c r="G150" i="12"/>
  <c r="I150" i="12"/>
  <c r="K150" i="12"/>
  <c r="M150" i="12"/>
  <c r="O150" i="12"/>
  <c r="Q150" i="12"/>
  <c r="U150" i="12"/>
  <c r="G155" i="12"/>
  <c r="M155" i="12" s="1"/>
  <c r="I155" i="12"/>
  <c r="K155" i="12"/>
  <c r="O155" i="12"/>
  <c r="Q155" i="12"/>
  <c r="U155" i="12"/>
  <c r="G158" i="12"/>
  <c r="M158" i="12" s="1"/>
  <c r="I158" i="12"/>
  <c r="K158" i="12"/>
  <c r="O158" i="12"/>
  <c r="Q158" i="12"/>
  <c r="U158" i="12"/>
  <c r="G161" i="12"/>
  <c r="I161" i="12"/>
  <c r="K161" i="12"/>
  <c r="M161" i="12"/>
  <c r="O161" i="12"/>
  <c r="Q161" i="12"/>
  <c r="U161" i="12"/>
  <c r="G164" i="12"/>
  <c r="I164" i="12"/>
  <c r="K164" i="12"/>
  <c r="O164" i="12"/>
  <c r="O163" i="12" s="1"/>
  <c r="Q164" i="12"/>
  <c r="U164" i="12"/>
  <c r="G168" i="12"/>
  <c r="M168" i="12" s="1"/>
  <c r="I168" i="12"/>
  <c r="K168" i="12"/>
  <c r="O168" i="12"/>
  <c r="Q168" i="12"/>
  <c r="U168" i="12"/>
  <c r="G170" i="12"/>
  <c r="I170" i="12"/>
  <c r="K170" i="12"/>
  <c r="M170" i="12"/>
  <c r="O170" i="12"/>
  <c r="Q170" i="12"/>
  <c r="U170" i="12"/>
  <c r="G175" i="12"/>
  <c r="I175" i="12"/>
  <c r="K175" i="12"/>
  <c r="M175" i="12"/>
  <c r="O175" i="12"/>
  <c r="Q175" i="12"/>
  <c r="U175" i="12"/>
  <c r="G177" i="12"/>
  <c r="M177" i="12" s="1"/>
  <c r="I177" i="12"/>
  <c r="K177" i="12"/>
  <c r="O177" i="12"/>
  <c r="Q177" i="12"/>
  <c r="U177" i="12"/>
  <c r="G180" i="12"/>
  <c r="I180" i="12"/>
  <c r="K180" i="12"/>
  <c r="M180" i="12"/>
  <c r="O180" i="12"/>
  <c r="Q180" i="12"/>
  <c r="U180" i="12"/>
  <c r="G183" i="12"/>
  <c r="I183" i="12"/>
  <c r="K183" i="12"/>
  <c r="M183" i="12"/>
  <c r="O183" i="12"/>
  <c r="Q183" i="12"/>
  <c r="U183" i="12"/>
  <c r="G186" i="12"/>
  <c r="G185" i="12" s="1"/>
  <c r="I53" i="1" s="1"/>
  <c r="I186" i="12"/>
  <c r="I185" i="12" s="1"/>
  <c r="K186" i="12"/>
  <c r="K185" i="12" s="1"/>
  <c r="O186" i="12"/>
  <c r="O185" i="12" s="1"/>
  <c r="Q186" i="12"/>
  <c r="Q185" i="12" s="1"/>
  <c r="U186" i="12"/>
  <c r="U185" i="12" s="1"/>
  <c r="Q192" i="12"/>
  <c r="G193" i="12"/>
  <c r="G192" i="12" s="1"/>
  <c r="I54" i="1" s="1"/>
  <c r="I17" i="1" s="1"/>
  <c r="I193" i="12"/>
  <c r="I192" i="12" s="1"/>
  <c r="K193" i="12"/>
  <c r="K192" i="12" s="1"/>
  <c r="O193" i="12"/>
  <c r="O192" i="12" s="1"/>
  <c r="Q193" i="12"/>
  <c r="U193" i="12"/>
  <c r="U192" i="12" s="1"/>
  <c r="G196" i="12"/>
  <c r="G195" i="12" s="1"/>
  <c r="I55" i="1" s="1"/>
  <c r="I196" i="12"/>
  <c r="I195" i="12" s="1"/>
  <c r="K196" i="12"/>
  <c r="K195" i="12" s="1"/>
  <c r="O196" i="12"/>
  <c r="O195" i="12" s="1"/>
  <c r="Q196" i="12"/>
  <c r="Q195" i="12" s="1"/>
  <c r="U196" i="12"/>
  <c r="U195" i="12" s="1"/>
  <c r="G199" i="12"/>
  <c r="G198" i="12" s="1"/>
  <c r="I56" i="1" s="1"/>
  <c r="I199" i="12"/>
  <c r="I198" i="12" s="1"/>
  <c r="K199" i="12"/>
  <c r="O199" i="12"/>
  <c r="Q199" i="12"/>
  <c r="Q198" i="12" s="1"/>
  <c r="U199" i="12"/>
  <c r="G202" i="12"/>
  <c r="I202" i="12"/>
  <c r="K202" i="12"/>
  <c r="M202" i="12"/>
  <c r="O202" i="12"/>
  <c r="Q202" i="12"/>
  <c r="U202" i="12"/>
  <c r="G203" i="12"/>
  <c r="M203" i="12" s="1"/>
  <c r="I203" i="12"/>
  <c r="K203" i="12"/>
  <c r="O203" i="12"/>
  <c r="Q203" i="12"/>
  <c r="U203" i="12"/>
  <c r="G207" i="12"/>
  <c r="M207" i="12" s="1"/>
  <c r="I207" i="12"/>
  <c r="K207" i="12"/>
  <c r="O207" i="12"/>
  <c r="Q207" i="12"/>
  <c r="U207" i="12"/>
  <c r="G208" i="12"/>
  <c r="I208" i="12"/>
  <c r="K208" i="12"/>
  <c r="M208" i="12"/>
  <c r="O208" i="12"/>
  <c r="Q208" i="12"/>
  <c r="U208" i="12"/>
  <c r="G209" i="12"/>
  <c r="M209" i="12" s="1"/>
  <c r="I209" i="12"/>
  <c r="K209" i="12"/>
  <c r="O209" i="12"/>
  <c r="Q209" i="12"/>
  <c r="U209" i="12"/>
  <c r="G210" i="12"/>
  <c r="M210" i="12" s="1"/>
  <c r="I210" i="12"/>
  <c r="I206" i="12" s="1"/>
  <c r="K210" i="12"/>
  <c r="O210" i="12"/>
  <c r="Q210" i="12"/>
  <c r="U210" i="12"/>
  <c r="G211" i="12"/>
  <c r="I211" i="12"/>
  <c r="K211" i="12"/>
  <c r="M211" i="12"/>
  <c r="O211" i="12"/>
  <c r="Q211" i="12"/>
  <c r="U211" i="12"/>
  <c r="G212" i="12"/>
  <c r="M212" i="12" s="1"/>
  <c r="I212" i="12"/>
  <c r="K212" i="12"/>
  <c r="O212" i="12"/>
  <c r="Q212" i="12"/>
  <c r="U212" i="12"/>
  <c r="I20" i="1"/>
  <c r="G27" i="1"/>
  <c r="J28" i="1"/>
  <c r="J26" i="1"/>
  <c r="G38" i="1"/>
  <c r="F38" i="1"/>
  <c r="H32" i="1"/>
  <c r="J23" i="1"/>
  <c r="J24" i="1"/>
  <c r="J25" i="1"/>
  <c r="J27" i="1"/>
  <c r="E24" i="1"/>
  <c r="E26" i="1"/>
  <c r="I18" i="1" l="1"/>
  <c r="F40" i="1"/>
  <c r="G23" i="1" s="1"/>
  <c r="H39" i="1"/>
  <c r="I39" i="1" s="1"/>
  <c r="I40" i="1" s="1"/>
  <c r="J39" i="1" s="1"/>
  <c r="J40" i="1" s="1"/>
  <c r="U125" i="12"/>
  <c r="K125" i="12"/>
  <c r="I119" i="12"/>
  <c r="G82" i="12"/>
  <c r="I49" i="1" s="1"/>
  <c r="O8" i="12"/>
  <c r="O206" i="12"/>
  <c r="G206" i="12"/>
  <c r="I57" i="1" s="1"/>
  <c r="I19" i="1" s="1"/>
  <c r="M199" i="12"/>
  <c r="U163" i="12"/>
  <c r="I163" i="12"/>
  <c r="O125" i="12"/>
  <c r="O119" i="12"/>
  <c r="U82" i="12"/>
  <c r="K82" i="12"/>
  <c r="U76" i="12"/>
  <c r="K76" i="12"/>
  <c r="G76" i="12"/>
  <c r="I48" i="1" s="1"/>
  <c r="U8" i="12"/>
  <c r="I8" i="12"/>
  <c r="Q206" i="12"/>
  <c r="O198" i="12"/>
  <c r="M193" i="12"/>
  <c r="M192" i="12" s="1"/>
  <c r="K163" i="12"/>
  <c r="G125" i="12"/>
  <c r="I51" i="1" s="1"/>
  <c r="Q125" i="12"/>
  <c r="I125" i="12"/>
  <c r="Q119" i="12"/>
  <c r="G119" i="12"/>
  <c r="I50" i="1" s="1"/>
  <c r="O82" i="12"/>
  <c r="K8" i="12"/>
  <c r="U206" i="12"/>
  <c r="K206" i="12"/>
  <c r="U198" i="12"/>
  <c r="K198" i="12"/>
  <c r="Q163" i="12"/>
  <c r="G163" i="12"/>
  <c r="I52" i="1" s="1"/>
  <c r="K119" i="12"/>
  <c r="Q82" i="12"/>
  <c r="I82" i="12"/>
  <c r="Q76" i="12"/>
  <c r="I76" i="12"/>
  <c r="G8" i="12"/>
  <c r="Q8" i="12"/>
  <c r="G28" i="1"/>
  <c r="M76" i="12"/>
  <c r="M206" i="12"/>
  <c r="M198" i="12"/>
  <c r="M196" i="12"/>
  <c r="M195" i="12" s="1"/>
  <c r="M186" i="12"/>
  <c r="M185" i="12" s="1"/>
  <c r="M164" i="12"/>
  <c r="M163" i="12" s="1"/>
  <c r="M132" i="12"/>
  <c r="M125" i="12" s="1"/>
  <c r="M120" i="12"/>
  <c r="M119" i="12" s="1"/>
  <c r="M91" i="12"/>
  <c r="M82" i="12" s="1"/>
  <c r="M14" i="12"/>
  <c r="M8" i="12" s="1"/>
  <c r="H40" i="1"/>
  <c r="G214" i="12" l="1"/>
  <c r="I47" i="1"/>
  <c r="G24" i="1"/>
  <c r="G29" i="1" s="1"/>
  <c r="I16" i="1" l="1"/>
  <c r="I21" i="1" s="1"/>
  <c r="I58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<sst xmlns="http://schemas.openxmlformats.org/spreadsheetml/2006/main" count="753" uniqueCount="374">
  <si>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</si>
  <si>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</si>
  <si>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</si>
  <si>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</si>
  <si>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</si>
  <si>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</si>
  <si>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</si>
  <si>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</si>
  <si>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</si>
  <si>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</si>
  <si>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</si>
  <si>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</si>
  <si>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</si>
  <si>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</si>
  <si>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</si>
  <si>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</si>
  <si>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</si>
  <si>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</si>
  <si>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</si>
  <si>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</si>
  <si>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</si>
  <si>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</si>
  <si>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</si>
  <si>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</si>
  <si>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</si>
  <si>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</si>
  <si>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</si>
  <si>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</si>
  <si>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</si>
  <si>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</si>
  <si>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</si>
  <si>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</si>
  <si>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</si>
  <si>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</si>
  <si>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</si>
  <si>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</si>
  <si>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</si>
  <si>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</si>
  <si>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</si>
  <si>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</si>
  <si>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</si>
  <si>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</si>
  <si>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</si>
  <si>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</si>
  <si>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</si>
  <si>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Sokolov, ulice Pionýrů - stavební úpravy místní komunikace</t>
  </si>
  <si>
    <t>Město Sokolov</t>
  </si>
  <si>
    <t>Rokycanova 1929</t>
  </si>
  <si>
    <t>Sokolov</t>
  </si>
  <si>
    <t>35601</t>
  </si>
  <si>
    <t>00259586</t>
  </si>
  <si>
    <t>CZ00259586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</si>
  <si>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</si>
  <si>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</si>
  <si>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</si>
  <si>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</si>
  <si>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</si>
  <si>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</si>
  <si>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</si>
  <si>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</si>
  <si>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</si>
  <si>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5</t>
  </si>
  <si>
    <t>Komunikace</t>
  </si>
  <si>
    <t>8</t>
  </si>
  <si>
    <t>Trubní vedení</t>
  </si>
  <si>
    <t>91</t>
  </si>
  <si>
    <t>Doplňující práce na komunikaci</t>
  </si>
  <si>
    <t>97</t>
  </si>
  <si>
    <t>Prorážení otvorů</t>
  </si>
  <si>
    <t>99</t>
  </si>
  <si>
    <t>Staveništní přesun hmot</t>
  </si>
  <si>
    <t>711</t>
  </si>
  <si>
    <t>Izolace proti vodě</t>
  </si>
  <si>
    <t>M21</t>
  </si>
  <si>
    <t>Elektromontáže</t>
  </si>
  <si>
    <t>M46</t>
  </si>
  <si>
    <t>Zemní práce při montážích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</si>
  <si>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</si>
  <si>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</si>
  <si>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</si>
  <si>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</si>
  <si>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</si>
  <si>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</si>
  <si>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</si>
  <si>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</si>
  <si>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</si>
  <si>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</si>
  <si>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</si>
  <si>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</si>
  <si>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</si>
  <si>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</si>
  <si>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</si>
  <si>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</si>
  <si>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</si>
  <si>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</si>
  <si>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</si>
  <si>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</si>
  <si>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</si>
  <si>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</si>
  <si>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</si>
  <si>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</si>
  <si>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</si>
  <si>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</si>
  <si>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</si>
  <si>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</si>
  <si>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</si>
  <si>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121101100R00</t>
  </si>
  <si>
    <t>Sejmutí ornice, pl. do 400 m2, přemístění do 50 m</t>
  </si>
  <si>
    <t>m3</t>
  </si>
  <si>
    <t>POL1_0</t>
  </si>
  <si>
    <t>(80,8101+15,2934+0,5942+35,7908+27,20)*0,10</t>
  </si>
  <si>
    <t>VV</t>
  </si>
  <si>
    <t>111201101R00</t>
  </si>
  <si>
    <t>Odstranění křovin i s kořeny na ploše do 1000 m2</t>
  </si>
  <si>
    <t>m2</t>
  </si>
  <si>
    <t>122202201R00</t>
  </si>
  <si>
    <t>(80,8101+15,2934+0,5942+35,7908)*0,40</t>
  </si>
  <si>
    <t>122202209R00</t>
  </si>
  <si>
    <t>Příplatek za lepivost - odkop. pro silnice v hor.3</t>
  </si>
  <si>
    <t>139601102R00</t>
  </si>
  <si>
    <t>Ruční výkop jam, rýh a šachet v hornině tř. 3</t>
  </si>
  <si>
    <t>47,1541*0,80</t>
  </si>
  <si>
    <t>38,00*0,60*0,80*2</t>
  </si>
  <si>
    <t>131201201R00</t>
  </si>
  <si>
    <t>Hloubení zapažených jam v hor.3 do 100 m3</t>
  </si>
  <si>
    <t>31,200*2,80</t>
  </si>
  <si>
    <t>122201109R00</t>
  </si>
  <si>
    <t>Příplatek za lepivost - odkopávky v hor. 3</t>
  </si>
  <si>
    <t>120001101R00</t>
  </si>
  <si>
    <t>Příplatek za ztížení vykopávky v blízkosti vedení</t>
  </si>
  <si>
    <t>31,3274*0,40</t>
  </si>
  <si>
    <t>38,00*0,60*0,80</t>
  </si>
  <si>
    <t>151101201R00</t>
  </si>
  <si>
    <t>Pažení stěn výkopu - příložné - hloubky do 4 m</t>
  </si>
  <si>
    <t>22,80*2,80</t>
  </si>
  <si>
    <t>151101211R00</t>
  </si>
  <si>
    <t>Odstranění pažení stěn - příložné - hl. do 4 m</t>
  </si>
  <si>
    <t>162701105R00</t>
  </si>
  <si>
    <t>Vodorovné přemístění výkopku z hor.1-4 do 10000 m</t>
  </si>
  <si>
    <t>52,9954</t>
  </si>
  <si>
    <t>87,36</t>
  </si>
  <si>
    <t>74,20328</t>
  </si>
  <si>
    <t>162701109R00</t>
  </si>
  <si>
    <t>Příplatek k vod. přemístění hor.1-4 za další 1 km</t>
  </si>
  <si>
    <t>214,55868*5</t>
  </si>
  <si>
    <t>171201201R00</t>
  </si>
  <si>
    <t>Uložení sypaniny na skl.-sypanina na výšku přes 2m</t>
  </si>
  <si>
    <t>199000002R00</t>
  </si>
  <si>
    <t>Poplatek za skládku horniny 1- 4</t>
  </si>
  <si>
    <t>113202111R00</t>
  </si>
  <si>
    <t>Vytrhání obrub obrubníků silničních</t>
  </si>
  <si>
    <t>m</t>
  </si>
  <si>
    <t>9,2158+7,6864+9,1897</t>
  </si>
  <si>
    <t>113204111R00</t>
  </si>
  <si>
    <t>Vytrhání obrubníků zahradních</t>
  </si>
  <si>
    <t>5,2581+10,3585+8,00</t>
  </si>
  <si>
    <t>113231426R00</t>
  </si>
  <si>
    <t>Bourání odvodňovacího žlabu, zatíž. D400, š.260 mm</t>
  </si>
  <si>
    <t>7,1424</t>
  </si>
  <si>
    <t>113106231R00</t>
  </si>
  <si>
    <t>Rozebrání dlažeb ze zámkové dlažby v kamenivu</t>
  </si>
  <si>
    <t>23,7699</t>
  </si>
  <si>
    <t>113106241R00</t>
  </si>
  <si>
    <t>Rozebrání ploch komunikací ze silničních panelů</t>
  </si>
  <si>
    <t>Plocha podél bytových domů</t>
  </si>
  <si>
    <t>POP</t>
  </si>
  <si>
    <t>68,8115</t>
  </si>
  <si>
    <t>113108410R00</t>
  </si>
  <si>
    <t>Odstranění asfaltové vrstvy pl.nad 50 m2, tl.10 cm</t>
  </si>
  <si>
    <t>(880,2715+4,00)-84,1375</t>
  </si>
  <si>
    <t>113107630R00</t>
  </si>
  <si>
    <t>Odstranění podkladu nad 50 m2,kam.drcené tl.30 cm</t>
  </si>
  <si>
    <t>113107640R00</t>
  </si>
  <si>
    <t>Odstranění podkladu nad 50 m2,kam.drcené tl.40 cm</t>
  </si>
  <si>
    <t>80,9472</t>
  </si>
  <si>
    <t>199000003R00</t>
  </si>
  <si>
    <t>Poplatek za skládku horniny 5 - 7</t>
  </si>
  <si>
    <t>800,134*0,30</t>
  </si>
  <si>
    <t>80,9472*0,40</t>
  </si>
  <si>
    <t>181101102R00</t>
  </si>
  <si>
    <t>Úprava pláně v zářezech v hor. 1-4, se zhutněním</t>
  </si>
  <si>
    <t>Asfalt:768,2056</t>
  </si>
  <si>
    <t>Dlažba 80:18,6086</t>
  </si>
  <si>
    <t>Dlažba 80 reliéfní:9,0174</t>
  </si>
  <si>
    <t>Dlažba 60:122,6123+15,1416</t>
  </si>
  <si>
    <t>174101101R00</t>
  </si>
  <si>
    <t>Zásyp jam, rýh, šachet se zhutněním</t>
  </si>
  <si>
    <t>((0,165+0,85)/2*2,55)*(2,10+6,00+2,10+6,00)</t>
  </si>
  <si>
    <t>58344169R</t>
  </si>
  <si>
    <t>Štěrkodrtě frakce 0-32 A</t>
  </si>
  <si>
    <t>t</t>
  </si>
  <si>
    <t>POL3_0</t>
  </si>
  <si>
    <t>20,96482*1,62</t>
  </si>
  <si>
    <t>181301101R00</t>
  </si>
  <si>
    <t>Rozprostření ornice, rovina, tl. do 10 cm do 500m2</t>
  </si>
  <si>
    <t>410,3880</t>
  </si>
  <si>
    <t>10364200R</t>
  </si>
  <si>
    <t>Ornice pro pozemkové úpravy</t>
  </si>
  <si>
    <t>41,3880-15,96885</t>
  </si>
  <si>
    <t>180402111R00</t>
  </si>
  <si>
    <t>Založení trávníku parkového výsevem v rovině</t>
  </si>
  <si>
    <t>410,388</t>
  </si>
  <si>
    <t>00572410R</t>
  </si>
  <si>
    <t>Směs travní parková II. mírná zátěž PROFI, á 25 kg</t>
  </si>
  <si>
    <t>kg</t>
  </si>
  <si>
    <t>410,388*0,03</t>
  </si>
  <si>
    <t>185803111R00</t>
  </si>
  <si>
    <t>Ošetření trávníku v rovině</t>
  </si>
  <si>
    <t>273324117R00</t>
  </si>
  <si>
    <t>Železobeton základových desek z betonu C 25/30 XA2</t>
  </si>
  <si>
    <t>6,30*2,15*0,15</t>
  </si>
  <si>
    <t>273361411R00</t>
  </si>
  <si>
    <t>Výztuž základových desek ze svařovaných sítí,mosty</t>
  </si>
  <si>
    <t>(6,30*2,10*2,02)*0,001</t>
  </si>
  <si>
    <t>593834520Sou</t>
  </si>
  <si>
    <t>Podzemní kontejner na tříděný odpad</t>
  </si>
  <si>
    <t>kus</t>
  </si>
  <si>
    <t>564861111R00</t>
  </si>
  <si>
    <t>Podklad ze štěrkodrti po zhutnění tloušťky 20 cm</t>
  </si>
  <si>
    <t>740,6101</t>
  </si>
  <si>
    <t>20,0895</t>
  </si>
  <si>
    <t>7,5060</t>
  </si>
  <si>
    <t>567122112R00</t>
  </si>
  <si>
    <t>Podklad z kameniva zpev.cementem SC C8/10 tl.13 cm</t>
  </si>
  <si>
    <t>764,2056+4,00</t>
  </si>
  <si>
    <t>573111113R00</t>
  </si>
  <si>
    <t>Postřik živičný infiltr.+ posyp, asfalt 1,5 kg/m2</t>
  </si>
  <si>
    <t>565151211R00</t>
  </si>
  <si>
    <t>Podklad z obal kam.ACP 16+,ACP 22+,nad 3 m,tl.7 cm</t>
  </si>
  <si>
    <t>573211111R00</t>
  </si>
  <si>
    <t>Postřik živičný spojovací z asfaltu 0,5-0,7 kg/m2</t>
  </si>
  <si>
    <t>577132211RT2</t>
  </si>
  <si>
    <t>Beton asfalt. ACO 8, nebo ACO 11, nad 3 m, 4 cm, plochy 201-1000 m2</t>
  </si>
  <si>
    <t>564851113R00</t>
  </si>
  <si>
    <t>Podklad ze štěrkodrti po zhutnění tloušťky 17 cm</t>
  </si>
  <si>
    <t>567122111R00</t>
  </si>
  <si>
    <t>Podklad z kameniva zpev.cementem SC C8/10 tl.12 cm</t>
  </si>
  <si>
    <t>596215040R00</t>
  </si>
  <si>
    <t>Kladení zámkové dlažby tl. 8 cm do drtě tl. 4 cm</t>
  </si>
  <si>
    <t>592452655R</t>
  </si>
  <si>
    <t>Dlažba BEST KLASIKO přírodní 20x10x8, povrch STANDARD</t>
  </si>
  <si>
    <t>Dlažba 80:18,6086*1,05</t>
  </si>
  <si>
    <t>59245264R</t>
  </si>
  <si>
    <t>Dlažba BEST KLASIKO červená pro nevidomé 20x10x8, povrch STANDARD</t>
  </si>
  <si>
    <t>596215020R00</t>
  </si>
  <si>
    <t>Kladení zámkové dlažby tl. 6 cm do drtě tl. 3 cm</t>
  </si>
  <si>
    <t>59245308R</t>
  </si>
  <si>
    <t>Dlažba BEST KLASIKO přírodní  20x10x6</t>
  </si>
  <si>
    <t>Dlažba 60:(122,6123+15,1416)*1,05</t>
  </si>
  <si>
    <t>589651111R00</t>
  </si>
  <si>
    <t>Kryt sportovních ploch polyuretanový CONIPUR SP</t>
  </si>
  <si>
    <t>Pochozí plocha u podzemnch kontejnerů</t>
  </si>
  <si>
    <t>(3,42-0,30)*3</t>
  </si>
  <si>
    <t>895941311RT2</t>
  </si>
  <si>
    <t>Zřízení vpusti uliční z dílců typ UVB - 50, včetně dodávky dílců pro uliční vpusti TBV</t>
  </si>
  <si>
    <t>871313121RT2</t>
  </si>
  <si>
    <t>Montáž trub z plastu, gumový kroužek, DN 150, včetně dodávky trub PVC hrdlových 160x4,0x5000</t>
  </si>
  <si>
    <t>4,30+5,15+0,50+0,50</t>
  </si>
  <si>
    <t>899331111R00</t>
  </si>
  <si>
    <t>Výšková úprava vstupu do 20 cm, zvýšení poklopu</t>
  </si>
  <si>
    <t>899231111R00</t>
  </si>
  <si>
    <t>Výšková úprava vstupu do 20 cm, zvýšení mříže</t>
  </si>
  <si>
    <t>917862111RT8</t>
  </si>
  <si>
    <t>Osazení stojat. obrub.bet. s opěrou,lože z C 12/15, včetně obrubníku  100/15/30</t>
  </si>
  <si>
    <t>11,9691+47,8986+12,6846+40,6961+18,4818+36,8242+77,1584</t>
  </si>
  <si>
    <t>916661111RT3</t>
  </si>
  <si>
    <t>Osazení park. obrubníků do lože z C 12/15 s opěrou, včetně obrubníku 80x250x500 mm</t>
  </si>
  <si>
    <t>22,8000+18,8581+2,0610+41,6372</t>
  </si>
  <si>
    <t>915791111R00</t>
  </si>
  <si>
    <t>Předznačení pro značení dělicí čáry,vodicí proužky</t>
  </si>
  <si>
    <t>5,425*25</t>
  </si>
  <si>
    <t>915711111R00</t>
  </si>
  <si>
    <t>Vodorovné značení dělicích čar 12 cm střík.barvou</t>
  </si>
  <si>
    <t>915791112R00</t>
  </si>
  <si>
    <t>Předznačení pro značení stopčáry, zebry, nápisů</t>
  </si>
  <si>
    <t>0,75</t>
  </si>
  <si>
    <t>915721111R00</t>
  </si>
  <si>
    <t>Vodorovné značení střík.barvou stopčar,zeber atd.</t>
  </si>
  <si>
    <t>logo osoby na invalidním vozíku</t>
  </si>
  <si>
    <t>914001121RT6</t>
  </si>
  <si>
    <t>Osaz.sloupku dopr.značky vč. bet.základu+Al patka, včetně dodávky sloupku a značky</t>
  </si>
  <si>
    <t>6</t>
  </si>
  <si>
    <t>914001125R00</t>
  </si>
  <si>
    <t>Osazení svislé dopr.značky na sloupek nebo konzolu</t>
  </si>
  <si>
    <t>9</t>
  </si>
  <si>
    <t>40445045.AR</t>
  </si>
  <si>
    <t>Značka dopr inf IP 4b-7,10a,b 500/500 fól1,HIG10</t>
  </si>
  <si>
    <t>IP4b - Jednosměrný provoz</t>
  </si>
  <si>
    <t>40445055.AR</t>
  </si>
  <si>
    <t>Značka dopr inf IP 26a, b, 750/1000 fól1, EG 7letá</t>
  </si>
  <si>
    <t>IZ5a - Obytná zóna</t>
  </si>
  <si>
    <t>IZ5b - Konec obytné zóny</t>
  </si>
  <si>
    <t>40445023.AR</t>
  </si>
  <si>
    <t>Značka doprav zákazová B1-B34 700 fól 1, EG 7letá</t>
  </si>
  <si>
    <t>2 x B2 - zákaz vjezdu všech vozidel</t>
  </si>
  <si>
    <t>1 x C2a - Přikázaný směr jízdy vpravo</t>
  </si>
  <si>
    <t>1 x C2c - Přikázaný směr jízdyx vlevo</t>
  </si>
  <si>
    <t>4</t>
  </si>
  <si>
    <t>40445050.AR</t>
  </si>
  <si>
    <t>Značka dopr inf IP 11-13 500/700 fól1, EG7letá</t>
  </si>
  <si>
    <t>IP12 - Parkoviště RESERVÉ s piktogramem č. 225</t>
  </si>
  <si>
    <t>40445159.AR</t>
  </si>
  <si>
    <t>Značka dopr dodat E 8d-e 500/150 fól 1, EG 7 letá</t>
  </si>
  <si>
    <t>E8d - Úsek platnosti - šipka doleva, délka 3,50m</t>
  </si>
  <si>
    <t>919735113R00</t>
  </si>
  <si>
    <t>Řezání stávajícího živičného krytu tl. 10 - 15 cm</t>
  </si>
  <si>
    <t>9,00+23,50+4,00+11,75+6,10+2,00</t>
  </si>
  <si>
    <t>979082213R00</t>
  </si>
  <si>
    <t>Vodorovná doprava suti po suchu do 1 km</t>
  </si>
  <si>
    <t>175,02948</t>
  </si>
  <si>
    <t>528,08844</t>
  </si>
  <si>
    <t>71,23354</t>
  </si>
  <si>
    <t>979082219R00</t>
  </si>
  <si>
    <t>Příplatek za dopravu suti po suchu za další 1 km</t>
  </si>
  <si>
    <t>774,35146*14</t>
  </si>
  <si>
    <t>979084216R00</t>
  </si>
  <si>
    <t>Vodorovná doprava vybour. hmot po suchu do 5 km</t>
  </si>
  <si>
    <t>7,04481+2,95208</t>
  </si>
  <si>
    <t>3,31636</t>
  </si>
  <si>
    <t>5,34823</t>
  </si>
  <si>
    <t>28,07509</t>
  </si>
  <si>
    <t>979084219R00</t>
  </si>
  <si>
    <t>Příplatek k dopravě vybour.hmot za dalších 5 km</t>
  </si>
  <si>
    <t>46,73657*2</t>
  </si>
  <si>
    <t>979990103R00</t>
  </si>
  <si>
    <t>Poplatek za skládku suti - beton do 30x30 cm</t>
  </si>
  <si>
    <t>979990104R00</t>
  </si>
  <si>
    <t>Poplatek za skládku suti - beton nad 30x30 cm</t>
  </si>
  <si>
    <t>28,075209</t>
  </si>
  <si>
    <t>979990112R00</t>
  </si>
  <si>
    <t>Poplatek za skládku suti-obal.kam.-asfalt do 30x30</t>
  </si>
  <si>
    <t>176,02948</t>
  </si>
  <si>
    <t>998225111R00</t>
  </si>
  <si>
    <t>Přesun hmot, pozemní komunikace, kryt živičný</t>
  </si>
  <si>
    <t>76,46999</t>
  </si>
  <si>
    <t>5,15831</t>
  </si>
  <si>
    <t>974,370079</t>
  </si>
  <si>
    <t>13,56025</t>
  </si>
  <si>
    <t>93,02624</t>
  </si>
  <si>
    <t>711132311R00</t>
  </si>
  <si>
    <t>Prov. izolace nopovou fólií svisle, vč.uchyc.prvků</t>
  </si>
  <si>
    <t>33,00*1,00</t>
  </si>
  <si>
    <t>210500020RAA</t>
  </si>
  <si>
    <t>Venkovní osvětlení, stožár uliční, stožár ocelový výška 8 m</t>
  </si>
  <si>
    <t>POL2_0</t>
  </si>
  <si>
    <t>Přeložení sloupu VO</t>
  </si>
  <si>
    <t>460510022R00</t>
  </si>
  <si>
    <t>Kabelový prostup z plast.trub, DN do 15 cm</t>
  </si>
  <si>
    <t>62,31</t>
  </si>
  <si>
    <t>5,48</t>
  </si>
  <si>
    <t>3457114729R</t>
  </si>
  <si>
    <t>Trubka kabelová chránička KOPODUR KD 09200</t>
  </si>
  <si>
    <t>460570003R00</t>
  </si>
  <si>
    <t>Zához rýhy 20/50 cm, hornina třídy 3, se zhutněním</t>
  </si>
  <si>
    <t>68,00</t>
  </si>
  <si>
    <t>38,00</t>
  </si>
  <si>
    <t>005111021R</t>
  </si>
  <si>
    <t>Vytyčení inženýrských sítí</t>
  </si>
  <si>
    <t>Soubor</t>
  </si>
  <si>
    <t>005111020R</t>
  </si>
  <si>
    <t>Vytyčení stavby</t>
  </si>
  <si>
    <t>004111010R</t>
  </si>
  <si>
    <t xml:space="preserve">Průzkumné práce </t>
  </si>
  <si>
    <t>005211030R</t>
  </si>
  <si>
    <t xml:space="preserve">Dočasná dopravní opatření </t>
  </si>
  <si>
    <t>005241020R</t>
  </si>
  <si>
    <t xml:space="preserve">Geodetické zaměření skutečného provedení  </t>
  </si>
  <si>
    <t>005211020R</t>
  </si>
  <si>
    <t>Ochrana stávaj. inženýrských sítí na staveništi</t>
  </si>
  <si>
    <t/>
  </si>
  <si>
    <t>SUM</t>
  </si>
  <si>
    <t>POPUZIV</t>
  </si>
  <si>
    <t>END</t>
  </si>
  <si>
    <t>Odkopávky pro silnice v hor. 3 do 100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</si>
</sst>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7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19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3" xfId="0" applyNumberFormat="1" applyFont="1" applyBorder="1" applyAlignment="1">
      <alignment vertical="top" wrapText="1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9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right" vertical="center" inden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26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wrapText="1" shrinkToFit="1"/>
    </xf>
    <xf numFmtId="4" fontId="18" fillId="0" borderId="34" xfId="0" applyNumberFormat="1" applyFont="1" applyBorder="1" applyAlignment="1">
      <alignment vertical="top" wrapText="1" shrinkToFi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9" t="s">
        <v>39</v>
      </c>
      <c r="B2" s="199"/>
      <c r="C2" s="199"/>
      <c r="D2" s="199"/>
      <c r="E2" s="199"/>
      <c r="F2" s="199"/>
      <c r="G2" s="199"/>
    </row>
  </sheetData>
  <sheetProtection password="DD18" sheet="1" objects="1" scenarios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1"/>
  <sheetViews>
    <sheetView showGridLines="0" topLeftCell="B33" zoomScaleNormal="100" zoomScaleSheetLayoutView="75" workbookViewId="0">
      <selection activeCell="F51" sqref="F5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00" t="s">
        <v>42</v>
      </c>
      <c r="C1" s="201"/>
      <c r="D1" s="201"/>
      <c r="E1" s="201"/>
      <c r="F1" s="201"/>
      <c r="G1" s="201"/>
      <c r="H1" s="201"/>
      <c r="I1" s="201"/>
      <c r="J1" s="202"/>
    </row>
    <row r="2" spans="1:15" ht="23.25" customHeight="1" x14ac:dyDescent="0.2">
      <c r="A2" s="4"/>
      <c r="B2" s="81" t="s">
        <v>40</v>
      </c>
      <c r="C2" s="82"/>
      <c r="D2" s="226" t="s">
        <v>45</v>
      </c>
      <c r="E2" s="227"/>
      <c r="F2" s="227"/>
      <c r="G2" s="227"/>
      <c r="H2" s="227"/>
      <c r="I2" s="227"/>
      <c r="J2" s="228"/>
      <c r="O2" s="2"/>
    </row>
    <row r="3" spans="1:15" ht="23.25" hidden="1" customHeight="1" x14ac:dyDescent="0.2">
      <c r="A3" s="4"/>
      <c r="B3" s="83" t="s">
        <v>43</v>
      </c>
      <c r="C3" s="84"/>
      <c r="D3" s="219"/>
      <c r="E3" s="220"/>
      <c r="F3" s="220"/>
      <c r="G3" s="220"/>
      <c r="H3" s="220"/>
      <c r="I3" s="220"/>
      <c r="J3" s="221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46</v>
      </c>
      <c r="E5" s="26"/>
      <c r="F5" s="26"/>
      <c r="G5" s="26"/>
      <c r="H5" s="28" t="s">
        <v>33</v>
      </c>
      <c r="I5" s="91" t="s">
        <v>50</v>
      </c>
      <c r="J5" s="11"/>
    </row>
    <row r="6" spans="1:15" ht="15.75" customHeight="1" x14ac:dyDescent="0.2">
      <c r="A6" s="4"/>
      <c r="B6" s="41"/>
      <c r="C6" s="26"/>
      <c r="D6" s="91" t="s">
        <v>47</v>
      </c>
      <c r="E6" s="26"/>
      <c r="F6" s="26"/>
      <c r="G6" s="26"/>
      <c r="H6" s="28" t="s">
        <v>34</v>
      </c>
      <c r="I6" s="91" t="s">
        <v>51</v>
      </c>
      <c r="J6" s="11"/>
    </row>
    <row r="7" spans="1:15" ht="15.75" customHeight="1" x14ac:dyDescent="0.2">
      <c r="A7" s="4"/>
      <c r="B7" s="42"/>
      <c r="C7" s="92" t="s">
        <v>49</v>
      </c>
      <c r="D7" s="80" t="s">
        <v>48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30"/>
      <c r="E11" s="230"/>
      <c r="F11" s="230"/>
      <c r="G11" s="230"/>
      <c r="H11" s="28" t="s">
        <v>33</v>
      </c>
      <c r="I11" s="94"/>
      <c r="J11" s="11"/>
    </row>
    <row r="12" spans="1:15" ht="15.75" customHeight="1" x14ac:dyDescent="0.2">
      <c r="A12" s="4"/>
      <c r="B12" s="41"/>
      <c r="C12" s="26"/>
      <c r="D12" s="217"/>
      <c r="E12" s="217"/>
      <c r="F12" s="217"/>
      <c r="G12" s="217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/>
      <c r="D13" s="218"/>
      <c r="E13" s="218"/>
      <c r="F13" s="218"/>
      <c r="G13" s="218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9"/>
      <c r="F15" s="229"/>
      <c r="G15" s="214"/>
      <c r="H15" s="214"/>
      <c r="I15" s="214" t="s">
        <v>28</v>
      </c>
      <c r="J15" s="215"/>
    </row>
    <row r="16" spans="1:15" ht="23.25" customHeight="1" x14ac:dyDescent="0.2">
      <c r="A16" s="141" t="s">
        <v>23</v>
      </c>
      <c r="B16" s="142" t="s">
        <v>23</v>
      </c>
      <c r="C16" s="58"/>
      <c r="D16" s="59"/>
      <c r="E16" s="209"/>
      <c r="F16" s="216"/>
      <c r="G16" s="209"/>
      <c r="H16" s="216"/>
      <c r="I16" s="209">
        <f>SUMIF(F47:F57,A16,I47:I57)+SUMIF(F47:F57,"PSU",I47:I57)</f>
        <v>0</v>
      </c>
      <c r="J16" s="210"/>
    </row>
    <row r="17" spans="1:10" ht="23.25" customHeight="1" x14ac:dyDescent="0.2">
      <c r="A17" s="141" t="s">
        <v>24</v>
      </c>
      <c r="B17" s="142" t="s">
        <v>24</v>
      </c>
      <c r="C17" s="58"/>
      <c r="D17" s="59"/>
      <c r="E17" s="209"/>
      <c r="F17" s="216"/>
      <c r="G17" s="209"/>
      <c r="H17" s="216"/>
      <c r="I17" s="209">
        <f>SUMIF(F47:F57,A17,I47:I57)</f>
        <v>0</v>
      </c>
      <c r="J17" s="210"/>
    </row>
    <row r="18" spans="1:10" ht="23.25" customHeight="1" x14ac:dyDescent="0.2">
      <c r="A18" s="141" t="s">
        <v>25</v>
      </c>
      <c r="B18" s="142" t="s">
        <v>25</v>
      </c>
      <c r="C18" s="58"/>
      <c r="D18" s="59"/>
      <c r="E18" s="209"/>
      <c r="F18" s="216"/>
      <c r="G18" s="209"/>
      <c r="H18" s="216"/>
      <c r="I18" s="209">
        <f>SUMIF(F47:F57,A18,I47:I57)</f>
        <v>0</v>
      </c>
      <c r="J18" s="210"/>
    </row>
    <row r="19" spans="1:10" ht="23.25" customHeight="1" x14ac:dyDescent="0.2">
      <c r="A19" s="141" t="s">
        <v>77</v>
      </c>
      <c r="B19" s="142" t="s">
        <v>26</v>
      </c>
      <c r="C19" s="58"/>
      <c r="D19" s="59"/>
      <c r="E19" s="209"/>
      <c r="F19" s="216"/>
      <c r="G19" s="209"/>
      <c r="H19" s="216"/>
      <c r="I19" s="209">
        <f>SUMIF(F47:F57,A19,I47:I57)</f>
        <v>0</v>
      </c>
      <c r="J19" s="210"/>
    </row>
    <row r="20" spans="1:10" ht="23.25" customHeight="1" x14ac:dyDescent="0.2">
      <c r="A20" s="141" t="s">
        <v>78</v>
      </c>
      <c r="B20" s="142" t="s">
        <v>27</v>
      </c>
      <c r="C20" s="58"/>
      <c r="D20" s="59"/>
      <c r="E20" s="209"/>
      <c r="F20" s="216"/>
      <c r="G20" s="209"/>
      <c r="H20" s="216"/>
      <c r="I20" s="209">
        <f>SUMIF(F47:F57,A20,I47:I57)</f>
        <v>0</v>
      </c>
      <c r="J20" s="210"/>
    </row>
    <row r="21" spans="1:10" ht="23.25" customHeight="1" x14ac:dyDescent="0.2">
      <c r="A21" s="4"/>
      <c r="B21" s="74" t="s">
        <v>28</v>
      </c>
      <c r="C21" s="75"/>
      <c r="D21" s="76"/>
      <c r="E21" s="211"/>
      <c r="F21" s="212"/>
      <c r="G21" s="211"/>
      <c r="H21" s="212"/>
      <c r="I21" s="211">
        <f>SUM(I16:J20)</f>
        <v>0</v>
      </c>
      <c r="J21" s="222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07">
        <f>ZakladDPHSniVypocet</f>
        <v>0</v>
      </c>
      <c r="H23" s="208"/>
      <c r="I23" s="208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32">
        <f>ZakladDPHSni*SazbaDPH1/100</f>
        <v>0</v>
      </c>
      <c r="H24" s="233"/>
      <c r="I24" s="233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07">
        <f>ZakladDPHZaklVypocet</f>
        <v>0</v>
      </c>
      <c r="H25" s="208"/>
      <c r="I25" s="208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03">
        <f>ZakladDPHZakl*SazbaDPH2/100</f>
        <v>0</v>
      </c>
      <c r="H26" s="204"/>
      <c r="I26" s="204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05">
        <f>0</f>
        <v>0</v>
      </c>
      <c r="H27" s="205"/>
      <c r="I27" s="205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13">
        <f>ZakladDPHSniVypocet+ZakladDPHZaklVypocet</f>
        <v>0</v>
      </c>
      <c r="H28" s="213"/>
      <c r="I28" s="213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06">
        <f>ZakladDPHSni+DPHSni+ZakladDPHZakl+DPHZakl+Zaokrouhleni</f>
        <v>0</v>
      </c>
      <c r="H29" s="206"/>
      <c r="I29" s="206"/>
      <c r="J29" s="119" t="s">
        <v>54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44389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31" t="s">
        <v>2</v>
      </c>
      <c r="E35" s="231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">
      <c r="A39" s="97">
        <v>1</v>
      </c>
      <c r="B39" s="103" t="s">
        <v>52</v>
      </c>
      <c r="C39" s="234" t="s">
        <v>45</v>
      </c>
      <c r="D39" s="235"/>
      <c r="E39" s="235"/>
      <c r="F39" s="108">
        <f>'Rozpočet Pol'!AC214</f>
        <v>0</v>
      </c>
      <c r="G39" s="109">
        <f>'Rozpočet Pol'!AD214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7"/>
      <c r="B40" s="236" t="s">
        <v>53</v>
      </c>
      <c r="C40" s="237"/>
      <c r="D40" s="237"/>
      <c r="E40" s="238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75" x14ac:dyDescent="0.25">
      <c r="B44" s="120" t="s">
        <v>55</v>
      </c>
    </row>
    <row r="46" spans="1:10" ht="25.5" customHeight="1" x14ac:dyDescent="0.2">
      <c r="A46" s="121"/>
      <c r="B46" s="125" t="s">
        <v>16</v>
      </c>
      <c r="C46" s="125" t="s">
        <v>5</v>
      </c>
      <c r="D46" s="126"/>
      <c r="E46" s="126"/>
      <c r="F46" s="129" t="s">
        <v>56</v>
      </c>
      <c r="G46" s="129"/>
      <c r="H46" s="129"/>
      <c r="I46" s="239" t="s">
        <v>28</v>
      </c>
      <c r="J46" s="239"/>
    </row>
    <row r="47" spans="1:10" ht="25.5" customHeight="1" x14ac:dyDescent="0.2">
      <c r="A47" s="122"/>
      <c r="B47" s="130" t="s">
        <v>57</v>
      </c>
      <c r="C47" s="241" t="s">
        <v>58</v>
      </c>
      <c r="D47" s="242"/>
      <c r="E47" s="242"/>
      <c r="F47" s="132" t="s">
        <v>23</v>
      </c>
      <c r="G47" s="133"/>
      <c r="H47" s="133"/>
      <c r="I47" s="240">
        <f>'Rozpočet Pol'!G8</f>
        <v>0</v>
      </c>
      <c r="J47" s="240"/>
    </row>
    <row r="48" spans="1:10" ht="25.5" customHeight="1" x14ac:dyDescent="0.2">
      <c r="A48" s="122"/>
      <c r="B48" s="124" t="s">
        <v>59</v>
      </c>
      <c r="C48" s="224" t="s">
        <v>60</v>
      </c>
      <c r="D48" s="225"/>
      <c r="E48" s="225"/>
      <c r="F48" s="134" t="s">
        <v>23</v>
      </c>
      <c r="G48" s="135"/>
      <c r="H48" s="135"/>
      <c r="I48" s="223">
        <f>'Rozpočet Pol'!G76</f>
        <v>0</v>
      </c>
      <c r="J48" s="223"/>
    </row>
    <row r="49" spans="1:10" ht="25.5" customHeight="1" x14ac:dyDescent="0.2">
      <c r="A49" s="122"/>
      <c r="B49" s="124" t="s">
        <v>61</v>
      </c>
      <c r="C49" s="224" t="s">
        <v>62</v>
      </c>
      <c r="D49" s="225"/>
      <c r="E49" s="225"/>
      <c r="F49" s="134" t="s">
        <v>23</v>
      </c>
      <c r="G49" s="135"/>
      <c r="H49" s="135"/>
      <c r="I49" s="223">
        <f>'Rozpočet Pol'!G82</f>
        <v>0</v>
      </c>
      <c r="J49" s="223"/>
    </row>
    <row r="50" spans="1:10" ht="25.5" customHeight="1" x14ac:dyDescent="0.2">
      <c r="A50" s="122"/>
      <c r="B50" s="124" t="s">
        <v>63</v>
      </c>
      <c r="C50" s="224" t="s">
        <v>64</v>
      </c>
      <c r="D50" s="225"/>
      <c r="E50" s="225"/>
      <c r="F50" s="134" t="s">
        <v>23</v>
      </c>
      <c r="G50" s="135"/>
      <c r="H50" s="135"/>
      <c r="I50" s="223">
        <f>'Rozpočet Pol'!G119</f>
        <v>0</v>
      </c>
      <c r="J50" s="223"/>
    </row>
    <row r="51" spans="1:10" ht="25.5" customHeight="1" x14ac:dyDescent="0.2">
      <c r="A51" s="122"/>
      <c r="B51" s="124" t="s">
        <v>65</v>
      </c>
      <c r="C51" s="224" t="s">
        <v>66</v>
      </c>
      <c r="D51" s="225"/>
      <c r="E51" s="225"/>
      <c r="F51" s="134" t="s">
        <v>23</v>
      </c>
      <c r="G51" s="135"/>
      <c r="H51" s="135"/>
      <c r="I51" s="223">
        <f>'Rozpočet Pol'!G125</f>
        <v>0</v>
      </c>
      <c r="J51" s="223"/>
    </row>
    <row r="52" spans="1:10" ht="25.5" customHeight="1" x14ac:dyDescent="0.2">
      <c r="A52" s="122"/>
      <c r="B52" s="124" t="s">
        <v>67</v>
      </c>
      <c r="C52" s="224" t="s">
        <v>68</v>
      </c>
      <c r="D52" s="225"/>
      <c r="E52" s="225"/>
      <c r="F52" s="134" t="s">
        <v>23</v>
      </c>
      <c r="G52" s="135"/>
      <c r="H52" s="135"/>
      <c r="I52" s="223">
        <f>'Rozpočet Pol'!G163</f>
        <v>0</v>
      </c>
      <c r="J52" s="223"/>
    </row>
    <row r="53" spans="1:10" ht="25.5" customHeight="1" x14ac:dyDescent="0.2">
      <c r="A53" s="122"/>
      <c r="B53" s="124" t="s">
        <v>69</v>
      </c>
      <c r="C53" s="224" t="s">
        <v>70</v>
      </c>
      <c r="D53" s="225"/>
      <c r="E53" s="225"/>
      <c r="F53" s="134" t="s">
        <v>23</v>
      </c>
      <c r="G53" s="135"/>
      <c r="H53" s="135"/>
      <c r="I53" s="223">
        <f>'Rozpočet Pol'!G185</f>
        <v>0</v>
      </c>
      <c r="J53" s="223"/>
    </row>
    <row r="54" spans="1:10" ht="25.5" customHeight="1" x14ac:dyDescent="0.2">
      <c r="A54" s="122"/>
      <c r="B54" s="124" t="s">
        <v>71</v>
      </c>
      <c r="C54" s="224" t="s">
        <v>72</v>
      </c>
      <c r="D54" s="225"/>
      <c r="E54" s="225"/>
      <c r="F54" s="134" t="s">
        <v>24</v>
      </c>
      <c r="G54" s="135"/>
      <c r="H54" s="135"/>
      <c r="I54" s="223">
        <f>'Rozpočet Pol'!G192</f>
        <v>0</v>
      </c>
      <c r="J54" s="223"/>
    </row>
    <row r="55" spans="1:10" ht="25.5" customHeight="1" x14ac:dyDescent="0.2">
      <c r="A55" s="122"/>
      <c r="B55" s="124" t="s">
        <v>73</v>
      </c>
      <c r="C55" s="224" t="s">
        <v>74</v>
      </c>
      <c r="D55" s="225"/>
      <c r="E55" s="225"/>
      <c r="F55" s="134" t="s">
        <v>25</v>
      </c>
      <c r="G55" s="135"/>
      <c r="H55" s="135"/>
      <c r="I55" s="223">
        <f>'Rozpočet Pol'!G195</f>
        <v>0</v>
      </c>
      <c r="J55" s="223"/>
    </row>
    <row r="56" spans="1:10" ht="25.5" customHeight="1" x14ac:dyDescent="0.2">
      <c r="A56" s="122"/>
      <c r="B56" s="124" t="s">
        <v>75</v>
      </c>
      <c r="C56" s="224" t="s">
        <v>76</v>
      </c>
      <c r="D56" s="225"/>
      <c r="E56" s="225"/>
      <c r="F56" s="134" t="s">
        <v>25</v>
      </c>
      <c r="G56" s="135"/>
      <c r="H56" s="135"/>
      <c r="I56" s="223">
        <f>'Rozpočet Pol'!G198</f>
        <v>0</v>
      </c>
      <c r="J56" s="223"/>
    </row>
    <row r="57" spans="1:10" ht="25.5" customHeight="1" x14ac:dyDescent="0.2">
      <c r="A57" s="122"/>
      <c r="B57" s="131" t="s">
        <v>77</v>
      </c>
      <c r="C57" s="245" t="s">
        <v>26</v>
      </c>
      <c r="D57" s="246"/>
      <c r="E57" s="246"/>
      <c r="F57" s="136" t="s">
        <v>77</v>
      </c>
      <c r="G57" s="137"/>
      <c r="H57" s="137"/>
      <c r="I57" s="244">
        <f>'Rozpočet Pol'!G206</f>
        <v>0</v>
      </c>
      <c r="J57" s="244"/>
    </row>
    <row r="58" spans="1:10" ht="25.5" customHeight="1" x14ac:dyDescent="0.2">
      <c r="A58" s="123"/>
      <c r="B58" s="127" t="s">
        <v>1</v>
      </c>
      <c r="C58" s="127"/>
      <c r="D58" s="128"/>
      <c r="E58" s="128"/>
      <c r="F58" s="138"/>
      <c r="G58" s="139"/>
      <c r="H58" s="139"/>
      <c r="I58" s="243">
        <f>SUM(I47:I57)</f>
        <v>0</v>
      </c>
      <c r="J58" s="243"/>
    </row>
    <row r="59" spans="1:10" x14ac:dyDescent="0.2">
      <c r="F59" s="140"/>
      <c r="G59" s="96"/>
      <c r="H59" s="140"/>
      <c r="I59" s="96"/>
      <c r="J59" s="96"/>
    </row>
    <row r="60" spans="1:10" x14ac:dyDescent="0.2">
      <c r="F60" s="140"/>
      <c r="G60" s="96"/>
      <c r="H60" s="140"/>
      <c r="I60" s="96"/>
      <c r="J60" s="96"/>
    </row>
    <row r="61" spans="1:10" x14ac:dyDescent="0.2">
      <c r="F61" s="140"/>
      <c r="G61" s="96"/>
      <c r="H61" s="140"/>
      <c r="I61" s="96"/>
      <c r="J61" s="96"/>
    </row>
  </sheetData>
  <sheetProtection password="DD18" sheet="1" objects="1" scenario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1">
    <mergeCell ref="I58:J58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7" t="s">
        <v>6</v>
      </c>
      <c r="B1" s="247"/>
      <c r="C1" s="248"/>
      <c r="D1" s="247"/>
      <c r="E1" s="247"/>
      <c r="F1" s="247"/>
      <c r="G1" s="247"/>
    </row>
    <row r="2" spans="1:7" ht="24.95" customHeight="1" x14ac:dyDescent="0.2">
      <c r="A2" s="79" t="s">
        <v>41</v>
      </c>
      <c r="B2" s="78"/>
      <c r="C2" s="249"/>
      <c r="D2" s="249"/>
      <c r="E2" s="249"/>
      <c r="F2" s="249"/>
      <c r="G2" s="250"/>
    </row>
    <row r="3" spans="1:7" ht="24.95" hidden="1" customHeight="1" x14ac:dyDescent="0.2">
      <c r="A3" s="79" t="s">
        <v>7</v>
      </c>
      <c r="B3" s="78"/>
      <c r="C3" s="249"/>
      <c r="D3" s="249"/>
      <c r="E3" s="249"/>
      <c r="F3" s="249"/>
      <c r="G3" s="250"/>
    </row>
    <row r="4" spans="1:7" ht="24.95" hidden="1" customHeight="1" x14ac:dyDescent="0.2">
      <c r="A4" s="79" t="s">
        <v>8</v>
      </c>
      <c r="B4" s="78"/>
      <c r="C4" s="249"/>
      <c r="D4" s="249"/>
      <c r="E4" s="249"/>
      <c r="F4" s="249"/>
      <c r="G4" s="250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224"/>
  <sheetViews>
    <sheetView tabSelected="1" workbookViewId="0">
      <selection activeCell="C36" sqref="C36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56" t="s">
        <v>6</v>
      </c>
      <c r="B1" s="256"/>
      <c r="C1" s="256"/>
      <c r="D1" s="256"/>
      <c r="E1" s="256"/>
      <c r="F1" s="256"/>
      <c r="G1" s="256"/>
      <c r="AE1" t="s">
        <v>80</v>
      </c>
    </row>
    <row r="2" spans="1:60" ht="24.95" customHeight="1" x14ac:dyDescent="0.2">
      <c r="A2" s="145" t="s">
        <v>79</v>
      </c>
      <c r="B2" s="143"/>
      <c r="C2" s="257" t="s">
        <v>45</v>
      </c>
      <c r="D2" s="258"/>
      <c r="E2" s="258"/>
      <c r="F2" s="258"/>
      <c r="G2" s="259"/>
      <c r="AE2" t="s">
        <v>81</v>
      </c>
    </row>
    <row r="3" spans="1:60" ht="24.95" hidden="1" customHeight="1" x14ac:dyDescent="0.2">
      <c r="A3" s="146" t="s">
        <v>7</v>
      </c>
      <c r="B3" s="144"/>
      <c r="C3" s="260"/>
      <c r="D3" s="261"/>
      <c r="E3" s="261"/>
      <c r="F3" s="261"/>
      <c r="G3" s="262"/>
      <c r="AE3" t="s">
        <v>82</v>
      </c>
    </row>
    <row r="4" spans="1:60" ht="24.95" hidden="1" customHeight="1" x14ac:dyDescent="0.2">
      <c r="A4" s="146" t="s">
        <v>8</v>
      </c>
      <c r="B4" s="144"/>
      <c r="C4" s="260"/>
      <c r="D4" s="261"/>
      <c r="E4" s="261"/>
      <c r="F4" s="261"/>
      <c r="G4" s="262"/>
      <c r="AE4" t="s">
        <v>83</v>
      </c>
    </row>
    <row r="5" spans="1:60" hidden="1" x14ac:dyDescent="0.2">
      <c r="A5" s="147" t="s">
        <v>84</v>
      </c>
      <c r="B5" s="148"/>
      <c r="C5" s="149"/>
      <c r="D5" s="150"/>
      <c r="E5" s="150"/>
      <c r="F5" s="150"/>
      <c r="G5" s="151"/>
      <c r="AE5" t="s">
        <v>85</v>
      </c>
    </row>
    <row r="7" spans="1:60" ht="38.25" x14ac:dyDescent="0.2">
      <c r="A7" s="157" t="s">
        <v>86</v>
      </c>
      <c r="B7" s="158" t="s">
        <v>87</v>
      </c>
      <c r="C7" s="158" t="s">
        <v>88</v>
      </c>
      <c r="D7" s="157" t="s">
        <v>89</v>
      </c>
      <c r="E7" s="157" t="s">
        <v>90</v>
      </c>
      <c r="F7" s="152" t="s">
        <v>91</v>
      </c>
      <c r="G7" s="174" t="s">
        <v>28</v>
      </c>
      <c r="H7" s="175" t="s">
        <v>29</v>
      </c>
      <c r="I7" s="175" t="s">
        <v>92</v>
      </c>
      <c r="J7" s="175" t="s">
        <v>30</v>
      </c>
      <c r="K7" s="175" t="s">
        <v>93</v>
      </c>
      <c r="L7" s="175" t="s">
        <v>94</v>
      </c>
      <c r="M7" s="175" t="s">
        <v>95</v>
      </c>
      <c r="N7" s="175" t="s">
        <v>96</v>
      </c>
      <c r="O7" s="175" t="s">
        <v>97</v>
      </c>
      <c r="P7" s="175" t="s">
        <v>98</v>
      </c>
      <c r="Q7" s="175" t="s">
        <v>99</v>
      </c>
      <c r="R7" s="175" t="s">
        <v>100</v>
      </c>
      <c r="S7" s="175" t="s">
        <v>101</v>
      </c>
      <c r="T7" s="175" t="s">
        <v>102</v>
      </c>
      <c r="U7" s="160" t="s">
        <v>103</v>
      </c>
    </row>
    <row r="8" spans="1:60" x14ac:dyDescent="0.2">
      <c r="A8" s="176" t="s">
        <v>104</v>
      </c>
      <c r="B8" s="177" t="s">
        <v>57</v>
      </c>
      <c r="C8" s="178" t="s">
        <v>58</v>
      </c>
      <c r="D8" s="159"/>
      <c r="E8" s="179"/>
      <c r="F8" s="180"/>
      <c r="G8" s="180">
        <f>SUMIF(AE9:AE75,"&lt;&gt;NOR",G9:G75)</f>
        <v>0</v>
      </c>
      <c r="H8" s="180"/>
      <c r="I8" s="180">
        <f>SUM(I9:I75)</f>
        <v>0</v>
      </c>
      <c r="J8" s="180"/>
      <c r="K8" s="180">
        <f>SUM(K9:K75)</f>
        <v>0</v>
      </c>
      <c r="L8" s="180"/>
      <c r="M8" s="180">
        <f>SUM(M9:M75)</f>
        <v>0</v>
      </c>
      <c r="N8" s="159"/>
      <c r="O8" s="159">
        <f>SUM(O9:O75)</f>
        <v>76.469989999999996</v>
      </c>
      <c r="P8" s="159"/>
      <c r="Q8" s="159">
        <f>SUM(Q9:Q75)</f>
        <v>822.08802999999989</v>
      </c>
      <c r="R8" s="159"/>
      <c r="S8" s="159"/>
      <c r="T8" s="176"/>
      <c r="U8" s="159">
        <f>SUM(U9:U75)</f>
        <v>899.70999999999992</v>
      </c>
      <c r="AE8" t="s">
        <v>105</v>
      </c>
    </row>
    <row r="9" spans="1:60" outlineLevel="1" x14ac:dyDescent="0.2">
      <c r="A9" s="154">
        <v>1</v>
      </c>
      <c r="B9" s="161" t="s">
        <v>106</v>
      </c>
      <c r="C9" s="192" t="s">
        <v>107</v>
      </c>
      <c r="D9" s="163" t="s">
        <v>108</v>
      </c>
      <c r="E9" s="168">
        <v>15.96885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63">
        <v>0</v>
      </c>
      <c r="O9" s="163">
        <f>ROUND(E9*N9,5)</f>
        <v>0</v>
      </c>
      <c r="P9" s="163">
        <v>0</v>
      </c>
      <c r="Q9" s="163">
        <f>ROUND(E9*P9,5)</f>
        <v>0</v>
      </c>
      <c r="R9" s="163"/>
      <c r="S9" s="163"/>
      <c r="T9" s="164">
        <v>9.5200000000000007E-2</v>
      </c>
      <c r="U9" s="163">
        <f>ROUND(E9*T9,2)</f>
        <v>1.52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109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">
      <c r="A10" s="154"/>
      <c r="B10" s="161"/>
      <c r="C10" s="193" t="s">
        <v>110</v>
      </c>
      <c r="D10" s="165"/>
      <c r="E10" s="169">
        <v>15.96885</v>
      </c>
      <c r="F10" s="172"/>
      <c r="G10" s="172"/>
      <c r="H10" s="172"/>
      <c r="I10" s="172"/>
      <c r="J10" s="172"/>
      <c r="K10" s="172"/>
      <c r="L10" s="172"/>
      <c r="M10" s="172"/>
      <c r="N10" s="163"/>
      <c r="O10" s="163"/>
      <c r="P10" s="163"/>
      <c r="Q10" s="163"/>
      <c r="R10" s="163"/>
      <c r="S10" s="163"/>
      <c r="T10" s="164"/>
      <c r="U10" s="163"/>
      <c r="V10" s="153"/>
      <c r="W10" s="153"/>
      <c r="X10" s="153"/>
      <c r="Y10" s="153"/>
      <c r="Z10" s="153"/>
      <c r="AA10" s="153"/>
      <c r="AB10" s="153"/>
      <c r="AC10" s="153"/>
      <c r="AD10" s="153"/>
      <c r="AE10" s="153" t="s">
        <v>111</v>
      </c>
      <c r="AF10" s="153">
        <v>0</v>
      </c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54">
        <v>2</v>
      </c>
      <c r="B11" s="161" t="s">
        <v>112</v>
      </c>
      <c r="C11" s="192" t="s">
        <v>113</v>
      </c>
      <c r="D11" s="163" t="s">
        <v>114</v>
      </c>
      <c r="E11" s="168">
        <v>0.5</v>
      </c>
      <c r="F11" s="171"/>
      <c r="G11" s="172">
        <f>ROUND(E11*F11,2)</f>
        <v>0</v>
      </c>
      <c r="H11" s="171"/>
      <c r="I11" s="172">
        <f>ROUND(E11*H11,2)</f>
        <v>0</v>
      </c>
      <c r="J11" s="171"/>
      <c r="K11" s="172">
        <f>ROUND(E11*J11,2)</f>
        <v>0</v>
      </c>
      <c r="L11" s="172">
        <v>21</v>
      </c>
      <c r="M11" s="172">
        <f>G11*(1+L11/100)</f>
        <v>0</v>
      </c>
      <c r="N11" s="163">
        <v>0</v>
      </c>
      <c r="O11" s="163">
        <f>ROUND(E11*N11,5)</f>
        <v>0</v>
      </c>
      <c r="P11" s="163">
        <v>0</v>
      </c>
      <c r="Q11" s="163">
        <f>ROUND(E11*P11,5)</f>
        <v>0</v>
      </c>
      <c r="R11" s="163"/>
      <c r="S11" s="163"/>
      <c r="T11" s="164">
        <v>0.17199999999999999</v>
      </c>
      <c r="U11" s="163">
        <f>ROUND(E11*T11,2)</f>
        <v>0.09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109</v>
      </c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54">
        <v>3</v>
      </c>
      <c r="B12" s="161" t="s">
        <v>115</v>
      </c>
      <c r="C12" s="192" t="s">
        <v>373</v>
      </c>
      <c r="D12" s="163" t="s">
        <v>108</v>
      </c>
      <c r="E12" s="168">
        <v>52.995399999999997</v>
      </c>
      <c r="F12" s="171"/>
      <c r="G12" s="172">
        <f>ROUND(E12*F12,2)</f>
        <v>0</v>
      </c>
      <c r="H12" s="171"/>
      <c r="I12" s="172">
        <f>ROUND(E12*H12,2)</f>
        <v>0</v>
      </c>
      <c r="J12" s="171"/>
      <c r="K12" s="172">
        <f>ROUND(E12*J12,2)</f>
        <v>0</v>
      </c>
      <c r="L12" s="172">
        <v>21</v>
      </c>
      <c r="M12" s="172">
        <f>G12*(1+L12/100)</f>
        <v>0</v>
      </c>
      <c r="N12" s="163">
        <v>0</v>
      </c>
      <c r="O12" s="163">
        <f>ROUND(E12*N12,5)</f>
        <v>0</v>
      </c>
      <c r="P12" s="163">
        <v>0</v>
      </c>
      <c r="Q12" s="163">
        <f>ROUND(E12*P12,5)</f>
        <v>0</v>
      </c>
      <c r="R12" s="163"/>
      <c r="S12" s="163"/>
      <c r="T12" s="164">
        <v>0.42199999999999999</v>
      </c>
      <c r="U12" s="163">
        <f>ROUND(E12*T12,2)</f>
        <v>22.36</v>
      </c>
      <c r="V12" s="153"/>
      <c r="W12" s="153"/>
      <c r="X12" s="153"/>
      <c r="Y12" s="153"/>
      <c r="Z12" s="153"/>
      <c r="AA12" s="153"/>
      <c r="AB12" s="153"/>
      <c r="AC12" s="153"/>
      <c r="AD12" s="153"/>
      <c r="AE12" s="153" t="s">
        <v>109</v>
      </c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54"/>
      <c r="B13" s="161"/>
      <c r="C13" s="193" t="s">
        <v>116</v>
      </c>
      <c r="D13" s="165"/>
      <c r="E13" s="169">
        <v>52.995399999999997</v>
      </c>
      <c r="F13" s="172"/>
      <c r="G13" s="172"/>
      <c r="H13" s="172"/>
      <c r="I13" s="172"/>
      <c r="J13" s="172"/>
      <c r="K13" s="172"/>
      <c r="L13" s="172"/>
      <c r="M13" s="172"/>
      <c r="N13" s="163"/>
      <c r="O13" s="163"/>
      <c r="P13" s="163"/>
      <c r="Q13" s="163"/>
      <c r="R13" s="163"/>
      <c r="S13" s="163"/>
      <c r="T13" s="164"/>
      <c r="U13" s="163"/>
      <c r="V13" s="153"/>
      <c r="W13" s="153"/>
      <c r="X13" s="153"/>
      <c r="Y13" s="153"/>
      <c r="Z13" s="153"/>
      <c r="AA13" s="153"/>
      <c r="AB13" s="153"/>
      <c r="AC13" s="153"/>
      <c r="AD13" s="153"/>
      <c r="AE13" s="153" t="s">
        <v>111</v>
      </c>
      <c r="AF13" s="153">
        <v>0</v>
      </c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54">
        <v>4</v>
      </c>
      <c r="B14" s="161" t="s">
        <v>117</v>
      </c>
      <c r="C14" s="192" t="s">
        <v>118</v>
      </c>
      <c r="D14" s="163" t="s">
        <v>108</v>
      </c>
      <c r="E14" s="168">
        <v>52.995399999999997</v>
      </c>
      <c r="F14" s="171"/>
      <c r="G14" s="172">
        <f>ROUND(E14*F14,2)</f>
        <v>0</v>
      </c>
      <c r="H14" s="171"/>
      <c r="I14" s="172">
        <f>ROUND(E14*H14,2)</f>
        <v>0</v>
      </c>
      <c r="J14" s="171"/>
      <c r="K14" s="172">
        <f>ROUND(E14*J14,2)</f>
        <v>0</v>
      </c>
      <c r="L14" s="172">
        <v>21</v>
      </c>
      <c r="M14" s="172">
        <f>G14*(1+L14/100)</f>
        <v>0</v>
      </c>
      <c r="N14" s="163">
        <v>0</v>
      </c>
      <c r="O14" s="163">
        <f>ROUND(E14*N14,5)</f>
        <v>0</v>
      </c>
      <c r="P14" s="163">
        <v>0</v>
      </c>
      <c r="Q14" s="163">
        <f>ROUND(E14*P14,5)</f>
        <v>0</v>
      </c>
      <c r="R14" s="163"/>
      <c r="S14" s="163"/>
      <c r="T14" s="164">
        <v>8.7999999999999995E-2</v>
      </c>
      <c r="U14" s="163">
        <f>ROUND(E14*T14,2)</f>
        <v>4.66</v>
      </c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109</v>
      </c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54">
        <v>5</v>
      </c>
      <c r="B15" s="161" t="s">
        <v>119</v>
      </c>
      <c r="C15" s="192" t="s">
        <v>120</v>
      </c>
      <c r="D15" s="163" t="s">
        <v>108</v>
      </c>
      <c r="E15" s="168">
        <v>74.203280000000007</v>
      </c>
      <c r="F15" s="171"/>
      <c r="G15" s="172">
        <f>ROUND(E15*F15,2)</f>
        <v>0</v>
      </c>
      <c r="H15" s="171"/>
      <c r="I15" s="172">
        <f>ROUND(E15*H15,2)</f>
        <v>0</v>
      </c>
      <c r="J15" s="171"/>
      <c r="K15" s="172">
        <f>ROUND(E15*J15,2)</f>
        <v>0</v>
      </c>
      <c r="L15" s="172">
        <v>21</v>
      </c>
      <c r="M15" s="172">
        <f>G15*(1+L15/100)</f>
        <v>0</v>
      </c>
      <c r="N15" s="163">
        <v>0</v>
      </c>
      <c r="O15" s="163">
        <f>ROUND(E15*N15,5)</f>
        <v>0</v>
      </c>
      <c r="P15" s="163">
        <v>0</v>
      </c>
      <c r="Q15" s="163">
        <f>ROUND(E15*P15,5)</f>
        <v>0</v>
      </c>
      <c r="R15" s="163"/>
      <c r="S15" s="163"/>
      <c r="T15" s="164">
        <v>3.5329999999999999</v>
      </c>
      <c r="U15" s="163">
        <f>ROUND(E15*T15,2)</f>
        <v>262.16000000000003</v>
      </c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109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54"/>
      <c r="B16" s="161"/>
      <c r="C16" s="193" t="s">
        <v>121</v>
      </c>
      <c r="D16" s="165"/>
      <c r="E16" s="169">
        <v>37.723280000000003</v>
      </c>
      <c r="F16" s="172"/>
      <c r="G16" s="172"/>
      <c r="H16" s="172"/>
      <c r="I16" s="172"/>
      <c r="J16" s="172"/>
      <c r="K16" s="172"/>
      <c r="L16" s="172"/>
      <c r="M16" s="172"/>
      <c r="N16" s="163"/>
      <c r="O16" s="163"/>
      <c r="P16" s="163"/>
      <c r="Q16" s="163"/>
      <c r="R16" s="163"/>
      <c r="S16" s="163"/>
      <c r="T16" s="164"/>
      <c r="U16" s="163"/>
      <c r="V16" s="153"/>
      <c r="W16" s="153"/>
      <c r="X16" s="153"/>
      <c r="Y16" s="153"/>
      <c r="Z16" s="153"/>
      <c r="AA16" s="153"/>
      <c r="AB16" s="153"/>
      <c r="AC16" s="153"/>
      <c r="AD16" s="153"/>
      <c r="AE16" s="153" t="s">
        <v>111</v>
      </c>
      <c r="AF16" s="153">
        <v>0</v>
      </c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54"/>
      <c r="B17" s="161"/>
      <c r="C17" s="193" t="s">
        <v>122</v>
      </c>
      <c r="D17" s="165"/>
      <c r="E17" s="169">
        <v>36.479999999999997</v>
      </c>
      <c r="F17" s="172"/>
      <c r="G17" s="172"/>
      <c r="H17" s="172"/>
      <c r="I17" s="172"/>
      <c r="J17" s="172"/>
      <c r="K17" s="172"/>
      <c r="L17" s="172"/>
      <c r="M17" s="172"/>
      <c r="N17" s="163"/>
      <c r="O17" s="163"/>
      <c r="P17" s="163"/>
      <c r="Q17" s="163"/>
      <c r="R17" s="163"/>
      <c r="S17" s="163"/>
      <c r="T17" s="164"/>
      <c r="U17" s="163"/>
      <c r="V17" s="153"/>
      <c r="W17" s="153"/>
      <c r="X17" s="153"/>
      <c r="Y17" s="153"/>
      <c r="Z17" s="153"/>
      <c r="AA17" s="153"/>
      <c r="AB17" s="153"/>
      <c r="AC17" s="153"/>
      <c r="AD17" s="153"/>
      <c r="AE17" s="153" t="s">
        <v>111</v>
      </c>
      <c r="AF17" s="153">
        <v>0</v>
      </c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outlineLevel="1" x14ac:dyDescent="0.2">
      <c r="A18" s="154">
        <v>6</v>
      </c>
      <c r="B18" s="161" t="s">
        <v>123</v>
      </c>
      <c r="C18" s="192" t="s">
        <v>124</v>
      </c>
      <c r="D18" s="163" t="s">
        <v>108</v>
      </c>
      <c r="E18" s="168">
        <v>87.36</v>
      </c>
      <c r="F18" s="171"/>
      <c r="G18" s="172">
        <f>ROUND(E18*F18,2)</f>
        <v>0</v>
      </c>
      <c r="H18" s="171"/>
      <c r="I18" s="172">
        <f>ROUND(E18*H18,2)</f>
        <v>0</v>
      </c>
      <c r="J18" s="171"/>
      <c r="K18" s="172">
        <f>ROUND(E18*J18,2)</f>
        <v>0</v>
      </c>
      <c r="L18" s="172">
        <v>21</v>
      </c>
      <c r="M18" s="172">
        <f>G18*(1+L18/100)</f>
        <v>0</v>
      </c>
      <c r="N18" s="163">
        <v>0</v>
      </c>
      <c r="O18" s="163">
        <f>ROUND(E18*N18,5)</f>
        <v>0</v>
      </c>
      <c r="P18" s="163">
        <v>0</v>
      </c>
      <c r="Q18" s="163">
        <f>ROUND(E18*P18,5)</f>
        <v>0</v>
      </c>
      <c r="R18" s="163"/>
      <c r="S18" s="163"/>
      <c r="T18" s="164">
        <v>2.2490000000000001</v>
      </c>
      <c r="U18" s="163">
        <f>ROUND(E18*T18,2)</f>
        <v>196.47</v>
      </c>
      <c r="V18" s="153"/>
      <c r="W18" s="153"/>
      <c r="X18" s="153"/>
      <c r="Y18" s="153"/>
      <c r="Z18" s="153"/>
      <c r="AA18" s="153"/>
      <c r="AB18" s="153"/>
      <c r="AC18" s="153"/>
      <c r="AD18" s="153"/>
      <c r="AE18" s="153" t="s">
        <v>109</v>
      </c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54"/>
      <c r="B19" s="161"/>
      <c r="C19" s="193" t="s">
        <v>125</v>
      </c>
      <c r="D19" s="165"/>
      <c r="E19" s="169">
        <v>87.36</v>
      </c>
      <c r="F19" s="172"/>
      <c r="G19" s="172"/>
      <c r="H19" s="172"/>
      <c r="I19" s="172"/>
      <c r="J19" s="172"/>
      <c r="K19" s="172"/>
      <c r="L19" s="172"/>
      <c r="M19" s="172"/>
      <c r="N19" s="163"/>
      <c r="O19" s="163"/>
      <c r="P19" s="163"/>
      <c r="Q19" s="163"/>
      <c r="R19" s="163"/>
      <c r="S19" s="163"/>
      <c r="T19" s="164"/>
      <c r="U19" s="163"/>
      <c r="V19" s="153"/>
      <c r="W19" s="153"/>
      <c r="X19" s="153"/>
      <c r="Y19" s="153"/>
      <c r="Z19" s="153"/>
      <c r="AA19" s="153"/>
      <c r="AB19" s="153"/>
      <c r="AC19" s="153"/>
      <c r="AD19" s="153"/>
      <c r="AE19" s="153" t="s">
        <v>111</v>
      </c>
      <c r="AF19" s="153">
        <v>0</v>
      </c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outlineLevel="1" x14ac:dyDescent="0.2">
      <c r="A20" s="154">
        <v>7</v>
      </c>
      <c r="B20" s="161" t="s">
        <v>126</v>
      </c>
      <c r="C20" s="192" t="s">
        <v>127</v>
      </c>
      <c r="D20" s="163" t="s">
        <v>108</v>
      </c>
      <c r="E20" s="168">
        <v>87.36</v>
      </c>
      <c r="F20" s="171"/>
      <c r="G20" s="172">
        <f>ROUND(E20*F20,2)</f>
        <v>0</v>
      </c>
      <c r="H20" s="171"/>
      <c r="I20" s="172">
        <f>ROUND(E20*H20,2)</f>
        <v>0</v>
      </c>
      <c r="J20" s="171"/>
      <c r="K20" s="172">
        <f>ROUND(E20*J20,2)</f>
        <v>0</v>
      </c>
      <c r="L20" s="172">
        <v>21</v>
      </c>
      <c r="M20" s="172">
        <f>G20*(1+L20/100)</f>
        <v>0</v>
      </c>
      <c r="N20" s="163">
        <v>0</v>
      </c>
      <c r="O20" s="163">
        <f>ROUND(E20*N20,5)</f>
        <v>0</v>
      </c>
      <c r="P20" s="163">
        <v>0</v>
      </c>
      <c r="Q20" s="163">
        <f>ROUND(E20*P20,5)</f>
        <v>0</v>
      </c>
      <c r="R20" s="163"/>
      <c r="S20" s="163"/>
      <c r="T20" s="164">
        <v>5.8000000000000003E-2</v>
      </c>
      <c r="U20" s="163">
        <f>ROUND(E20*T20,2)</f>
        <v>5.07</v>
      </c>
      <c r="V20" s="153"/>
      <c r="W20" s="153"/>
      <c r="X20" s="153"/>
      <c r="Y20" s="153"/>
      <c r="Z20" s="153"/>
      <c r="AA20" s="153"/>
      <c r="AB20" s="153"/>
      <c r="AC20" s="153"/>
      <c r="AD20" s="153"/>
      <c r="AE20" s="153" t="s">
        <v>109</v>
      </c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54">
        <v>8</v>
      </c>
      <c r="B21" s="161" t="s">
        <v>128</v>
      </c>
      <c r="C21" s="192" t="s">
        <v>129</v>
      </c>
      <c r="D21" s="163" t="s">
        <v>108</v>
      </c>
      <c r="E21" s="168">
        <v>68.494240000000005</v>
      </c>
      <c r="F21" s="171"/>
      <c r="G21" s="172">
        <f>ROUND(E21*F21,2)</f>
        <v>0</v>
      </c>
      <c r="H21" s="171"/>
      <c r="I21" s="172">
        <f>ROUND(E21*H21,2)</f>
        <v>0</v>
      </c>
      <c r="J21" s="171"/>
      <c r="K21" s="172">
        <f>ROUND(E21*J21,2)</f>
        <v>0</v>
      </c>
      <c r="L21" s="172">
        <v>21</v>
      </c>
      <c r="M21" s="172">
        <f>G21*(1+L21/100)</f>
        <v>0</v>
      </c>
      <c r="N21" s="163">
        <v>0</v>
      </c>
      <c r="O21" s="163">
        <f>ROUND(E21*N21,5)</f>
        <v>0</v>
      </c>
      <c r="P21" s="163">
        <v>0</v>
      </c>
      <c r="Q21" s="163">
        <f>ROUND(E21*P21,5)</f>
        <v>0</v>
      </c>
      <c r="R21" s="163"/>
      <c r="S21" s="163"/>
      <c r="T21" s="164">
        <v>1.548</v>
      </c>
      <c r="U21" s="163">
        <f>ROUND(E21*T21,2)</f>
        <v>106.03</v>
      </c>
      <c r="V21" s="153"/>
      <c r="W21" s="153"/>
      <c r="X21" s="153"/>
      <c r="Y21" s="153"/>
      <c r="Z21" s="153"/>
      <c r="AA21" s="153"/>
      <c r="AB21" s="153"/>
      <c r="AC21" s="153"/>
      <c r="AD21" s="153"/>
      <c r="AE21" s="153" t="s">
        <v>109</v>
      </c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 x14ac:dyDescent="0.2">
      <c r="A22" s="154"/>
      <c r="B22" s="161"/>
      <c r="C22" s="193" t="s">
        <v>130</v>
      </c>
      <c r="D22" s="165"/>
      <c r="E22" s="169">
        <v>12.53096</v>
      </c>
      <c r="F22" s="172"/>
      <c r="G22" s="172"/>
      <c r="H22" s="172"/>
      <c r="I22" s="172"/>
      <c r="J22" s="172"/>
      <c r="K22" s="172"/>
      <c r="L22" s="172"/>
      <c r="M22" s="172"/>
      <c r="N22" s="163"/>
      <c r="O22" s="163"/>
      <c r="P22" s="163"/>
      <c r="Q22" s="163"/>
      <c r="R22" s="163"/>
      <c r="S22" s="163"/>
      <c r="T22" s="164"/>
      <c r="U22" s="163"/>
      <c r="V22" s="153"/>
      <c r="W22" s="153"/>
      <c r="X22" s="153"/>
      <c r="Y22" s="153"/>
      <c r="Z22" s="153"/>
      <c r="AA22" s="153"/>
      <c r="AB22" s="153"/>
      <c r="AC22" s="153"/>
      <c r="AD22" s="153"/>
      <c r="AE22" s="153" t="s">
        <v>111</v>
      </c>
      <c r="AF22" s="153">
        <v>0</v>
      </c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 x14ac:dyDescent="0.2">
      <c r="A23" s="154"/>
      <c r="B23" s="161"/>
      <c r="C23" s="193" t="s">
        <v>121</v>
      </c>
      <c r="D23" s="165"/>
      <c r="E23" s="169">
        <v>37.723280000000003</v>
      </c>
      <c r="F23" s="172"/>
      <c r="G23" s="172"/>
      <c r="H23" s="172"/>
      <c r="I23" s="172"/>
      <c r="J23" s="172"/>
      <c r="K23" s="172"/>
      <c r="L23" s="172"/>
      <c r="M23" s="172"/>
      <c r="N23" s="163"/>
      <c r="O23" s="163"/>
      <c r="P23" s="163"/>
      <c r="Q23" s="163"/>
      <c r="R23" s="163"/>
      <c r="S23" s="163"/>
      <c r="T23" s="164"/>
      <c r="U23" s="163"/>
      <c r="V23" s="153"/>
      <c r="W23" s="153"/>
      <c r="X23" s="153"/>
      <c r="Y23" s="153"/>
      <c r="Z23" s="153"/>
      <c r="AA23" s="153"/>
      <c r="AB23" s="153"/>
      <c r="AC23" s="153"/>
      <c r="AD23" s="153"/>
      <c r="AE23" s="153" t="s">
        <v>111</v>
      </c>
      <c r="AF23" s="153">
        <v>0</v>
      </c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outlineLevel="1" x14ac:dyDescent="0.2">
      <c r="A24" s="154"/>
      <c r="B24" s="161"/>
      <c r="C24" s="193" t="s">
        <v>131</v>
      </c>
      <c r="D24" s="165"/>
      <c r="E24" s="169">
        <v>18.239999999999998</v>
      </c>
      <c r="F24" s="172"/>
      <c r="G24" s="172"/>
      <c r="H24" s="172"/>
      <c r="I24" s="172"/>
      <c r="J24" s="172"/>
      <c r="K24" s="172"/>
      <c r="L24" s="172"/>
      <c r="M24" s="172"/>
      <c r="N24" s="163"/>
      <c r="O24" s="163"/>
      <c r="P24" s="163"/>
      <c r="Q24" s="163"/>
      <c r="R24" s="163"/>
      <c r="S24" s="163"/>
      <c r="T24" s="164"/>
      <c r="U24" s="163"/>
      <c r="V24" s="153"/>
      <c r="W24" s="153"/>
      <c r="X24" s="153"/>
      <c r="Y24" s="153"/>
      <c r="Z24" s="153"/>
      <c r="AA24" s="153"/>
      <c r="AB24" s="153"/>
      <c r="AC24" s="153"/>
      <c r="AD24" s="153"/>
      <c r="AE24" s="153" t="s">
        <v>111</v>
      </c>
      <c r="AF24" s="153">
        <v>0</v>
      </c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54">
        <v>9</v>
      </c>
      <c r="B25" s="161" t="s">
        <v>132</v>
      </c>
      <c r="C25" s="192" t="s">
        <v>133</v>
      </c>
      <c r="D25" s="163" t="s">
        <v>114</v>
      </c>
      <c r="E25" s="168">
        <v>63.84</v>
      </c>
      <c r="F25" s="171"/>
      <c r="G25" s="172">
        <f>ROUND(E25*F25,2)</f>
        <v>0</v>
      </c>
      <c r="H25" s="171"/>
      <c r="I25" s="172">
        <f>ROUND(E25*H25,2)</f>
        <v>0</v>
      </c>
      <c r="J25" s="171"/>
      <c r="K25" s="172">
        <f>ROUND(E25*J25,2)</f>
        <v>0</v>
      </c>
      <c r="L25" s="172">
        <v>21</v>
      </c>
      <c r="M25" s="172">
        <f>G25*(1+L25/100)</f>
        <v>0</v>
      </c>
      <c r="N25" s="163">
        <v>6.9999999999999999E-4</v>
      </c>
      <c r="O25" s="163">
        <f>ROUND(E25*N25,5)</f>
        <v>4.4690000000000001E-2</v>
      </c>
      <c r="P25" s="163">
        <v>0</v>
      </c>
      <c r="Q25" s="163">
        <f>ROUND(E25*P25,5)</f>
        <v>0</v>
      </c>
      <c r="R25" s="163"/>
      <c r="S25" s="163"/>
      <c r="T25" s="164">
        <v>0.156</v>
      </c>
      <c r="U25" s="163">
        <f>ROUND(E25*T25,2)</f>
        <v>9.9600000000000009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109</v>
      </c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">
      <c r="A26" s="154"/>
      <c r="B26" s="161"/>
      <c r="C26" s="193" t="s">
        <v>134</v>
      </c>
      <c r="D26" s="165"/>
      <c r="E26" s="169">
        <v>63.84</v>
      </c>
      <c r="F26" s="172"/>
      <c r="G26" s="172"/>
      <c r="H26" s="172"/>
      <c r="I26" s="172"/>
      <c r="J26" s="172"/>
      <c r="K26" s="172"/>
      <c r="L26" s="172"/>
      <c r="M26" s="172"/>
      <c r="N26" s="163"/>
      <c r="O26" s="163"/>
      <c r="P26" s="163"/>
      <c r="Q26" s="163"/>
      <c r="R26" s="163"/>
      <c r="S26" s="163"/>
      <c r="T26" s="164"/>
      <c r="U26" s="163"/>
      <c r="V26" s="153"/>
      <c r="W26" s="153"/>
      <c r="X26" s="153"/>
      <c r="Y26" s="153"/>
      <c r="Z26" s="153"/>
      <c r="AA26" s="153"/>
      <c r="AB26" s="153"/>
      <c r="AC26" s="153"/>
      <c r="AD26" s="153"/>
      <c r="AE26" s="153" t="s">
        <v>111</v>
      </c>
      <c r="AF26" s="153">
        <v>0</v>
      </c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54">
        <v>10</v>
      </c>
      <c r="B27" s="161" t="s">
        <v>135</v>
      </c>
      <c r="C27" s="192" t="s">
        <v>136</v>
      </c>
      <c r="D27" s="163" t="s">
        <v>114</v>
      </c>
      <c r="E27" s="168">
        <v>63.84</v>
      </c>
      <c r="F27" s="171"/>
      <c r="G27" s="172">
        <f>ROUND(E27*F27,2)</f>
        <v>0</v>
      </c>
      <c r="H27" s="171"/>
      <c r="I27" s="172">
        <f>ROUND(E27*H27,2)</f>
        <v>0</v>
      </c>
      <c r="J27" s="171"/>
      <c r="K27" s="172">
        <f>ROUND(E27*J27,2)</f>
        <v>0</v>
      </c>
      <c r="L27" s="172">
        <v>21</v>
      </c>
      <c r="M27" s="172">
        <f>G27*(1+L27/100)</f>
        <v>0</v>
      </c>
      <c r="N27" s="163">
        <v>0</v>
      </c>
      <c r="O27" s="163">
        <f>ROUND(E27*N27,5)</f>
        <v>0</v>
      </c>
      <c r="P27" s="163">
        <v>0</v>
      </c>
      <c r="Q27" s="163">
        <f>ROUND(E27*P27,5)</f>
        <v>0</v>
      </c>
      <c r="R27" s="163"/>
      <c r="S27" s="163"/>
      <c r="T27" s="164">
        <v>9.5000000000000001E-2</v>
      </c>
      <c r="U27" s="163">
        <f>ROUND(E27*T27,2)</f>
        <v>6.06</v>
      </c>
      <c r="V27" s="153"/>
      <c r="W27" s="153"/>
      <c r="X27" s="153"/>
      <c r="Y27" s="153"/>
      <c r="Z27" s="153"/>
      <c r="AA27" s="153"/>
      <c r="AB27" s="153"/>
      <c r="AC27" s="153"/>
      <c r="AD27" s="153"/>
      <c r="AE27" s="153" t="s">
        <v>109</v>
      </c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54"/>
      <c r="B28" s="161"/>
      <c r="C28" s="193" t="s">
        <v>134</v>
      </c>
      <c r="D28" s="165"/>
      <c r="E28" s="169">
        <v>63.84</v>
      </c>
      <c r="F28" s="172"/>
      <c r="G28" s="172"/>
      <c r="H28" s="172"/>
      <c r="I28" s="172"/>
      <c r="J28" s="172"/>
      <c r="K28" s="172"/>
      <c r="L28" s="172"/>
      <c r="M28" s="172"/>
      <c r="N28" s="163"/>
      <c r="O28" s="163"/>
      <c r="P28" s="163"/>
      <c r="Q28" s="163"/>
      <c r="R28" s="163"/>
      <c r="S28" s="163"/>
      <c r="T28" s="164"/>
      <c r="U28" s="163"/>
      <c r="V28" s="153"/>
      <c r="W28" s="153"/>
      <c r="X28" s="153"/>
      <c r="Y28" s="153"/>
      <c r="Z28" s="153"/>
      <c r="AA28" s="153"/>
      <c r="AB28" s="153"/>
      <c r="AC28" s="153"/>
      <c r="AD28" s="153"/>
      <c r="AE28" s="153" t="s">
        <v>111</v>
      </c>
      <c r="AF28" s="153">
        <v>0</v>
      </c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ht="22.5" outlineLevel="1" x14ac:dyDescent="0.2">
      <c r="A29" s="154">
        <v>11</v>
      </c>
      <c r="B29" s="161" t="s">
        <v>137</v>
      </c>
      <c r="C29" s="192" t="s">
        <v>138</v>
      </c>
      <c r="D29" s="163" t="s">
        <v>108</v>
      </c>
      <c r="E29" s="168">
        <v>214.55868000000001</v>
      </c>
      <c r="F29" s="171"/>
      <c r="G29" s="172">
        <f>ROUND(E29*F29,2)</f>
        <v>0</v>
      </c>
      <c r="H29" s="171"/>
      <c r="I29" s="172">
        <f>ROUND(E29*H29,2)</f>
        <v>0</v>
      </c>
      <c r="J29" s="171"/>
      <c r="K29" s="172">
        <f>ROUND(E29*J29,2)</f>
        <v>0</v>
      </c>
      <c r="L29" s="172">
        <v>21</v>
      </c>
      <c r="M29" s="172">
        <f>G29*(1+L29/100)</f>
        <v>0</v>
      </c>
      <c r="N29" s="163">
        <v>0</v>
      </c>
      <c r="O29" s="163">
        <f>ROUND(E29*N29,5)</f>
        <v>0</v>
      </c>
      <c r="P29" s="163">
        <v>0</v>
      </c>
      <c r="Q29" s="163">
        <f>ROUND(E29*P29,5)</f>
        <v>0</v>
      </c>
      <c r="R29" s="163"/>
      <c r="S29" s="163"/>
      <c r="T29" s="164">
        <v>1.0999999999999999E-2</v>
      </c>
      <c r="U29" s="163">
        <f>ROUND(E29*T29,2)</f>
        <v>2.36</v>
      </c>
      <c r="V29" s="153"/>
      <c r="W29" s="153"/>
      <c r="X29" s="153"/>
      <c r="Y29" s="153"/>
      <c r="Z29" s="153"/>
      <c r="AA29" s="153"/>
      <c r="AB29" s="153"/>
      <c r="AC29" s="153"/>
      <c r="AD29" s="153"/>
      <c r="AE29" s="153" t="s">
        <v>109</v>
      </c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54"/>
      <c r="B30" s="161"/>
      <c r="C30" s="193" t="s">
        <v>139</v>
      </c>
      <c r="D30" s="165"/>
      <c r="E30" s="169">
        <v>52.995399999999997</v>
      </c>
      <c r="F30" s="172"/>
      <c r="G30" s="172"/>
      <c r="H30" s="172"/>
      <c r="I30" s="172"/>
      <c r="J30" s="172"/>
      <c r="K30" s="172"/>
      <c r="L30" s="172"/>
      <c r="M30" s="172"/>
      <c r="N30" s="163"/>
      <c r="O30" s="163"/>
      <c r="P30" s="163"/>
      <c r="Q30" s="163"/>
      <c r="R30" s="163"/>
      <c r="S30" s="163"/>
      <c r="T30" s="164"/>
      <c r="U30" s="163"/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111</v>
      </c>
      <c r="AF30" s="153">
        <v>0</v>
      </c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54"/>
      <c r="B31" s="161"/>
      <c r="C31" s="193" t="s">
        <v>140</v>
      </c>
      <c r="D31" s="165"/>
      <c r="E31" s="169">
        <v>87.36</v>
      </c>
      <c r="F31" s="172"/>
      <c r="G31" s="172"/>
      <c r="H31" s="172"/>
      <c r="I31" s="172"/>
      <c r="J31" s="172"/>
      <c r="K31" s="172"/>
      <c r="L31" s="172"/>
      <c r="M31" s="172"/>
      <c r="N31" s="163"/>
      <c r="O31" s="163"/>
      <c r="P31" s="163"/>
      <c r="Q31" s="163"/>
      <c r="R31" s="163"/>
      <c r="S31" s="163"/>
      <c r="T31" s="164"/>
      <c r="U31" s="163"/>
      <c r="V31" s="153"/>
      <c r="W31" s="153"/>
      <c r="X31" s="153"/>
      <c r="Y31" s="153"/>
      <c r="Z31" s="153"/>
      <c r="AA31" s="153"/>
      <c r="AB31" s="153"/>
      <c r="AC31" s="153"/>
      <c r="AD31" s="153"/>
      <c r="AE31" s="153" t="s">
        <v>111</v>
      </c>
      <c r="AF31" s="153">
        <v>0</v>
      </c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54"/>
      <c r="B32" s="161"/>
      <c r="C32" s="193" t="s">
        <v>141</v>
      </c>
      <c r="D32" s="165"/>
      <c r="E32" s="169">
        <v>74.203280000000007</v>
      </c>
      <c r="F32" s="172"/>
      <c r="G32" s="172"/>
      <c r="H32" s="172"/>
      <c r="I32" s="172"/>
      <c r="J32" s="172"/>
      <c r="K32" s="172"/>
      <c r="L32" s="172"/>
      <c r="M32" s="172"/>
      <c r="N32" s="163"/>
      <c r="O32" s="163"/>
      <c r="P32" s="163"/>
      <c r="Q32" s="163"/>
      <c r="R32" s="163"/>
      <c r="S32" s="163"/>
      <c r="T32" s="164"/>
      <c r="U32" s="163"/>
      <c r="V32" s="153"/>
      <c r="W32" s="153"/>
      <c r="X32" s="153"/>
      <c r="Y32" s="153"/>
      <c r="Z32" s="153"/>
      <c r="AA32" s="153"/>
      <c r="AB32" s="153"/>
      <c r="AC32" s="153"/>
      <c r="AD32" s="153"/>
      <c r="AE32" s="153" t="s">
        <v>111</v>
      </c>
      <c r="AF32" s="153">
        <v>0</v>
      </c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">
      <c r="A33" s="154">
        <v>12</v>
      </c>
      <c r="B33" s="161" t="s">
        <v>142</v>
      </c>
      <c r="C33" s="192" t="s">
        <v>143</v>
      </c>
      <c r="D33" s="163" t="s">
        <v>108</v>
      </c>
      <c r="E33" s="168">
        <v>1072.7934</v>
      </c>
      <c r="F33" s="171"/>
      <c r="G33" s="172">
        <f>ROUND(E33*F33,2)</f>
        <v>0</v>
      </c>
      <c r="H33" s="171"/>
      <c r="I33" s="172">
        <f>ROUND(E33*H33,2)</f>
        <v>0</v>
      </c>
      <c r="J33" s="171"/>
      <c r="K33" s="172">
        <f>ROUND(E33*J33,2)</f>
        <v>0</v>
      </c>
      <c r="L33" s="172">
        <v>21</v>
      </c>
      <c r="M33" s="172">
        <f>G33*(1+L33/100)</f>
        <v>0</v>
      </c>
      <c r="N33" s="163">
        <v>0</v>
      </c>
      <c r="O33" s="163">
        <f>ROUND(E33*N33,5)</f>
        <v>0</v>
      </c>
      <c r="P33" s="163">
        <v>0</v>
      </c>
      <c r="Q33" s="163">
        <f>ROUND(E33*P33,5)</f>
        <v>0</v>
      </c>
      <c r="R33" s="163"/>
      <c r="S33" s="163"/>
      <c r="T33" s="164">
        <v>0</v>
      </c>
      <c r="U33" s="163">
        <f>ROUND(E33*T33,2)</f>
        <v>0</v>
      </c>
      <c r="V33" s="153"/>
      <c r="W33" s="153"/>
      <c r="X33" s="153"/>
      <c r="Y33" s="153"/>
      <c r="Z33" s="153"/>
      <c r="AA33" s="153"/>
      <c r="AB33" s="153"/>
      <c r="AC33" s="153"/>
      <c r="AD33" s="153"/>
      <c r="AE33" s="153" t="s">
        <v>109</v>
      </c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 x14ac:dyDescent="0.2">
      <c r="A34" s="154"/>
      <c r="B34" s="161"/>
      <c r="C34" s="193" t="s">
        <v>144</v>
      </c>
      <c r="D34" s="165"/>
      <c r="E34" s="169">
        <v>1072.7934</v>
      </c>
      <c r="F34" s="172"/>
      <c r="G34" s="172"/>
      <c r="H34" s="172"/>
      <c r="I34" s="172"/>
      <c r="J34" s="172"/>
      <c r="K34" s="172"/>
      <c r="L34" s="172"/>
      <c r="M34" s="172"/>
      <c r="N34" s="163"/>
      <c r="O34" s="163"/>
      <c r="P34" s="163"/>
      <c r="Q34" s="163"/>
      <c r="R34" s="163"/>
      <c r="S34" s="163"/>
      <c r="T34" s="164"/>
      <c r="U34" s="163"/>
      <c r="V34" s="153"/>
      <c r="W34" s="153"/>
      <c r="X34" s="153"/>
      <c r="Y34" s="153"/>
      <c r="Z34" s="153"/>
      <c r="AA34" s="153"/>
      <c r="AB34" s="153"/>
      <c r="AC34" s="153"/>
      <c r="AD34" s="153"/>
      <c r="AE34" s="153" t="s">
        <v>111</v>
      </c>
      <c r="AF34" s="153">
        <v>0</v>
      </c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outlineLevel="1" x14ac:dyDescent="0.2">
      <c r="A35" s="154">
        <v>13</v>
      </c>
      <c r="B35" s="161" t="s">
        <v>145</v>
      </c>
      <c r="C35" s="192" t="s">
        <v>146</v>
      </c>
      <c r="D35" s="163" t="s">
        <v>108</v>
      </c>
      <c r="E35" s="168">
        <v>214.55868000000001</v>
      </c>
      <c r="F35" s="171"/>
      <c r="G35" s="172">
        <f>ROUND(E35*F35,2)</f>
        <v>0</v>
      </c>
      <c r="H35" s="171"/>
      <c r="I35" s="172">
        <f>ROUND(E35*H35,2)</f>
        <v>0</v>
      </c>
      <c r="J35" s="171"/>
      <c r="K35" s="172">
        <f>ROUND(E35*J35,2)</f>
        <v>0</v>
      </c>
      <c r="L35" s="172">
        <v>21</v>
      </c>
      <c r="M35" s="172">
        <f>G35*(1+L35/100)</f>
        <v>0</v>
      </c>
      <c r="N35" s="163">
        <v>0</v>
      </c>
      <c r="O35" s="163">
        <f>ROUND(E35*N35,5)</f>
        <v>0</v>
      </c>
      <c r="P35" s="163">
        <v>0</v>
      </c>
      <c r="Q35" s="163">
        <f>ROUND(E35*P35,5)</f>
        <v>0</v>
      </c>
      <c r="R35" s="163"/>
      <c r="S35" s="163"/>
      <c r="T35" s="164">
        <v>8.9999999999999993E-3</v>
      </c>
      <c r="U35" s="163">
        <f>ROUND(E35*T35,2)</f>
        <v>1.93</v>
      </c>
      <c r="V35" s="153"/>
      <c r="W35" s="153"/>
      <c r="X35" s="153"/>
      <c r="Y35" s="153"/>
      <c r="Z35" s="153"/>
      <c r="AA35" s="153"/>
      <c r="AB35" s="153"/>
      <c r="AC35" s="153"/>
      <c r="AD35" s="153"/>
      <c r="AE35" s="153" t="s">
        <v>109</v>
      </c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outlineLevel="1" x14ac:dyDescent="0.2">
      <c r="A36" s="154">
        <v>14</v>
      </c>
      <c r="B36" s="161" t="s">
        <v>147</v>
      </c>
      <c r="C36" s="192" t="s">
        <v>148</v>
      </c>
      <c r="D36" s="163" t="s">
        <v>108</v>
      </c>
      <c r="E36" s="168">
        <v>214.55868000000001</v>
      </c>
      <c r="F36" s="171"/>
      <c r="G36" s="172">
        <f>ROUND(E36*F36,2)</f>
        <v>0</v>
      </c>
      <c r="H36" s="171"/>
      <c r="I36" s="172">
        <f>ROUND(E36*H36,2)</f>
        <v>0</v>
      </c>
      <c r="J36" s="171"/>
      <c r="K36" s="172">
        <f>ROUND(E36*J36,2)</f>
        <v>0</v>
      </c>
      <c r="L36" s="172">
        <v>21</v>
      </c>
      <c r="M36" s="172">
        <f>G36*(1+L36/100)</f>
        <v>0</v>
      </c>
      <c r="N36" s="163">
        <v>0</v>
      </c>
      <c r="O36" s="163">
        <f>ROUND(E36*N36,5)</f>
        <v>0</v>
      </c>
      <c r="P36" s="163">
        <v>0</v>
      </c>
      <c r="Q36" s="163">
        <f>ROUND(E36*P36,5)</f>
        <v>0</v>
      </c>
      <c r="R36" s="163"/>
      <c r="S36" s="163"/>
      <c r="T36" s="164">
        <v>0</v>
      </c>
      <c r="U36" s="163">
        <f>ROUND(E36*T36,2)</f>
        <v>0</v>
      </c>
      <c r="V36" s="153"/>
      <c r="W36" s="153"/>
      <c r="X36" s="153"/>
      <c r="Y36" s="153"/>
      <c r="Z36" s="153"/>
      <c r="AA36" s="153"/>
      <c r="AB36" s="153"/>
      <c r="AC36" s="153"/>
      <c r="AD36" s="153"/>
      <c r="AE36" s="153" t="s">
        <v>109</v>
      </c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54">
        <v>15</v>
      </c>
      <c r="B37" s="161" t="s">
        <v>149</v>
      </c>
      <c r="C37" s="192" t="s">
        <v>150</v>
      </c>
      <c r="D37" s="163" t="s">
        <v>151</v>
      </c>
      <c r="E37" s="168">
        <v>26.091899999999999</v>
      </c>
      <c r="F37" s="171"/>
      <c r="G37" s="172">
        <f>ROUND(E37*F37,2)</f>
        <v>0</v>
      </c>
      <c r="H37" s="171"/>
      <c r="I37" s="172">
        <f>ROUND(E37*H37,2)</f>
        <v>0</v>
      </c>
      <c r="J37" s="171"/>
      <c r="K37" s="172">
        <f>ROUND(E37*J37,2)</f>
        <v>0</v>
      </c>
      <c r="L37" s="172">
        <v>21</v>
      </c>
      <c r="M37" s="172">
        <f>G37*(1+L37/100)</f>
        <v>0</v>
      </c>
      <c r="N37" s="163">
        <v>0</v>
      </c>
      <c r="O37" s="163">
        <f>ROUND(E37*N37,5)</f>
        <v>0</v>
      </c>
      <c r="P37" s="163">
        <v>0.27</v>
      </c>
      <c r="Q37" s="163">
        <f>ROUND(E37*P37,5)</f>
        <v>7.04481</v>
      </c>
      <c r="R37" s="163"/>
      <c r="S37" s="163"/>
      <c r="T37" s="164">
        <v>0.123</v>
      </c>
      <c r="U37" s="163">
        <f>ROUND(E37*T37,2)</f>
        <v>3.21</v>
      </c>
      <c r="V37" s="153"/>
      <c r="W37" s="153"/>
      <c r="X37" s="153"/>
      <c r="Y37" s="153"/>
      <c r="Z37" s="153"/>
      <c r="AA37" s="153"/>
      <c r="AB37" s="153"/>
      <c r="AC37" s="153"/>
      <c r="AD37" s="153"/>
      <c r="AE37" s="153" t="s">
        <v>109</v>
      </c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 x14ac:dyDescent="0.2">
      <c r="A38" s="154"/>
      <c r="B38" s="161"/>
      <c r="C38" s="193" t="s">
        <v>152</v>
      </c>
      <c r="D38" s="165"/>
      <c r="E38" s="169">
        <v>26.091899999999999</v>
      </c>
      <c r="F38" s="172"/>
      <c r="G38" s="172"/>
      <c r="H38" s="172"/>
      <c r="I38" s="172"/>
      <c r="J38" s="172"/>
      <c r="K38" s="172"/>
      <c r="L38" s="172"/>
      <c r="M38" s="172"/>
      <c r="N38" s="163"/>
      <c r="O38" s="163"/>
      <c r="P38" s="163"/>
      <c r="Q38" s="163"/>
      <c r="R38" s="163"/>
      <c r="S38" s="163"/>
      <c r="T38" s="164"/>
      <c r="U38" s="163"/>
      <c r="V38" s="153"/>
      <c r="W38" s="153"/>
      <c r="X38" s="153"/>
      <c r="Y38" s="153"/>
      <c r="Z38" s="153"/>
      <c r="AA38" s="153"/>
      <c r="AB38" s="153"/>
      <c r="AC38" s="153"/>
      <c r="AD38" s="153"/>
      <c r="AE38" s="153" t="s">
        <v>111</v>
      </c>
      <c r="AF38" s="153">
        <v>0</v>
      </c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outlineLevel="1" x14ac:dyDescent="0.2">
      <c r="A39" s="154">
        <v>16</v>
      </c>
      <c r="B39" s="161" t="s">
        <v>153</v>
      </c>
      <c r="C39" s="192" t="s">
        <v>154</v>
      </c>
      <c r="D39" s="163" t="s">
        <v>151</v>
      </c>
      <c r="E39" s="168">
        <v>23.616599999999998</v>
      </c>
      <c r="F39" s="171"/>
      <c r="G39" s="172">
        <f>ROUND(E39*F39,2)</f>
        <v>0</v>
      </c>
      <c r="H39" s="171"/>
      <c r="I39" s="172">
        <f>ROUND(E39*H39,2)</f>
        <v>0</v>
      </c>
      <c r="J39" s="171"/>
      <c r="K39" s="172">
        <f>ROUND(E39*J39,2)</f>
        <v>0</v>
      </c>
      <c r="L39" s="172">
        <v>21</v>
      </c>
      <c r="M39" s="172">
        <f>G39*(1+L39/100)</f>
        <v>0</v>
      </c>
      <c r="N39" s="163">
        <v>0</v>
      </c>
      <c r="O39" s="163">
        <f>ROUND(E39*N39,5)</f>
        <v>0</v>
      </c>
      <c r="P39" s="163">
        <v>0.125</v>
      </c>
      <c r="Q39" s="163">
        <f>ROUND(E39*P39,5)</f>
        <v>2.95208</v>
      </c>
      <c r="R39" s="163"/>
      <c r="S39" s="163"/>
      <c r="T39" s="164">
        <v>0.08</v>
      </c>
      <c r="U39" s="163">
        <f>ROUND(E39*T39,2)</f>
        <v>1.89</v>
      </c>
      <c r="V39" s="153"/>
      <c r="W39" s="153"/>
      <c r="X39" s="153"/>
      <c r="Y39" s="153"/>
      <c r="Z39" s="153"/>
      <c r="AA39" s="153"/>
      <c r="AB39" s="153"/>
      <c r="AC39" s="153"/>
      <c r="AD39" s="153"/>
      <c r="AE39" s="153" t="s">
        <v>109</v>
      </c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outlineLevel="1" x14ac:dyDescent="0.2">
      <c r="A40" s="154"/>
      <c r="B40" s="161"/>
      <c r="C40" s="193" t="s">
        <v>155</v>
      </c>
      <c r="D40" s="165"/>
      <c r="E40" s="169">
        <v>23.616599999999998</v>
      </c>
      <c r="F40" s="172"/>
      <c r="G40" s="172"/>
      <c r="H40" s="172"/>
      <c r="I40" s="172"/>
      <c r="J40" s="172"/>
      <c r="K40" s="172"/>
      <c r="L40" s="172"/>
      <c r="M40" s="172"/>
      <c r="N40" s="163"/>
      <c r="O40" s="163"/>
      <c r="P40" s="163"/>
      <c r="Q40" s="163"/>
      <c r="R40" s="163"/>
      <c r="S40" s="163"/>
      <c r="T40" s="164"/>
      <c r="U40" s="163"/>
      <c r="V40" s="153"/>
      <c r="W40" s="153"/>
      <c r="X40" s="153"/>
      <c r="Y40" s="153"/>
      <c r="Z40" s="153"/>
      <c r="AA40" s="153"/>
      <c r="AB40" s="153"/>
      <c r="AC40" s="153"/>
      <c r="AD40" s="153"/>
      <c r="AE40" s="153" t="s">
        <v>111</v>
      </c>
      <c r="AF40" s="153">
        <v>0</v>
      </c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ht="22.5" outlineLevel="1" x14ac:dyDescent="0.2">
      <c r="A41" s="154">
        <v>17</v>
      </c>
      <c r="B41" s="161" t="s">
        <v>156</v>
      </c>
      <c r="C41" s="192" t="s">
        <v>157</v>
      </c>
      <c r="D41" s="163" t="s">
        <v>151</v>
      </c>
      <c r="E41" s="168">
        <v>7.1424000000000003</v>
      </c>
      <c r="F41" s="171"/>
      <c r="G41" s="172">
        <f>ROUND(E41*F41,2)</f>
        <v>0</v>
      </c>
      <c r="H41" s="171"/>
      <c r="I41" s="172">
        <f>ROUND(E41*H41,2)</f>
        <v>0</v>
      </c>
      <c r="J41" s="171"/>
      <c r="K41" s="172">
        <f>ROUND(E41*J41,2)</f>
        <v>0</v>
      </c>
      <c r="L41" s="172">
        <v>21</v>
      </c>
      <c r="M41" s="172">
        <f>G41*(1+L41/100)</f>
        <v>0</v>
      </c>
      <c r="N41" s="163">
        <v>0</v>
      </c>
      <c r="O41" s="163">
        <f>ROUND(E41*N41,5)</f>
        <v>0</v>
      </c>
      <c r="P41" s="163">
        <v>0.46432000000000001</v>
      </c>
      <c r="Q41" s="163">
        <f>ROUND(E41*P41,5)</f>
        <v>3.31636</v>
      </c>
      <c r="R41" s="163"/>
      <c r="S41" s="163"/>
      <c r="T41" s="164">
        <v>0.26500000000000001</v>
      </c>
      <c r="U41" s="163">
        <f>ROUND(E41*T41,2)</f>
        <v>1.89</v>
      </c>
      <c r="V41" s="153"/>
      <c r="W41" s="153"/>
      <c r="X41" s="153"/>
      <c r="Y41" s="153"/>
      <c r="Z41" s="153"/>
      <c r="AA41" s="153"/>
      <c r="AB41" s="153"/>
      <c r="AC41" s="153"/>
      <c r="AD41" s="153"/>
      <c r="AE41" s="153" t="s">
        <v>109</v>
      </c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">
      <c r="A42" s="154"/>
      <c r="B42" s="161"/>
      <c r="C42" s="193" t="s">
        <v>158</v>
      </c>
      <c r="D42" s="165"/>
      <c r="E42" s="169">
        <v>7.1424000000000003</v>
      </c>
      <c r="F42" s="172"/>
      <c r="G42" s="172"/>
      <c r="H42" s="172"/>
      <c r="I42" s="172"/>
      <c r="J42" s="172"/>
      <c r="K42" s="172"/>
      <c r="L42" s="172"/>
      <c r="M42" s="172"/>
      <c r="N42" s="163"/>
      <c r="O42" s="163"/>
      <c r="P42" s="163"/>
      <c r="Q42" s="163"/>
      <c r="R42" s="163"/>
      <c r="S42" s="163"/>
      <c r="T42" s="164"/>
      <c r="U42" s="163"/>
      <c r="V42" s="153"/>
      <c r="W42" s="153"/>
      <c r="X42" s="153"/>
      <c r="Y42" s="153"/>
      <c r="Z42" s="153"/>
      <c r="AA42" s="153"/>
      <c r="AB42" s="153"/>
      <c r="AC42" s="153"/>
      <c r="AD42" s="153"/>
      <c r="AE42" s="153" t="s">
        <v>111</v>
      </c>
      <c r="AF42" s="153">
        <v>0</v>
      </c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">
      <c r="A43" s="154">
        <v>18</v>
      </c>
      <c r="B43" s="161" t="s">
        <v>159</v>
      </c>
      <c r="C43" s="192" t="s">
        <v>160</v>
      </c>
      <c r="D43" s="163" t="s">
        <v>114</v>
      </c>
      <c r="E43" s="168">
        <v>23.7699</v>
      </c>
      <c r="F43" s="171"/>
      <c r="G43" s="172">
        <f>ROUND(E43*F43,2)</f>
        <v>0</v>
      </c>
      <c r="H43" s="171"/>
      <c r="I43" s="172">
        <f>ROUND(E43*H43,2)</f>
        <v>0</v>
      </c>
      <c r="J43" s="171"/>
      <c r="K43" s="172">
        <f>ROUND(E43*J43,2)</f>
        <v>0</v>
      </c>
      <c r="L43" s="172">
        <v>21</v>
      </c>
      <c r="M43" s="172">
        <f>G43*(1+L43/100)</f>
        <v>0</v>
      </c>
      <c r="N43" s="163">
        <v>0</v>
      </c>
      <c r="O43" s="163">
        <f>ROUND(E43*N43,5)</f>
        <v>0</v>
      </c>
      <c r="P43" s="163">
        <v>0.22500000000000001</v>
      </c>
      <c r="Q43" s="163">
        <f>ROUND(E43*P43,5)</f>
        <v>5.34823</v>
      </c>
      <c r="R43" s="163"/>
      <c r="S43" s="163"/>
      <c r="T43" s="164">
        <v>0.14199999999999999</v>
      </c>
      <c r="U43" s="163">
        <f>ROUND(E43*T43,2)</f>
        <v>3.38</v>
      </c>
      <c r="V43" s="153"/>
      <c r="W43" s="153"/>
      <c r="X43" s="153"/>
      <c r="Y43" s="153"/>
      <c r="Z43" s="153"/>
      <c r="AA43" s="153"/>
      <c r="AB43" s="153"/>
      <c r="AC43" s="153"/>
      <c r="AD43" s="153"/>
      <c r="AE43" s="153" t="s">
        <v>109</v>
      </c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outlineLevel="1" x14ac:dyDescent="0.2">
      <c r="A44" s="154"/>
      <c r="B44" s="161"/>
      <c r="C44" s="193" t="s">
        <v>161</v>
      </c>
      <c r="D44" s="165"/>
      <c r="E44" s="169">
        <v>23.7699</v>
      </c>
      <c r="F44" s="172"/>
      <c r="G44" s="172"/>
      <c r="H44" s="172"/>
      <c r="I44" s="172"/>
      <c r="J44" s="172"/>
      <c r="K44" s="172"/>
      <c r="L44" s="172"/>
      <c r="M44" s="172"/>
      <c r="N44" s="163"/>
      <c r="O44" s="163"/>
      <c r="P44" s="163"/>
      <c r="Q44" s="163"/>
      <c r="R44" s="163"/>
      <c r="S44" s="163"/>
      <c r="T44" s="164"/>
      <c r="U44" s="163"/>
      <c r="V44" s="153"/>
      <c r="W44" s="153"/>
      <c r="X44" s="153"/>
      <c r="Y44" s="153"/>
      <c r="Z44" s="153"/>
      <c r="AA44" s="153"/>
      <c r="AB44" s="153"/>
      <c r="AC44" s="153"/>
      <c r="AD44" s="153"/>
      <c r="AE44" s="153" t="s">
        <v>111</v>
      </c>
      <c r="AF44" s="153">
        <v>0</v>
      </c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">
      <c r="A45" s="154">
        <v>19</v>
      </c>
      <c r="B45" s="161" t="s">
        <v>162</v>
      </c>
      <c r="C45" s="192" t="s">
        <v>163</v>
      </c>
      <c r="D45" s="163" t="s">
        <v>114</v>
      </c>
      <c r="E45" s="168">
        <v>68.811499999999995</v>
      </c>
      <c r="F45" s="171"/>
      <c r="G45" s="172">
        <f>ROUND(E45*F45,2)</f>
        <v>0</v>
      </c>
      <c r="H45" s="171"/>
      <c r="I45" s="172">
        <f>ROUND(E45*H45,2)</f>
        <v>0</v>
      </c>
      <c r="J45" s="171"/>
      <c r="K45" s="172">
        <f>ROUND(E45*J45,2)</f>
        <v>0</v>
      </c>
      <c r="L45" s="172">
        <v>21</v>
      </c>
      <c r="M45" s="172">
        <f>G45*(1+L45/100)</f>
        <v>0</v>
      </c>
      <c r="N45" s="163">
        <v>0</v>
      </c>
      <c r="O45" s="163">
        <f>ROUND(E45*N45,5)</f>
        <v>0</v>
      </c>
      <c r="P45" s="163">
        <v>0.40799999999999997</v>
      </c>
      <c r="Q45" s="163">
        <f>ROUND(E45*P45,5)</f>
        <v>28.075089999999999</v>
      </c>
      <c r="R45" s="163"/>
      <c r="S45" s="163"/>
      <c r="T45" s="164">
        <v>6.2E-2</v>
      </c>
      <c r="U45" s="163">
        <f>ROUND(E45*T45,2)</f>
        <v>4.2699999999999996</v>
      </c>
      <c r="V45" s="153"/>
      <c r="W45" s="153"/>
      <c r="X45" s="153"/>
      <c r="Y45" s="153"/>
      <c r="Z45" s="153"/>
      <c r="AA45" s="153"/>
      <c r="AB45" s="153"/>
      <c r="AC45" s="153"/>
      <c r="AD45" s="153"/>
      <c r="AE45" s="153" t="s">
        <v>109</v>
      </c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54"/>
      <c r="B46" s="161"/>
      <c r="C46" s="251" t="s">
        <v>164</v>
      </c>
      <c r="D46" s="252"/>
      <c r="E46" s="253"/>
      <c r="F46" s="254"/>
      <c r="G46" s="255"/>
      <c r="H46" s="172"/>
      <c r="I46" s="172"/>
      <c r="J46" s="172"/>
      <c r="K46" s="172"/>
      <c r="L46" s="172"/>
      <c r="M46" s="172"/>
      <c r="N46" s="163"/>
      <c r="O46" s="163"/>
      <c r="P46" s="163"/>
      <c r="Q46" s="163"/>
      <c r="R46" s="163"/>
      <c r="S46" s="163"/>
      <c r="T46" s="164"/>
      <c r="U46" s="163"/>
      <c r="V46" s="153"/>
      <c r="W46" s="153"/>
      <c r="X46" s="153"/>
      <c r="Y46" s="153"/>
      <c r="Z46" s="153"/>
      <c r="AA46" s="153"/>
      <c r="AB46" s="153"/>
      <c r="AC46" s="153"/>
      <c r="AD46" s="153"/>
      <c r="AE46" s="153" t="s">
        <v>165</v>
      </c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6" t="str">
        <f>C46</f>
        <v>Plocha podél bytových domů</v>
      </c>
      <c r="BB46" s="153"/>
      <c r="BC46" s="153"/>
      <c r="BD46" s="153"/>
      <c r="BE46" s="153"/>
      <c r="BF46" s="153"/>
      <c r="BG46" s="153"/>
      <c r="BH46" s="153"/>
    </row>
    <row r="47" spans="1:60" outlineLevel="1" x14ac:dyDescent="0.2">
      <c r="A47" s="154"/>
      <c r="B47" s="161"/>
      <c r="C47" s="193" t="s">
        <v>166</v>
      </c>
      <c r="D47" s="165"/>
      <c r="E47" s="169">
        <v>68.811499999999995</v>
      </c>
      <c r="F47" s="172"/>
      <c r="G47" s="172"/>
      <c r="H47" s="172"/>
      <c r="I47" s="172"/>
      <c r="J47" s="172"/>
      <c r="K47" s="172"/>
      <c r="L47" s="172"/>
      <c r="M47" s="172"/>
      <c r="N47" s="163"/>
      <c r="O47" s="163"/>
      <c r="P47" s="163"/>
      <c r="Q47" s="163"/>
      <c r="R47" s="163"/>
      <c r="S47" s="163"/>
      <c r="T47" s="164"/>
      <c r="U47" s="163"/>
      <c r="V47" s="153"/>
      <c r="W47" s="153"/>
      <c r="X47" s="153"/>
      <c r="Y47" s="153"/>
      <c r="Z47" s="153"/>
      <c r="AA47" s="153"/>
      <c r="AB47" s="153"/>
      <c r="AC47" s="153"/>
      <c r="AD47" s="153"/>
      <c r="AE47" s="153" t="s">
        <v>111</v>
      </c>
      <c r="AF47" s="153">
        <v>0</v>
      </c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outlineLevel="1" x14ac:dyDescent="0.2">
      <c r="A48" s="154">
        <v>20</v>
      </c>
      <c r="B48" s="161" t="s">
        <v>167</v>
      </c>
      <c r="C48" s="192" t="s">
        <v>168</v>
      </c>
      <c r="D48" s="163" t="s">
        <v>114</v>
      </c>
      <c r="E48" s="168">
        <v>800.13400000000001</v>
      </c>
      <c r="F48" s="171"/>
      <c r="G48" s="172">
        <f>ROUND(E48*F48,2)</f>
        <v>0</v>
      </c>
      <c r="H48" s="171"/>
      <c r="I48" s="172">
        <f>ROUND(E48*H48,2)</f>
        <v>0</v>
      </c>
      <c r="J48" s="171"/>
      <c r="K48" s="172">
        <f>ROUND(E48*J48,2)</f>
        <v>0</v>
      </c>
      <c r="L48" s="172">
        <v>21</v>
      </c>
      <c r="M48" s="172">
        <f>G48*(1+L48/100)</f>
        <v>0</v>
      </c>
      <c r="N48" s="163">
        <v>0</v>
      </c>
      <c r="O48" s="163">
        <f>ROUND(E48*N48,5)</f>
        <v>0</v>
      </c>
      <c r="P48" s="163">
        <v>0.22</v>
      </c>
      <c r="Q48" s="163">
        <f>ROUND(E48*P48,5)</f>
        <v>176.02948000000001</v>
      </c>
      <c r="R48" s="163"/>
      <c r="S48" s="163"/>
      <c r="T48" s="164">
        <v>7.0000000000000007E-2</v>
      </c>
      <c r="U48" s="163">
        <f>ROUND(E48*T48,2)</f>
        <v>56.01</v>
      </c>
      <c r="V48" s="153"/>
      <c r="W48" s="153"/>
      <c r="X48" s="153"/>
      <c r="Y48" s="153"/>
      <c r="Z48" s="153"/>
      <c r="AA48" s="153"/>
      <c r="AB48" s="153"/>
      <c r="AC48" s="153"/>
      <c r="AD48" s="153"/>
      <c r="AE48" s="153" t="s">
        <v>109</v>
      </c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 x14ac:dyDescent="0.2">
      <c r="A49" s="154"/>
      <c r="B49" s="161"/>
      <c r="C49" s="193" t="s">
        <v>169</v>
      </c>
      <c r="D49" s="165"/>
      <c r="E49" s="169">
        <v>800.13400000000001</v>
      </c>
      <c r="F49" s="172"/>
      <c r="G49" s="172"/>
      <c r="H49" s="172"/>
      <c r="I49" s="172"/>
      <c r="J49" s="172"/>
      <c r="K49" s="172"/>
      <c r="L49" s="172"/>
      <c r="M49" s="172"/>
      <c r="N49" s="163"/>
      <c r="O49" s="163"/>
      <c r="P49" s="163"/>
      <c r="Q49" s="163"/>
      <c r="R49" s="163"/>
      <c r="S49" s="163"/>
      <c r="T49" s="164"/>
      <c r="U49" s="163"/>
      <c r="V49" s="153"/>
      <c r="W49" s="153"/>
      <c r="X49" s="153"/>
      <c r="Y49" s="153"/>
      <c r="Z49" s="153"/>
      <c r="AA49" s="153"/>
      <c r="AB49" s="153"/>
      <c r="AC49" s="153"/>
      <c r="AD49" s="153"/>
      <c r="AE49" s="153" t="s">
        <v>111</v>
      </c>
      <c r="AF49" s="153">
        <v>0</v>
      </c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">
      <c r="A50" s="154">
        <v>21</v>
      </c>
      <c r="B50" s="161" t="s">
        <v>170</v>
      </c>
      <c r="C50" s="192" t="s">
        <v>171</v>
      </c>
      <c r="D50" s="163" t="s">
        <v>114</v>
      </c>
      <c r="E50" s="168">
        <v>800.13400000000001</v>
      </c>
      <c r="F50" s="171"/>
      <c r="G50" s="172">
        <f>ROUND(E50*F50,2)</f>
        <v>0</v>
      </c>
      <c r="H50" s="171"/>
      <c r="I50" s="172">
        <f>ROUND(E50*H50,2)</f>
        <v>0</v>
      </c>
      <c r="J50" s="171"/>
      <c r="K50" s="172">
        <f>ROUND(E50*J50,2)</f>
        <v>0</v>
      </c>
      <c r="L50" s="172">
        <v>21</v>
      </c>
      <c r="M50" s="172">
        <f>G50*(1+L50/100)</f>
        <v>0</v>
      </c>
      <c r="N50" s="163">
        <v>0</v>
      </c>
      <c r="O50" s="163">
        <f>ROUND(E50*N50,5)</f>
        <v>0</v>
      </c>
      <c r="P50" s="163">
        <v>0.66</v>
      </c>
      <c r="Q50" s="163">
        <f>ROUND(E50*P50,5)</f>
        <v>528.08843999999999</v>
      </c>
      <c r="R50" s="163"/>
      <c r="S50" s="163"/>
      <c r="T50" s="164">
        <v>0.11899999999999999</v>
      </c>
      <c r="U50" s="163">
        <f>ROUND(E50*T50,2)</f>
        <v>95.22</v>
      </c>
      <c r="V50" s="153"/>
      <c r="W50" s="153"/>
      <c r="X50" s="153"/>
      <c r="Y50" s="153"/>
      <c r="Z50" s="153"/>
      <c r="AA50" s="153"/>
      <c r="AB50" s="153"/>
      <c r="AC50" s="153"/>
      <c r="AD50" s="153"/>
      <c r="AE50" s="153" t="s">
        <v>109</v>
      </c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 x14ac:dyDescent="0.2">
      <c r="A51" s="154"/>
      <c r="B51" s="161"/>
      <c r="C51" s="193" t="s">
        <v>169</v>
      </c>
      <c r="D51" s="165"/>
      <c r="E51" s="169">
        <v>800.13400000000001</v>
      </c>
      <c r="F51" s="172"/>
      <c r="G51" s="172"/>
      <c r="H51" s="172"/>
      <c r="I51" s="172"/>
      <c r="J51" s="172"/>
      <c r="K51" s="172"/>
      <c r="L51" s="172"/>
      <c r="M51" s="172"/>
      <c r="N51" s="163"/>
      <c r="O51" s="163"/>
      <c r="P51" s="163"/>
      <c r="Q51" s="163"/>
      <c r="R51" s="163"/>
      <c r="S51" s="163"/>
      <c r="T51" s="164"/>
      <c r="U51" s="163"/>
      <c r="V51" s="153"/>
      <c r="W51" s="153"/>
      <c r="X51" s="153"/>
      <c r="Y51" s="153"/>
      <c r="Z51" s="153"/>
      <c r="AA51" s="153"/>
      <c r="AB51" s="153"/>
      <c r="AC51" s="153"/>
      <c r="AD51" s="153"/>
      <c r="AE51" s="153" t="s">
        <v>111</v>
      </c>
      <c r="AF51" s="153">
        <v>0</v>
      </c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outlineLevel="1" x14ac:dyDescent="0.2">
      <c r="A52" s="154">
        <v>22</v>
      </c>
      <c r="B52" s="161" t="s">
        <v>172</v>
      </c>
      <c r="C52" s="192" t="s">
        <v>173</v>
      </c>
      <c r="D52" s="163" t="s">
        <v>114</v>
      </c>
      <c r="E52" s="168">
        <v>80.947199999999995</v>
      </c>
      <c r="F52" s="171"/>
      <c r="G52" s="172">
        <f>ROUND(E52*F52,2)</f>
        <v>0</v>
      </c>
      <c r="H52" s="171"/>
      <c r="I52" s="172">
        <f>ROUND(E52*H52,2)</f>
        <v>0</v>
      </c>
      <c r="J52" s="171"/>
      <c r="K52" s="172">
        <f>ROUND(E52*J52,2)</f>
        <v>0</v>
      </c>
      <c r="L52" s="172">
        <v>21</v>
      </c>
      <c r="M52" s="172">
        <f>G52*(1+L52/100)</f>
        <v>0</v>
      </c>
      <c r="N52" s="163">
        <v>0</v>
      </c>
      <c r="O52" s="163">
        <f>ROUND(E52*N52,5)</f>
        <v>0</v>
      </c>
      <c r="P52" s="163">
        <v>0.88</v>
      </c>
      <c r="Q52" s="163">
        <f>ROUND(E52*P52,5)</f>
        <v>71.233540000000005</v>
      </c>
      <c r="R52" s="163"/>
      <c r="S52" s="163"/>
      <c r="T52" s="164">
        <v>0.14399999999999999</v>
      </c>
      <c r="U52" s="163">
        <f>ROUND(E52*T52,2)</f>
        <v>11.66</v>
      </c>
      <c r="V52" s="153"/>
      <c r="W52" s="153"/>
      <c r="X52" s="153"/>
      <c r="Y52" s="153"/>
      <c r="Z52" s="153"/>
      <c r="AA52" s="153"/>
      <c r="AB52" s="153"/>
      <c r="AC52" s="153"/>
      <c r="AD52" s="153"/>
      <c r="AE52" s="153" t="s">
        <v>109</v>
      </c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outlineLevel="1" x14ac:dyDescent="0.2">
      <c r="A53" s="154"/>
      <c r="B53" s="161"/>
      <c r="C53" s="193" t="s">
        <v>174</v>
      </c>
      <c r="D53" s="165"/>
      <c r="E53" s="169">
        <v>80.947199999999995</v>
      </c>
      <c r="F53" s="172"/>
      <c r="G53" s="172"/>
      <c r="H53" s="172"/>
      <c r="I53" s="172"/>
      <c r="J53" s="172"/>
      <c r="K53" s="172"/>
      <c r="L53" s="172"/>
      <c r="M53" s="172"/>
      <c r="N53" s="163"/>
      <c r="O53" s="163"/>
      <c r="P53" s="163"/>
      <c r="Q53" s="163"/>
      <c r="R53" s="163"/>
      <c r="S53" s="163"/>
      <c r="T53" s="164"/>
      <c r="U53" s="163"/>
      <c r="V53" s="153"/>
      <c r="W53" s="153"/>
      <c r="X53" s="153"/>
      <c r="Y53" s="153"/>
      <c r="Z53" s="153"/>
      <c r="AA53" s="153"/>
      <c r="AB53" s="153"/>
      <c r="AC53" s="153"/>
      <c r="AD53" s="153"/>
      <c r="AE53" s="153" t="s">
        <v>111</v>
      </c>
      <c r="AF53" s="153">
        <v>0</v>
      </c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">
      <c r="A54" s="154">
        <v>23</v>
      </c>
      <c r="B54" s="161" t="s">
        <v>175</v>
      </c>
      <c r="C54" s="192" t="s">
        <v>176</v>
      </c>
      <c r="D54" s="163" t="s">
        <v>108</v>
      </c>
      <c r="E54" s="168">
        <v>272.41908000000001</v>
      </c>
      <c r="F54" s="171"/>
      <c r="G54" s="172">
        <f>ROUND(E54*F54,2)</f>
        <v>0</v>
      </c>
      <c r="H54" s="171"/>
      <c r="I54" s="172">
        <f>ROUND(E54*H54,2)</f>
        <v>0</v>
      </c>
      <c r="J54" s="171"/>
      <c r="K54" s="172">
        <f>ROUND(E54*J54,2)</f>
        <v>0</v>
      </c>
      <c r="L54" s="172">
        <v>21</v>
      </c>
      <c r="M54" s="172">
        <f>G54*(1+L54/100)</f>
        <v>0</v>
      </c>
      <c r="N54" s="163">
        <v>0</v>
      </c>
      <c r="O54" s="163">
        <f>ROUND(E54*N54,5)</f>
        <v>0</v>
      </c>
      <c r="P54" s="163">
        <v>0</v>
      </c>
      <c r="Q54" s="163">
        <f>ROUND(E54*P54,5)</f>
        <v>0</v>
      </c>
      <c r="R54" s="163"/>
      <c r="S54" s="163"/>
      <c r="T54" s="164">
        <v>0</v>
      </c>
      <c r="U54" s="163">
        <f>ROUND(E54*T54,2)</f>
        <v>0</v>
      </c>
      <c r="V54" s="153"/>
      <c r="W54" s="153"/>
      <c r="X54" s="153"/>
      <c r="Y54" s="153"/>
      <c r="Z54" s="153"/>
      <c r="AA54" s="153"/>
      <c r="AB54" s="153"/>
      <c r="AC54" s="153"/>
      <c r="AD54" s="153"/>
      <c r="AE54" s="153" t="s">
        <v>109</v>
      </c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">
      <c r="A55" s="154"/>
      <c r="B55" s="161"/>
      <c r="C55" s="193" t="s">
        <v>177</v>
      </c>
      <c r="D55" s="165"/>
      <c r="E55" s="169">
        <v>240.0402</v>
      </c>
      <c r="F55" s="172"/>
      <c r="G55" s="172"/>
      <c r="H55" s="172"/>
      <c r="I55" s="172"/>
      <c r="J55" s="172"/>
      <c r="K55" s="172"/>
      <c r="L55" s="172"/>
      <c r="M55" s="172"/>
      <c r="N55" s="163"/>
      <c r="O55" s="163"/>
      <c r="P55" s="163"/>
      <c r="Q55" s="163"/>
      <c r="R55" s="163"/>
      <c r="S55" s="163"/>
      <c r="T55" s="164"/>
      <c r="U55" s="163"/>
      <c r="V55" s="153"/>
      <c r="W55" s="153"/>
      <c r="X55" s="153"/>
      <c r="Y55" s="153"/>
      <c r="Z55" s="153"/>
      <c r="AA55" s="153"/>
      <c r="AB55" s="153"/>
      <c r="AC55" s="153"/>
      <c r="AD55" s="153"/>
      <c r="AE55" s="153" t="s">
        <v>111</v>
      </c>
      <c r="AF55" s="153">
        <v>0</v>
      </c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">
      <c r="A56" s="154"/>
      <c r="B56" s="161"/>
      <c r="C56" s="193" t="s">
        <v>178</v>
      </c>
      <c r="D56" s="165"/>
      <c r="E56" s="169">
        <v>32.378880000000002</v>
      </c>
      <c r="F56" s="172"/>
      <c r="G56" s="172"/>
      <c r="H56" s="172"/>
      <c r="I56" s="172"/>
      <c r="J56" s="172"/>
      <c r="K56" s="172"/>
      <c r="L56" s="172"/>
      <c r="M56" s="172"/>
      <c r="N56" s="163"/>
      <c r="O56" s="163"/>
      <c r="P56" s="163"/>
      <c r="Q56" s="163"/>
      <c r="R56" s="163"/>
      <c r="S56" s="163"/>
      <c r="T56" s="164"/>
      <c r="U56" s="163"/>
      <c r="V56" s="153"/>
      <c r="W56" s="153"/>
      <c r="X56" s="153"/>
      <c r="Y56" s="153"/>
      <c r="Z56" s="153"/>
      <c r="AA56" s="153"/>
      <c r="AB56" s="153"/>
      <c r="AC56" s="153"/>
      <c r="AD56" s="153"/>
      <c r="AE56" s="153" t="s">
        <v>111</v>
      </c>
      <c r="AF56" s="153">
        <v>0</v>
      </c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outlineLevel="1" x14ac:dyDescent="0.2">
      <c r="A57" s="154">
        <v>24</v>
      </c>
      <c r="B57" s="161" t="s">
        <v>179</v>
      </c>
      <c r="C57" s="192" t="s">
        <v>180</v>
      </c>
      <c r="D57" s="163" t="s">
        <v>114</v>
      </c>
      <c r="E57" s="168">
        <v>933.58550000000002</v>
      </c>
      <c r="F57" s="171"/>
      <c r="G57" s="172">
        <f>ROUND(E57*F57,2)</f>
        <v>0</v>
      </c>
      <c r="H57" s="171"/>
      <c r="I57" s="172">
        <f>ROUND(E57*H57,2)</f>
        <v>0</v>
      </c>
      <c r="J57" s="171"/>
      <c r="K57" s="172">
        <f>ROUND(E57*J57,2)</f>
        <v>0</v>
      </c>
      <c r="L57" s="172">
        <v>21</v>
      </c>
      <c r="M57" s="172">
        <f>G57*(1+L57/100)</f>
        <v>0</v>
      </c>
      <c r="N57" s="163">
        <v>0</v>
      </c>
      <c r="O57" s="163">
        <f>ROUND(E57*N57,5)</f>
        <v>0</v>
      </c>
      <c r="P57" s="163">
        <v>0</v>
      </c>
      <c r="Q57" s="163">
        <f>ROUND(E57*P57,5)</f>
        <v>0</v>
      </c>
      <c r="R57" s="163"/>
      <c r="S57" s="163"/>
      <c r="T57" s="164">
        <v>1.7999999999999999E-2</v>
      </c>
      <c r="U57" s="163">
        <f>ROUND(E57*T57,2)</f>
        <v>16.8</v>
      </c>
      <c r="V57" s="153"/>
      <c r="W57" s="153"/>
      <c r="X57" s="153"/>
      <c r="Y57" s="153"/>
      <c r="Z57" s="153"/>
      <c r="AA57" s="153"/>
      <c r="AB57" s="153"/>
      <c r="AC57" s="153"/>
      <c r="AD57" s="153"/>
      <c r="AE57" s="153" t="s">
        <v>109</v>
      </c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outlineLevel="1" x14ac:dyDescent="0.2">
      <c r="A58" s="154"/>
      <c r="B58" s="161"/>
      <c r="C58" s="193" t="s">
        <v>181</v>
      </c>
      <c r="D58" s="165"/>
      <c r="E58" s="169">
        <v>768.2056</v>
      </c>
      <c r="F58" s="172"/>
      <c r="G58" s="172"/>
      <c r="H58" s="172"/>
      <c r="I58" s="172"/>
      <c r="J58" s="172"/>
      <c r="K58" s="172"/>
      <c r="L58" s="172"/>
      <c r="M58" s="172"/>
      <c r="N58" s="163"/>
      <c r="O58" s="163"/>
      <c r="P58" s="163"/>
      <c r="Q58" s="163"/>
      <c r="R58" s="163"/>
      <c r="S58" s="163"/>
      <c r="T58" s="164"/>
      <c r="U58" s="163"/>
      <c r="V58" s="153"/>
      <c r="W58" s="153"/>
      <c r="X58" s="153"/>
      <c r="Y58" s="153"/>
      <c r="Z58" s="153"/>
      <c r="AA58" s="153"/>
      <c r="AB58" s="153"/>
      <c r="AC58" s="153"/>
      <c r="AD58" s="153"/>
      <c r="AE58" s="153" t="s">
        <v>111</v>
      </c>
      <c r="AF58" s="153">
        <v>0</v>
      </c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">
      <c r="A59" s="154"/>
      <c r="B59" s="161"/>
      <c r="C59" s="193" t="s">
        <v>182</v>
      </c>
      <c r="D59" s="165"/>
      <c r="E59" s="169">
        <v>18.608599999999999</v>
      </c>
      <c r="F59" s="172"/>
      <c r="G59" s="172"/>
      <c r="H59" s="172"/>
      <c r="I59" s="172"/>
      <c r="J59" s="172"/>
      <c r="K59" s="172"/>
      <c r="L59" s="172"/>
      <c r="M59" s="172"/>
      <c r="N59" s="163"/>
      <c r="O59" s="163"/>
      <c r="P59" s="163"/>
      <c r="Q59" s="163"/>
      <c r="R59" s="163"/>
      <c r="S59" s="163"/>
      <c r="T59" s="164"/>
      <c r="U59" s="163"/>
      <c r="V59" s="153"/>
      <c r="W59" s="153"/>
      <c r="X59" s="153"/>
      <c r="Y59" s="153"/>
      <c r="Z59" s="153"/>
      <c r="AA59" s="153"/>
      <c r="AB59" s="153"/>
      <c r="AC59" s="153"/>
      <c r="AD59" s="153"/>
      <c r="AE59" s="153" t="s">
        <v>111</v>
      </c>
      <c r="AF59" s="153">
        <v>0</v>
      </c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outlineLevel="1" x14ac:dyDescent="0.2">
      <c r="A60" s="154"/>
      <c r="B60" s="161"/>
      <c r="C60" s="193" t="s">
        <v>183</v>
      </c>
      <c r="D60" s="165"/>
      <c r="E60" s="169">
        <v>9.0174000000000003</v>
      </c>
      <c r="F60" s="172"/>
      <c r="G60" s="172"/>
      <c r="H60" s="172"/>
      <c r="I60" s="172"/>
      <c r="J60" s="172"/>
      <c r="K60" s="172"/>
      <c r="L60" s="172"/>
      <c r="M60" s="172"/>
      <c r="N60" s="163"/>
      <c r="O60" s="163"/>
      <c r="P60" s="163"/>
      <c r="Q60" s="163"/>
      <c r="R60" s="163"/>
      <c r="S60" s="163"/>
      <c r="T60" s="164"/>
      <c r="U60" s="163"/>
      <c r="V60" s="153"/>
      <c r="W60" s="153"/>
      <c r="X60" s="153"/>
      <c r="Y60" s="153"/>
      <c r="Z60" s="153"/>
      <c r="AA60" s="153"/>
      <c r="AB60" s="153"/>
      <c r="AC60" s="153"/>
      <c r="AD60" s="153"/>
      <c r="AE60" s="153" t="s">
        <v>111</v>
      </c>
      <c r="AF60" s="153">
        <v>0</v>
      </c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outlineLevel="1" x14ac:dyDescent="0.2">
      <c r="A61" s="154"/>
      <c r="B61" s="161"/>
      <c r="C61" s="193" t="s">
        <v>184</v>
      </c>
      <c r="D61" s="165"/>
      <c r="E61" s="169">
        <v>137.75389999999999</v>
      </c>
      <c r="F61" s="172"/>
      <c r="G61" s="172"/>
      <c r="H61" s="172"/>
      <c r="I61" s="172"/>
      <c r="J61" s="172"/>
      <c r="K61" s="172"/>
      <c r="L61" s="172"/>
      <c r="M61" s="172"/>
      <c r="N61" s="163"/>
      <c r="O61" s="163"/>
      <c r="P61" s="163"/>
      <c r="Q61" s="163"/>
      <c r="R61" s="163"/>
      <c r="S61" s="163"/>
      <c r="T61" s="164"/>
      <c r="U61" s="163"/>
      <c r="V61" s="153"/>
      <c r="W61" s="153"/>
      <c r="X61" s="153"/>
      <c r="Y61" s="153"/>
      <c r="Z61" s="153"/>
      <c r="AA61" s="153"/>
      <c r="AB61" s="153"/>
      <c r="AC61" s="153"/>
      <c r="AD61" s="153"/>
      <c r="AE61" s="153" t="s">
        <v>111</v>
      </c>
      <c r="AF61" s="153">
        <v>0</v>
      </c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 x14ac:dyDescent="0.2">
      <c r="A62" s="154">
        <v>25</v>
      </c>
      <c r="B62" s="161" t="s">
        <v>185</v>
      </c>
      <c r="C62" s="192" t="s">
        <v>186</v>
      </c>
      <c r="D62" s="163" t="s">
        <v>108</v>
      </c>
      <c r="E62" s="168">
        <v>20.964825000000001</v>
      </c>
      <c r="F62" s="171"/>
      <c r="G62" s="172">
        <f>ROUND(E62*F62,2)</f>
        <v>0</v>
      </c>
      <c r="H62" s="171"/>
      <c r="I62" s="172">
        <f>ROUND(E62*H62,2)</f>
        <v>0</v>
      </c>
      <c r="J62" s="171"/>
      <c r="K62" s="172">
        <f>ROUND(E62*J62,2)</f>
        <v>0</v>
      </c>
      <c r="L62" s="172">
        <v>21</v>
      </c>
      <c r="M62" s="172">
        <f>G62*(1+L62/100)</f>
        <v>0</v>
      </c>
      <c r="N62" s="163">
        <v>0</v>
      </c>
      <c r="O62" s="163">
        <f>ROUND(E62*N62,5)</f>
        <v>0</v>
      </c>
      <c r="P62" s="163">
        <v>0</v>
      </c>
      <c r="Q62" s="163">
        <f>ROUND(E62*P62,5)</f>
        <v>0</v>
      </c>
      <c r="R62" s="163"/>
      <c r="S62" s="163"/>
      <c r="T62" s="164">
        <v>0.20200000000000001</v>
      </c>
      <c r="U62" s="163">
        <f>ROUND(E62*T62,2)</f>
        <v>4.2300000000000004</v>
      </c>
      <c r="V62" s="153"/>
      <c r="W62" s="153"/>
      <c r="X62" s="153"/>
      <c r="Y62" s="153"/>
      <c r="Z62" s="153"/>
      <c r="AA62" s="153"/>
      <c r="AB62" s="153"/>
      <c r="AC62" s="153"/>
      <c r="AD62" s="153"/>
      <c r="AE62" s="153" t="s">
        <v>109</v>
      </c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outlineLevel="1" x14ac:dyDescent="0.2">
      <c r="A63" s="154"/>
      <c r="B63" s="161"/>
      <c r="C63" s="193" t="s">
        <v>187</v>
      </c>
      <c r="D63" s="165"/>
      <c r="E63" s="169">
        <v>20.964825000000001</v>
      </c>
      <c r="F63" s="172"/>
      <c r="G63" s="172"/>
      <c r="H63" s="172"/>
      <c r="I63" s="172"/>
      <c r="J63" s="172"/>
      <c r="K63" s="172"/>
      <c r="L63" s="172"/>
      <c r="M63" s="172"/>
      <c r="N63" s="163"/>
      <c r="O63" s="163"/>
      <c r="P63" s="163"/>
      <c r="Q63" s="163"/>
      <c r="R63" s="163"/>
      <c r="S63" s="163"/>
      <c r="T63" s="164"/>
      <c r="U63" s="163"/>
      <c r="V63" s="153"/>
      <c r="W63" s="153"/>
      <c r="X63" s="153"/>
      <c r="Y63" s="153"/>
      <c r="Z63" s="153"/>
      <c r="AA63" s="153"/>
      <c r="AB63" s="153"/>
      <c r="AC63" s="153"/>
      <c r="AD63" s="153"/>
      <c r="AE63" s="153" t="s">
        <v>111</v>
      </c>
      <c r="AF63" s="153">
        <v>0</v>
      </c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outlineLevel="1" x14ac:dyDescent="0.2">
      <c r="A64" s="154">
        <v>26</v>
      </c>
      <c r="B64" s="161" t="s">
        <v>188</v>
      </c>
      <c r="C64" s="192" t="s">
        <v>189</v>
      </c>
      <c r="D64" s="163" t="s">
        <v>190</v>
      </c>
      <c r="E64" s="168">
        <v>33.9630084</v>
      </c>
      <c r="F64" s="171"/>
      <c r="G64" s="172">
        <f>ROUND(E64*F64,2)</f>
        <v>0</v>
      </c>
      <c r="H64" s="171"/>
      <c r="I64" s="172">
        <f>ROUND(E64*H64,2)</f>
        <v>0</v>
      </c>
      <c r="J64" s="171"/>
      <c r="K64" s="172">
        <f>ROUND(E64*J64,2)</f>
        <v>0</v>
      </c>
      <c r="L64" s="172">
        <v>21</v>
      </c>
      <c r="M64" s="172">
        <f>G64*(1+L64/100)</f>
        <v>0</v>
      </c>
      <c r="N64" s="163">
        <v>1</v>
      </c>
      <c r="O64" s="163">
        <f>ROUND(E64*N64,5)</f>
        <v>33.963009999999997</v>
      </c>
      <c r="P64" s="163">
        <v>0</v>
      </c>
      <c r="Q64" s="163">
        <f>ROUND(E64*P64,5)</f>
        <v>0</v>
      </c>
      <c r="R64" s="163"/>
      <c r="S64" s="163"/>
      <c r="T64" s="164">
        <v>0</v>
      </c>
      <c r="U64" s="163">
        <f>ROUND(E64*T64,2)</f>
        <v>0</v>
      </c>
      <c r="V64" s="153"/>
      <c r="W64" s="153"/>
      <c r="X64" s="153"/>
      <c r="Y64" s="153"/>
      <c r="Z64" s="153"/>
      <c r="AA64" s="153"/>
      <c r="AB64" s="153"/>
      <c r="AC64" s="153"/>
      <c r="AD64" s="153"/>
      <c r="AE64" s="153" t="s">
        <v>191</v>
      </c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outlineLevel="1" x14ac:dyDescent="0.2">
      <c r="A65" s="154"/>
      <c r="B65" s="161"/>
      <c r="C65" s="193" t="s">
        <v>192</v>
      </c>
      <c r="D65" s="165"/>
      <c r="E65" s="169">
        <v>33.9630084</v>
      </c>
      <c r="F65" s="172"/>
      <c r="G65" s="172"/>
      <c r="H65" s="172"/>
      <c r="I65" s="172"/>
      <c r="J65" s="172"/>
      <c r="K65" s="172"/>
      <c r="L65" s="172"/>
      <c r="M65" s="172"/>
      <c r="N65" s="163"/>
      <c r="O65" s="163"/>
      <c r="P65" s="163"/>
      <c r="Q65" s="163"/>
      <c r="R65" s="163"/>
      <c r="S65" s="163"/>
      <c r="T65" s="164"/>
      <c r="U65" s="163"/>
      <c r="V65" s="153"/>
      <c r="W65" s="153"/>
      <c r="X65" s="153"/>
      <c r="Y65" s="153"/>
      <c r="Z65" s="153"/>
      <c r="AA65" s="153"/>
      <c r="AB65" s="153"/>
      <c r="AC65" s="153"/>
      <c r="AD65" s="153"/>
      <c r="AE65" s="153" t="s">
        <v>111</v>
      </c>
      <c r="AF65" s="153">
        <v>0</v>
      </c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">
      <c r="A66" s="154">
        <v>27</v>
      </c>
      <c r="B66" s="161" t="s">
        <v>193</v>
      </c>
      <c r="C66" s="192" t="s">
        <v>194</v>
      </c>
      <c r="D66" s="163" t="s">
        <v>114</v>
      </c>
      <c r="E66" s="168">
        <v>410.38799999999998</v>
      </c>
      <c r="F66" s="171"/>
      <c r="G66" s="172">
        <f>ROUND(E66*F66,2)</f>
        <v>0</v>
      </c>
      <c r="H66" s="171"/>
      <c r="I66" s="172">
        <f>ROUND(E66*H66,2)</f>
        <v>0</v>
      </c>
      <c r="J66" s="171"/>
      <c r="K66" s="172">
        <f>ROUND(E66*J66,2)</f>
        <v>0</v>
      </c>
      <c r="L66" s="172">
        <v>21</v>
      </c>
      <c r="M66" s="172">
        <f>G66*(1+L66/100)</f>
        <v>0</v>
      </c>
      <c r="N66" s="163">
        <v>0</v>
      </c>
      <c r="O66" s="163">
        <f>ROUND(E66*N66,5)</f>
        <v>0</v>
      </c>
      <c r="P66" s="163">
        <v>0</v>
      </c>
      <c r="Q66" s="163">
        <f>ROUND(E66*P66,5)</f>
        <v>0</v>
      </c>
      <c r="R66" s="163"/>
      <c r="S66" s="163"/>
      <c r="T66" s="164">
        <v>0.13</v>
      </c>
      <c r="U66" s="163">
        <f>ROUND(E66*T66,2)</f>
        <v>53.35</v>
      </c>
      <c r="V66" s="153"/>
      <c r="W66" s="153"/>
      <c r="X66" s="153"/>
      <c r="Y66" s="153"/>
      <c r="Z66" s="153"/>
      <c r="AA66" s="153"/>
      <c r="AB66" s="153"/>
      <c r="AC66" s="153"/>
      <c r="AD66" s="153"/>
      <c r="AE66" s="153" t="s">
        <v>109</v>
      </c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outlineLevel="1" x14ac:dyDescent="0.2">
      <c r="A67" s="154"/>
      <c r="B67" s="161"/>
      <c r="C67" s="193" t="s">
        <v>195</v>
      </c>
      <c r="D67" s="165"/>
      <c r="E67" s="169">
        <v>410.38799999999998</v>
      </c>
      <c r="F67" s="172"/>
      <c r="G67" s="172"/>
      <c r="H67" s="172"/>
      <c r="I67" s="172"/>
      <c r="J67" s="172"/>
      <c r="K67" s="172"/>
      <c r="L67" s="172"/>
      <c r="M67" s="172"/>
      <c r="N67" s="163"/>
      <c r="O67" s="163"/>
      <c r="P67" s="163"/>
      <c r="Q67" s="163"/>
      <c r="R67" s="163"/>
      <c r="S67" s="163"/>
      <c r="T67" s="164"/>
      <c r="U67" s="163"/>
      <c r="V67" s="153"/>
      <c r="W67" s="153"/>
      <c r="X67" s="153"/>
      <c r="Y67" s="153"/>
      <c r="Z67" s="153"/>
      <c r="AA67" s="153"/>
      <c r="AB67" s="153"/>
      <c r="AC67" s="153"/>
      <c r="AD67" s="153"/>
      <c r="AE67" s="153" t="s">
        <v>111</v>
      </c>
      <c r="AF67" s="153">
        <v>0</v>
      </c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">
      <c r="A68" s="154">
        <v>28</v>
      </c>
      <c r="B68" s="161" t="s">
        <v>196</v>
      </c>
      <c r="C68" s="192" t="s">
        <v>197</v>
      </c>
      <c r="D68" s="163" t="s">
        <v>108</v>
      </c>
      <c r="E68" s="168">
        <v>25.419149999999998</v>
      </c>
      <c r="F68" s="171"/>
      <c r="G68" s="172">
        <f>ROUND(E68*F68,2)</f>
        <v>0</v>
      </c>
      <c r="H68" s="171"/>
      <c r="I68" s="172">
        <f>ROUND(E68*H68,2)</f>
        <v>0</v>
      </c>
      <c r="J68" s="171"/>
      <c r="K68" s="172">
        <f>ROUND(E68*J68,2)</f>
        <v>0</v>
      </c>
      <c r="L68" s="172">
        <v>21</v>
      </c>
      <c r="M68" s="172">
        <f>G68*(1+L68/100)</f>
        <v>0</v>
      </c>
      <c r="N68" s="163">
        <v>1.67</v>
      </c>
      <c r="O68" s="163">
        <f>ROUND(E68*N68,5)</f>
        <v>42.449979999999996</v>
      </c>
      <c r="P68" s="163">
        <v>0</v>
      </c>
      <c r="Q68" s="163">
        <f>ROUND(E68*P68,5)</f>
        <v>0</v>
      </c>
      <c r="R68" s="163"/>
      <c r="S68" s="163"/>
      <c r="T68" s="164">
        <v>0</v>
      </c>
      <c r="U68" s="163">
        <f>ROUND(E68*T68,2)</f>
        <v>0</v>
      </c>
      <c r="V68" s="153"/>
      <c r="W68" s="153"/>
      <c r="X68" s="153"/>
      <c r="Y68" s="153"/>
      <c r="Z68" s="153"/>
      <c r="AA68" s="153"/>
      <c r="AB68" s="153"/>
      <c r="AC68" s="153"/>
      <c r="AD68" s="153"/>
      <c r="AE68" s="153" t="s">
        <v>191</v>
      </c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outlineLevel="1" x14ac:dyDescent="0.2">
      <c r="A69" s="154"/>
      <c r="B69" s="161"/>
      <c r="C69" s="193" t="s">
        <v>198</v>
      </c>
      <c r="D69" s="165"/>
      <c r="E69" s="169">
        <v>25.419149999999998</v>
      </c>
      <c r="F69" s="172"/>
      <c r="G69" s="172"/>
      <c r="H69" s="172"/>
      <c r="I69" s="172"/>
      <c r="J69" s="172"/>
      <c r="K69" s="172"/>
      <c r="L69" s="172"/>
      <c r="M69" s="172"/>
      <c r="N69" s="163"/>
      <c r="O69" s="163"/>
      <c r="P69" s="163"/>
      <c r="Q69" s="163"/>
      <c r="R69" s="163"/>
      <c r="S69" s="163"/>
      <c r="T69" s="164"/>
      <c r="U69" s="163"/>
      <c r="V69" s="153"/>
      <c r="W69" s="153"/>
      <c r="X69" s="153"/>
      <c r="Y69" s="153"/>
      <c r="Z69" s="153"/>
      <c r="AA69" s="153"/>
      <c r="AB69" s="153"/>
      <c r="AC69" s="153"/>
      <c r="AD69" s="153"/>
      <c r="AE69" s="153" t="s">
        <v>111</v>
      </c>
      <c r="AF69" s="153">
        <v>0</v>
      </c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outlineLevel="1" x14ac:dyDescent="0.2">
      <c r="A70" s="154">
        <v>29</v>
      </c>
      <c r="B70" s="161" t="s">
        <v>199</v>
      </c>
      <c r="C70" s="192" t="s">
        <v>200</v>
      </c>
      <c r="D70" s="163" t="s">
        <v>114</v>
      </c>
      <c r="E70" s="168">
        <v>410.38799999999998</v>
      </c>
      <c r="F70" s="171"/>
      <c r="G70" s="172">
        <f>ROUND(E70*F70,2)</f>
        <v>0</v>
      </c>
      <c r="H70" s="171"/>
      <c r="I70" s="172">
        <f>ROUND(E70*H70,2)</f>
        <v>0</v>
      </c>
      <c r="J70" s="171"/>
      <c r="K70" s="172">
        <f>ROUND(E70*J70,2)</f>
        <v>0</v>
      </c>
      <c r="L70" s="172">
        <v>21</v>
      </c>
      <c r="M70" s="172">
        <f>G70*(1+L70/100)</f>
        <v>0</v>
      </c>
      <c r="N70" s="163">
        <v>0</v>
      </c>
      <c r="O70" s="163">
        <f>ROUND(E70*N70,5)</f>
        <v>0</v>
      </c>
      <c r="P70" s="163">
        <v>0</v>
      </c>
      <c r="Q70" s="163">
        <f>ROUND(E70*P70,5)</f>
        <v>0</v>
      </c>
      <c r="R70" s="163"/>
      <c r="S70" s="163"/>
      <c r="T70" s="164">
        <v>0.06</v>
      </c>
      <c r="U70" s="163">
        <f>ROUND(E70*T70,2)</f>
        <v>24.62</v>
      </c>
      <c r="V70" s="153"/>
      <c r="W70" s="153"/>
      <c r="X70" s="153"/>
      <c r="Y70" s="153"/>
      <c r="Z70" s="153"/>
      <c r="AA70" s="153"/>
      <c r="AB70" s="153"/>
      <c r="AC70" s="153"/>
      <c r="AD70" s="153"/>
      <c r="AE70" s="153" t="s">
        <v>109</v>
      </c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outlineLevel="1" x14ac:dyDescent="0.2">
      <c r="A71" s="154"/>
      <c r="B71" s="161"/>
      <c r="C71" s="193" t="s">
        <v>201</v>
      </c>
      <c r="D71" s="165"/>
      <c r="E71" s="169">
        <v>410.38799999999998</v>
      </c>
      <c r="F71" s="172"/>
      <c r="G71" s="172"/>
      <c r="H71" s="172"/>
      <c r="I71" s="172"/>
      <c r="J71" s="172"/>
      <c r="K71" s="172"/>
      <c r="L71" s="172"/>
      <c r="M71" s="172"/>
      <c r="N71" s="163"/>
      <c r="O71" s="163"/>
      <c r="P71" s="163"/>
      <c r="Q71" s="163"/>
      <c r="R71" s="163"/>
      <c r="S71" s="163"/>
      <c r="T71" s="164"/>
      <c r="U71" s="163"/>
      <c r="V71" s="153"/>
      <c r="W71" s="153"/>
      <c r="X71" s="153"/>
      <c r="Y71" s="153"/>
      <c r="Z71" s="153"/>
      <c r="AA71" s="153"/>
      <c r="AB71" s="153"/>
      <c r="AC71" s="153"/>
      <c r="AD71" s="153"/>
      <c r="AE71" s="153" t="s">
        <v>111</v>
      </c>
      <c r="AF71" s="153">
        <v>0</v>
      </c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outlineLevel="1" x14ac:dyDescent="0.2">
      <c r="A72" s="154">
        <v>30</v>
      </c>
      <c r="B72" s="161" t="s">
        <v>202</v>
      </c>
      <c r="C72" s="192" t="s">
        <v>203</v>
      </c>
      <c r="D72" s="163" t="s">
        <v>204</v>
      </c>
      <c r="E72" s="168">
        <v>12.311640000000001</v>
      </c>
      <c r="F72" s="171"/>
      <c r="G72" s="172">
        <f>ROUND(E72*F72,2)</f>
        <v>0</v>
      </c>
      <c r="H72" s="171"/>
      <c r="I72" s="172">
        <f>ROUND(E72*H72,2)</f>
        <v>0</v>
      </c>
      <c r="J72" s="171"/>
      <c r="K72" s="172">
        <f>ROUND(E72*J72,2)</f>
        <v>0</v>
      </c>
      <c r="L72" s="172">
        <v>21</v>
      </c>
      <c r="M72" s="172">
        <f>G72*(1+L72/100)</f>
        <v>0</v>
      </c>
      <c r="N72" s="163">
        <v>1E-3</v>
      </c>
      <c r="O72" s="163">
        <f>ROUND(E72*N72,5)</f>
        <v>1.231E-2</v>
      </c>
      <c r="P72" s="163">
        <v>0</v>
      </c>
      <c r="Q72" s="163">
        <f>ROUND(E72*P72,5)</f>
        <v>0</v>
      </c>
      <c r="R72" s="163"/>
      <c r="S72" s="163"/>
      <c r="T72" s="164">
        <v>0</v>
      </c>
      <c r="U72" s="163">
        <f>ROUND(E72*T72,2)</f>
        <v>0</v>
      </c>
      <c r="V72" s="153"/>
      <c r="W72" s="153"/>
      <c r="X72" s="153"/>
      <c r="Y72" s="153"/>
      <c r="Z72" s="153"/>
      <c r="AA72" s="153"/>
      <c r="AB72" s="153"/>
      <c r="AC72" s="153"/>
      <c r="AD72" s="153"/>
      <c r="AE72" s="153" t="s">
        <v>191</v>
      </c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 x14ac:dyDescent="0.2">
      <c r="A73" s="154"/>
      <c r="B73" s="161"/>
      <c r="C73" s="193" t="s">
        <v>205</v>
      </c>
      <c r="D73" s="165"/>
      <c r="E73" s="169">
        <v>12.311640000000001</v>
      </c>
      <c r="F73" s="172"/>
      <c r="G73" s="172"/>
      <c r="H73" s="172"/>
      <c r="I73" s="172"/>
      <c r="J73" s="172"/>
      <c r="K73" s="172"/>
      <c r="L73" s="172"/>
      <c r="M73" s="172"/>
      <c r="N73" s="163"/>
      <c r="O73" s="163"/>
      <c r="P73" s="163"/>
      <c r="Q73" s="163"/>
      <c r="R73" s="163"/>
      <c r="S73" s="163"/>
      <c r="T73" s="164"/>
      <c r="U73" s="163"/>
      <c r="V73" s="153"/>
      <c r="W73" s="153"/>
      <c r="X73" s="153"/>
      <c r="Y73" s="153"/>
      <c r="Z73" s="153"/>
      <c r="AA73" s="153"/>
      <c r="AB73" s="153"/>
      <c r="AC73" s="153"/>
      <c r="AD73" s="153"/>
      <c r="AE73" s="153" t="s">
        <v>111</v>
      </c>
      <c r="AF73" s="153">
        <v>0</v>
      </c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outlineLevel="1" x14ac:dyDescent="0.2">
      <c r="A74" s="154">
        <v>31</v>
      </c>
      <c r="B74" s="161" t="s">
        <v>206</v>
      </c>
      <c r="C74" s="192" t="s">
        <v>207</v>
      </c>
      <c r="D74" s="163" t="s">
        <v>114</v>
      </c>
      <c r="E74" s="168">
        <v>410.38799999999998</v>
      </c>
      <c r="F74" s="171"/>
      <c r="G74" s="172">
        <f>ROUND(E74*F74,2)</f>
        <v>0</v>
      </c>
      <c r="H74" s="171"/>
      <c r="I74" s="172">
        <f>ROUND(E74*H74,2)</f>
        <v>0</v>
      </c>
      <c r="J74" s="171"/>
      <c r="K74" s="172">
        <f>ROUND(E74*J74,2)</f>
        <v>0</v>
      </c>
      <c r="L74" s="172">
        <v>21</v>
      </c>
      <c r="M74" s="172">
        <f>G74*(1+L74/100)</f>
        <v>0</v>
      </c>
      <c r="N74" s="163">
        <v>0</v>
      </c>
      <c r="O74" s="163">
        <f>ROUND(E74*N74,5)</f>
        <v>0</v>
      </c>
      <c r="P74" s="163">
        <v>0</v>
      </c>
      <c r="Q74" s="163">
        <f>ROUND(E74*P74,5)</f>
        <v>0</v>
      </c>
      <c r="R74" s="163"/>
      <c r="S74" s="163"/>
      <c r="T74" s="164">
        <v>1.0999999999999999E-2</v>
      </c>
      <c r="U74" s="163">
        <f>ROUND(E74*T74,2)</f>
        <v>4.51</v>
      </c>
      <c r="V74" s="153"/>
      <c r="W74" s="153"/>
      <c r="X74" s="153"/>
      <c r="Y74" s="153"/>
      <c r="Z74" s="153"/>
      <c r="AA74" s="153"/>
      <c r="AB74" s="153"/>
      <c r="AC74" s="153"/>
      <c r="AD74" s="153"/>
      <c r="AE74" s="153" t="s">
        <v>109</v>
      </c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outlineLevel="1" x14ac:dyDescent="0.2">
      <c r="A75" s="154"/>
      <c r="B75" s="161"/>
      <c r="C75" s="193" t="s">
        <v>201</v>
      </c>
      <c r="D75" s="165"/>
      <c r="E75" s="169">
        <v>410.38799999999998</v>
      </c>
      <c r="F75" s="172"/>
      <c r="G75" s="172"/>
      <c r="H75" s="172"/>
      <c r="I75" s="172"/>
      <c r="J75" s="172"/>
      <c r="K75" s="172"/>
      <c r="L75" s="172"/>
      <c r="M75" s="172"/>
      <c r="N75" s="163"/>
      <c r="O75" s="163"/>
      <c r="P75" s="163"/>
      <c r="Q75" s="163"/>
      <c r="R75" s="163"/>
      <c r="S75" s="163"/>
      <c r="T75" s="164"/>
      <c r="U75" s="163"/>
      <c r="V75" s="153"/>
      <c r="W75" s="153"/>
      <c r="X75" s="153"/>
      <c r="Y75" s="153"/>
      <c r="Z75" s="153"/>
      <c r="AA75" s="153"/>
      <c r="AB75" s="153"/>
      <c r="AC75" s="153"/>
      <c r="AD75" s="153"/>
      <c r="AE75" s="153" t="s">
        <v>111</v>
      </c>
      <c r="AF75" s="153">
        <v>0</v>
      </c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x14ac:dyDescent="0.2">
      <c r="A76" s="155" t="s">
        <v>104</v>
      </c>
      <c r="B76" s="162" t="s">
        <v>59</v>
      </c>
      <c r="C76" s="194" t="s">
        <v>60</v>
      </c>
      <c r="D76" s="166"/>
      <c r="E76" s="170"/>
      <c r="F76" s="173"/>
      <c r="G76" s="173">
        <f>SUMIF(AE77:AE81,"&lt;&gt;NOR",G77:G81)</f>
        <v>0</v>
      </c>
      <c r="H76" s="173"/>
      <c r="I76" s="173">
        <f>SUM(I77:I81)</f>
        <v>0</v>
      </c>
      <c r="J76" s="173"/>
      <c r="K76" s="173">
        <f>SUM(K77:K81)</f>
        <v>0</v>
      </c>
      <c r="L76" s="173"/>
      <c r="M76" s="173">
        <f>SUM(M77:M81)</f>
        <v>0</v>
      </c>
      <c r="N76" s="166"/>
      <c r="O76" s="166">
        <f>SUM(O77:O81)</f>
        <v>20.608309999999999</v>
      </c>
      <c r="P76" s="166"/>
      <c r="Q76" s="166">
        <f>SUM(Q77:Q81)</f>
        <v>0</v>
      </c>
      <c r="R76" s="166"/>
      <c r="S76" s="166"/>
      <c r="T76" s="167"/>
      <c r="U76" s="166">
        <f>SUM(U77:U81)</f>
        <v>1.26</v>
      </c>
      <c r="AE76" t="s">
        <v>105</v>
      </c>
    </row>
    <row r="77" spans="1:60" ht="22.5" outlineLevel="1" x14ac:dyDescent="0.2">
      <c r="A77" s="154">
        <v>32</v>
      </c>
      <c r="B77" s="161" t="s">
        <v>208</v>
      </c>
      <c r="C77" s="192" t="s">
        <v>209</v>
      </c>
      <c r="D77" s="163" t="s">
        <v>108</v>
      </c>
      <c r="E77" s="168">
        <v>2.0317500000000002</v>
      </c>
      <c r="F77" s="171"/>
      <c r="G77" s="172">
        <f>ROUND(E77*F77,2)</f>
        <v>0</v>
      </c>
      <c r="H77" s="171"/>
      <c r="I77" s="172">
        <f>ROUND(E77*H77,2)</f>
        <v>0</v>
      </c>
      <c r="J77" s="171"/>
      <c r="K77" s="172">
        <f>ROUND(E77*J77,2)</f>
        <v>0</v>
      </c>
      <c r="L77" s="172">
        <v>21</v>
      </c>
      <c r="M77" s="172">
        <f>G77*(1+L77/100)</f>
        <v>0</v>
      </c>
      <c r="N77" s="163">
        <v>2.5249999999999999</v>
      </c>
      <c r="O77" s="163">
        <f>ROUND(E77*N77,5)</f>
        <v>5.1301699999999997</v>
      </c>
      <c r="P77" s="163">
        <v>0</v>
      </c>
      <c r="Q77" s="163">
        <f>ROUND(E77*P77,5)</f>
        <v>0</v>
      </c>
      <c r="R77" s="163"/>
      <c r="S77" s="163"/>
      <c r="T77" s="164">
        <v>0.46</v>
      </c>
      <c r="U77" s="163">
        <f>ROUND(E77*T77,2)</f>
        <v>0.93</v>
      </c>
      <c r="V77" s="153"/>
      <c r="W77" s="153"/>
      <c r="X77" s="153"/>
      <c r="Y77" s="153"/>
      <c r="Z77" s="153"/>
      <c r="AA77" s="153"/>
      <c r="AB77" s="153"/>
      <c r="AC77" s="153"/>
      <c r="AD77" s="153"/>
      <c r="AE77" s="153" t="s">
        <v>109</v>
      </c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outlineLevel="1" x14ac:dyDescent="0.2">
      <c r="A78" s="154"/>
      <c r="B78" s="161"/>
      <c r="C78" s="193" t="s">
        <v>210</v>
      </c>
      <c r="D78" s="165"/>
      <c r="E78" s="169">
        <v>2.0317500000000002</v>
      </c>
      <c r="F78" s="172"/>
      <c r="G78" s="172"/>
      <c r="H78" s="172"/>
      <c r="I78" s="172"/>
      <c r="J78" s="172"/>
      <c r="K78" s="172"/>
      <c r="L78" s="172"/>
      <c r="M78" s="172"/>
      <c r="N78" s="163"/>
      <c r="O78" s="163"/>
      <c r="P78" s="163"/>
      <c r="Q78" s="163"/>
      <c r="R78" s="163"/>
      <c r="S78" s="163"/>
      <c r="T78" s="164"/>
      <c r="U78" s="163"/>
      <c r="V78" s="153"/>
      <c r="W78" s="153"/>
      <c r="X78" s="153"/>
      <c r="Y78" s="153"/>
      <c r="Z78" s="153"/>
      <c r="AA78" s="153"/>
      <c r="AB78" s="153"/>
      <c r="AC78" s="153"/>
      <c r="AD78" s="153"/>
      <c r="AE78" s="153" t="s">
        <v>111</v>
      </c>
      <c r="AF78" s="153">
        <v>0</v>
      </c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ht="22.5" outlineLevel="1" x14ac:dyDescent="0.2">
      <c r="A79" s="154">
        <v>33</v>
      </c>
      <c r="B79" s="161" t="s">
        <v>211</v>
      </c>
      <c r="C79" s="192" t="s">
        <v>212</v>
      </c>
      <c r="D79" s="163" t="s">
        <v>190</v>
      </c>
      <c r="E79" s="168">
        <v>2.6724600000000001E-2</v>
      </c>
      <c r="F79" s="171"/>
      <c r="G79" s="172">
        <f>ROUND(E79*F79,2)</f>
        <v>0</v>
      </c>
      <c r="H79" s="171"/>
      <c r="I79" s="172">
        <f>ROUND(E79*H79,2)</f>
        <v>0</v>
      </c>
      <c r="J79" s="171"/>
      <c r="K79" s="172">
        <f>ROUND(E79*J79,2)</f>
        <v>0</v>
      </c>
      <c r="L79" s="172">
        <v>21</v>
      </c>
      <c r="M79" s="172">
        <f>G79*(1+L79/100)</f>
        <v>0</v>
      </c>
      <c r="N79" s="163">
        <v>1.05294</v>
      </c>
      <c r="O79" s="163">
        <f>ROUND(E79*N79,5)</f>
        <v>2.8139999999999998E-2</v>
      </c>
      <c r="P79" s="163">
        <v>0</v>
      </c>
      <c r="Q79" s="163">
        <f>ROUND(E79*P79,5)</f>
        <v>0</v>
      </c>
      <c r="R79" s="163"/>
      <c r="S79" s="163"/>
      <c r="T79" s="164">
        <v>12.368</v>
      </c>
      <c r="U79" s="163">
        <f>ROUND(E79*T79,2)</f>
        <v>0.33</v>
      </c>
      <c r="V79" s="153"/>
      <c r="W79" s="153"/>
      <c r="X79" s="153"/>
      <c r="Y79" s="153"/>
      <c r="Z79" s="153"/>
      <c r="AA79" s="153"/>
      <c r="AB79" s="153"/>
      <c r="AC79" s="153"/>
      <c r="AD79" s="153"/>
      <c r="AE79" s="153" t="s">
        <v>109</v>
      </c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outlineLevel="1" x14ac:dyDescent="0.2">
      <c r="A80" s="154"/>
      <c r="B80" s="161"/>
      <c r="C80" s="193" t="s">
        <v>213</v>
      </c>
      <c r="D80" s="165"/>
      <c r="E80" s="169">
        <v>2.6724600000000001E-2</v>
      </c>
      <c r="F80" s="172"/>
      <c r="G80" s="172"/>
      <c r="H80" s="172"/>
      <c r="I80" s="172"/>
      <c r="J80" s="172"/>
      <c r="K80" s="172"/>
      <c r="L80" s="172"/>
      <c r="M80" s="172"/>
      <c r="N80" s="163"/>
      <c r="O80" s="163"/>
      <c r="P80" s="163"/>
      <c r="Q80" s="163"/>
      <c r="R80" s="163"/>
      <c r="S80" s="163"/>
      <c r="T80" s="164"/>
      <c r="U80" s="163"/>
      <c r="V80" s="153"/>
      <c r="W80" s="153"/>
      <c r="X80" s="153"/>
      <c r="Y80" s="153"/>
      <c r="Z80" s="153"/>
      <c r="AA80" s="153"/>
      <c r="AB80" s="153"/>
      <c r="AC80" s="153"/>
      <c r="AD80" s="153"/>
      <c r="AE80" s="153" t="s">
        <v>111</v>
      </c>
      <c r="AF80" s="153">
        <v>0</v>
      </c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">
      <c r="A81" s="154">
        <v>34</v>
      </c>
      <c r="B81" s="161" t="s">
        <v>214</v>
      </c>
      <c r="C81" s="192" t="s">
        <v>215</v>
      </c>
      <c r="D81" s="163" t="s">
        <v>216</v>
      </c>
      <c r="E81" s="168">
        <v>3</v>
      </c>
      <c r="F81" s="171"/>
      <c r="G81" s="172">
        <f>ROUND(E81*F81,2)</f>
        <v>0</v>
      </c>
      <c r="H81" s="171"/>
      <c r="I81" s="172">
        <f>ROUND(E81*H81,2)</f>
        <v>0</v>
      </c>
      <c r="J81" s="171"/>
      <c r="K81" s="172">
        <f>ROUND(E81*J81,2)</f>
        <v>0</v>
      </c>
      <c r="L81" s="172">
        <v>21</v>
      </c>
      <c r="M81" s="172">
        <f>G81*(1+L81/100)</f>
        <v>0</v>
      </c>
      <c r="N81" s="163">
        <v>5.15</v>
      </c>
      <c r="O81" s="163">
        <f>ROUND(E81*N81,5)</f>
        <v>15.45</v>
      </c>
      <c r="P81" s="163">
        <v>0</v>
      </c>
      <c r="Q81" s="163">
        <f>ROUND(E81*P81,5)</f>
        <v>0</v>
      </c>
      <c r="R81" s="163"/>
      <c r="S81" s="163"/>
      <c r="T81" s="164">
        <v>0</v>
      </c>
      <c r="U81" s="163">
        <f>ROUND(E81*T81,2)</f>
        <v>0</v>
      </c>
      <c r="V81" s="153"/>
      <c r="W81" s="153"/>
      <c r="X81" s="153"/>
      <c r="Y81" s="153"/>
      <c r="Z81" s="153"/>
      <c r="AA81" s="153"/>
      <c r="AB81" s="153"/>
      <c r="AC81" s="153"/>
      <c r="AD81" s="153"/>
      <c r="AE81" s="153" t="s">
        <v>191</v>
      </c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x14ac:dyDescent="0.2">
      <c r="A82" s="155" t="s">
        <v>104</v>
      </c>
      <c r="B82" s="162" t="s">
        <v>61</v>
      </c>
      <c r="C82" s="194" t="s">
        <v>62</v>
      </c>
      <c r="D82" s="166"/>
      <c r="E82" s="170"/>
      <c r="F82" s="173"/>
      <c r="G82" s="173">
        <f>SUMIF(AE83:AE118,"&lt;&gt;NOR",G83:G118)</f>
        <v>0</v>
      </c>
      <c r="H82" s="173"/>
      <c r="I82" s="173">
        <f>SUM(I83:I118)</f>
        <v>0</v>
      </c>
      <c r="J82" s="173"/>
      <c r="K82" s="173">
        <f>SUM(K83:K118)</f>
        <v>0</v>
      </c>
      <c r="L82" s="173"/>
      <c r="M82" s="173">
        <f>SUM(M83:M118)</f>
        <v>0</v>
      </c>
      <c r="N82" s="166"/>
      <c r="O82" s="166">
        <f>SUM(O83:O118)</f>
        <v>974.37078999999994</v>
      </c>
      <c r="P82" s="166"/>
      <c r="Q82" s="166">
        <f>SUM(Q83:Q118)</f>
        <v>0</v>
      </c>
      <c r="R82" s="166"/>
      <c r="S82" s="166"/>
      <c r="T82" s="167"/>
      <c r="U82" s="166">
        <f>SUM(U83:U118)</f>
        <v>162.77000000000001</v>
      </c>
      <c r="AE82" t="s">
        <v>105</v>
      </c>
    </row>
    <row r="83" spans="1:60" outlineLevel="1" x14ac:dyDescent="0.2">
      <c r="A83" s="154">
        <v>35</v>
      </c>
      <c r="B83" s="161" t="s">
        <v>217</v>
      </c>
      <c r="C83" s="192" t="s">
        <v>218</v>
      </c>
      <c r="D83" s="163" t="s">
        <v>114</v>
      </c>
      <c r="E83" s="168">
        <v>768.2056</v>
      </c>
      <c r="F83" s="171"/>
      <c r="G83" s="172">
        <f>ROUND(E83*F83,2)</f>
        <v>0</v>
      </c>
      <c r="H83" s="171"/>
      <c r="I83" s="172">
        <f>ROUND(E83*H83,2)</f>
        <v>0</v>
      </c>
      <c r="J83" s="171"/>
      <c r="K83" s="172">
        <f>ROUND(E83*J83,2)</f>
        <v>0</v>
      </c>
      <c r="L83" s="172">
        <v>21</v>
      </c>
      <c r="M83" s="172">
        <f>G83*(1+L83/100)</f>
        <v>0</v>
      </c>
      <c r="N83" s="163">
        <v>0.441</v>
      </c>
      <c r="O83" s="163">
        <f>ROUND(E83*N83,5)</f>
        <v>338.77866999999998</v>
      </c>
      <c r="P83" s="163">
        <v>0</v>
      </c>
      <c r="Q83" s="163">
        <f>ROUND(E83*P83,5)</f>
        <v>0</v>
      </c>
      <c r="R83" s="163"/>
      <c r="S83" s="163"/>
      <c r="T83" s="164">
        <v>2.9000000000000001E-2</v>
      </c>
      <c r="U83" s="163">
        <f>ROUND(E83*T83,2)</f>
        <v>22.28</v>
      </c>
      <c r="V83" s="153"/>
      <c r="W83" s="153"/>
      <c r="X83" s="153"/>
      <c r="Y83" s="153"/>
      <c r="Z83" s="153"/>
      <c r="AA83" s="153"/>
      <c r="AB83" s="153"/>
      <c r="AC83" s="153"/>
      <c r="AD83" s="153"/>
      <c r="AE83" s="153" t="s">
        <v>109</v>
      </c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outlineLevel="1" x14ac:dyDescent="0.2">
      <c r="A84" s="154"/>
      <c r="B84" s="161"/>
      <c r="C84" s="193" t="s">
        <v>219</v>
      </c>
      <c r="D84" s="165"/>
      <c r="E84" s="169">
        <v>740.61009999999999</v>
      </c>
      <c r="F84" s="172"/>
      <c r="G84" s="172"/>
      <c r="H84" s="172"/>
      <c r="I84" s="172"/>
      <c r="J84" s="172"/>
      <c r="K84" s="172"/>
      <c r="L84" s="172"/>
      <c r="M84" s="172"/>
      <c r="N84" s="163"/>
      <c r="O84" s="163"/>
      <c r="P84" s="163"/>
      <c r="Q84" s="163"/>
      <c r="R84" s="163"/>
      <c r="S84" s="163"/>
      <c r="T84" s="164"/>
      <c r="U84" s="163"/>
      <c r="V84" s="153"/>
      <c r="W84" s="153"/>
      <c r="X84" s="153"/>
      <c r="Y84" s="153"/>
      <c r="Z84" s="153"/>
      <c r="AA84" s="153"/>
      <c r="AB84" s="153"/>
      <c r="AC84" s="153"/>
      <c r="AD84" s="153"/>
      <c r="AE84" s="153" t="s">
        <v>111</v>
      </c>
      <c r="AF84" s="153">
        <v>0</v>
      </c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outlineLevel="1" x14ac:dyDescent="0.2">
      <c r="A85" s="154"/>
      <c r="B85" s="161"/>
      <c r="C85" s="193" t="s">
        <v>220</v>
      </c>
      <c r="D85" s="165"/>
      <c r="E85" s="169">
        <v>20.089500000000001</v>
      </c>
      <c r="F85" s="172"/>
      <c r="G85" s="172"/>
      <c r="H85" s="172"/>
      <c r="I85" s="172"/>
      <c r="J85" s="172"/>
      <c r="K85" s="172"/>
      <c r="L85" s="172"/>
      <c r="M85" s="172"/>
      <c r="N85" s="163"/>
      <c r="O85" s="163"/>
      <c r="P85" s="163"/>
      <c r="Q85" s="163"/>
      <c r="R85" s="163"/>
      <c r="S85" s="163"/>
      <c r="T85" s="164"/>
      <c r="U85" s="163"/>
      <c r="V85" s="153"/>
      <c r="W85" s="153"/>
      <c r="X85" s="153"/>
      <c r="Y85" s="153"/>
      <c r="Z85" s="153"/>
      <c r="AA85" s="153"/>
      <c r="AB85" s="153"/>
      <c r="AC85" s="153"/>
      <c r="AD85" s="153"/>
      <c r="AE85" s="153" t="s">
        <v>111</v>
      </c>
      <c r="AF85" s="153">
        <v>0</v>
      </c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outlineLevel="1" x14ac:dyDescent="0.2">
      <c r="A86" s="154"/>
      <c r="B86" s="161"/>
      <c r="C86" s="193" t="s">
        <v>221</v>
      </c>
      <c r="D86" s="165"/>
      <c r="E86" s="169">
        <v>7.5060000000000002</v>
      </c>
      <c r="F86" s="172"/>
      <c r="G86" s="172"/>
      <c r="H86" s="172"/>
      <c r="I86" s="172"/>
      <c r="J86" s="172"/>
      <c r="K86" s="172"/>
      <c r="L86" s="172"/>
      <c r="M86" s="172"/>
      <c r="N86" s="163"/>
      <c r="O86" s="163"/>
      <c r="P86" s="163"/>
      <c r="Q86" s="163"/>
      <c r="R86" s="163"/>
      <c r="S86" s="163"/>
      <c r="T86" s="164"/>
      <c r="U86" s="163"/>
      <c r="V86" s="153"/>
      <c r="W86" s="153"/>
      <c r="X86" s="153"/>
      <c r="Y86" s="153"/>
      <c r="Z86" s="153"/>
      <c r="AA86" s="153"/>
      <c r="AB86" s="153"/>
      <c r="AC86" s="153"/>
      <c r="AD86" s="153"/>
      <c r="AE86" s="153" t="s">
        <v>111</v>
      </c>
      <c r="AF86" s="153">
        <v>0</v>
      </c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ht="22.5" outlineLevel="1" x14ac:dyDescent="0.2">
      <c r="A87" s="154">
        <v>36</v>
      </c>
      <c r="B87" s="161" t="s">
        <v>222</v>
      </c>
      <c r="C87" s="192" t="s">
        <v>223</v>
      </c>
      <c r="D87" s="163" t="s">
        <v>114</v>
      </c>
      <c r="E87" s="168">
        <v>768.2056</v>
      </c>
      <c r="F87" s="171"/>
      <c r="G87" s="172">
        <f>ROUND(E87*F87,2)</f>
        <v>0</v>
      </c>
      <c r="H87" s="171"/>
      <c r="I87" s="172">
        <f>ROUND(E87*H87,2)</f>
        <v>0</v>
      </c>
      <c r="J87" s="171"/>
      <c r="K87" s="172">
        <f>ROUND(E87*J87,2)</f>
        <v>0</v>
      </c>
      <c r="L87" s="172">
        <v>21</v>
      </c>
      <c r="M87" s="172">
        <f>G87*(1+L87/100)</f>
        <v>0</v>
      </c>
      <c r="N87" s="163">
        <v>0.33206000000000002</v>
      </c>
      <c r="O87" s="163">
        <f>ROUND(E87*N87,5)</f>
        <v>255.09035</v>
      </c>
      <c r="P87" s="163">
        <v>0</v>
      </c>
      <c r="Q87" s="163">
        <f>ROUND(E87*P87,5)</f>
        <v>0</v>
      </c>
      <c r="R87" s="163"/>
      <c r="S87" s="163"/>
      <c r="T87" s="164">
        <v>2.5000000000000001E-2</v>
      </c>
      <c r="U87" s="163">
        <f>ROUND(E87*T87,2)</f>
        <v>19.21</v>
      </c>
      <c r="V87" s="153"/>
      <c r="W87" s="153"/>
      <c r="X87" s="153"/>
      <c r="Y87" s="153"/>
      <c r="Z87" s="153"/>
      <c r="AA87" s="153"/>
      <c r="AB87" s="153"/>
      <c r="AC87" s="153"/>
      <c r="AD87" s="153"/>
      <c r="AE87" s="153" t="s">
        <v>109</v>
      </c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">
      <c r="A88" s="154"/>
      <c r="B88" s="161"/>
      <c r="C88" s="193" t="s">
        <v>224</v>
      </c>
      <c r="D88" s="165"/>
      <c r="E88" s="169">
        <v>768.2056</v>
      </c>
      <c r="F88" s="172"/>
      <c r="G88" s="172"/>
      <c r="H88" s="172"/>
      <c r="I88" s="172"/>
      <c r="J88" s="172"/>
      <c r="K88" s="172"/>
      <c r="L88" s="172"/>
      <c r="M88" s="172"/>
      <c r="N88" s="163"/>
      <c r="O88" s="163"/>
      <c r="P88" s="163"/>
      <c r="Q88" s="163"/>
      <c r="R88" s="163"/>
      <c r="S88" s="163"/>
      <c r="T88" s="164"/>
      <c r="U88" s="163"/>
      <c r="V88" s="153"/>
      <c r="W88" s="153"/>
      <c r="X88" s="153"/>
      <c r="Y88" s="153"/>
      <c r="Z88" s="153"/>
      <c r="AA88" s="153"/>
      <c r="AB88" s="153"/>
      <c r="AC88" s="153"/>
      <c r="AD88" s="153"/>
      <c r="AE88" s="153" t="s">
        <v>111</v>
      </c>
      <c r="AF88" s="153">
        <v>0</v>
      </c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 x14ac:dyDescent="0.2">
      <c r="A89" s="154">
        <v>37</v>
      </c>
      <c r="B89" s="161" t="s">
        <v>225</v>
      </c>
      <c r="C89" s="192" t="s">
        <v>226</v>
      </c>
      <c r="D89" s="163" t="s">
        <v>114</v>
      </c>
      <c r="E89" s="168">
        <v>768.2056</v>
      </c>
      <c r="F89" s="171"/>
      <c r="G89" s="172">
        <f>ROUND(E89*F89,2)</f>
        <v>0</v>
      </c>
      <c r="H89" s="171"/>
      <c r="I89" s="172">
        <f>ROUND(E89*H89,2)</f>
        <v>0</v>
      </c>
      <c r="J89" s="171"/>
      <c r="K89" s="172">
        <f>ROUND(E89*J89,2)</f>
        <v>0</v>
      </c>
      <c r="L89" s="172">
        <v>21</v>
      </c>
      <c r="M89" s="172">
        <f>G89*(1+L89/100)</f>
        <v>0</v>
      </c>
      <c r="N89" s="163">
        <v>6.5199999999999998E-3</v>
      </c>
      <c r="O89" s="163">
        <f>ROUND(E89*N89,5)</f>
        <v>5.0087000000000002</v>
      </c>
      <c r="P89" s="163">
        <v>0</v>
      </c>
      <c r="Q89" s="163">
        <f>ROUND(E89*P89,5)</f>
        <v>0</v>
      </c>
      <c r="R89" s="163"/>
      <c r="S89" s="163"/>
      <c r="T89" s="164">
        <v>4.0000000000000001E-3</v>
      </c>
      <c r="U89" s="163">
        <f>ROUND(E89*T89,2)</f>
        <v>3.07</v>
      </c>
      <c r="V89" s="153"/>
      <c r="W89" s="153"/>
      <c r="X89" s="153"/>
      <c r="Y89" s="153"/>
      <c r="Z89" s="153"/>
      <c r="AA89" s="153"/>
      <c r="AB89" s="153"/>
      <c r="AC89" s="153"/>
      <c r="AD89" s="153"/>
      <c r="AE89" s="153" t="s">
        <v>109</v>
      </c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outlineLevel="1" x14ac:dyDescent="0.2">
      <c r="A90" s="154"/>
      <c r="B90" s="161"/>
      <c r="C90" s="193" t="s">
        <v>224</v>
      </c>
      <c r="D90" s="165"/>
      <c r="E90" s="169">
        <v>768.2056</v>
      </c>
      <c r="F90" s="172"/>
      <c r="G90" s="172"/>
      <c r="H90" s="172"/>
      <c r="I90" s="172"/>
      <c r="J90" s="172"/>
      <c r="K90" s="172"/>
      <c r="L90" s="172"/>
      <c r="M90" s="172"/>
      <c r="N90" s="163"/>
      <c r="O90" s="163"/>
      <c r="P90" s="163"/>
      <c r="Q90" s="163"/>
      <c r="R90" s="163"/>
      <c r="S90" s="163"/>
      <c r="T90" s="164"/>
      <c r="U90" s="163"/>
      <c r="V90" s="153"/>
      <c r="W90" s="153"/>
      <c r="X90" s="153"/>
      <c r="Y90" s="153"/>
      <c r="Z90" s="153"/>
      <c r="AA90" s="153"/>
      <c r="AB90" s="153"/>
      <c r="AC90" s="153"/>
      <c r="AD90" s="153"/>
      <c r="AE90" s="153" t="s">
        <v>111</v>
      </c>
      <c r="AF90" s="153">
        <v>0</v>
      </c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ht="22.5" outlineLevel="1" x14ac:dyDescent="0.2">
      <c r="A91" s="154">
        <v>38</v>
      </c>
      <c r="B91" s="161" t="s">
        <v>227</v>
      </c>
      <c r="C91" s="192" t="s">
        <v>228</v>
      </c>
      <c r="D91" s="163" t="s">
        <v>114</v>
      </c>
      <c r="E91" s="168">
        <v>768.2056</v>
      </c>
      <c r="F91" s="171"/>
      <c r="G91" s="172">
        <f>ROUND(E91*F91,2)</f>
        <v>0</v>
      </c>
      <c r="H91" s="171"/>
      <c r="I91" s="172">
        <f>ROUND(E91*H91,2)</f>
        <v>0</v>
      </c>
      <c r="J91" s="171"/>
      <c r="K91" s="172">
        <f>ROUND(E91*J91,2)</f>
        <v>0</v>
      </c>
      <c r="L91" s="172">
        <v>21</v>
      </c>
      <c r="M91" s="172">
        <f>G91*(1+L91/100)</f>
        <v>0</v>
      </c>
      <c r="N91" s="163">
        <v>0.18462999999999999</v>
      </c>
      <c r="O91" s="163">
        <f>ROUND(E91*N91,5)</f>
        <v>141.8338</v>
      </c>
      <c r="P91" s="163">
        <v>0</v>
      </c>
      <c r="Q91" s="163">
        <f>ROUND(E91*P91,5)</f>
        <v>0</v>
      </c>
      <c r="R91" s="163"/>
      <c r="S91" s="163"/>
      <c r="T91" s="164">
        <v>2.9000000000000001E-2</v>
      </c>
      <c r="U91" s="163">
        <f>ROUND(E91*T91,2)</f>
        <v>22.28</v>
      </c>
      <c r="V91" s="153"/>
      <c r="W91" s="153"/>
      <c r="X91" s="153"/>
      <c r="Y91" s="153"/>
      <c r="Z91" s="153"/>
      <c r="AA91" s="153"/>
      <c r="AB91" s="153"/>
      <c r="AC91" s="153"/>
      <c r="AD91" s="153"/>
      <c r="AE91" s="153" t="s">
        <v>109</v>
      </c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outlineLevel="1" x14ac:dyDescent="0.2">
      <c r="A92" s="154"/>
      <c r="B92" s="161"/>
      <c r="C92" s="193" t="s">
        <v>224</v>
      </c>
      <c r="D92" s="165"/>
      <c r="E92" s="169">
        <v>768.2056</v>
      </c>
      <c r="F92" s="172"/>
      <c r="G92" s="172"/>
      <c r="H92" s="172"/>
      <c r="I92" s="172"/>
      <c r="J92" s="172"/>
      <c r="K92" s="172"/>
      <c r="L92" s="172"/>
      <c r="M92" s="172"/>
      <c r="N92" s="163"/>
      <c r="O92" s="163"/>
      <c r="P92" s="163"/>
      <c r="Q92" s="163"/>
      <c r="R92" s="163"/>
      <c r="S92" s="163"/>
      <c r="T92" s="164"/>
      <c r="U92" s="163"/>
      <c r="V92" s="153"/>
      <c r="W92" s="153"/>
      <c r="X92" s="153"/>
      <c r="Y92" s="153"/>
      <c r="Z92" s="153"/>
      <c r="AA92" s="153"/>
      <c r="AB92" s="153"/>
      <c r="AC92" s="153"/>
      <c r="AD92" s="153"/>
      <c r="AE92" s="153" t="s">
        <v>111</v>
      </c>
      <c r="AF92" s="153">
        <v>0</v>
      </c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outlineLevel="1" x14ac:dyDescent="0.2">
      <c r="A93" s="154">
        <v>39</v>
      </c>
      <c r="B93" s="161" t="s">
        <v>229</v>
      </c>
      <c r="C93" s="192" t="s">
        <v>230</v>
      </c>
      <c r="D93" s="163" t="s">
        <v>114</v>
      </c>
      <c r="E93" s="168">
        <v>768.2056</v>
      </c>
      <c r="F93" s="171"/>
      <c r="G93" s="172">
        <f>ROUND(E93*F93,2)</f>
        <v>0</v>
      </c>
      <c r="H93" s="171"/>
      <c r="I93" s="172">
        <f>ROUND(E93*H93,2)</f>
        <v>0</v>
      </c>
      <c r="J93" s="171"/>
      <c r="K93" s="172">
        <f>ROUND(E93*J93,2)</f>
        <v>0</v>
      </c>
      <c r="L93" s="172">
        <v>21</v>
      </c>
      <c r="M93" s="172">
        <f>G93*(1+L93/100)</f>
        <v>0</v>
      </c>
      <c r="N93" s="163">
        <v>6.0999999999999997E-4</v>
      </c>
      <c r="O93" s="163">
        <f>ROUND(E93*N93,5)</f>
        <v>0.46861000000000003</v>
      </c>
      <c r="P93" s="163">
        <v>0</v>
      </c>
      <c r="Q93" s="163">
        <f>ROUND(E93*P93,5)</f>
        <v>0</v>
      </c>
      <c r="R93" s="163"/>
      <c r="S93" s="163"/>
      <c r="T93" s="164">
        <v>2E-3</v>
      </c>
      <c r="U93" s="163">
        <f>ROUND(E93*T93,2)</f>
        <v>1.54</v>
      </c>
      <c r="V93" s="153"/>
      <c r="W93" s="153"/>
      <c r="X93" s="153"/>
      <c r="Y93" s="153"/>
      <c r="Z93" s="153"/>
      <c r="AA93" s="153"/>
      <c r="AB93" s="153"/>
      <c r="AC93" s="153"/>
      <c r="AD93" s="153"/>
      <c r="AE93" s="153" t="s">
        <v>109</v>
      </c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outlineLevel="1" x14ac:dyDescent="0.2">
      <c r="A94" s="154"/>
      <c r="B94" s="161"/>
      <c r="C94" s="193" t="s">
        <v>224</v>
      </c>
      <c r="D94" s="165"/>
      <c r="E94" s="169">
        <v>768.2056</v>
      </c>
      <c r="F94" s="172"/>
      <c r="G94" s="172"/>
      <c r="H94" s="172"/>
      <c r="I94" s="172"/>
      <c r="J94" s="172"/>
      <c r="K94" s="172"/>
      <c r="L94" s="172"/>
      <c r="M94" s="172"/>
      <c r="N94" s="163"/>
      <c r="O94" s="163"/>
      <c r="P94" s="163"/>
      <c r="Q94" s="163"/>
      <c r="R94" s="163"/>
      <c r="S94" s="163"/>
      <c r="T94" s="164"/>
      <c r="U94" s="163"/>
      <c r="V94" s="153"/>
      <c r="W94" s="153"/>
      <c r="X94" s="153"/>
      <c r="Y94" s="153"/>
      <c r="Z94" s="153"/>
      <c r="AA94" s="153"/>
      <c r="AB94" s="153"/>
      <c r="AC94" s="153"/>
      <c r="AD94" s="153"/>
      <c r="AE94" s="153" t="s">
        <v>111</v>
      </c>
      <c r="AF94" s="153">
        <v>0</v>
      </c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ht="22.5" outlineLevel="1" x14ac:dyDescent="0.2">
      <c r="A95" s="154">
        <v>40</v>
      </c>
      <c r="B95" s="161" t="s">
        <v>231</v>
      </c>
      <c r="C95" s="192" t="s">
        <v>232</v>
      </c>
      <c r="D95" s="163" t="s">
        <v>114</v>
      </c>
      <c r="E95" s="168">
        <v>768.2056</v>
      </c>
      <c r="F95" s="171"/>
      <c r="G95" s="172">
        <f>ROUND(E95*F95,2)</f>
        <v>0</v>
      </c>
      <c r="H95" s="171"/>
      <c r="I95" s="172">
        <f>ROUND(E95*H95,2)</f>
        <v>0</v>
      </c>
      <c r="J95" s="171"/>
      <c r="K95" s="172">
        <f>ROUND(E95*J95,2)</f>
        <v>0</v>
      </c>
      <c r="L95" s="172">
        <v>21</v>
      </c>
      <c r="M95" s="172">
        <f>G95*(1+L95/100)</f>
        <v>0</v>
      </c>
      <c r="N95" s="163">
        <v>0.10141</v>
      </c>
      <c r="O95" s="163">
        <f>ROUND(E95*N95,5)</f>
        <v>77.903729999999996</v>
      </c>
      <c r="P95" s="163">
        <v>0</v>
      </c>
      <c r="Q95" s="163">
        <f>ROUND(E95*P95,5)</f>
        <v>0</v>
      </c>
      <c r="R95" s="163"/>
      <c r="S95" s="163"/>
      <c r="T95" s="164">
        <v>1.4999999999999999E-2</v>
      </c>
      <c r="U95" s="163">
        <f>ROUND(E95*T95,2)</f>
        <v>11.52</v>
      </c>
      <c r="V95" s="153"/>
      <c r="W95" s="153"/>
      <c r="X95" s="153"/>
      <c r="Y95" s="153"/>
      <c r="Z95" s="153"/>
      <c r="AA95" s="153"/>
      <c r="AB95" s="153"/>
      <c r="AC95" s="153"/>
      <c r="AD95" s="153"/>
      <c r="AE95" s="153" t="s">
        <v>109</v>
      </c>
      <c r="AF95" s="153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outlineLevel="1" x14ac:dyDescent="0.2">
      <c r="A96" s="154"/>
      <c r="B96" s="161"/>
      <c r="C96" s="193" t="s">
        <v>224</v>
      </c>
      <c r="D96" s="165"/>
      <c r="E96" s="169">
        <v>768.2056</v>
      </c>
      <c r="F96" s="172"/>
      <c r="G96" s="172"/>
      <c r="H96" s="172"/>
      <c r="I96" s="172"/>
      <c r="J96" s="172"/>
      <c r="K96" s="172"/>
      <c r="L96" s="172"/>
      <c r="M96" s="172"/>
      <c r="N96" s="163"/>
      <c r="O96" s="163"/>
      <c r="P96" s="163"/>
      <c r="Q96" s="163"/>
      <c r="R96" s="163"/>
      <c r="S96" s="163"/>
      <c r="T96" s="164"/>
      <c r="U96" s="163"/>
      <c r="V96" s="153"/>
      <c r="W96" s="153"/>
      <c r="X96" s="153"/>
      <c r="Y96" s="153"/>
      <c r="Z96" s="153"/>
      <c r="AA96" s="153"/>
      <c r="AB96" s="153"/>
      <c r="AC96" s="153"/>
      <c r="AD96" s="153"/>
      <c r="AE96" s="153" t="s">
        <v>111</v>
      </c>
      <c r="AF96" s="153">
        <v>0</v>
      </c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outlineLevel="1" x14ac:dyDescent="0.2">
      <c r="A97" s="154">
        <v>41</v>
      </c>
      <c r="B97" s="161" t="s">
        <v>233</v>
      </c>
      <c r="C97" s="192" t="s">
        <v>234</v>
      </c>
      <c r="D97" s="163" t="s">
        <v>114</v>
      </c>
      <c r="E97" s="168">
        <v>165.37989999999999</v>
      </c>
      <c r="F97" s="171"/>
      <c r="G97" s="172">
        <f>ROUND(E97*F97,2)</f>
        <v>0</v>
      </c>
      <c r="H97" s="171"/>
      <c r="I97" s="172">
        <f>ROUND(E97*H97,2)</f>
        <v>0</v>
      </c>
      <c r="J97" s="171"/>
      <c r="K97" s="172">
        <f>ROUND(E97*J97,2)</f>
        <v>0</v>
      </c>
      <c r="L97" s="172">
        <v>21</v>
      </c>
      <c r="M97" s="172">
        <f>G97*(1+L97/100)</f>
        <v>0</v>
      </c>
      <c r="N97" s="163">
        <v>0.4284</v>
      </c>
      <c r="O97" s="163">
        <f>ROUND(E97*N97,5)</f>
        <v>70.848749999999995</v>
      </c>
      <c r="P97" s="163">
        <v>0</v>
      </c>
      <c r="Q97" s="163">
        <f>ROUND(E97*P97,5)</f>
        <v>0</v>
      </c>
      <c r="R97" s="163"/>
      <c r="S97" s="163"/>
      <c r="T97" s="164">
        <v>2.5999999999999999E-2</v>
      </c>
      <c r="U97" s="163">
        <f>ROUND(E97*T97,2)</f>
        <v>4.3</v>
      </c>
      <c r="V97" s="153"/>
      <c r="W97" s="153"/>
      <c r="X97" s="153"/>
      <c r="Y97" s="153"/>
      <c r="Z97" s="153"/>
      <c r="AA97" s="153"/>
      <c r="AB97" s="153"/>
      <c r="AC97" s="153"/>
      <c r="AD97" s="153"/>
      <c r="AE97" s="153" t="s">
        <v>109</v>
      </c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outlineLevel="1" x14ac:dyDescent="0.2">
      <c r="A98" s="154"/>
      <c r="B98" s="161"/>
      <c r="C98" s="193" t="s">
        <v>182</v>
      </c>
      <c r="D98" s="165"/>
      <c r="E98" s="169">
        <v>18.608599999999999</v>
      </c>
      <c r="F98" s="172"/>
      <c r="G98" s="172"/>
      <c r="H98" s="172"/>
      <c r="I98" s="172"/>
      <c r="J98" s="172"/>
      <c r="K98" s="172"/>
      <c r="L98" s="172"/>
      <c r="M98" s="172"/>
      <c r="N98" s="163"/>
      <c r="O98" s="163"/>
      <c r="P98" s="163"/>
      <c r="Q98" s="163"/>
      <c r="R98" s="163"/>
      <c r="S98" s="163"/>
      <c r="T98" s="164"/>
      <c r="U98" s="163"/>
      <c r="V98" s="153"/>
      <c r="W98" s="153"/>
      <c r="X98" s="153"/>
      <c r="Y98" s="153"/>
      <c r="Z98" s="153"/>
      <c r="AA98" s="153"/>
      <c r="AB98" s="153"/>
      <c r="AC98" s="153"/>
      <c r="AD98" s="153"/>
      <c r="AE98" s="153" t="s">
        <v>111</v>
      </c>
      <c r="AF98" s="153">
        <v>0</v>
      </c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outlineLevel="1" x14ac:dyDescent="0.2">
      <c r="A99" s="154"/>
      <c r="B99" s="161"/>
      <c r="C99" s="193" t="s">
        <v>183</v>
      </c>
      <c r="D99" s="165"/>
      <c r="E99" s="169">
        <v>9.0174000000000003</v>
      </c>
      <c r="F99" s="172"/>
      <c r="G99" s="172"/>
      <c r="H99" s="172"/>
      <c r="I99" s="172"/>
      <c r="J99" s="172"/>
      <c r="K99" s="172"/>
      <c r="L99" s="172"/>
      <c r="M99" s="172"/>
      <c r="N99" s="163"/>
      <c r="O99" s="163"/>
      <c r="P99" s="163"/>
      <c r="Q99" s="163"/>
      <c r="R99" s="163"/>
      <c r="S99" s="163"/>
      <c r="T99" s="164"/>
      <c r="U99" s="163"/>
      <c r="V99" s="153"/>
      <c r="W99" s="153"/>
      <c r="X99" s="153"/>
      <c r="Y99" s="153"/>
      <c r="Z99" s="153"/>
      <c r="AA99" s="153"/>
      <c r="AB99" s="153"/>
      <c r="AC99" s="153"/>
      <c r="AD99" s="153"/>
      <c r="AE99" s="153" t="s">
        <v>111</v>
      </c>
      <c r="AF99" s="153">
        <v>0</v>
      </c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outlineLevel="1" x14ac:dyDescent="0.2">
      <c r="A100" s="154"/>
      <c r="B100" s="161"/>
      <c r="C100" s="193" t="s">
        <v>184</v>
      </c>
      <c r="D100" s="165"/>
      <c r="E100" s="169">
        <v>137.75389999999999</v>
      </c>
      <c r="F100" s="172"/>
      <c r="G100" s="172"/>
      <c r="H100" s="172"/>
      <c r="I100" s="172"/>
      <c r="J100" s="172"/>
      <c r="K100" s="172"/>
      <c r="L100" s="172"/>
      <c r="M100" s="172"/>
      <c r="N100" s="163"/>
      <c r="O100" s="163"/>
      <c r="P100" s="163"/>
      <c r="Q100" s="163"/>
      <c r="R100" s="163"/>
      <c r="S100" s="163"/>
      <c r="T100" s="164"/>
      <c r="U100" s="16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 t="s">
        <v>111</v>
      </c>
      <c r="AF100" s="153">
        <v>0</v>
      </c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ht="22.5" outlineLevel="1" x14ac:dyDescent="0.2">
      <c r="A101" s="154">
        <v>42</v>
      </c>
      <c r="B101" s="161" t="s">
        <v>235</v>
      </c>
      <c r="C101" s="192" t="s">
        <v>236</v>
      </c>
      <c r="D101" s="163" t="s">
        <v>114</v>
      </c>
      <c r="E101" s="168">
        <v>165.37989999999999</v>
      </c>
      <c r="F101" s="171"/>
      <c r="G101" s="172">
        <f>ROUND(E101*F101,2)</f>
        <v>0</v>
      </c>
      <c r="H101" s="171"/>
      <c r="I101" s="172">
        <f>ROUND(E101*H101,2)</f>
        <v>0</v>
      </c>
      <c r="J101" s="171"/>
      <c r="K101" s="172">
        <f>ROUND(E101*J101,2)</f>
        <v>0</v>
      </c>
      <c r="L101" s="172">
        <v>21</v>
      </c>
      <c r="M101" s="172">
        <f>G101*(1+L101/100)</f>
        <v>0</v>
      </c>
      <c r="N101" s="163">
        <v>0.30651</v>
      </c>
      <c r="O101" s="163">
        <f>ROUND(E101*N101,5)</f>
        <v>50.69059</v>
      </c>
      <c r="P101" s="163">
        <v>0</v>
      </c>
      <c r="Q101" s="163">
        <f>ROUND(E101*P101,5)</f>
        <v>0</v>
      </c>
      <c r="R101" s="163"/>
      <c r="S101" s="163"/>
      <c r="T101" s="164">
        <v>2.5000000000000001E-2</v>
      </c>
      <c r="U101" s="163">
        <f>ROUND(E101*T101,2)</f>
        <v>4.13</v>
      </c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 t="s">
        <v>109</v>
      </c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outlineLevel="1" x14ac:dyDescent="0.2">
      <c r="A102" s="154"/>
      <c r="B102" s="161"/>
      <c r="C102" s="193" t="s">
        <v>182</v>
      </c>
      <c r="D102" s="165"/>
      <c r="E102" s="169">
        <v>18.608599999999999</v>
      </c>
      <c r="F102" s="172"/>
      <c r="G102" s="172"/>
      <c r="H102" s="172"/>
      <c r="I102" s="172"/>
      <c r="J102" s="172"/>
      <c r="K102" s="172"/>
      <c r="L102" s="172"/>
      <c r="M102" s="172"/>
      <c r="N102" s="163"/>
      <c r="O102" s="163"/>
      <c r="P102" s="163"/>
      <c r="Q102" s="163"/>
      <c r="R102" s="163"/>
      <c r="S102" s="163"/>
      <c r="T102" s="164"/>
      <c r="U102" s="16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 t="s">
        <v>111</v>
      </c>
      <c r="AF102" s="153">
        <v>0</v>
      </c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outlineLevel="1" x14ac:dyDescent="0.2">
      <c r="A103" s="154"/>
      <c r="B103" s="161"/>
      <c r="C103" s="193" t="s">
        <v>183</v>
      </c>
      <c r="D103" s="165"/>
      <c r="E103" s="169">
        <v>9.0174000000000003</v>
      </c>
      <c r="F103" s="172"/>
      <c r="G103" s="172"/>
      <c r="H103" s="172"/>
      <c r="I103" s="172"/>
      <c r="J103" s="172"/>
      <c r="K103" s="172"/>
      <c r="L103" s="172"/>
      <c r="M103" s="172"/>
      <c r="N103" s="163"/>
      <c r="O103" s="163"/>
      <c r="P103" s="163"/>
      <c r="Q103" s="163"/>
      <c r="R103" s="163"/>
      <c r="S103" s="163"/>
      <c r="T103" s="164"/>
      <c r="U103" s="16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 t="s">
        <v>111</v>
      </c>
      <c r="AF103" s="153">
        <v>0</v>
      </c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outlineLevel="1" x14ac:dyDescent="0.2">
      <c r="A104" s="154"/>
      <c r="B104" s="161"/>
      <c r="C104" s="193" t="s">
        <v>184</v>
      </c>
      <c r="D104" s="165"/>
      <c r="E104" s="169">
        <v>137.75389999999999</v>
      </c>
      <c r="F104" s="172"/>
      <c r="G104" s="172"/>
      <c r="H104" s="172"/>
      <c r="I104" s="172"/>
      <c r="J104" s="172"/>
      <c r="K104" s="172"/>
      <c r="L104" s="172"/>
      <c r="M104" s="172"/>
      <c r="N104" s="163"/>
      <c r="O104" s="163"/>
      <c r="P104" s="163"/>
      <c r="Q104" s="163"/>
      <c r="R104" s="163"/>
      <c r="S104" s="163"/>
      <c r="T104" s="164"/>
      <c r="U104" s="16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 t="s">
        <v>111</v>
      </c>
      <c r="AF104" s="153">
        <v>0</v>
      </c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outlineLevel="1" x14ac:dyDescent="0.2">
      <c r="A105" s="154">
        <v>43</v>
      </c>
      <c r="B105" s="161" t="s">
        <v>237</v>
      </c>
      <c r="C105" s="192" t="s">
        <v>238</v>
      </c>
      <c r="D105" s="163" t="s">
        <v>114</v>
      </c>
      <c r="E105" s="168">
        <v>27.626000000000001</v>
      </c>
      <c r="F105" s="171"/>
      <c r="G105" s="172">
        <f>ROUND(E105*F105,2)</f>
        <v>0</v>
      </c>
      <c r="H105" s="171"/>
      <c r="I105" s="172">
        <f>ROUND(E105*H105,2)</f>
        <v>0</v>
      </c>
      <c r="J105" s="171"/>
      <c r="K105" s="172">
        <f>ROUND(E105*J105,2)</f>
        <v>0</v>
      </c>
      <c r="L105" s="172">
        <v>21</v>
      </c>
      <c r="M105" s="172">
        <f>G105*(1+L105/100)</f>
        <v>0</v>
      </c>
      <c r="N105" s="163">
        <v>7.3899999999999993E-2</v>
      </c>
      <c r="O105" s="163">
        <f>ROUND(E105*N105,5)</f>
        <v>2.04156</v>
      </c>
      <c r="P105" s="163">
        <v>0</v>
      </c>
      <c r="Q105" s="163">
        <f>ROUND(E105*P105,5)</f>
        <v>0</v>
      </c>
      <c r="R105" s="163"/>
      <c r="S105" s="163"/>
      <c r="T105" s="164">
        <v>0.47799999999999998</v>
      </c>
      <c r="U105" s="163">
        <f>ROUND(E105*T105,2)</f>
        <v>13.21</v>
      </c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 t="s">
        <v>109</v>
      </c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</row>
    <row r="106" spans="1:60" outlineLevel="1" x14ac:dyDescent="0.2">
      <c r="A106" s="154"/>
      <c r="B106" s="161"/>
      <c r="C106" s="193" t="s">
        <v>182</v>
      </c>
      <c r="D106" s="165"/>
      <c r="E106" s="169">
        <v>18.608599999999999</v>
      </c>
      <c r="F106" s="172"/>
      <c r="G106" s="172"/>
      <c r="H106" s="172"/>
      <c r="I106" s="172"/>
      <c r="J106" s="172"/>
      <c r="K106" s="172"/>
      <c r="L106" s="172"/>
      <c r="M106" s="172"/>
      <c r="N106" s="163"/>
      <c r="O106" s="163"/>
      <c r="P106" s="163"/>
      <c r="Q106" s="163"/>
      <c r="R106" s="163"/>
      <c r="S106" s="163"/>
      <c r="T106" s="164"/>
      <c r="U106" s="163"/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 t="s">
        <v>111</v>
      </c>
      <c r="AF106" s="153">
        <v>0</v>
      </c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outlineLevel="1" x14ac:dyDescent="0.2">
      <c r="A107" s="154"/>
      <c r="B107" s="161"/>
      <c r="C107" s="193" t="s">
        <v>183</v>
      </c>
      <c r="D107" s="165"/>
      <c r="E107" s="169">
        <v>9.0174000000000003</v>
      </c>
      <c r="F107" s="172"/>
      <c r="G107" s="172"/>
      <c r="H107" s="172"/>
      <c r="I107" s="172"/>
      <c r="J107" s="172"/>
      <c r="K107" s="172"/>
      <c r="L107" s="172"/>
      <c r="M107" s="172"/>
      <c r="N107" s="163"/>
      <c r="O107" s="163"/>
      <c r="P107" s="163"/>
      <c r="Q107" s="163"/>
      <c r="R107" s="163"/>
      <c r="S107" s="163"/>
      <c r="T107" s="164"/>
      <c r="U107" s="16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 t="s">
        <v>111</v>
      </c>
      <c r="AF107" s="153">
        <v>0</v>
      </c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</row>
    <row r="108" spans="1:60" ht="22.5" outlineLevel="1" x14ac:dyDescent="0.2">
      <c r="A108" s="154">
        <v>44</v>
      </c>
      <c r="B108" s="161" t="s">
        <v>239</v>
      </c>
      <c r="C108" s="192" t="s">
        <v>240</v>
      </c>
      <c r="D108" s="163" t="s">
        <v>114</v>
      </c>
      <c r="E108" s="168">
        <v>19.53903</v>
      </c>
      <c r="F108" s="171"/>
      <c r="G108" s="172">
        <f>ROUND(E108*F108,2)</f>
        <v>0</v>
      </c>
      <c r="H108" s="171"/>
      <c r="I108" s="172">
        <f>ROUND(E108*H108,2)</f>
        <v>0</v>
      </c>
      <c r="J108" s="171"/>
      <c r="K108" s="172">
        <f>ROUND(E108*J108,2)</f>
        <v>0</v>
      </c>
      <c r="L108" s="172">
        <v>21</v>
      </c>
      <c r="M108" s="172">
        <f>G108*(1+L108/100)</f>
        <v>0</v>
      </c>
      <c r="N108" s="163">
        <v>0.17599999999999999</v>
      </c>
      <c r="O108" s="163">
        <f>ROUND(E108*N108,5)</f>
        <v>3.4388700000000001</v>
      </c>
      <c r="P108" s="163">
        <v>0</v>
      </c>
      <c r="Q108" s="163">
        <f>ROUND(E108*P108,5)</f>
        <v>0</v>
      </c>
      <c r="R108" s="163"/>
      <c r="S108" s="163"/>
      <c r="T108" s="164">
        <v>0</v>
      </c>
      <c r="U108" s="163">
        <f>ROUND(E108*T108,2)</f>
        <v>0</v>
      </c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 t="s">
        <v>191</v>
      </c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60" outlineLevel="1" x14ac:dyDescent="0.2">
      <c r="A109" s="154"/>
      <c r="B109" s="161"/>
      <c r="C109" s="193" t="s">
        <v>241</v>
      </c>
      <c r="D109" s="165"/>
      <c r="E109" s="169">
        <v>19.53903</v>
      </c>
      <c r="F109" s="172"/>
      <c r="G109" s="172"/>
      <c r="H109" s="172"/>
      <c r="I109" s="172"/>
      <c r="J109" s="172"/>
      <c r="K109" s="172"/>
      <c r="L109" s="172"/>
      <c r="M109" s="172"/>
      <c r="N109" s="163"/>
      <c r="O109" s="163"/>
      <c r="P109" s="163"/>
      <c r="Q109" s="163"/>
      <c r="R109" s="163"/>
      <c r="S109" s="163"/>
      <c r="T109" s="164"/>
      <c r="U109" s="16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 t="s">
        <v>111</v>
      </c>
      <c r="AF109" s="153">
        <v>0</v>
      </c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ht="22.5" outlineLevel="1" x14ac:dyDescent="0.2">
      <c r="A110" s="154">
        <v>45</v>
      </c>
      <c r="B110" s="161" t="s">
        <v>242</v>
      </c>
      <c r="C110" s="192" t="s">
        <v>243</v>
      </c>
      <c r="D110" s="163" t="s">
        <v>114</v>
      </c>
      <c r="E110" s="168">
        <v>9.0174000000000003</v>
      </c>
      <c r="F110" s="171"/>
      <c r="G110" s="172">
        <f>ROUND(E110*F110,2)</f>
        <v>0</v>
      </c>
      <c r="H110" s="171"/>
      <c r="I110" s="172">
        <f>ROUND(E110*H110,2)</f>
        <v>0</v>
      </c>
      <c r="J110" s="171"/>
      <c r="K110" s="172">
        <f>ROUND(E110*J110,2)</f>
        <v>0</v>
      </c>
      <c r="L110" s="172">
        <v>21</v>
      </c>
      <c r="M110" s="172">
        <f>G110*(1+L110/100)</f>
        <v>0</v>
      </c>
      <c r="N110" s="163">
        <v>0.17599999999999999</v>
      </c>
      <c r="O110" s="163">
        <f>ROUND(E110*N110,5)</f>
        <v>1.5870599999999999</v>
      </c>
      <c r="P110" s="163">
        <v>0</v>
      </c>
      <c r="Q110" s="163">
        <f>ROUND(E110*P110,5)</f>
        <v>0</v>
      </c>
      <c r="R110" s="163"/>
      <c r="S110" s="163"/>
      <c r="T110" s="164">
        <v>0</v>
      </c>
      <c r="U110" s="163">
        <f>ROUND(E110*T110,2)</f>
        <v>0</v>
      </c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 t="s">
        <v>191</v>
      </c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outlineLevel="1" x14ac:dyDescent="0.2">
      <c r="A111" s="154"/>
      <c r="B111" s="161"/>
      <c r="C111" s="193" t="s">
        <v>183</v>
      </c>
      <c r="D111" s="165"/>
      <c r="E111" s="169">
        <v>9.0174000000000003</v>
      </c>
      <c r="F111" s="172"/>
      <c r="G111" s="172"/>
      <c r="H111" s="172"/>
      <c r="I111" s="172"/>
      <c r="J111" s="172"/>
      <c r="K111" s="172"/>
      <c r="L111" s="172"/>
      <c r="M111" s="172"/>
      <c r="N111" s="163"/>
      <c r="O111" s="163"/>
      <c r="P111" s="163"/>
      <c r="Q111" s="163"/>
      <c r="R111" s="163"/>
      <c r="S111" s="163"/>
      <c r="T111" s="164"/>
      <c r="U111" s="16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 t="s">
        <v>111</v>
      </c>
      <c r="AF111" s="153">
        <v>0</v>
      </c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</row>
    <row r="112" spans="1:60" outlineLevel="1" x14ac:dyDescent="0.2">
      <c r="A112" s="154">
        <v>46</v>
      </c>
      <c r="B112" s="161" t="s">
        <v>244</v>
      </c>
      <c r="C112" s="192" t="s">
        <v>245</v>
      </c>
      <c r="D112" s="163" t="s">
        <v>114</v>
      </c>
      <c r="E112" s="168">
        <v>137.75389999999999</v>
      </c>
      <c r="F112" s="171"/>
      <c r="G112" s="172">
        <f>ROUND(E112*F112,2)</f>
        <v>0</v>
      </c>
      <c r="H112" s="171"/>
      <c r="I112" s="172">
        <f>ROUND(E112*H112,2)</f>
        <v>0</v>
      </c>
      <c r="J112" s="171"/>
      <c r="K112" s="172">
        <f>ROUND(E112*J112,2)</f>
        <v>0</v>
      </c>
      <c r="L112" s="172">
        <v>21</v>
      </c>
      <c r="M112" s="172">
        <f>G112*(1+L112/100)</f>
        <v>0</v>
      </c>
      <c r="N112" s="163">
        <v>5.5449999999999999E-2</v>
      </c>
      <c r="O112" s="163">
        <f>ROUND(E112*N112,5)</f>
        <v>7.6384499999999997</v>
      </c>
      <c r="P112" s="163">
        <v>0</v>
      </c>
      <c r="Q112" s="163">
        <f>ROUND(E112*P112,5)</f>
        <v>0</v>
      </c>
      <c r="R112" s="163"/>
      <c r="S112" s="163"/>
      <c r="T112" s="164">
        <v>0.442</v>
      </c>
      <c r="U112" s="163">
        <f>ROUND(E112*T112,2)</f>
        <v>60.89</v>
      </c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 t="s">
        <v>109</v>
      </c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</row>
    <row r="113" spans="1:60" outlineLevel="1" x14ac:dyDescent="0.2">
      <c r="A113" s="154"/>
      <c r="B113" s="161"/>
      <c r="C113" s="193" t="s">
        <v>184</v>
      </c>
      <c r="D113" s="165"/>
      <c r="E113" s="169">
        <v>137.75389999999999</v>
      </c>
      <c r="F113" s="172"/>
      <c r="G113" s="172"/>
      <c r="H113" s="172"/>
      <c r="I113" s="172"/>
      <c r="J113" s="172"/>
      <c r="K113" s="172"/>
      <c r="L113" s="172"/>
      <c r="M113" s="172"/>
      <c r="N113" s="163"/>
      <c r="O113" s="163"/>
      <c r="P113" s="163"/>
      <c r="Q113" s="163"/>
      <c r="R113" s="163"/>
      <c r="S113" s="163"/>
      <c r="T113" s="164"/>
      <c r="U113" s="16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 t="s">
        <v>111</v>
      </c>
      <c r="AF113" s="153">
        <v>0</v>
      </c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</row>
    <row r="114" spans="1:60" outlineLevel="1" x14ac:dyDescent="0.2">
      <c r="A114" s="154">
        <v>47</v>
      </c>
      <c r="B114" s="161" t="s">
        <v>246</v>
      </c>
      <c r="C114" s="192" t="s">
        <v>247</v>
      </c>
      <c r="D114" s="163" t="s">
        <v>114</v>
      </c>
      <c r="E114" s="168">
        <v>144.641595</v>
      </c>
      <c r="F114" s="171"/>
      <c r="G114" s="172">
        <f>ROUND(E114*F114,2)</f>
        <v>0</v>
      </c>
      <c r="H114" s="171"/>
      <c r="I114" s="172">
        <f>ROUND(E114*H114,2)</f>
        <v>0</v>
      </c>
      <c r="J114" s="171"/>
      <c r="K114" s="172">
        <f>ROUND(E114*J114,2)</f>
        <v>0</v>
      </c>
      <c r="L114" s="172">
        <v>21</v>
      </c>
      <c r="M114" s="172">
        <f>G114*(1+L114/100)</f>
        <v>0</v>
      </c>
      <c r="N114" s="163">
        <v>0.13100000000000001</v>
      </c>
      <c r="O114" s="163">
        <f>ROUND(E114*N114,5)</f>
        <v>18.948049999999999</v>
      </c>
      <c r="P114" s="163">
        <v>0</v>
      </c>
      <c r="Q114" s="163">
        <f>ROUND(E114*P114,5)</f>
        <v>0</v>
      </c>
      <c r="R114" s="163"/>
      <c r="S114" s="163"/>
      <c r="T114" s="164">
        <v>0</v>
      </c>
      <c r="U114" s="163">
        <f>ROUND(E114*T114,2)</f>
        <v>0</v>
      </c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 t="s">
        <v>191</v>
      </c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</row>
    <row r="115" spans="1:60" outlineLevel="1" x14ac:dyDescent="0.2">
      <c r="A115" s="154"/>
      <c r="B115" s="161"/>
      <c r="C115" s="193" t="s">
        <v>248</v>
      </c>
      <c r="D115" s="165"/>
      <c r="E115" s="169">
        <v>144.641595</v>
      </c>
      <c r="F115" s="172"/>
      <c r="G115" s="172"/>
      <c r="H115" s="172"/>
      <c r="I115" s="172"/>
      <c r="J115" s="172"/>
      <c r="K115" s="172"/>
      <c r="L115" s="172"/>
      <c r="M115" s="172"/>
      <c r="N115" s="163"/>
      <c r="O115" s="163"/>
      <c r="P115" s="163"/>
      <c r="Q115" s="163"/>
      <c r="R115" s="163"/>
      <c r="S115" s="163"/>
      <c r="T115" s="164"/>
      <c r="U115" s="163"/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 t="s">
        <v>111</v>
      </c>
      <c r="AF115" s="153">
        <v>0</v>
      </c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</row>
    <row r="116" spans="1:60" outlineLevel="1" x14ac:dyDescent="0.2">
      <c r="A116" s="154">
        <v>48</v>
      </c>
      <c r="B116" s="161" t="s">
        <v>249</v>
      </c>
      <c r="C116" s="192" t="s">
        <v>250</v>
      </c>
      <c r="D116" s="163" t="s">
        <v>114</v>
      </c>
      <c r="E116" s="168">
        <v>9.36</v>
      </c>
      <c r="F116" s="171"/>
      <c r="G116" s="172">
        <f>ROUND(E116*F116,2)</f>
        <v>0</v>
      </c>
      <c r="H116" s="171"/>
      <c r="I116" s="172">
        <f>ROUND(E116*H116,2)</f>
        <v>0</v>
      </c>
      <c r="J116" s="171"/>
      <c r="K116" s="172">
        <f>ROUND(E116*J116,2)</f>
        <v>0</v>
      </c>
      <c r="L116" s="172">
        <v>21</v>
      </c>
      <c r="M116" s="172">
        <f>G116*(1+L116/100)</f>
        <v>0</v>
      </c>
      <c r="N116" s="163">
        <v>0.01</v>
      </c>
      <c r="O116" s="163">
        <f>ROUND(E116*N116,5)</f>
        <v>9.3600000000000003E-2</v>
      </c>
      <c r="P116" s="163">
        <v>0</v>
      </c>
      <c r="Q116" s="163">
        <f>ROUND(E116*P116,5)</f>
        <v>0</v>
      </c>
      <c r="R116" s="163"/>
      <c r="S116" s="163"/>
      <c r="T116" s="164">
        <v>3.5999999999999997E-2</v>
      </c>
      <c r="U116" s="163">
        <f>ROUND(E116*T116,2)</f>
        <v>0.34</v>
      </c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 t="s">
        <v>109</v>
      </c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</row>
    <row r="117" spans="1:60" outlineLevel="1" x14ac:dyDescent="0.2">
      <c r="A117" s="154"/>
      <c r="B117" s="161"/>
      <c r="C117" s="251" t="s">
        <v>251</v>
      </c>
      <c r="D117" s="252"/>
      <c r="E117" s="253"/>
      <c r="F117" s="254"/>
      <c r="G117" s="255"/>
      <c r="H117" s="172"/>
      <c r="I117" s="172"/>
      <c r="J117" s="172"/>
      <c r="K117" s="172"/>
      <c r="L117" s="172"/>
      <c r="M117" s="172"/>
      <c r="N117" s="163"/>
      <c r="O117" s="163"/>
      <c r="P117" s="163"/>
      <c r="Q117" s="163"/>
      <c r="R117" s="163"/>
      <c r="S117" s="163"/>
      <c r="T117" s="164"/>
      <c r="U117" s="163"/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 t="s">
        <v>165</v>
      </c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6" t="str">
        <f>C117</f>
        <v>Pochozí plocha u podzemnch kontejnerů</v>
      </c>
      <c r="BB117" s="153"/>
      <c r="BC117" s="153"/>
      <c r="BD117" s="153"/>
      <c r="BE117" s="153"/>
      <c r="BF117" s="153"/>
      <c r="BG117" s="153"/>
      <c r="BH117" s="153"/>
    </row>
    <row r="118" spans="1:60" outlineLevel="1" x14ac:dyDescent="0.2">
      <c r="A118" s="154"/>
      <c r="B118" s="161"/>
      <c r="C118" s="193" t="s">
        <v>252</v>
      </c>
      <c r="D118" s="165"/>
      <c r="E118" s="169">
        <v>9.36</v>
      </c>
      <c r="F118" s="172"/>
      <c r="G118" s="172"/>
      <c r="H118" s="172"/>
      <c r="I118" s="172"/>
      <c r="J118" s="172"/>
      <c r="K118" s="172"/>
      <c r="L118" s="172"/>
      <c r="M118" s="172"/>
      <c r="N118" s="163"/>
      <c r="O118" s="163"/>
      <c r="P118" s="163"/>
      <c r="Q118" s="163"/>
      <c r="R118" s="163"/>
      <c r="S118" s="163"/>
      <c r="T118" s="164"/>
      <c r="U118" s="16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 t="s">
        <v>111</v>
      </c>
      <c r="AF118" s="153">
        <v>0</v>
      </c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x14ac:dyDescent="0.2">
      <c r="A119" s="155" t="s">
        <v>104</v>
      </c>
      <c r="B119" s="162" t="s">
        <v>63</v>
      </c>
      <c r="C119" s="194" t="s">
        <v>64</v>
      </c>
      <c r="D119" s="166"/>
      <c r="E119" s="170"/>
      <c r="F119" s="173"/>
      <c r="G119" s="173">
        <f>SUMIF(AE120:AE124,"&lt;&gt;NOR",G120:G124)</f>
        <v>0</v>
      </c>
      <c r="H119" s="173"/>
      <c r="I119" s="173">
        <f>SUM(I120:I124)</f>
        <v>0</v>
      </c>
      <c r="J119" s="173"/>
      <c r="K119" s="173">
        <f>SUM(K120:K124)</f>
        <v>0</v>
      </c>
      <c r="L119" s="173"/>
      <c r="M119" s="173">
        <f>SUM(M120:M124)</f>
        <v>0</v>
      </c>
      <c r="N119" s="166"/>
      <c r="O119" s="166">
        <f>SUM(O120:O124)</f>
        <v>13.56025</v>
      </c>
      <c r="P119" s="166"/>
      <c r="Q119" s="166">
        <f>SUM(Q120:Q124)</f>
        <v>0</v>
      </c>
      <c r="R119" s="166"/>
      <c r="S119" s="166"/>
      <c r="T119" s="167"/>
      <c r="U119" s="166">
        <f>SUM(U120:U124)</f>
        <v>32.290000000000006</v>
      </c>
      <c r="AE119" t="s">
        <v>105</v>
      </c>
    </row>
    <row r="120" spans="1:60" ht="22.5" outlineLevel="1" x14ac:dyDescent="0.2">
      <c r="A120" s="154">
        <v>49</v>
      </c>
      <c r="B120" s="161" t="s">
        <v>253</v>
      </c>
      <c r="C120" s="192" t="s">
        <v>254</v>
      </c>
      <c r="D120" s="163" t="s">
        <v>216</v>
      </c>
      <c r="E120" s="168">
        <v>4</v>
      </c>
      <c r="F120" s="171"/>
      <c r="G120" s="172">
        <f>ROUND(E120*F120,2)</f>
        <v>0</v>
      </c>
      <c r="H120" s="171"/>
      <c r="I120" s="172">
        <f>ROUND(E120*H120,2)</f>
        <v>0</v>
      </c>
      <c r="J120" s="171"/>
      <c r="K120" s="172">
        <f>ROUND(E120*J120,2)</f>
        <v>0</v>
      </c>
      <c r="L120" s="172">
        <v>21</v>
      </c>
      <c r="M120" s="172">
        <f>G120*(1+L120/100)</f>
        <v>0</v>
      </c>
      <c r="N120" s="163">
        <v>3.0596700000000001</v>
      </c>
      <c r="O120" s="163">
        <f>ROUND(E120*N120,5)</f>
        <v>12.23868</v>
      </c>
      <c r="P120" s="163">
        <v>0</v>
      </c>
      <c r="Q120" s="163">
        <f>ROUND(E120*P120,5)</f>
        <v>0</v>
      </c>
      <c r="R120" s="163"/>
      <c r="S120" s="163"/>
      <c r="T120" s="164">
        <v>5.024</v>
      </c>
      <c r="U120" s="163">
        <f>ROUND(E120*T120,2)</f>
        <v>20.100000000000001</v>
      </c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 t="s">
        <v>109</v>
      </c>
      <c r="AF120" s="153"/>
      <c r="AG120" s="153"/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</row>
    <row r="121" spans="1:60" ht="22.5" outlineLevel="1" x14ac:dyDescent="0.2">
      <c r="A121" s="154">
        <v>50</v>
      </c>
      <c r="B121" s="161" t="s">
        <v>255</v>
      </c>
      <c r="C121" s="192" t="s">
        <v>256</v>
      </c>
      <c r="D121" s="163" t="s">
        <v>151</v>
      </c>
      <c r="E121" s="168">
        <v>10.45</v>
      </c>
      <c r="F121" s="171"/>
      <c r="G121" s="172">
        <f>ROUND(E121*F121,2)</f>
        <v>0</v>
      </c>
      <c r="H121" s="171"/>
      <c r="I121" s="172">
        <f>ROUND(E121*H121,2)</f>
        <v>0</v>
      </c>
      <c r="J121" s="171"/>
      <c r="K121" s="172">
        <f>ROUND(E121*J121,2)</f>
        <v>0</v>
      </c>
      <c r="L121" s="172">
        <v>21</v>
      </c>
      <c r="M121" s="172">
        <f>G121*(1+L121/100)</f>
        <v>0</v>
      </c>
      <c r="N121" s="163">
        <v>2.2000000000000001E-3</v>
      </c>
      <c r="O121" s="163">
        <f>ROUND(E121*N121,5)</f>
        <v>2.299E-2</v>
      </c>
      <c r="P121" s="163">
        <v>0</v>
      </c>
      <c r="Q121" s="163">
        <f>ROUND(E121*P121,5)</f>
        <v>0</v>
      </c>
      <c r="R121" s="163"/>
      <c r="S121" s="163"/>
      <c r="T121" s="164">
        <v>6.6000000000000003E-2</v>
      </c>
      <c r="U121" s="163">
        <f>ROUND(E121*T121,2)</f>
        <v>0.69</v>
      </c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 t="s">
        <v>109</v>
      </c>
      <c r="AF121" s="153"/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</row>
    <row r="122" spans="1:60" outlineLevel="1" x14ac:dyDescent="0.2">
      <c r="A122" s="154"/>
      <c r="B122" s="161"/>
      <c r="C122" s="193" t="s">
        <v>257</v>
      </c>
      <c r="D122" s="165"/>
      <c r="E122" s="169">
        <v>10.45</v>
      </c>
      <c r="F122" s="172"/>
      <c r="G122" s="172"/>
      <c r="H122" s="172"/>
      <c r="I122" s="172"/>
      <c r="J122" s="172"/>
      <c r="K122" s="172"/>
      <c r="L122" s="172"/>
      <c r="M122" s="172"/>
      <c r="N122" s="163"/>
      <c r="O122" s="163"/>
      <c r="P122" s="163"/>
      <c r="Q122" s="163"/>
      <c r="R122" s="163"/>
      <c r="S122" s="163"/>
      <c r="T122" s="164"/>
      <c r="U122" s="16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 t="s">
        <v>111</v>
      </c>
      <c r="AF122" s="153">
        <v>0</v>
      </c>
      <c r="AG122" s="153"/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</row>
    <row r="123" spans="1:60" outlineLevel="1" x14ac:dyDescent="0.2">
      <c r="A123" s="154">
        <v>51</v>
      </c>
      <c r="B123" s="161" t="s">
        <v>258</v>
      </c>
      <c r="C123" s="192" t="s">
        <v>259</v>
      </c>
      <c r="D123" s="163" t="s">
        <v>216</v>
      </c>
      <c r="E123" s="168">
        <v>1</v>
      </c>
      <c r="F123" s="171"/>
      <c r="G123" s="172">
        <f>ROUND(E123*F123,2)</f>
        <v>0</v>
      </c>
      <c r="H123" s="171"/>
      <c r="I123" s="172">
        <f>ROUND(E123*H123,2)</f>
        <v>0</v>
      </c>
      <c r="J123" s="171"/>
      <c r="K123" s="172">
        <f>ROUND(E123*J123,2)</f>
        <v>0</v>
      </c>
      <c r="L123" s="172">
        <v>21</v>
      </c>
      <c r="M123" s="172">
        <f>G123*(1+L123/100)</f>
        <v>0</v>
      </c>
      <c r="N123" s="163">
        <v>0.43093999999999999</v>
      </c>
      <c r="O123" s="163">
        <f>ROUND(E123*N123,5)</f>
        <v>0.43093999999999999</v>
      </c>
      <c r="P123" s="163">
        <v>0</v>
      </c>
      <c r="Q123" s="163">
        <f>ROUND(E123*P123,5)</f>
        <v>0</v>
      </c>
      <c r="R123" s="163"/>
      <c r="S123" s="163"/>
      <c r="T123" s="164">
        <v>3.8170000000000002</v>
      </c>
      <c r="U123" s="163">
        <f>ROUND(E123*T123,2)</f>
        <v>3.82</v>
      </c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 t="s">
        <v>109</v>
      </c>
      <c r="AF123" s="153"/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</row>
    <row r="124" spans="1:60" outlineLevel="1" x14ac:dyDescent="0.2">
      <c r="A124" s="154">
        <v>52</v>
      </c>
      <c r="B124" s="161" t="s">
        <v>260</v>
      </c>
      <c r="C124" s="192" t="s">
        <v>261</v>
      </c>
      <c r="D124" s="163" t="s">
        <v>216</v>
      </c>
      <c r="E124" s="168">
        <v>2</v>
      </c>
      <c r="F124" s="171"/>
      <c r="G124" s="172">
        <f>ROUND(E124*F124,2)</f>
        <v>0</v>
      </c>
      <c r="H124" s="171"/>
      <c r="I124" s="172">
        <f>ROUND(E124*H124,2)</f>
        <v>0</v>
      </c>
      <c r="J124" s="171"/>
      <c r="K124" s="172">
        <f>ROUND(E124*J124,2)</f>
        <v>0</v>
      </c>
      <c r="L124" s="172">
        <v>21</v>
      </c>
      <c r="M124" s="172">
        <f>G124*(1+L124/100)</f>
        <v>0</v>
      </c>
      <c r="N124" s="163">
        <v>0.43381999999999998</v>
      </c>
      <c r="O124" s="163">
        <f>ROUND(E124*N124,5)</f>
        <v>0.86763999999999997</v>
      </c>
      <c r="P124" s="163">
        <v>0</v>
      </c>
      <c r="Q124" s="163">
        <f>ROUND(E124*P124,5)</f>
        <v>0</v>
      </c>
      <c r="R124" s="163"/>
      <c r="S124" s="163"/>
      <c r="T124" s="164">
        <v>3.839</v>
      </c>
      <c r="U124" s="163">
        <f>ROUND(E124*T124,2)</f>
        <v>7.68</v>
      </c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 t="s">
        <v>109</v>
      </c>
      <c r="AF124" s="153"/>
      <c r="AG124" s="153"/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</row>
    <row r="125" spans="1:60" x14ac:dyDescent="0.2">
      <c r="A125" s="155" t="s">
        <v>104</v>
      </c>
      <c r="B125" s="162" t="s">
        <v>65</v>
      </c>
      <c r="C125" s="194" t="s">
        <v>66</v>
      </c>
      <c r="D125" s="166"/>
      <c r="E125" s="170"/>
      <c r="F125" s="173"/>
      <c r="G125" s="173">
        <f>SUMIF(AE126:AE162,"&lt;&gt;NOR",G126:G162)</f>
        <v>0</v>
      </c>
      <c r="H125" s="173"/>
      <c r="I125" s="173">
        <f>SUM(I126:I162)</f>
        <v>0</v>
      </c>
      <c r="J125" s="173"/>
      <c r="K125" s="173">
        <f>SUM(K126:K162)</f>
        <v>0</v>
      </c>
      <c r="L125" s="173"/>
      <c r="M125" s="173">
        <f>SUM(M126:M162)</f>
        <v>0</v>
      </c>
      <c r="N125" s="166"/>
      <c r="O125" s="166">
        <f>SUM(O126:O162)</f>
        <v>93.026239999999973</v>
      </c>
      <c r="P125" s="166"/>
      <c r="Q125" s="166">
        <f>SUM(Q126:Q162)</f>
        <v>0</v>
      </c>
      <c r="R125" s="166"/>
      <c r="S125" s="166"/>
      <c r="T125" s="167"/>
      <c r="U125" s="166">
        <f>SUM(U126:U162)</f>
        <v>96</v>
      </c>
      <c r="AE125" t="s">
        <v>105</v>
      </c>
    </row>
    <row r="126" spans="1:60" ht="22.5" outlineLevel="1" x14ac:dyDescent="0.2">
      <c r="A126" s="154">
        <v>53</v>
      </c>
      <c r="B126" s="161" t="s">
        <v>262</v>
      </c>
      <c r="C126" s="192" t="s">
        <v>263</v>
      </c>
      <c r="D126" s="163" t="s">
        <v>151</v>
      </c>
      <c r="E126" s="168">
        <v>245.71279999999999</v>
      </c>
      <c r="F126" s="171"/>
      <c r="G126" s="172">
        <f>ROUND(E126*F126,2)</f>
        <v>0</v>
      </c>
      <c r="H126" s="171"/>
      <c r="I126" s="172">
        <f>ROUND(E126*H126,2)</f>
        <v>0</v>
      </c>
      <c r="J126" s="171"/>
      <c r="K126" s="172">
        <f>ROUND(E126*J126,2)</f>
        <v>0</v>
      </c>
      <c r="L126" s="172">
        <v>21</v>
      </c>
      <c r="M126" s="172">
        <f>G126*(1+L126/100)</f>
        <v>0</v>
      </c>
      <c r="N126" s="163">
        <v>0.30847000000000002</v>
      </c>
      <c r="O126" s="163">
        <f>ROUND(E126*N126,5)</f>
        <v>75.795029999999997</v>
      </c>
      <c r="P126" s="163">
        <v>0</v>
      </c>
      <c r="Q126" s="163">
        <f>ROUND(E126*P126,5)</f>
        <v>0</v>
      </c>
      <c r="R126" s="163"/>
      <c r="S126" s="163"/>
      <c r="T126" s="164">
        <v>0.27200000000000002</v>
      </c>
      <c r="U126" s="163">
        <f>ROUND(E126*T126,2)</f>
        <v>66.83</v>
      </c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 t="s">
        <v>109</v>
      </c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</row>
    <row r="127" spans="1:60" ht="22.5" outlineLevel="1" x14ac:dyDescent="0.2">
      <c r="A127" s="154"/>
      <c r="B127" s="161"/>
      <c r="C127" s="193" t="s">
        <v>264</v>
      </c>
      <c r="D127" s="165"/>
      <c r="E127" s="169">
        <v>245.71279999999999</v>
      </c>
      <c r="F127" s="172"/>
      <c r="G127" s="172"/>
      <c r="H127" s="172"/>
      <c r="I127" s="172"/>
      <c r="J127" s="172"/>
      <c r="K127" s="172"/>
      <c r="L127" s="172"/>
      <c r="M127" s="172"/>
      <c r="N127" s="163"/>
      <c r="O127" s="163"/>
      <c r="P127" s="163"/>
      <c r="Q127" s="163"/>
      <c r="R127" s="163"/>
      <c r="S127" s="163"/>
      <c r="T127" s="164"/>
      <c r="U127" s="163"/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 t="s">
        <v>111</v>
      </c>
      <c r="AF127" s="153">
        <v>0</v>
      </c>
      <c r="AG127" s="153"/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</row>
    <row r="128" spans="1:60" ht="22.5" outlineLevel="1" x14ac:dyDescent="0.2">
      <c r="A128" s="154">
        <v>54</v>
      </c>
      <c r="B128" s="161" t="s">
        <v>265</v>
      </c>
      <c r="C128" s="192" t="s">
        <v>266</v>
      </c>
      <c r="D128" s="163" t="s">
        <v>151</v>
      </c>
      <c r="E128" s="168">
        <v>85.356300000000005</v>
      </c>
      <c r="F128" s="171"/>
      <c r="G128" s="172">
        <f>ROUND(E128*F128,2)</f>
        <v>0</v>
      </c>
      <c r="H128" s="171"/>
      <c r="I128" s="172">
        <f>ROUND(E128*H128,2)</f>
        <v>0</v>
      </c>
      <c r="J128" s="171"/>
      <c r="K128" s="172">
        <f>ROUND(E128*J128,2)</f>
        <v>0</v>
      </c>
      <c r="L128" s="172">
        <v>21</v>
      </c>
      <c r="M128" s="172">
        <f>G128*(1+L128/100)</f>
        <v>0</v>
      </c>
      <c r="N128" s="163">
        <v>0.19289999999999999</v>
      </c>
      <c r="O128" s="163">
        <f>ROUND(E128*N128,5)</f>
        <v>16.465229999999998</v>
      </c>
      <c r="P128" s="163">
        <v>0</v>
      </c>
      <c r="Q128" s="163">
        <f>ROUND(E128*P128,5)</f>
        <v>0</v>
      </c>
      <c r="R128" s="163"/>
      <c r="S128" s="163"/>
      <c r="T128" s="164">
        <v>0.16200000000000001</v>
      </c>
      <c r="U128" s="163">
        <f>ROUND(E128*T128,2)</f>
        <v>13.83</v>
      </c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 t="s">
        <v>109</v>
      </c>
      <c r="AF128" s="153"/>
      <c r="AG128" s="153"/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</row>
    <row r="129" spans="1:60" outlineLevel="1" x14ac:dyDescent="0.2">
      <c r="A129" s="154"/>
      <c r="B129" s="161"/>
      <c r="C129" s="193" t="s">
        <v>267</v>
      </c>
      <c r="D129" s="165"/>
      <c r="E129" s="169">
        <v>85.356300000000005</v>
      </c>
      <c r="F129" s="172"/>
      <c r="G129" s="172"/>
      <c r="H129" s="172"/>
      <c r="I129" s="172"/>
      <c r="J129" s="172"/>
      <c r="K129" s="172"/>
      <c r="L129" s="172"/>
      <c r="M129" s="172"/>
      <c r="N129" s="163"/>
      <c r="O129" s="163"/>
      <c r="P129" s="163"/>
      <c r="Q129" s="163"/>
      <c r="R129" s="163"/>
      <c r="S129" s="163"/>
      <c r="T129" s="164"/>
      <c r="U129" s="163"/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 t="s">
        <v>111</v>
      </c>
      <c r="AF129" s="153">
        <v>0</v>
      </c>
      <c r="AG129" s="153"/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</row>
    <row r="130" spans="1:60" outlineLevel="1" x14ac:dyDescent="0.2">
      <c r="A130" s="154">
        <v>55</v>
      </c>
      <c r="B130" s="161" t="s">
        <v>268</v>
      </c>
      <c r="C130" s="192" t="s">
        <v>269</v>
      </c>
      <c r="D130" s="163" t="s">
        <v>151</v>
      </c>
      <c r="E130" s="168">
        <v>135.625</v>
      </c>
      <c r="F130" s="171"/>
      <c r="G130" s="172">
        <f>ROUND(E130*F130,2)</f>
        <v>0</v>
      </c>
      <c r="H130" s="171"/>
      <c r="I130" s="172">
        <f>ROUND(E130*H130,2)</f>
        <v>0</v>
      </c>
      <c r="J130" s="171"/>
      <c r="K130" s="172">
        <f>ROUND(E130*J130,2)</f>
        <v>0</v>
      </c>
      <c r="L130" s="172">
        <v>21</v>
      </c>
      <c r="M130" s="172">
        <f>G130*(1+L130/100)</f>
        <v>0</v>
      </c>
      <c r="N130" s="163">
        <v>0</v>
      </c>
      <c r="O130" s="163">
        <f>ROUND(E130*N130,5)</f>
        <v>0</v>
      </c>
      <c r="P130" s="163">
        <v>0</v>
      </c>
      <c r="Q130" s="163">
        <f>ROUND(E130*P130,5)</f>
        <v>0</v>
      </c>
      <c r="R130" s="163"/>
      <c r="S130" s="163"/>
      <c r="T130" s="164">
        <v>1.2E-2</v>
      </c>
      <c r="U130" s="163">
        <f>ROUND(E130*T130,2)</f>
        <v>1.63</v>
      </c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153" t="s">
        <v>109</v>
      </c>
      <c r="AF130" s="153"/>
      <c r="AG130" s="153"/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</row>
    <row r="131" spans="1:60" outlineLevel="1" x14ac:dyDescent="0.2">
      <c r="A131" s="154"/>
      <c r="B131" s="161"/>
      <c r="C131" s="193" t="s">
        <v>270</v>
      </c>
      <c r="D131" s="165"/>
      <c r="E131" s="169">
        <v>135.625</v>
      </c>
      <c r="F131" s="172"/>
      <c r="G131" s="172"/>
      <c r="H131" s="172"/>
      <c r="I131" s="172"/>
      <c r="J131" s="172"/>
      <c r="K131" s="172"/>
      <c r="L131" s="172"/>
      <c r="M131" s="172"/>
      <c r="N131" s="163"/>
      <c r="O131" s="163"/>
      <c r="P131" s="163"/>
      <c r="Q131" s="163"/>
      <c r="R131" s="163"/>
      <c r="S131" s="163"/>
      <c r="T131" s="164"/>
      <c r="U131" s="163"/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 t="s">
        <v>111</v>
      </c>
      <c r="AF131" s="153">
        <v>0</v>
      </c>
      <c r="AG131" s="153"/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</row>
    <row r="132" spans="1:60" outlineLevel="1" x14ac:dyDescent="0.2">
      <c r="A132" s="154">
        <v>56</v>
      </c>
      <c r="B132" s="161" t="s">
        <v>271</v>
      </c>
      <c r="C132" s="192" t="s">
        <v>272</v>
      </c>
      <c r="D132" s="163" t="s">
        <v>151</v>
      </c>
      <c r="E132" s="168">
        <v>135.625</v>
      </c>
      <c r="F132" s="171"/>
      <c r="G132" s="172">
        <f>ROUND(E132*F132,2)</f>
        <v>0</v>
      </c>
      <c r="H132" s="171"/>
      <c r="I132" s="172">
        <f>ROUND(E132*H132,2)</f>
        <v>0</v>
      </c>
      <c r="J132" s="171"/>
      <c r="K132" s="172">
        <f>ROUND(E132*J132,2)</f>
        <v>0</v>
      </c>
      <c r="L132" s="172">
        <v>21</v>
      </c>
      <c r="M132" s="172">
        <f>G132*(1+L132/100)</f>
        <v>0</v>
      </c>
      <c r="N132" s="163">
        <v>9.0000000000000006E-5</v>
      </c>
      <c r="O132" s="163">
        <f>ROUND(E132*N132,5)</f>
        <v>1.221E-2</v>
      </c>
      <c r="P132" s="163">
        <v>0</v>
      </c>
      <c r="Q132" s="163">
        <f>ROUND(E132*P132,5)</f>
        <v>0</v>
      </c>
      <c r="R132" s="163"/>
      <c r="S132" s="163"/>
      <c r="T132" s="164">
        <v>2.1999999999999999E-2</v>
      </c>
      <c r="U132" s="163">
        <f>ROUND(E132*T132,2)</f>
        <v>2.98</v>
      </c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 t="s">
        <v>109</v>
      </c>
      <c r="AF132" s="153"/>
      <c r="AG132" s="153"/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</row>
    <row r="133" spans="1:60" outlineLevel="1" x14ac:dyDescent="0.2">
      <c r="A133" s="154"/>
      <c r="B133" s="161"/>
      <c r="C133" s="193" t="s">
        <v>270</v>
      </c>
      <c r="D133" s="165"/>
      <c r="E133" s="169">
        <v>135.625</v>
      </c>
      <c r="F133" s="172"/>
      <c r="G133" s="172"/>
      <c r="H133" s="172"/>
      <c r="I133" s="172"/>
      <c r="J133" s="172"/>
      <c r="K133" s="172"/>
      <c r="L133" s="172"/>
      <c r="M133" s="172"/>
      <c r="N133" s="163"/>
      <c r="O133" s="163"/>
      <c r="P133" s="163"/>
      <c r="Q133" s="163"/>
      <c r="R133" s="163"/>
      <c r="S133" s="163"/>
      <c r="T133" s="164"/>
      <c r="U133" s="163"/>
      <c r="V133" s="153"/>
      <c r="W133" s="153"/>
      <c r="X133" s="153"/>
      <c r="Y133" s="153"/>
      <c r="Z133" s="153"/>
      <c r="AA133" s="153"/>
      <c r="AB133" s="153"/>
      <c r="AC133" s="153"/>
      <c r="AD133" s="153"/>
      <c r="AE133" s="153" t="s">
        <v>111</v>
      </c>
      <c r="AF133" s="153">
        <v>0</v>
      </c>
      <c r="AG133" s="153"/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  <c r="AT133" s="153"/>
      <c r="AU133" s="153"/>
      <c r="AV133" s="153"/>
      <c r="AW133" s="153"/>
      <c r="AX133" s="153"/>
      <c r="AY133" s="153"/>
      <c r="AZ133" s="153"/>
      <c r="BA133" s="153"/>
      <c r="BB133" s="153"/>
      <c r="BC133" s="153"/>
      <c r="BD133" s="153"/>
      <c r="BE133" s="153"/>
      <c r="BF133" s="153"/>
      <c r="BG133" s="153"/>
      <c r="BH133" s="153"/>
    </row>
    <row r="134" spans="1:60" outlineLevel="1" x14ac:dyDescent="0.2">
      <c r="A134" s="154">
        <v>57</v>
      </c>
      <c r="B134" s="161" t="s">
        <v>273</v>
      </c>
      <c r="C134" s="192" t="s">
        <v>274</v>
      </c>
      <c r="D134" s="163" t="s">
        <v>114</v>
      </c>
      <c r="E134" s="168">
        <v>0.75</v>
      </c>
      <c r="F134" s="171"/>
      <c r="G134" s="172">
        <f>ROUND(E134*F134,2)</f>
        <v>0</v>
      </c>
      <c r="H134" s="171"/>
      <c r="I134" s="172">
        <f>ROUND(E134*H134,2)</f>
        <v>0</v>
      </c>
      <c r="J134" s="171"/>
      <c r="K134" s="172">
        <f>ROUND(E134*J134,2)</f>
        <v>0</v>
      </c>
      <c r="L134" s="172">
        <v>21</v>
      </c>
      <c r="M134" s="172">
        <f>G134*(1+L134/100)</f>
        <v>0</v>
      </c>
      <c r="N134" s="163">
        <v>0</v>
      </c>
      <c r="O134" s="163">
        <f>ROUND(E134*N134,5)</f>
        <v>0</v>
      </c>
      <c r="P134" s="163">
        <v>0</v>
      </c>
      <c r="Q134" s="163">
        <f>ROUND(E134*P134,5)</f>
        <v>0</v>
      </c>
      <c r="R134" s="163"/>
      <c r="S134" s="163"/>
      <c r="T134" s="164">
        <v>0.125</v>
      </c>
      <c r="U134" s="163">
        <f>ROUND(E134*T134,2)</f>
        <v>0.09</v>
      </c>
      <c r="V134" s="153"/>
      <c r="W134" s="153"/>
      <c r="X134" s="153"/>
      <c r="Y134" s="153"/>
      <c r="Z134" s="153"/>
      <c r="AA134" s="153"/>
      <c r="AB134" s="153"/>
      <c r="AC134" s="153"/>
      <c r="AD134" s="153"/>
      <c r="AE134" s="153" t="s">
        <v>109</v>
      </c>
      <c r="AF134" s="153"/>
      <c r="AG134" s="153"/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53"/>
    </row>
    <row r="135" spans="1:60" outlineLevel="1" x14ac:dyDescent="0.2">
      <c r="A135" s="154"/>
      <c r="B135" s="161"/>
      <c r="C135" s="193" t="s">
        <v>275</v>
      </c>
      <c r="D135" s="165"/>
      <c r="E135" s="169">
        <v>0.75</v>
      </c>
      <c r="F135" s="172"/>
      <c r="G135" s="172"/>
      <c r="H135" s="172"/>
      <c r="I135" s="172"/>
      <c r="J135" s="172"/>
      <c r="K135" s="172"/>
      <c r="L135" s="172"/>
      <c r="M135" s="172"/>
      <c r="N135" s="163"/>
      <c r="O135" s="163"/>
      <c r="P135" s="163"/>
      <c r="Q135" s="163"/>
      <c r="R135" s="163"/>
      <c r="S135" s="163"/>
      <c r="T135" s="164"/>
      <c r="U135" s="163"/>
      <c r="V135" s="153"/>
      <c r="W135" s="153"/>
      <c r="X135" s="153"/>
      <c r="Y135" s="153"/>
      <c r="Z135" s="153"/>
      <c r="AA135" s="153"/>
      <c r="AB135" s="153"/>
      <c r="AC135" s="153"/>
      <c r="AD135" s="153"/>
      <c r="AE135" s="153" t="s">
        <v>111</v>
      </c>
      <c r="AF135" s="153">
        <v>0</v>
      </c>
      <c r="AG135" s="153"/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  <c r="AT135" s="153"/>
      <c r="AU135" s="153"/>
      <c r="AV135" s="153"/>
      <c r="AW135" s="153"/>
      <c r="AX135" s="153"/>
      <c r="AY135" s="153"/>
      <c r="AZ135" s="153"/>
      <c r="BA135" s="153"/>
      <c r="BB135" s="153"/>
      <c r="BC135" s="153"/>
      <c r="BD135" s="153"/>
      <c r="BE135" s="153"/>
      <c r="BF135" s="153"/>
      <c r="BG135" s="153"/>
      <c r="BH135" s="153"/>
    </row>
    <row r="136" spans="1:60" outlineLevel="1" x14ac:dyDescent="0.2">
      <c r="A136" s="154">
        <v>58</v>
      </c>
      <c r="B136" s="161" t="s">
        <v>276</v>
      </c>
      <c r="C136" s="192" t="s">
        <v>277</v>
      </c>
      <c r="D136" s="163" t="s">
        <v>114</v>
      </c>
      <c r="E136" s="168">
        <v>0.75</v>
      </c>
      <c r="F136" s="171"/>
      <c r="G136" s="172">
        <f>ROUND(E136*F136,2)</f>
        <v>0</v>
      </c>
      <c r="H136" s="171"/>
      <c r="I136" s="172">
        <f>ROUND(E136*H136,2)</f>
        <v>0</v>
      </c>
      <c r="J136" s="171"/>
      <c r="K136" s="172">
        <f>ROUND(E136*J136,2)</f>
        <v>0</v>
      </c>
      <c r="L136" s="172">
        <v>21</v>
      </c>
      <c r="M136" s="172">
        <f>G136*(1+L136/100)</f>
        <v>0</v>
      </c>
      <c r="N136" s="163">
        <v>7.6000000000000004E-4</v>
      </c>
      <c r="O136" s="163">
        <f>ROUND(E136*N136,5)</f>
        <v>5.6999999999999998E-4</v>
      </c>
      <c r="P136" s="163">
        <v>0</v>
      </c>
      <c r="Q136" s="163">
        <f>ROUND(E136*P136,5)</f>
        <v>0</v>
      </c>
      <c r="R136" s="163"/>
      <c r="S136" s="163"/>
      <c r="T136" s="164">
        <v>0.311</v>
      </c>
      <c r="U136" s="163">
        <f>ROUND(E136*T136,2)</f>
        <v>0.23</v>
      </c>
      <c r="V136" s="153"/>
      <c r="W136" s="153"/>
      <c r="X136" s="153"/>
      <c r="Y136" s="153"/>
      <c r="Z136" s="153"/>
      <c r="AA136" s="153"/>
      <c r="AB136" s="153"/>
      <c r="AC136" s="153"/>
      <c r="AD136" s="153"/>
      <c r="AE136" s="153" t="s">
        <v>109</v>
      </c>
      <c r="AF136" s="153"/>
      <c r="AG136" s="153"/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</row>
    <row r="137" spans="1:60" outlineLevel="1" x14ac:dyDescent="0.2">
      <c r="A137" s="154"/>
      <c r="B137" s="161"/>
      <c r="C137" s="251" t="s">
        <v>278</v>
      </c>
      <c r="D137" s="252"/>
      <c r="E137" s="253"/>
      <c r="F137" s="254"/>
      <c r="G137" s="255"/>
      <c r="H137" s="172"/>
      <c r="I137" s="172"/>
      <c r="J137" s="172"/>
      <c r="K137" s="172"/>
      <c r="L137" s="172"/>
      <c r="M137" s="172"/>
      <c r="N137" s="163"/>
      <c r="O137" s="163"/>
      <c r="P137" s="163"/>
      <c r="Q137" s="163"/>
      <c r="R137" s="163"/>
      <c r="S137" s="163"/>
      <c r="T137" s="164"/>
      <c r="U137" s="163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 t="s">
        <v>165</v>
      </c>
      <c r="AF137" s="153"/>
      <c r="AG137" s="153"/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6" t="str">
        <f>C137</f>
        <v>logo osoby na invalidním vozíku</v>
      </c>
      <c r="BB137" s="153"/>
      <c r="BC137" s="153"/>
      <c r="BD137" s="153"/>
      <c r="BE137" s="153"/>
      <c r="BF137" s="153"/>
      <c r="BG137" s="153"/>
      <c r="BH137" s="153"/>
    </row>
    <row r="138" spans="1:60" outlineLevel="1" x14ac:dyDescent="0.2">
      <c r="A138" s="154"/>
      <c r="B138" s="161"/>
      <c r="C138" s="193" t="s">
        <v>275</v>
      </c>
      <c r="D138" s="165"/>
      <c r="E138" s="169">
        <v>0.75</v>
      </c>
      <c r="F138" s="172"/>
      <c r="G138" s="172"/>
      <c r="H138" s="172"/>
      <c r="I138" s="172"/>
      <c r="J138" s="172"/>
      <c r="K138" s="172"/>
      <c r="L138" s="172"/>
      <c r="M138" s="172"/>
      <c r="N138" s="163"/>
      <c r="O138" s="163"/>
      <c r="P138" s="163"/>
      <c r="Q138" s="163"/>
      <c r="R138" s="163"/>
      <c r="S138" s="163"/>
      <c r="T138" s="164"/>
      <c r="U138" s="163"/>
      <c r="V138" s="153"/>
      <c r="W138" s="153"/>
      <c r="X138" s="153"/>
      <c r="Y138" s="153"/>
      <c r="Z138" s="153"/>
      <c r="AA138" s="153"/>
      <c r="AB138" s="153"/>
      <c r="AC138" s="153"/>
      <c r="AD138" s="153"/>
      <c r="AE138" s="153" t="s">
        <v>111</v>
      </c>
      <c r="AF138" s="153">
        <v>0</v>
      </c>
      <c r="AG138" s="153"/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</row>
    <row r="139" spans="1:60" ht="22.5" outlineLevel="1" x14ac:dyDescent="0.2">
      <c r="A139" s="154">
        <v>59</v>
      </c>
      <c r="B139" s="161" t="s">
        <v>279</v>
      </c>
      <c r="C139" s="192" t="s">
        <v>280</v>
      </c>
      <c r="D139" s="163" t="s">
        <v>216</v>
      </c>
      <c r="E139" s="168">
        <v>6</v>
      </c>
      <c r="F139" s="171"/>
      <c r="G139" s="172">
        <f>ROUND(E139*F139,2)</f>
        <v>0</v>
      </c>
      <c r="H139" s="171"/>
      <c r="I139" s="172">
        <f>ROUND(E139*H139,2)</f>
        <v>0</v>
      </c>
      <c r="J139" s="171"/>
      <c r="K139" s="172">
        <f>ROUND(E139*J139,2)</f>
        <v>0</v>
      </c>
      <c r="L139" s="172">
        <v>21</v>
      </c>
      <c r="M139" s="172">
        <f>G139*(1+L139/100)</f>
        <v>0</v>
      </c>
      <c r="N139" s="163">
        <v>0.1176</v>
      </c>
      <c r="O139" s="163">
        <f>ROUND(E139*N139,5)</f>
        <v>0.7056</v>
      </c>
      <c r="P139" s="163">
        <v>0</v>
      </c>
      <c r="Q139" s="163">
        <f>ROUND(E139*P139,5)</f>
        <v>0</v>
      </c>
      <c r="R139" s="163"/>
      <c r="S139" s="163"/>
      <c r="T139" s="164">
        <v>0.91800000000000004</v>
      </c>
      <c r="U139" s="163">
        <f>ROUND(E139*T139,2)</f>
        <v>5.51</v>
      </c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3" t="s">
        <v>109</v>
      </c>
      <c r="AF139" s="153"/>
      <c r="AG139" s="153"/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3"/>
      <c r="AX139" s="153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3"/>
    </row>
    <row r="140" spans="1:60" outlineLevel="1" x14ac:dyDescent="0.2">
      <c r="A140" s="154"/>
      <c r="B140" s="161"/>
      <c r="C140" s="193" t="s">
        <v>281</v>
      </c>
      <c r="D140" s="165"/>
      <c r="E140" s="169">
        <v>6</v>
      </c>
      <c r="F140" s="172"/>
      <c r="G140" s="172"/>
      <c r="H140" s="172"/>
      <c r="I140" s="172"/>
      <c r="J140" s="172"/>
      <c r="K140" s="172"/>
      <c r="L140" s="172"/>
      <c r="M140" s="172"/>
      <c r="N140" s="163"/>
      <c r="O140" s="163"/>
      <c r="P140" s="163"/>
      <c r="Q140" s="163"/>
      <c r="R140" s="163"/>
      <c r="S140" s="163"/>
      <c r="T140" s="164"/>
      <c r="U140" s="163"/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3" t="s">
        <v>111</v>
      </c>
      <c r="AF140" s="153">
        <v>0</v>
      </c>
      <c r="AG140" s="153"/>
      <c r="AH140" s="153"/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  <c r="AT140" s="153"/>
      <c r="AU140" s="153"/>
      <c r="AV140" s="153"/>
      <c r="AW140" s="153"/>
      <c r="AX140" s="153"/>
      <c r="AY140" s="153"/>
      <c r="AZ140" s="153"/>
      <c r="BA140" s="153"/>
      <c r="BB140" s="153"/>
      <c r="BC140" s="153"/>
      <c r="BD140" s="153"/>
      <c r="BE140" s="153"/>
      <c r="BF140" s="153"/>
      <c r="BG140" s="153"/>
      <c r="BH140" s="153"/>
    </row>
    <row r="141" spans="1:60" ht="22.5" outlineLevel="1" x14ac:dyDescent="0.2">
      <c r="A141" s="154">
        <v>60</v>
      </c>
      <c r="B141" s="161" t="s">
        <v>282</v>
      </c>
      <c r="C141" s="192" t="s">
        <v>283</v>
      </c>
      <c r="D141" s="163" t="s">
        <v>216</v>
      </c>
      <c r="E141" s="168">
        <v>9</v>
      </c>
      <c r="F141" s="171"/>
      <c r="G141" s="172">
        <f>ROUND(E141*F141,2)</f>
        <v>0</v>
      </c>
      <c r="H141" s="171"/>
      <c r="I141" s="172">
        <f>ROUND(E141*H141,2)</f>
        <v>0</v>
      </c>
      <c r="J141" s="171"/>
      <c r="K141" s="172">
        <f>ROUND(E141*J141,2)</f>
        <v>0</v>
      </c>
      <c r="L141" s="172">
        <v>21</v>
      </c>
      <c r="M141" s="172">
        <f>G141*(1+L141/100)</f>
        <v>0</v>
      </c>
      <c r="N141" s="163">
        <v>0</v>
      </c>
      <c r="O141" s="163">
        <f>ROUND(E141*N141,5)</f>
        <v>0</v>
      </c>
      <c r="P141" s="163">
        <v>0</v>
      </c>
      <c r="Q141" s="163">
        <f>ROUND(E141*P141,5)</f>
        <v>0</v>
      </c>
      <c r="R141" s="163"/>
      <c r="S141" s="163"/>
      <c r="T141" s="164">
        <v>0.2</v>
      </c>
      <c r="U141" s="163">
        <f>ROUND(E141*T141,2)</f>
        <v>1.8</v>
      </c>
      <c r="V141" s="153"/>
      <c r="W141" s="153"/>
      <c r="X141" s="153"/>
      <c r="Y141" s="153"/>
      <c r="Z141" s="153"/>
      <c r="AA141" s="153"/>
      <c r="AB141" s="153"/>
      <c r="AC141" s="153"/>
      <c r="AD141" s="153"/>
      <c r="AE141" s="153" t="s">
        <v>109</v>
      </c>
      <c r="AF141" s="153"/>
      <c r="AG141" s="153"/>
      <c r="AH141" s="153"/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  <c r="AT141" s="153"/>
      <c r="AU141" s="153"/>
      <c r="AV141" s="153"/>
      <c r="AW141" s="153"/>
      <c r="AX141" s="153"/>
      <c r="AY141" s="153"/>
      <c r="AZ141" s="153"/>
      <c r="BA141" s="153"/>
      <c r="BB141" s="153"/>
      <c r="BC141" s="153"/>
      <c r="BD141" s="153"/>
      <c r="BE141" s="153"/>
      <c r="BF141" s="153"/>
      <c r="BG141" s="153"/>
      <c r="BH141" s="153"/>
    </row>
    <row r="142" spans="1:60" outlineLevel="1" x14ac:dyDescent="0.2">
      <c r="A142" s="154"/>
      <c r="B142" s="161"/>
      <c r="C142" s="193" t="s">
        <v>284</v>
      </c>
      <c r="D142" s="165"/>
      <c r="E142" s="169">
        <v>9</v>
      </c>
      <c r="F142" s="172"/>
      <c r="G142" s="172"/>
      <c r="H142" s="172"/>
      <c r="I142" s="172"/>
      <c r="J142" s="172"/>
      <c r="K142" s="172"/>
      <c r="L142" s="172"/>
      <c r="M142" s="172"/>
      <c r="N142" s="163"/>
      <c r="O142" s="163"/>
      <c r="P142" s="163"/>
      <c r="Q142" s="163"/>
      <c r="R142" s="163"/>
      <c r="S142" s="163"/>
      <c r="T142" s="164"/>
      <c r="U142" s="163"/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 t="s">
        <v>111</v>
      </c>
      <c r="AF142" s="153">
        <v>0</v>
      </c>
      <c r="AG142" s="153"/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</row>
    <row r="143" spans="1:60" outlineLevel="1" x14ac:dyDescent="0.2">
      <c r="A143" s="154">
        <v>61</v>
      </c>
      <c r="B143" s="161" t="s">
        <v>285</v>
      </c>
      <c r="C143" s="192" t="s">
        <v>286</v>
      </c>
      <c r="D143" s="163" t="s">
        <v>216</v>
      </c>
      <c r="E143" s="168">
        <v>1</v>
      </c>
      <c r="F143" s="171"/>
      <c r="G143" s="172">
        <f>ROUND(E143*F143,2)</f>
        <v>0</v>
      </c>
      <c r="H143" s="171"/>
      <c r="I143" s="172">
        <f>ROUND(E143*H143,2)</f>
        <v>0</v>
      </c>
      <c r="J143" s="171"/>
      <c r="K143" s="172">
        <f>ROUND(E143*J143,2)</f>
        <v>0</v>
      </c>
      <c r="L143" s="172">
        <v>21</v>
      </c>
      <c r="M143" s="172">
        <f>G143*(1+L143/100)</f>
        <v>0</v>
      </c>
      <c r="N143" s="163">
        <v>5.1000000000000004E-3</v>
      </c>
      <c r="O143" s="163">
        <f>ROUND(E143*N143,5)</f>
        <v>5.1000000000000004E-3</v>
      </c>
      <c r="P143" s="163">
        <v>0</v>
      </c>
      <c r="Q143" s="163">
        <f>ROUND(E143*P143,5)</f>
        <v>0</v>
      </c>
      <c r="R143" s="163"/>
      <c r="S143" s="163"/>
      <c r="T143" s="164">
        <v>0</v>
      </c>
      <c r="U143" s="163">
        <f>ROUND(E143*T143,2)</f>
        <v>0</v>
      </c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 t="s">
        <v>191</v>
      </c>
      <c r="AF143" s="153"/>
      <c r="AG143" s="153"/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  <c r="AT143" s="153"/>
      <c r="AU143" s="153"/>
      <c r="AV143" s="153"/>
      <c r="AW143" s="153"/>
      <c r="AX143" s="153"/>
      <c r="AY143" s="153"/>
      <c r="AZ143" s="153"/>
      <c r="BA143" s="153"/>
      <c r="BB143" s="153"/>
      <c r="BC143" s="153"/>
      <c r="BD143" s="153"/>
      <c r="BE143" s="153"/>
      <c r="BF143" s="153"/>
      <c r="BG143" s="153"/>
      <c r="BH143" s="153"/>
    </row>
    <row r="144" spans="1:60" outlineLevel="1" x14ac:dyDescent="0.2">
      <c r="A144" s="154"/>
      <c r="B144" s="161"/>
      <c r="C144" s="251" t="s">
        <v>287</v>
      </c>
      <c r="D144" s="252"/>
      <c r="E144" s="253"/>
      <c r="F144" s="254"/>
      <c r="G144" s="255"/>
      <c r="H144" s="172"/>
      <c r="I144" s="172"/>
      <c r="J144" s="172"/>
      <c r="K144" s="172"/>
      <c r="L144" s="172"/>
      <c r="M144" s="172"/>
      <c r="N144" s="163"/>
      <c r="O144" s="163"/>
      <c r="P144" s="163"/>
      <c r="Q144" s="163"/>
      <c r="R144" s="163"/>
      <c r="S144" s="163"/>
      <c r="T144" s="164"/>
      <c r="U144" s="163"/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3" t="s">
        <v>165</v>
      </c>
      <c r="AF144" s="153"/>
      <c r="AG144" s="153"/>
      <c r="AH144" s="153"/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156" t="str">
        <f>C144</f>
        <v>IP4b - Jednosměrný provoz</v>
      </c>
      <c r="BB144" s="153"/>
      <c r="BC144" s="153"/>
      <c r="BD144" s="153"/>
      <c r="BE144" s="153"/>
      <c r="BF144" s="153"/>
      <c r="BG144" s="153"/>
      <c r="BH144" s="153"/>
    </row>
    <row r="145" spans="1:60" outlineLevel="1" x14ac:dyDescent="0.2">
      <c r="A145" s="154"/>
      <c r="B145" s="161"/>
      <c r="C145" s="193" t="s">
        <v>57</v>
      </c>
      <c r="D145" s="165"/>
      <c r="E145" s="169">
        <v>1</v>
      </c>
      <c r="F145" s="172"/>
      <c r="G145" s="172"/>
      <c r="H145" s="172"/>
      <c r="I145" s="172"/>
      <c r="J145" s="172"/>
      <c r="K145" s="172"/>
      <c r="L145" s="172"/>
      <c r="M145" s="172"/>
      <c r="N145" s="163"/>
      <c r="O145" s="163"/>
      <c r="P145" s="163"/>
      <c r="Q145" s="163"/>
      <c r="R145" s="163"/>
      <c r="S145" s="163"/>
      <c r="T145" s="164"/>
      <c r="U145" s="16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 t="s">
        <v>111</v>
      </c>
      <c r="AF145" s="153">
        <v>0</v>
      </c>
      <c r="AG145" s="153"/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  <c r="AT145" s="153"/>
      <c r="AU145" s="153"/>
      <c r="AV145" s="153"/>
      <c r="AW145" s="153"/>
      <c r="AX145" s="153"/>
      <c r="AY145" s="153"/>
      <c r="AZ145" s="153"/>
      <c r="BA145" s="153"/>
      <c r="BB145" s="153"/>
      <c r="BC145" s="153"/>
      <c r="BD145" s="153"/>
      <c r="BE145" s="153"/>
      <c r="BF145" s="153"/>
      <c r="BG145" s="153"/>
      <c r="BH145" s="153"/>
    </row>
    <row r="146" spans="1:60" outlineLevel="1" x14ac:dyDescent="0.2">
      <c r="A146" s="154">
        <v>62</v>
      </c>
      <c r="B146" s="161" t="s">
        <v>288</v>
      </c>
      <c r="C146" s="192" t="s">
        <v>289</v>
      </c>
      <c r="D146" s="163" t="s">
        <v>216</v>
      </c>
      <c r="E146" s="168">
        <v>2</v>
      </c>
      <c r="F146" s="171"/>
      <c r="G146" s="172">
        <f>ROUND(E146*F146,2)</f>
        <v>0</v>
      </c>
      <c r="H146" s="171"/>
      <c r="I146" s="172">
        <f>ROUND(E146*H146,2)</f>
        <v>0</v>
      </c>
      <c r="J146" s="171"/>
      <c r="K146" s="172">
        <f>ROUND(E146*J146,2)</f>
        <v>0</v>
      </c>
      <c r="L146" s="172">
        <v>21</v>
      </c>
      <c r="M146" s="172">
        <f>G146*(1+L146/100)</f>
        <v>0</v>
      </c>
      <c r="N146" s="163">
        <v>7.0000000000000001E-3</v>
      </c>
      <c r="O146" s="163">
        <f>ROUND(E146*N146,5)</f>
        <v>1.4E-2</v>
      </c>
      <c r="P146" s="163">
        <v>0</v>
      </c>
      <c r="Q146" s="163">
        <f>ROUND(E146*P146,5)</f>
        <v>0</v>
      </c>
      <c r="R146" s="163"/>
      <c r="S146" s="163"/>
      <c r="T146" s="164">
        <v>0</v>
      </c>
      <c r="U146" s="163">
        <f>ROUND(E146*T146,2)</f>
        <v>0</v>
      </c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 t="s">
        <v>191</v>
      </c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</row>
    <row r="147" spans="1:60" outlineLevel="1" x14ac:dyDescent="0.2">
      <c r="A147" s="154"/>
      <c r="B147" s="161"/>
      <c r="C147" s="251" t="s">
        <v>290</v>
      </c>
      <c r="D147" s="252"/>
      <c r="E147" s="253"/>
      <c r="F147" s="254"/>
      <c r="G147" s="255"/>
      <c r="H147" s="172"/>
      <c r="I147" s="172"/>
      <c r="J147" s="172"/>
      <c r="K147" s="172"/>
      <c r="L147" s="172"/>
      <c r="M147" s="172"/>
      <c r="N147" s="163"/>
      <c r="O147" s="163"/>
      <c r="P147" s="163"/>
      <c r="Q147" s="163"/>
      <c r="R147" s="163"/>
      <c r="S147" s="163"/>
      <c r="T147" s="164"/>
      <c r="U147" s="163"/>
      <c r="V147" s="153"/>
      <c r="W147" s="153"/>
      <c r="X147" s="153"/>
      <c r="Y147" s="153"/>
      <c r="Z147" s="153"/>
      <c r="AA147" s="153"/>
      <c r="AB147" s="153"/>
      <c r="AC147" s="153"/>
      <c r="AD147" s="153"/>
      <c r="AE147" s="153" t="s">
        <v>165</v>
      </c>
      <c r="AF147" s="153"/>
      <c r="AG147" s="153"/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  <c r="AT147" s="153"/>
      <c r="AU147" s="153"/>
      <c r="AV147" s="153"/>
      <c r="AW147" s="153"/>
      <c r="AX147" s="153"/>
      <c r="AY147" s="153"/>
      <c r="AZ147" s="153"/>
      <c r="BA147" s="156" t="str">
        <f>C147</f>
        <v>IZ5a - Obytná zóna</v>
      </c>
      <c r="BB147" s="153"/>
      <c r="BC147" s="153"/>
      <c r="BD147" s="153"/>
      <c r="BE147" s="153"/>
      <c r="BF147" s="153"/>
      <c r="BG147" s="153"/>
      <c r="BH147" s="153"/>
    </row>
    <row r="148" spans="1:60" outlineLevel="1" x14ac:dyDescent="0.2">
      <c r="A148" s="154"/>
      <c r="B148" s="161"/>
      <c r="C148" s="251" t="s">
        <v>291</v>
      </c>
      <c r="D148" s="252"/>
      <c r="E148" s="253"/>
      <c r="F148" s="254"/>
      <c r="G148" s="255"/>
      <c r="H148" s="172"/>
      <c r="I148" s="172"/>
      <c r="J148" s="172"/>
      <c r="K148" s="172"/>
      <c r="L148" s="172"/>
      <c r="M148" s="172"/>
      <c r="N148" s="163"/>
      <c r="O148" s="163"/>
      <c r="P148" s="163"/>
      <c r="Q148" s="163"/>
      <c r="R148" s="163"/>
      <c r="S148" s="163"/>
      <c r="T148" s="164"/>
      <c r="U148" s="163"/>
      <c r="V148" s="153"/>
      <c r="W148" s="153"/>
      <c r="X148" s="153"/>
      <c r="Y148" s="153"/>
      <c r="Z148" s="153"/>
      <c r="AA148" s="153"/>
      <c r="AB148" s="153"/>
      <c r="AC148" s="153"/>
      <c r="AD148" s="153"/>
      <c r="AE148" s="153" t="s">
        <v>165</v>
      </c>
      <c r="AF148" s="153"/>
      <c r="AG148" s="153"/>
      <c r="AH148" s="153"/>
      <c r="AI148" s="153"/>
      <c r="AJ148" s="153"/>
      <c r="AK148" s="153"/>
      <c r="AL148" s="153"/>
      <c r="AM148" s="153"/>
      <c r="AN148" s="153"/>
      <c r="AO148" s="153"/>
      <c r="AP148" s="153"/>
      <c r="AQ148" s="153"/>
      <c r="AR148" s="153"/>
      <c r="AS148" s="153"/>
      <c r="AT148" s="153"/>
      <c r="AU148" s="153"/>
      <c r="AV148" s="153"/>
      <c r="AW148" s="153"/>
      <c r="AX148" s="153"/>
      <c r="AY148" s="153"/>
      <c r="AZ148" s="153"/>
      <c r="BA148" s="156" t="str">
        <f>C148</f>
        <v>IZ5b - Konec obytné zóny</v>
      </c>
      <c r="BB148" s="153"/>
      <c r="BC148" s="153"/>
      <c r="BD148" s="153"/>
      <c r="BE148" s="153"/>
      <c r="BF148" s="153"/>
      <c r="BG148" s="153"/>
      <c r="BH148" s="153"/>
    </row>
    <row r="149" spans="1:60" outlineLevel="1" x14ac:dyDescent="0.2">
      <c r="A149" s="154"/>
      <c r="B149" s="161"/>
      <c r="C149" s="193" t="s">
        <v>59</v>
      </c>
      <c r="D149" s="165"/>
      <c r="E149" s="169">
        <v>2</v>
      </c>
      <c r="F149" s="172"/>
      <c r="G149" s="172"/>
      <c r="H149" s="172"/>
      <c r="I149" s="172"/>
      <c r="J149" s="172"/>
      <c r="K149" s="172"/>
      <c r="L149" s="172"/>
      <c r="M149" s="172"/>
      <c r="N149" s="163"/>
      <c r="O149" s="163"/>
      <c r="P149" s="163"/>
      <c r="Q149" s="163"/>
      <c r="R149" s="163"/>
      <c r="S149" s="163"/>
      <c r="T149" s="164"/>
      <c r="U149" s="163"/>
      <c r="V149" s="153"/>
      <c r="W149" s="153"/>
      <c r="X149" s="153"/>
      <c r="Y149" s="153"/>
      <c r="Z149" s="153"/>
      <c r="AA149" s="153"/>
      <c r="AB149" s="153"/>
      <c r="AC149" s="153"/>
      <c r="AD149" s="153"/>
      <c r="AE149" s="153" t="s">
        <v>111</v>
      </c>
      <c r="AF149" s="153">
        <v>0</v>
      </c>
      <c r="AG149" s="153"/>
      <c r="AH149" s="153"/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  <c r="AT149" s="153"/>
      <c r="AU149" s="153"/>
      <c r="AV149" s="153"/>
      <c r="AW149" s="153"/>
      <c r="AX149" s="153"/>
      <c r="AY149" s="153"/>
      <c r="AZ149" s="153"/>
      <c r="BA149" s="153"/>
      <c r="BB149" s="153"/>
      <c r="BC149" s="153"/>
      <c r="BD149" s="153"/>
      <c r="BE149" s="153"/>
      <c r="BF149" s="153"/>
      <c r="BG149" s="153"/>
      <c r="BH149" s="153"/>
    </row>
    <row r="150" spans="1:60" outlineLevel="1" x14ac:dyDescent="0.2">
      <c r="A150" s="154">
        <v>63</v>
      </c>
      <c r="B150" s="161" t="s">
        <v>292</v>
      </c>
      <c r="C150" s="192" t="s">
        <v>293</v>
      </c>
      <c r="D150" s="163" t="s">
        <v>216</v>
      </c>
      <c r="E150" s="168">
        <v>4</v>
      </c>
      <c r="F150" s="171"/>
      <c r="G150" s="172">
        <f>ROUND(E150*F150,2)</f>
        <v>0</v>
      </c>
      <c r="H150" s="171"/>
      <c r="I150" s="172">
        <f>ROUND(E150*H150,2)</f>
        <v>0</v>
      </c>
      <c r="J150" s="171"/>
      <c r="K150" s="172">
        <f>ROUND(E150*J150,2)</f>
        <v>0</v>
      </c>
      <c r="L150" s="172">
        <v>21</v>
      </c>
      <c r="M150" s="172">
        <f>G150*(1+L150/100)</f>
        <v>0</v>
      </c>
      <c r="N150" s="163">
        <v>5.1000000000000004E-3</v>
      </c>
      <c r="O150" s="163">
        <f>ROUND(E150*N150,5)</f>
        <v>2.0400000000000001E-2</v>
      </c>
      <c r="P150" s="163">
        <v>0</v>
      </c>
      <c r="Q150" s="163">
        <f>ROUND(E150*P150,5)</f>
        <v>0</v>
      </c>
      <c r="R150" s="163"/>
      <c r="S150" s="163"/>
      <c r="T150" s="164">
        <v>0</v>
      </c>
      <c r="U150" s="163">
        <f>ROUND(E150*T150,2)</f>
        <v>0</v>
      </c>
      <c r="V150" s="153"/>
      <c r="W150" s="153"/>
      <c r="X150" s="153"/>
      <c r="Y150" s="153"/>
      <c r="Z150" s="153"/>
      <c r="AA150" s="153"/>
      <c r="AB150" s="153"/>
      <c r="AC150" s="153"/>
      <c r="AD150" s="153"/>
      <c r="AE150" s="153" t="s">
        <v>191</v>
      </c>
      <c r="AF150" s="153"/>
      <c r="AG150" s="153"/>
      <c r="AH150" s="153"/>
      <c r="AI150" s="153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  <c r="AT150" s="153"/>
      <c r="AU150" s="153"/>
      <c r="AV150" s="153"/>
      <c r="AW150" s="153"/>
      <c r="AX150" s="153"/>
      <c r="AY150" s="153"/>
      <c r="AZ150" s="153"/>
      <c r="BA150" s="153"/>
      <c r="BB150" s="153"/>
      <c r="BC150" s="153"/>
      <c r="BD150" s="153"/>
      <c r="BE150" s="153"/>
      <c r="BF150" s="153"/>
      <c r="BG150" s="153"/>
      <c r="BH150" s="153"/>
    </row>
    <row r="151" spans="1:60" outlineLevel="1" x14ac:dyDescent="0.2">
      <c r="A151" s="154"/>
      <c r="B151" s="161"/>
      <c r="C151" s="251" t="s">
        <v>294</v>
      </c>
      <c r="D151" s="252"/>
      <c r="E151" s="253"/>
      <c r="F151" s="254"/>
      <c r="G151" s="255"/>
      <c r="H151" s="172"/>
      <c r="I151" s="172"/>
      <c r="J151" s="172"/>
      <c r="K151" s="172"/>
      <c r="L151" s="172"/>
      <c r="M151" s="172"/>
      <c r="N151" s="163"/>
      <c r="O151" s="163"/>
      <c r="P151" s="163"/>
      <c r="Q151" s="163"/>
      <c r="R151" s="163"/>
      <c r="S151" s="163"/>
      <c r="T151" s="164"/>
      <c r="U151" s="163"/>
      <c r="V151" s="153"/>
      <c r="W151" s="153"/>
      <c r="X151" s="153"/>
      <c r="Y151" s="153"/>
      <c r="Z151" s="153"/>
      <c r="AA151" s="153"/>
      <c r="AB151" s="153"/>
      <c r="AC151" s="153"/>
      <c r="AD151" s="153"/>
      <c r="AE151" s="153" t="s">
        <v>165</v>
      </c>
      <c r="AF151" s="153"/>
      <c r="AG151" s="153"/>
      <c r="AH151" s="153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3"/>
      <c r="AY151" s="153"/>
      <c r="AZ151" s="153"/>
      <c r="BA151" s="156" t="str">
        <f>C151</f>
        <v>2 x B2 - zákaz vjezdu všech vozidel</v>
      </c>
      <c r="BB151" s="153"/>
      <c r="BC151" s="153"/>
      <c r="BD151" s="153"/>
      <c r="BE151" s="153"/>
      <c r="BF151" s="153"/>
      <c r="BG151" s="153"/>
      <c r="BH151" s="153"/>
    </row>
    <row r="152" spans="1:60" outlineLevel="1" x14ac:dyDescent="0.2">
      <c r="A152" s="154"/>
      <c r="B152" s="161"/>
      <c r="C152" s="251" t="s">
        <v>295</v>
      </c>
      <c r="D152" s="252"/>
      <c r="E152" s="253"/>
      <c r="F152" s="254"/>
      <c r="G152" s="255"/>
      <c r="H152" s="172"/>
      <c r="I152" s="172"/>
      <c r="J152" s="172"/>
      <c r="K152" s="172"/>
      <c r="L152" s="172"/>
      <c r="M152" s="172"/>
      <c r="N152" s="163"/>
      <c r="O152" s="163"/>
      <c r="P152" s="163"/>
      <c r="Q152" s="163"/>
      <c r="R152" s="163"/>
      <c r="S152" s="163"/>
      <c r="T152" s="164"/>
      <c r="U152" s="163"/>
      <c r="V152" s="153"/>
      <c r="W152" s="153"/>
      <c r="X152" s="153"/>
      <c r="Y152" s="153"/>
      <c r="Z152" s="153"/>
      <c r="AA152" s="153"/>
      <c r="AB152" s="153"/>
      <c r="AC152" s="153"/>
      <c r="AD152" s="153"/>
      <c r="AE152" s="153" t="s">
        <v>165</v>
      </c>
      <c r="AF152" s="153"/>
      <c r="AG152" s="153"/>
      <c r="AH152" s="153"/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3"/>
      <c r="AU152" s="153"/>
      <c r="AV152" s="153"/>
      <c r="AW152" s="153"/>
      <c r="AX152" s="153"/>
      <c r="AY152" s="153"/>
      <c r="AZ152" s="153"/>
      <c r="BA152" s="156" t="str">
        <f>C152</f>
        <v>1 x C2a - Přikázaný směr jízdy vpravo</v>
      </c>
      <c r="BB152" s="153"/>
      <c r="BC152" s="153"/>
      <c r="BD152" s="153"/>
      <c r="BE152" s="153"/>
      <c r="BF152" s="153"/>
      <c r="BG152" s="153"/>
      <c r="BH152" s="153"/>
    </row>
    <row r="153" spans="1:60" outlineLevel="1" x14ac:dyDescent="0.2">
      <c r="A153" s="154"/>
      <c r="B153" s="161"/>
      <c r="C153" s="251" t="s">
        <v>296</v>
      </c>
      <c r="D153" s="252"/>
      <c r="E153" s="253"/>
      <c r="F153" s="254"/>
      <c r="G153" s="255"/>
      <c r="H153" s="172"/>
      <c r="I153" s="172"/>
      <c r="J153" s="172"/>
      <c r="K153" s="172"/>
      <c r="L153" s="172"/>
      <c r="M153" s="172"/>
      <c r="N153" s="163"/>
      <c r="O153" s="163"/>
      <c r="P153" s="163"/>
      <c r="Q153" s="163"/>
      <c r="R153" s="163"/>
      <c r="S153" s="163"/>
      <c r="T153" s="164"/>
      <c r="U153" s="163"/>
      <c r="V153" s="153"/>
      <c r="W153" s="153"/>
      <c r="X153" s="153"/>
      <c r="Y153" s="153"/>
      <c r="Z153" s="153"/>
      <c r="AA153" s="153"/>
      <c r="AB153" s="153"/>
      <c r="AC153" s="153"/>
      <c r="AD153" s="153"/>
      <c r="AE153" s="153" t="s">
        <v>165</v>
      </c>
      <c r="AF153" s="153"/>
      <c r="AG153" s="153"/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  <c r="AT153" s="153"/>
      <c r="AU153" s="153"/>
      <c r="AV153" s="153"/>
      <c r="AW153" s="153"/>
      <c r="AX153" s="153"/>
      <c r="AY153" s="153"/>
      <c r="AZ153" s="153"/>
      <c r="BA153" s="156" t="str">
        <f>C153</f>
        <v>1 x C2c - Přikázaný směr jízdyx vlevo</v>
      </c>
      <c r="BB153" s="153"/>
      <c r="BC153" s="153"/>
      <c r="BD153" s="153"/>
      <c r="BE153" s="153"/>
      <c r="BF153" s="153"/>
      <c r="BG153" s="153"/>
      <c r="BH153" s="153"/>
    </row>
    <row r="154" spans="1:60" outlineLevel="1" x14ac:dyDescent="0.2">
      <c r="A154" s="154"/>
      <c r="B154" s="161"/>
      <c r="C154" s="193" t="s">
        <v>297</v>
      </c>
      <c r="D154" s="165"/>
      <c r="E154" s="169">
        <v>4</v>
      </c>
      <c r="F154" s="172"/>
      <c r="G154" s="172"/>
      <c r="H154" s="172"/>
      <c r="I154" s="172"/>
      <c r="J154" s="172"/>
      <c r="K154" s="172"/>
      <c r="L154" s="172"/>
      <c r="M154" s="172"/>
      <c r="N154" s="163"/>
      <c r="O154" s="163"/>
      <c r="P154" s="163"/>
      <c r="Q154" s="163"/>
      <c r="R154" s="163"/>
      <c r="S154" s="163"/>
      <c r="T154" s="164"/>
      <c r="U154" s="163"/>
      <c r="V154" s="153"/>
      <c r="W154" s="153"/>
      <c r="X154" s="153"/>
      <c r="Y154" s="153"/>
      <c r="Z154" s="153"/>
      <c r="AA154" s="153"/>
      <c r="AB154" s="153"/>
      <c r="AC154" s="153"/>
      <c r="AD154" s="153"/>
      <c r="AE154" s="153" t="s">
        <v>111</v>
      </c>
      <c r="AF154" s="153">
        <v>0</v>
      </c>
      <c r="AG154" s="153"/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53"/>
      <c r="AV154" s="153"/>
      <c r="AW154" s="153"/>
      <c r="AX154" s="153"/>
      <c r="AY154" s="153"/>
      <c r="AZ154" s="153"/>
      <c r="BA154" s="153"/>
      <c r="BB154" s="153"/>
      <c r="BC154" s="153"/>
      <c r="BD154" s="153"/>
      <c r="BE154" s="153"/>
      <c r="BF154" s="153"/>
      <c r="BG154" s="153"/>
      <c r="BH154" s="153"/>
    </row>
    <row r="155" spans="1:60" outlineLevel="1" x14ac:dyDescent="0.2">
      <c r="A155" s="154">
        <v>64</v>
      </c>
      <c r="B155" s="161" t="s">
        <v>298</v>
      </c>
      <c r="C155" s="192" t="s">
        <v>299</v>
      </c>
      <c r="D155" s="163" t="s">
        <v>216</v>
      </c>
      <c r="E155" s="168">
        <v>1</v>
      </c>
      <c r="F155" s="171"/>
      <c r="G155" s="172">
        <f>ROUND(E155*F155,2)</f>
        <v>0</v>
      </c>
      <c r="H155" s="171"/>
      <c r="I155" s="172">
        <f>ROUND(E155*H155,2)</f>
        <v>0</v>
      </c>
      <c r="J155" s="171"/>
      <c r="K155" s="172">
        <f>ROUND(E155*J155,2)</f>
        <v>0</v>
      </c>
      <c r="L155" s="172">
        <v>21</v>
      </c>
      <c r="M155" s="172">
        <f>G155*(1+L155/100)</f>
        <v>0</v>
      </c>
      <c r="N155" s="163">
        <v>5.1000000000000004E-3</v>
      </c>
      <c r="O155" s="163">
        <f>ROUND(E155*N155,5)</f>
        <v>5.1000000000000004E-3</v>
      </c>
      <c r="P155" s="163">
        <v>0</v>
      </c>
      <c r="Q155" s="163">
        <f>ROUND(E155*P155,5)</f>
        <v>0</v>
      </c>
      <c r="R155" s="163"/>
      <c r="S155" s="163"/>
      <c r="T155" s="164">
        <v>0</v>
      </c>
      <c r="U155" s="163">
        <f>ROUND(E155*T155,2)</f>
        <v>0</v>
      </c>
      <c r="V155" s="153"/>
      <c r="W155" s="153"/>
      <c r="X155" s="153"/>
      <c r="Y155" s="153"/>
      <c r="Z155" s="153"/>
      <c r="AA155" s="153"/>
      <c r="AB155" s="153"/>
      <c r="AC155" s="153"/>
      <c r="AD155" s="153"/>
      <c r="AE155" s="153" t="s">
        <v>191</v>
      </c>
      <c r="AF155" s="153"/>
      <c r="AG155" s="153"/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  <c r="AT155" s="153"/>
      <c r="AU155" s="153"/>
      <c r="AV155" s="153"/>
      <c r="AW155" s="153"/>
      <c r="AX155" s="153"/>
      <c r="AY155" s="153"/>
      <c r="AZ155" s="153"/>
      <c r="BA155" s="153"/>
      <c r="BB155" s="153"/>
      <c r="BC155" s="153"/>
      <c r="BD155" s="153"/>
      <c r="BE155" s="153"/>
      <c r="BF155" s="153"/>
      <c r="BG155" s="153"/>
      <c r="BH155" s="153"/>
    </row>
    <row r="156" spans="1:60" outlineLevel="1" x14ac:dyDescent="0.2">
      <c r="A156" s="154"/>
      <c r="B156" s="161"/>
      <c r="C156" s="251" t="s">
        <v>300</v>
      </c>
      <c r="D156" s="252"/>
      <c r="E156" s="253"/>
      <c r="F156" s="254"/>
      <c r="G156" s="255"/>
      <c r="H156" s="172"/>
      <c r="I156" s="172"/>
      <c r="J156" s="172"/>
      <c r="K156" s="172"/>
      <c r="L156" s="172"/>
      <c r="M156" s="172"/>
      <c r="N156" s="163"/>
      <c r="O156" s="163"/>
      <c r="P156" s="163"/>
      <c r="Q156" s="163"/>
      <c r="R156" s="163"/>
      <c r="S156" s="163"/>
      <c r="T156" s="164"/>
      <c r="U156" s="163"/>
      <c r="V156" s="153"/>
      <c r="W156" s="153"/>
      <c r="X156" s="153"/>
      <c r="Y156" s="153"/>
      <c r="Z156" s="153"/>
      <c r="AA156" s="153"/>
      <c r="AB156" s="153"/>
      <c r="AC156" s="153"/>
      <c r="AD156" s="153"/>
      <c r="AE156" s="153" t="s">
        <v>165</v>
      </c>
      <c r="AF156" s="153"/>
      <c r="AG156" s="153"/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53"/>
      <c r="AV156" s="153"/>
      <c r="AW156" s="153"/>
      <c r="AX156" s="153"/>
      <c r="AY156" s="153"/>
      <c r="AZ156" s="153"/>
      <c r="BA156" s="156" t="str">
        <f>C156</f>
        <v>IP12 - Parkoviště RESERVÉ s piktogramem č. 225</v>
      </c>
      <c r="BB156" s="153"/>
      <c r="BC156" s="153"/>
      <c r="BD156" s="153"/>
      <c r="BE156" s="153"/>
      <c r="BF156" s="153"/>
      <c r="BG156" s="153"/>
      <c r="BH156" s="153"/>
    </row>
    <row r="157" spans="1:60" outlineLevel="1" x14ac:dyDescent="0.2">
      <c r="A157" s="154"/>
      <c r="B157" s="161"/>
      <c r="C157" s="193" t="s">
        <v>57</v>
      </c>
      <c r="D157" s="165"/>
      <c r="E157" s="169">
        <v>1</v>
      </c>
      <c r="F157" s="172"/>
      <c r="G157" s="172"/>
      <c r="H157" s="172"/>
      <c r="I157" s="172"/>
      <c r="J157" s="172"/>
      <c r="K157" s="172"/>
      <c r="L157" s="172"/>
      <c r="M157" s="172"/>
      <c r="N157" s="163"/>
      <c r="O157" s="163"/>
      <c r="P157" s="163"/>
      <c r="Q157" s="163"/>
      <c r="R157" s="163"/>
      <c r="S157" s="163"/>
      <c r="T157" s="164"/>
      <c r="U157" s="163"/>
      <c r="V157" s="153"/>
      <c r="W157" s="153"/>
      <c r="X157" s="153"/>
      <c r="Y157" s="153"/>
      <c r="Z157" s="153"/>
      <c r="AA157" s="153"/>
      <c r="AB157" s="153"/>
      <c r="AC157" s="153"/>
      <c r="AD157" s="153"/>
      <c r="AE157" s="153" t="s">
        <v>111</v>
      </c>
      <c r="AF157" s="153">
        <v>0</v>
      </c>
      <c r="AG157" s="153"/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  <c r="AT157" s="153"/>
      <c r="AU157" s="153"/>
      <c r="AV157" s="153"/>
      <c r="AW157" s="153"/>
      <c r="AX157" s="153"/>
      <c r="AY157" s="153"/>
      <c r="AZ157" s="153"/>
      <c r="BA157" s="153"/>
      <c r="BB157" s="153"/>
      <c r="BC157" s="153"/>
      <c r="BD157" s="153"/>
      <c r="BE157" s="153"/>
      <c r="BF157" s="153"/>
      <c r="BG157" s="153"/>
      <c r="BH157" s="153"/>
    </row>
    <row r="158" spans="1:60" outlineLevel="1" x14ac:dyDescent="0.2">
      <c r="A158" s="154">
        <v>65</v>
      </c>
      <c r="B158" s="161" t="s">
        <v>301</v>
      </c>
      <c r="C158" s="192" t="s">
        <v>302</v>
      </c>
      <c r="D158" s="163" t="s">
        <v>216</v>
      </c>
      <c r="E158" s="168">
        <v>1</v>
      </c>
      <c r="F158" s="171"/>
      <c r="G158" s="172">
        <f>ROUND(E158*F158,2)</f>
        <v>0</v>
      </c>
      <c r="H158" s="171"/>
      <c r="I158" s="172">
        <f>ROUND(E158*H158,2)</f>
        <v>0</v>
      </c>
      <c r="J158" s="171"/>
      <c r="K158" s="172">
        <f>ROUND(E158*J158,2)</f>
        <v>0</v>
      </c>
      <c r="L158" s="172">
        <v>21</v>
      </c>
      <c r="M158" s="172">
        <f>G158*(1+L158/100)</f>
        <v>0</v>
      </c>
      <c r="N158" s="163">
        <v>3.0000000000000001E-3</v>
      </c>
      <c r="O158" s="163">
        <f>ROUND(E158*N158,5)</f>
        <v>3.0000000000000001E-3</v>
      </c>
      <c r="P158" s="163">
        <v>0</v>
      </c>
      <c r="Q158" s="163">
        <f>ROUND(E158*P158,5)</f>
        <v>0</v>
      </c>
      <c r="R158" s="163"/>
      <c r="S158" s="163"/>
      <c r="T158" s="164">
        <v>0</v>
      </c>
      <c r="U158" s="163">
        <f>ROUND(E158*T158,2)</f>
        <v>0</v>
      </c>
      <c r="V158" s="153"/>
      <c r="W158" s="153"/>
      <c r="X158" s="153"/>
      <c r="Y158" s="153"/>
      <c r="Z158" s="153"/>
      <c r="AA158" s="153"/>
      <c r="AB158" s="153"/>
      <c r="AC158" s="153"/>
      <c r="AD158" s="153"/>
      <c r="AE158" s="153" t="s">
        <v>191</v>
      </c>
      <c r="AF158" s="153"/>
      <c r="AG158" s="153"/>
      <c r="AH158" s="153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53"/>
      <c r="AV158" s="153"/>
      <c r="AW158" s="153"/>
      <c r="AX158" s="153"/>
      <c r="AY158" s="153"/>
      <c r="AZ158" s="153"/>
      <c r="BA158" s="153"/>
      <c r="BB158" s="153"/>
      <c r="BC158" s="153"/>
      <c r="BD158" s="153"/>
      <c r="BE158" s="153"/>
      <c r="BF158" s="153"/>
      <c r="BG158" s="153"/>
      <c r="BH158" s="153"/>
    </row>
    <row r="159" spans="1:60" outlineLevel="1" x14ac:dyDescent="0.2">
      <c r="A159" s="154"/>
      <c r="B159" s="161"/>
      <c r="C159" s="251" t="s">
        <v>303</v>
      </c>
      <c r="D159" s="252"/>
      <c r="E159" s="253"/>
      <c r="F159" s="254"/>
      <c r="G159" s="255"/>
      <c r="H159" s="172"/>
      <c r="I159" s="172"/>
      <c r="J159" s="172"/>
      <c r="K159" s="172"/>
      <c r="L159" s="172"/>
      <c r="M159" s="172"/>
      <c r="N159" s="163"/>
      <c r="O159" s="163"/>
      <c r="P159" s="163"/>
      <c r="Q159" s="163"/>
      <c r="R159" s="163"/>
      <c r="S159" s="163"/>
      <c r="T159" s="164"/>
      <c r="U159" s="163"/>
      <c r="V159" s="153"/>
      <c r="W159" s="153"/>
      <c r="X159" s="153"/>
      <c r="Y159" s="153"/>
      <c r="Z159" s="153"/>
      <c r="AA159" s="153"/>
      <c r="AB159" s="153"/>
      <c r="AC159" s="153"/>
      <c r="AD159" s="153"/>
      <c r="AE159" s="153" t="s">
        <v>165</v>
      </c>
      <c r="AF159" s="153"/>
      <c r="AG159" s="153"/>
      <c r="AH159" s="153"/>
      <c r="AI159" s="153"/>
      <c r="AJ159" s="153"/>
      <c r="AK159" s="153"/>
      <c r="AL159" s="153"/>
      <c r="AM159" s="153"/>
      <c r="AN159" s="153"/>
      <c r="AO159" s="153"/>
      <c r="AP159" s="153"/>
      <c r="AQ159" s="153"/>
      <c r="AR159" s="153"/>
      <c r="AS159" s="153"/>
      <c r="AT159" s="153"/>
      <c r="AU159" s="153"/>
      <c r="AV159" s="153"/>
      <c r="AW159" s="153"/>
      <c r="AX159" s="153"/>
      <c r="AY159" s="153"/>
      <c r="AZ159" s="153"/>
      <c r="BA159" s="156" t="str">
        <f>C159</f>
        <v>E8d - Úsek platnosti - šipka doleva, délka 3,50m</v>
      </c>
      <c r="BB159" s="153"/>
      <c r="BC159" s="153"/>
      <c r="BD159" s="153"/>
      <c r="BE159" s="153"/>
      <c r="BF159" s="153"/>
      <c r="BG159" s="153"/>
      <c r="BH159" s="153"/>
    </row>
    <row r="160" spans="1:60" outlineLevel="1" x14ac:dyDescent="0.2">
      <c r="A160" s="154"/>
      <c r="B160" s="161"/>
      <c r="C160" s="193" t="s">
        <v>57</v>
      </c>
      <c r="D160" s="165"/>
      <c r="E160" s="169">
        <v>1</v>
      </c>
      <c r="F160" s="172"/>
      <c r="G160" s="172"/>
      <c r="H160" s="172"/>
      <c r="I160" s="172"/>
      <c r="J160" s="172"/>
      <c r="K160" s="172"/>
      <c r="L160" s="172"/>
      <c r="M160" s="172"/>
      <c r="N160" s="163"/>
      <c r="O160" s="163"/>
      <c r="P160" s="163"/>
      <c r="Q160" s="163"/>
      <c r="R160" s="163"/>
      <c r="S160" s="163"/>
      <c r="T160" s="164"/>
      <c r="U160" s="163"/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53" t="s">
        <v>111</v>
      </c>
      <c r="AF160" s="153">
        <v>0</v>
      </c>
      <c r="AG160" s="153"/>
      <c r="AH160" s="153"/>
      <c r="AI160" s="153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  <c r="AT160" s="153"/>
      <c r="AU160" s="153"/>
      <c r="AV160" s="153"/>
      <c r="AW160" s="153"/>
      <c r="AX160" s="153"/>
      <c r="AY160" s="153"/>
      <c r="AZ160" s="153"/>
      <c r="BA160" s="153"/>
      <c r="BB160" s="153"/>
      <c r="BC160" s="153"/>
      <c r="BD160" s="153"/>
      <c r="BE160" s="153"/>
      <c r="BF160" s="153"/>
      <c r="BG160" s="153"/>
      <c r="BH160" s="153"/>
    </row>
    <row r="161" spans="1:60" outlineLevel="1" x14ac:dyDescent="0.2">
      <c r="A161" s="154">
        <v>66</v>
      </c>
      <c r="B161" s="161" t="s">
        <v>304</v>
      </c>
      <c r="C161" s="192" t="s">
        <v>305</v>
      </c>
      <c r="D161" s="163" t="s">
        <v>151</v>
      </c>
      <c r="E161" s="168">
        <v>56.35</v>
      </c>
      <c r="F161" s="171"/>
      <c r="G161" s="172">
        <f>ROUND(E161*F161,2)</f>
        <v>0</v>
      </c>
      <c r="H161" s="171"/>
      <c r="I161" s="172">
        <f>ROUND(E161*H161,2)</f>
        <v>0</v>
      </c>
      <c r="J161" s="171"/>
      <c r="K161" s="172">
        <f>ROUND(E161*J161,2)</f>
        <v>0</v>
      </c>
      <c r="L161" s="172">
        <v>21</v>
      </c>
      <c r="M161" s="172">
        <f>G161*(1+L161/100)</f>
        <v>0</v>
      </c>
      <c r="N161" s="163">
        <v>0</v>
      </c>
      <c r="O161" s="163">
        <f>ROUND(E161*N161,5)</f>
        <v>0</v>
      </c>
      <c r="P161" s="163">
        <v>0</v>
      </c>
      <c r="Q161" s="163">
        <f>ROUND(E161*P161,5)</f>
        <v>0</v>
      </c>
      <c r="R161" s="163"/>
      <c r="S161" s="163"/>
      <c r="T161" s="164">
        <v>5.5E-2</v>
      </c>
      <c r="U161" s="163">
        <f>ROUND(E161*T161,2)</f>
        <v>3.1</v>
      </c>
      <c r="V161" s="153"/>
      <c r="W161" s="153"/>
      <c r="X161" s="153"/>
      <c r="Y161" s="153"/>
      <c r="Z161" s="153"/>
      <c r="AA161" s="153"/>
      <c r="AB161" s="153"/>
      <c r="AC161" s="153"/>
      <c r="AD161" s="153"/>
      <c r="AE161" s="153" t="s">
        <v>109</v>
      </c>
      <c r="AF161" s="153"/>
      <c r="AG161" s="153"/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3"/>
      <c r="AY161" s="153"/>
      <c r="AZ161" s="153"/>
      <c r="BA161" s="153"/>
      <c r="BB161" s="153"/>
      <c r="BC161" s="153"/>
      <c r="BD161" s="153"/>
      <c r="BE161" s="153"/>
      <c r="BF161" s="153"/>
      <c r="BG161" s="153"/>
      <c r="BH161" s="153"/>
    </row>
    <row r="162" spans="1:60" outlineLevel="1" x14ac:dyDescent="0.2">
      <c r="A162" s="154"/>
      <c r="B162" s="161"/>
      <c r="C162" s="193" t="s">
        <v>306</v>
      </c>
      <c r="D162" s="165"/>
      <c r="E162" s="169">
        <v>56.35</v>
      </c>
      <c r="F162" s="172"/>
      <c r="G162" s="172"/>
      <c r="H162" s="172"/>
      <c r="I162" s="172"/>
      <c r="J162" s="172"/>
      <c r="K162" s="172"/>
      <c r="L162" s="172"/>
      <c r="M162" s="172"/>
      <c r="N162" s="163"/>
      <c r="O162" s="163"/>
      <c r="P162" s="163"/>
      <c r="Q162" s="163"/>
      <c r="R162" s="163"/>
      <c r="S162" s="163"/>
      <c r="T162" s="164"/>
      <c r="U162" s="163"/>
      <c r="V162" s="153"/>
      <c r="W162" s="153"/>
      <c r="X162" s="153"/>
      <c r="Y162" s="153"/>
      <c r="Z162" s="153"/>
      <c r="AA162" s="153"/>
      <c r="AB162" s="153"/>
      <c r="AC162" s="153"/>
      <c r="AD162" s="153"/>
      <c r="AE162" s="153" t="s">
        <v>111</v>
      </c>
      <c r="AF162" s="153">
        <v>0</v>
      </c>
      <c r="AG162" s="153"/>
      <c r="AH162" s="153"/>
      <c r="AI162" s="153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  <c r="AT162" s="153"/>
      <c r="AU162" s="153"/>
      <c r="AV162" s="153"/>
      <c r="AW162" s="153"/>
      <c r="AX162" s="153"/>
      <c r="AY162" s="153"/>
      <c r="AZ162" s="153"/>
      <c r="BA162" s="153"/>
      <c r="BB162" s="153"/>
      <c r="BC162" s="153"/>
      <c r="BD162" s="153"/>
      <c r="BE162" s="153"/>
      <c r="BF162" s="153"/>
      <c r="BG162" s="153"/>
      <c r="BH162" s="153"/>
    </row>
    <row r="163" spans="1:60" x14ac:dyDescent="0.2">
      <c r="A163" s="155" t="s">
        <v>104</v>
      </c>
      <c r="B163" s="162" t="s">
        <v>67</v>
      </c>
      <c r="C163" s="194" t="s">
        <v>68</v>
      </c>
      <c r="D163" s="166"/>
      <c r="E163" s="170"/>
      <c r="F163" s="173"/>
      <c r="G163" s="173">
        <f>SUMIF(AE164:AE184,"&lt;&gt;NOR",G164:G184)</f>
        <v>0</v>
      </c>
      <c r="H163" s="173"/>
      <c r="I163" s="173">
        <f>SUM(I164:I184)</f>
        <v>0</v>
      </c>
      <c r="J163" s="173"/>
      <c r="K163" s="173">
        <f>SUM(K164:K184)</f>
        <v>0</v>
      </c>
      <c r="L163" s="173"/>
      <c r="M163" s="173">
        <f>SUM(M164:M184)</f>
        <v>0</v>
      </c>
      <c r="N163" s="166"/>
      <c r="O163" s="166">
        <f>SUM(O164:O184)</f>
        <v>0</v>
      </c>
      <c r="P163" s="166"/>
      <c r="Q163" s="166">
        <f>SUM(Q164:Q184)</f>
        <v>0</v>
      </c>
      <c r="R163" s="166"/>
      <c r="S163" s="166"/>
      <c r="T163" s="167"/>
      <c r="U163" s="166">
        <f>SUM(U164:U184)</f>
        <v>39.89</v>
      </c>
      <c r="AE163" t="s">
        <v>105</v>
      </c>
    </row>
    <row r="164" spans="1:60" outlineLevel="1" x14ac:dyDescent="0.2">
      <c r="A164" s="154">
        <v>67</v>
      </c>
      <c r="B164" s="161" t="s">
        <v>307</v>
      </c>
      <c r="C164" s="192" t="s">
        <v>308</v>
      </c>
      <c r="D164" s="163" t="s">
        <v>190</v>
      </c>
      <c r="E164" s="168">
        <v>774.35145999999997</v>
      </c>
      <c r="F164" s="171"/>
      <c r="G164" s="172">
        <f>ROUND(E164*F164,2)</f>
        <v>0</v>
      </c>
      <c r="H164" s="171"/>
      <c r="I164" s="172">
        <f>ROUND(E164*H164,2)</f>
        <v>0</v>
      </c>
      <c r="J164" s="171"/>
      <c r="K164" s="172">
        <f>ROUND(E164*J164,2)</f>
        <v>0</v>
      </c>
      <c r="L164" s="172">
        <v>21</v>
      </c>
      <c r="M164" s="172">
        <f>G164*(1+L164/100)</f>
        <v>0</v>
      </c>
      <c r="N164" s="163">
        <v>0</v>
      </c>
      <c r="O164" s="163">
        <f>ROUND(E164*N164,5)</f>
        <v>0</v>
      </c>
      <c r="P164" s="163">
        <v>0</v>
      </c>
      <c r="Q164" s="163">
        <f>ROUND(E164*P164,5)</f>
        <v>0</v>
      </c>
      <c r="R164" s="163"/>
      <c r="S164" s="163"/>
      <c r="T164" s="164">
        <v>0.01</v>
      </c>
      <c r="U164" s="163">
        <f>ROUND(E164*T164,2)</f>
        <v>7.74</v>
      </c>
      <c r="V164" s="153"/>
      <c r="W164" s="153"/>
      <c r="X164" s="153"/>
      <c r="Y164" s="153"/>
      <c r="Z164" s="153"/>
      <c r="AA164" s="153"/>
      <c r="AB164" s="153"/>
      <c r="AC164" s="153"/>
      <c r="AD164" s="153"/>
      <c r="AE164" s="153" t="s">
        <v>109</v>
      </c>
      <c r="AF164" s="153"/>
      <c r="AG164" s="153"/>
      <c r="AH164" s="153"/>
      <c r="AI164" s="153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  <c r="AT164" s="153"/>
      <c r="AU164" s="153"/>
      <c r="AV164" s="153"/>
      <c r="AW164" s="153"/>
      <c r="AX164" s="153"/>
      <c r="AY164" s="153"/>
      <c r="AZ164" s="153"/>
      <c r="BA164" s="153"/>
      <c r="BB164" s="153"/>
      <c r="BC164" s="153"/>
      <c r="BD164" s="153"/>
      <c r="BE164" s="153"/>
      <c r="BF164" s="153"/>
      <c r="BG164" s="153"/>
      <c r="BH164" s="153"/>
    </row>
    <row r="165" spans="1:60" outlineLevel="1" x14ac:dyDescent="0.2">
      <c r="A165" s="154"/>
      <c r="B165" s="161"/>
      <c r="C165" s="193" t="s">
        <v>309</v>
      </c>
      <c r="D165" s="165"/>
      <c r="E165" s="169">
        <v>175.02948000000001</v>
      </c>
      <c r="F165" s="172"/>
      <c r="G165" s="172"/>
      <c r="H165" s="172"/>
      <c r="I165" s="172"/>
      <c r="J165" s="172"/>
      <c r="K165" s="172"/>
      <c r="L165" s="172"/>
      <c r="M165" s="172"/>
      <c r="N165" s="163"/>
      <c r="O165" s="163"/>
      <c r="P165" s="163"/>
      <c r="Q165" s="163"/>
      <c r="R165" s="163"/>
      <c r="S165" s="163"/>
      <c r="T165" s="164"/>
      <c r="U165" s="163"/>
      <c r="V165" s="153"/>
      <c r="W165" s="153"/>
      <c r="X165" s="153"/>
      <c r="Y165" s="153"/>
      <c r="Z165" s="153"/>
      <c r="AA165" s="153"/>
      <c r="AB165" s="153"/>
      <c r="AC165" s="153"/>
      <c r="AD165" s="153"/>
      <c r="AE165" s="153" t="s">
        <v>111</v>
      </c>
      <c r="AF165" s="153">
        <v>0</v>
      </c>
      <c r="AG165" s="153"/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  <c r="AT165" s="153"/>
      <c r="AU165" s="153"/>
      <c r="AV165" s="153"/>
      <c r="AW165" s="153"/>
      <c r="AX165" s="153"/>
      <c r="AY165" s="153"/>
      <c r="AZ165" s="153"/>
      <c r="BA165" s="153"/>
      <c r="BB165" s="153"/>
      <c r="BC165" s="153"/>
      <c r="BD165" s="153"/>
      <c r="BE165" s="153"/>
      <c r="BF165" s="153"/>
      <c r="BG165" s="153"/>
      <c r="BH165" s="153"/>
    </row>
    <row r="166" spans="1:60" outlineLevel="1" x14ac:dyDescent="0.2">
      <c r="A166" s="154"/>
      <c r="B166" s="161"/>
      <c r="C166" s="193" t="s">
        <v>310</v>
      </c>
      <c r="D166" s="165"/>
      <c r="E166" s="169">
        <v>528.08843999999999</v>
      </c>
      <c r="F166" s="172"/>
      <c r="G166" s="172"/>
      <c r="H166" s="172"/>
      <c r="I166" s="172"/>
      <c r="J166" s="172"/>
      <c r="K166" s="172"/>
      <c r="L166" s="172"/>
      <c r="M166" s="172"/>
      <c r="N166" s="163"/>
      <c r="O166" s="163"/>
      <c r="P166" s="163"/>
      <c r="Q166" s="163"/>
      <c r="R166" s="163"/>
      <c r="S166" s="163"/>
      <c r="T166" s="164"/>
      <c r="U166" s="163"/>
      <c r="V166" s="153"/>
      <c r="W166" s="153"/>
      <c r="X166" s="153"/>
      <c r="Y166" s="153"/>
      <c r="Z166" s="153"/>
      <c r="AA166" s="153"/>
      <c r="AB166" s="153"/>
      <c r="AC166" s="153"/>
      <c r="AD166" s="153"/>
      <c r="AE166" s="153" t="s">
        <v>111</v>
      </c>
      <c r="AF166" s="153">
        <v>0</v>
      </c>
      <c r="AG166" s="153"/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3"/>
      <c r="AU166" s="153"/>
      <c r="AV166" s="153"/>
      <c r="AW166" s="153"/>
      <c r="AX166" s="153"/>
      <c r="AY166" s="153"/>
      <c r="AZ166" s="153"/>
      <c r="BA166" s="153"/>
      <c r="BB166" s="153"/>
      <c r="BC166" s="153"/>
      <c r="BD166" s="153"/>
      <c r="BE166" s="153"/>
      <c r="BF166" s="153"/>
      <c r="BG166" s="153"/>
      <c r="BH166" s="153"/>
    </row>
    <row r="167" spans="1:60" outlineLevel="1" x14ac:dyDescent="0.2">
      <c r="A167" s="154"/>
      <c r="B167" s="161"/>
      <c r="C167" s="193" t="s">
        <v>311</v>
      </c>
      <c r="D167" s="165"/>
      <c r="E167" s="169">
        <v>71.233540000000005</v>
      </c>
      <c r="F167" s="172"/>
      <c r="G167" s="172"/>
      <c r="H167" s="172"/>
      <c r="I167" s="172"/>
      <c r="J167" s="172"/>
      <c r="K167" s="172"/>
      <c r="L167" s="172"/>
      <c r="M167" s="172"/>
      <c r="N167" s="163"/>
      <c r="O167" s="163"/>
      <c r="P167" s="163"/>
      <c r="Q167" s="163"/>
      <c r="R167" s="163"/>
      <c r="S167" s="163"/>
      <c r="T167" s="164"/>
      <c r="U167" s="163"/>
      <c r="V167" s="153"/>
      <c r="W167" s="153"/>
      <c r="X167" s="153"/>
      <c r="Y167" s="153"/>
      <c r="Z167" s="153"/>
      <c r="AA167" s="153"/>
      <c r="AB167" s="153"/>
      <c r="AC167" s="153"/>
      <c r="AD167" s="153"/>
      <c r="AE167" s="153" t="s">
        <v>111</v>
      </c>
      <c r="AF167" s="153">
        <v>0</v>
      </c>
      <c r="AG167" s="153"/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  <c r="AS167" s="153"/>
      <c r="AT167" s="153"/>
      <c r="AU167" s="153"/>
      <c r="AV167" s="153"/>
      <c r="AW167" s="153"/>
      <c r="AX167" s="153"/>
      <c r="AY167" s="153"/>
      <c r="AZ167" s="153"/>
      <c r="BA167" s="153"/>
      <c r="BB167" s="153"/>
      <c r="BC167" s="153"/>
      <c r="BD167" s="153"/>
      <c r="BE167" s="153"/>
      <c r="BF167" s="153"/>
      <c r="BG167" s="153"/>
      <c r="BH167" s="153"/>
    </row>
    <row r="168" spans="1:60" outlineLevel="1" x14ac:dyDescent="0.2">
      <c r="A168" s="154">
        <v>68</v>
      </c>
      <c r="B168" s="161" t="s">
        <v>312</v>
      </c>
      <c r="C168" s="192" t="s">
        <v>313</v>
      </c>
      <c r="D168" s="163" t="s">
        <v>190</v>
      </c>
      <c r="E168" s="168">
        <v>10840.92044</v>
      </c>
      <c r="F168" s="171"/>
      <c r="G168" s="172">
        <f>ROUND(E168*F168,2)</f>
        <v>0</v>
      </c>
      <c r="H168" s="171"/>
      <c r="I168" s="172">
        <f>ROUND(E168*H168,2)</f>
        <v>0</v>
      </c>
      <c r="J168" s="171"/>
      <c r="K168" s="172">
        <f>ROUND(E168*J168,2)</f>
        <v>0</v>
      </c>
      <c r="L168" s="172">
        <v>21</v>
      </c>
      <c r="M168" s="172">
        <f>G168*(1+L168/100)</f>
        <v>0</v>
      </c>
      <c r="N168" s="163">
        <v>0</v>
      </c>
      <c r="O168" s="163">
        <f>ROUND(E168*N168,5)</f>
        <v>0</v>
      </c>
      <c r="P168" s="163">
        <v>0</v>
      </c>
      <c r="Q168" s="163">
        <f>ROUND(E168*P168,5)</f>
        <v>0</v>
      </c>
      <c r="R168" s="163"/>
      <c r="S168" s="163"/>
      <c r="T168" s="164">
        <v>0</v>
      </c>
      <c r="U168" s="163">
        <f>ROUND(E168*T168,2)</f>
        <v>0</v>
      </c>
      <c r="V168" s="153"/>
      <c r="W168" s="153"/>
      <c r="X168" s="153"/>
      <c r="Y168" s="153"/>
      <c r="Z168" s="153"/>
      <c r="AA168" s="153"/>
      <c r="AB168" s="153"/>
      <c r="AC168" s="153"/>
      <c r="AD168" s="153"/>
      <c r="AE168" s="153" t="s">
        <v>109</v>
      </c>
      <c r="AF168" s="153"/>
      <c r="AG168" s="153"/>
      <c r="AH168" s="153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53"/>
      <c r="AV168" s="153"/>
      <c r="AW168" s="153"/>
      <c r="AX168" s="153"/>
      <c r="AY168" s="153"/>
      <c r="AZ168" s="153"/>
      <c r="BA168" s="153"/>
      <c r="BB168" s="153"/>
      <c r="BC168" s="153"/>
      <c r="BD168" s="153"/>
      <c r="BE168" s="153"/>
      <c r="BF168" s="153"/>
      <c r="BG168" s="153"/>
      <c r="BH168" s="153"/>
    </row>
    <row r="169" spans="1:60" outlineLevel="1" x14ac:dyDescent="0.2">
      <c r="A169" s="154"/>
      <c r="B169" s="161"/>
      <c r="C169" s="193" t="s">
        <v>314</v>
      </c>
      <c r="D169" s="165"/>
      <c r="E169" s="169">
        <v>10840.92044</v>
      </c>
      <c r="F169" s="172"/>
      <c r="G169" s="172"/>
      <c r="H169" s="172"/>
      <c r="I169" s="172"/>
      <c r="J169" s="172"/>
      <c r="K169" s="172"/>
      <c r="L169" s="172"/>
      <c r="M169" s="172"/>
      <c r="N169" s="163"/>
      <c r="O169" s="163"/>
      <c r="P169" s="163"/>
      <c r="Q169" s="163"/>
      <c r="R169" s="163"/>
      <c r="S169" s="163"/>
      <c r="T169" s="164"/>
      <c r="U169" s="163"/>
      <c r="V169" s="153"/>
      <c r="W169" s="153"/>
      <c r="X169" s="153"/>
      <c r="Y169" s="153"/>
      <c r="Z169" s="153"/>
      <c r="AA169" s="153"/>
      <c r="AB169" s="153"/>
      <c r="AC169" s="153"/>
      <c r="AD169" s="153"/>
      <c r="AE169" s="153" t="s">
        <v>111</v>
      </c>
      <c r="AF169" s="153">
        <v>0</v>
      </c>
      <c r="AG169" s="153"/>
      <c r="AH169" s="153"/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3"/>
      <c r="AS169" s="153"/>
      <c r="AT169" s="153"/>
      <c r="AU169" s="153"/>
      <c r="AV169" s="153"/>
      <c r="AW169" s="153"/>
      <c r="AX169" s="153"/>
      <c r="AY169" s="153"/>
      <c r="AZ169" s="153"/>
      <c r="BA169" s="153"/>
      <c r="BB169" s="153"/>
      <c r="BC169" s="153"/>
      <c r="BD169" s="153"/>
      <c r="BE169" s="153"/>
      <c r="BF169" s="153"/>
      <c r="BG169" s="153"/>
      <c r="BH169" s="153"/>
    </row>
    <row r="170" spans="1:60" outlineLevel="1" x14ac:dyDescent="0.2">
      <c r="A170" s="154">
        <v>69</v>
      </c>
      <c r="B170" s="161" t="s">
        <v>315</v>
      </c>
      <c r="C170" s="192" t="s">
        <v>316</v>
      </c>
      <c r="D170" s="163" t="s">
        <v>190</v>
      </c>
      <c r="E170" s="168">
        <v>46.73657</v>
      </c>
      <c r="F170" s="171"/>
      <c r="G170" s="172">
        <f>ROUND(E170*F170,2)</f>
        <v>0</v>
      </c>
      <c r="H170" s="171"/>
      <c r="I170" s="172">
        <f>ROUND(E170*H170,2)</f>
        <v>0</v>
      </c>
      <c r="J170" s="171"/>
      <c r="K170" s="172">
        <f>ROUND(E170*J170,2)</f>
        <v>0</v>
      </c>
      <c r="L170" s="172">
        <v>21</v>
      </c>
      <c r="M170" s="172">
        <f>G170*(1+L170/100)</f>
        <v>0</v>
      </c>
      <c r="N170" s="163">
        <v>0</v>
      </c>
      <c r="O170" s="163">
        <f>ROUND(E170*N170,5)</f>
        <v>0</v>
      </c>
      <c r="P170" s="163">
        <v>0</v>
      </c>
      <c r="Q170" s="163">
        <f>ROUND(E170*P170,5)</f>
        <v>0</v>
      </c>
      <c r="R170" s="163"/>
      <c r="S170" s="163"/>
      <c r="T170" s="164">
        <v>0.68799999999999994</v>
      </c>
      <c r="U170" s="163">
        <f>ROUND(E170*T170,2)</f>
        <v>32.15</v>
      </c>
      <c r="V170" s="153"/>
      <c r="W170" s="153"/>
      <c r="X170" s="153"/>
      <c r="Y170" s="153"/>
      <c r="Z170" s="153"/>
      <c r="AA170" s="153"/>
      <c r="AB170" s="153"/>
      <c r="AC170" s="153"/>
      <c r="AD170" s="153"/>
      <c r="AE170" s="153" t="s">
        <v>109</v>
      </c>
      <c r="AF170" s="153"/>
      <c r="AG170" s="153"/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3"/>
      <c r="AU170" s="153"/>
      <c r="AV170" s="153"/>
      <c r="AW170" s="153"/>
      <c r="AX170" s="153"/>
      <c r="AY170" s="153"/>
      <c r="AZ170" s="153"/>
      <c r="BA170" s="153"/>
      <c r="BB170" s="153"/>
      <c r="BC170" s="153"/>
      <c r="BD170" s="153"/>
      <c r="BE170" s="153"/>
      <c r="BF170" s="153"/>
      <c r="BG170" s="153"/>
      <c r="BH170" s="153"/>
    </row>
    <row r="171" spans="1:60" outlineLevel="1" x14ac:dyDescent="0.2">
      <c r="A171" s="154"/>
      <c r="B171" s="161"/>
      <c r="C171" s="193" t="s">
        <v>317</v>
      </c>
      <c r="D171" s="165"/>
      <c r="E171" s="169">
        <v>9.9968900000000005</v>
      </c>
      <c r="F171" s="172"/>
      <c r="G171" s="172"/>
      <c r="H171" s="172"/>
      <c r="I171" s="172"/>
      <c r="J171" s="172"/>
      <c r="K171" s="172"/>
      <c r="L171" s="172"/>
      <c r="M171" s="172"/>
      <c r="N171" s="163"/>
      <c r="O171" s="163"/>
      <c r="P171" s="163"/>
      <c r="Q171" s="163"/>
      <c r="R171" s="163"/>
      <c r="S171" s="163"/>
      <c r="T171" s="164"/>
      <c r="U171" s="163"/>
      <c r="V171" s="153"/>
      <c r="W171" s="153"/>
      <c r="X171" s="153"/>
      <c r="Y171" s="153"/>
      <c r="Z171" s="153"/>
      <c r="AA171" s="153"/>
      <c r="AB171" s="153"/>
      <c r="AC171" s="153"/>
      <c r="AD171" s="153"/>
      <c r="AE171" s="153" t="s">
        <v>111</v>
      </c>
      <c r="AF171" s="153">
        <v>0</v>
      </c>
      <c r="AG171" s="153"/>
      <c r="AH171" s="153"/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3"/>
      <c r="AS171" s="153"/>
      <c r="AT171" s="153"/>
      <c r="AU171" s="153"/>
      <c r="AV171" s="153"/>
      <c r="AW171" s="153"/>
      <c r="AX171" s="153"/>
      <c r="AY171" s="153"/>
      <c r="AZ171" s="153"/>
      <c r="BA171" s="153"/>
      <c r="BB171" s="153"/>
      <c r="BC171" s="153"/>
      <c r="BD171" s="153"/>
      <c r="BE171" s="153"/>
      <c r="BF171" s="153"/>
      <c r="BG171" s="153"/>
      <c r="BH171" s="153"/>
    </row>
    <row r="172" spans="1:60" outlineLevel="1" x14ac:dyDescent="0.2">
      <c r="A172" s="154"/>
      <c r="B172" s="161"/>
      <c r="C172" s="193" t="s">
        <v>318</v>
      </c>
      <c r="D172" s="165"/>
      <c r="E172" s="169">
        <v>3.31636</v>
      </c>
      <c r="F172" s="172"/>
      <c r="G172" s="172"/>
      <c r="H172" s="172"/>
      <c r="I172" s="172"/>
      <c r="J172" s="172"/>
      <c r="K172" s="172"/>
      <c r="L172" s="172"/>
      <c r="M172" s="172"/>
      <c r="N172" s="163"/>
      <c r="O172" s="163"/>
      <c r="P172" s="163"/>
      <c r="Q172" s="163"/>
      <c r="R172" s="163"/>
      <c r="S172" s="163"/>
      <c r="T172" s="164"/>
      <c r="U172" s="163"/>
      <c r="V172" s="153"/>
      <c r="W172" s="153"/>
      <c r="X172" s="153"/>
      <c r="Y172" s="153"/>
      <c r="Z172" s="153"/>
      <c r="AA172" s="153"/>
      <c r="AB172" s="153"/>
      <c r="AC172" s="153"/>
      <c r="AD172" s="153"/>
      <c r="AE172" s="153" t="s">
        <v>111</v>
      </c>
      <c r="AF172" s="153">
        <v>0</v>
      </c>
      <c r="AG172" s="153"/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53"/>
      <c r="AV172" s="153"/>
      <c r="AW172" s="153"/>
      <c r="AX172" s="153"/>
      <c r="AY172" s="153"/>
      <c r="AZ172" s="153"/>
      <c r="BA172" s="153"/>
      <c r="BB172" s="153"/>
      <c r="BC172" s="153"/>
      <c r="BD172" s="153"/>
      <c r="BE172" s="153"/>
      <c r="BF172" s="153"/>
      <c r="BG172" s="153"/>
      <c r="BH172" s="153"/>
    </row>
    <row r="173" spans="1:60" outlineLevel="1" x14ac:dyDescent="0.2">
      <c r="A173" s="154"/>
      <c r="B173" s="161"/>
      <c r="C173" s="193" t="s">
        <v>319</v>
      </c>
      <c r="D173" s="165"/>
      <c r="E173" s="169">
        <v>5.34823</v>
      </c>
      <c r="F173" s="172"/>
      <c r="G173" s="172"/>
      <c r="H173" s="172"/>
      <c r="I173" s="172"/>
      <c r="J173" s="172"/>
      <c r="K173" s="172"/>
      <c r="L173" s="172"/>
      <c r="M173" s="172"/>
      <c r="N173" s="163"/>
      <c r="O173" s="163"/>
      <c r="P173" s="163"/>
      <c r="Q173" s="163"/>
      <c r="R173" s="163"/>
      <c r="S173" s="163"/>
      <c r="T173" s="164"/>
      <c r="U173" s="163"/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3" t="s">
        <v>111</v>
      </c>
      <c r="AF173" s="153">
        <v>0</v>
      </c>
      <c r="AG173" s="153"/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3"/>
      <c r="AU173" s="153"/>
      <c r="AV173" s="153"/>
      <c r="AW173" s="153"/>
      <c r="AX173" s="153"/>
      <c r="AY173" s="153"/>
      <c r="AZ173" s="153"/>
      <c r="BA173" s="153"/>
      <c r="BB173" s="153"/>
      <c r="BC173" s="153"/>
      <c r="BD173" s="153"/>
      <c r="BE173" s="153"/>
      <c r="BF173" s="153"/>
      <c r="BG173" s="153"/>
      <c r="BH173" s="153"/>
    </row>
    <row r="174" spans="1:60" outlineLevel="1" x14ac:dyDescent="0.2">
      <c r="A174" s="154"/>
      <c r="B174" s="161"/>
      <c r="C174" s="193" t="s">
        <v>320</v>
      </c>
      <c r="D174" s="165"/>
      <c r="E174" s="169">
        <v>28.075089999999999</v>
      </c>
      <c r="F174" s="172"/>
      <c r="G174" s="172"/>
      <c r="H174" s="172"/>
      <c r="I174" s="172"/>
      <c r="J174" s="172"/>
      <c r="K174" s="172"/>
      <c r="L174" s="172"/>
      <c r="M174" s="172"/>
      <c r="N174" s="163"/>
      <c r="O174" s="163"/>
      <c r="P174" s="163"/>
      <c r="Q174" s="163"/>
      <c r="R174" s="163"/>
      <c r="S174" s="163"/>
      <c r="T174" s="164"/>
      <c r="U174" s="163"/>
      <c r="V174" s="153"/>
      <c r="W174" s="153"/>
      <c r="X174" s="153"/>
      <c r="Y174" s="153"/>
      <c r="Z174" s="153"/>
      <c r="AA174" s="153"/>
      <c r="AB174" s="153"/>
      <c r="AC174" s="153"/>
      <c r="AD174" s="153"/>
      <c r="AE174" s="153" t="s">
        <v>111</v>
      </c>
      <c r="AF174" s="153">
        <v>0</v>
      </c>
      <c r="AG174" s="153"/>
      <c r="AH174" s="153"/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  <c r="AT174" s="153"/>
      <c r="AU174" s="153"/>
      <c r="AV174" s="153"/>
      <c r="AW174" s="153"/>
      <c r="AX174" s="153"/>
      <c r="AY174" s="153"/>
      <c r="AZ174" s="153"/>
      <c r="BA174" s="153"/>
      <c r="BB174" s="153"/>
      <c r="BC174" s="153"/>
      <c r="BD174" s="153"/>
      <c r="BE174" s="153"/>
      <c r="BF174" s="153"/>
      <c r="BG174" s="153"/>
      <c r="BH174" s="153"/>
    </row>
    <row r="175" spans="1:60" outlineLevel="1" x14ac:dyDescent="0.2">
      <c r="A175" s="154">
        <v>70</v>
      </c>
      <c r="B175" s="161" t="s">
        <v>321</v>
      </c>
      <c r="C175" s="192" t="s">
        <v>322</v>
      </c>
      <c r="D175" s="163" t="s">
        <v>190</v>
      </c>
      <c r="E175" s="168">
        <v>93.473140000000001</v>
      </c>
      <c r="F175" s="171"/>
      <c r="G175" s="172">
        <f>ROUND(E175*F175,2)</f>
        <v>0</v>
      </c>
      <c r="H175" s="171"/>
      <c r="I175" s="172">
        <f>ROUND(E175*H175,2)</f>
        <v>0</v>
      </c>
      <c r="J175" s="171"/>
      <c r="K175" s="172">
        <f>ROUND(E175*J175,2)</f>
        <v>0</v>
      </c>
      <c r="L175" s="172">
        <v>21</v>
      </c>
      <c r="M175" s="172">
        <f>G175*(1+L175/100)</f>
        <v>0</v>
      </c>
      <c r="N175" s="163">
        <v>0</v>
      </c>
      <c r="O175" s="163">
        <f>ROUND(E175*N175,5)</f>
        <v>0</v>
      </c>
      <c r="P175" s="163">
        <v>0</v>
      </c>
      <c r="Q175" s="163">
        <f>ROUND(E175*P175,5)</f>
        <v>0</v>
      </c>
      <c r="R175" s="163"/>
      <c r="S175" s="163"/>
      <c r="T175" s="164">
        <v>0</v>
      </c>
      <c r="U175" s="163">
        <f>ROUND(E175*T175,2)</f>
        <v>0</v>
      </c>
      <c r="V175" s="153"/>
      <c r="W175" s="153"/>
      <c r="X175" s="153"/>
      <c r="Y175" s="153"/>
      <c r="Z175" s="153"/>
      <c r="AA175" s="153"/>
      <c r="AB175" s="153"/>
      <c r="AC175" s="153"/>
      <c r="AD175" s="153"/>
      <c r="AE175" s="153" t="s">
        <v>109</v>
      </c>
      <c r="AF175" s="153"/>
      <c r="AG175" s="153"/>
      <c r="AH175" s="153"/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3"/>
      <c r="AS175" s="153"/>
      <c r="AT175" s="153"/>
      <c r="AU175" s="153"/>
      <c r="AV175" s="153"/>
      <c r="AW175" s="153"/>
      <c r="AX175" s="153"/>
      <c r="AY175" s="153"/>
      <c r="AZ175" s="153"/>
      <c r="BA175" s="153"/>
      <c r="BB175" s="153"/>
      <c r="BC175" s="153"/>
      <c r="BD175" s="153"/>
      <c r="BE175" s="153"/>
      <c r="BF175" s="153"/>
      <c r="BG175" s="153"/>
      <c r="BH175" s="153"/>
    </row>
    <row r="176" spans="1:60" outlineLevel="1" x14ac:dyDescent="0.2">
      <c r="A176" s="154"/>
      <c r="B176" s="161"/>
      <c r="C176" s="193" t="s">
        <v>323</v>
      </c>
      <c r="D176" s="165"/>
      <c r="E176" s="169">
        <v>93.473140000000001</v>
      </c>
      <c r="F176" s="172"/>
      <c r="G176" s="172"/>
      <c r="H176" s="172"/>
      <c r="I176" s="172"/>
      <c r="J176" s="172"/>
      <c r="K176" s="172"/>
      <c r="L176" s="172"/>
      <c r="M176" s="172"/>
      <c r="N176" s="163"/>
      <c r="O176" s="163"/>
      <c r="P176" s="163"/>
      <c r="Q176" s="163"/>
      <c r="R176" s="163"/>
      <c r="S176" s="163"/>
      <c r="T176" s="164"/>
      <c r="U176" s="163"/>
      <c r="V176" s="153"/>
      <c r="W176" s="153"/>
      <c r="X176" s="153"/>
      <c r="Y176" s="153"/>
      <c r="Z176" s="153"/>
      <c r="AA176" s="153"/>
      <c r="AB176" s="153"/>
      <c r="AC176" s="153"/>
      <c r="AD176" s="153"/>
      <c r="AE176" s="153" t="s">
        <v>111</v>
      </c>
      <c r="AF176" s="153">
        <v>0</v>
      </c>
      <c r="AG176" s="153"/>
      <c r="AH176" s="153"/>
      <c r="AI176" s="153"/>
      <c r="AJ176" s="153"/>
      <c r="AK176" s="153"/>
      <c r="AL176" s="153"/>
      <c r="AM176" s="153"/>
      <c r="AN176" s="153"/>
      <c r="AO176" s="153"/>
      <c r="AP176" s="153"/>
      <c r="AQ176" s="153"/>
      <c r="AR176" s="153"/>
      <c r="AS176" s="153"/>
      <c r="AT176" s="153"/>
      <c r="AU176" s="153"/>
      <c r="AV176" s="153"/>
      <c r="AW176" s="153"/>
      <c r="AX176" s="153"/>
      <c r="AY176" s="153"/>
      <c r="AZ176" s="153"/>
      <c r="BA176" s="153"/>
      <c r="BB176" s="153"/>
      <c r="BC176" s="153"/>
      <c r="BD176" s="153"/>
      <c r="BE176" s="153"/>
      <c r="BF176" s="153"/>
      <c r="BG176" s="153"/>
      <c r="BH176" s="153"/>
    </row>
    <row r="177" spans="1:60" outlineLevel="1" x14ac:dyDescent="0.2">
      <c r="A177" s="154">
        <v>71</v>
      </c>
      <c r="B177" s="161" t="s">
        <v>324</v>
      </c>
      <c r="C177" s="192" t="s">
        <v>325</v>
      </c>
      <c r="D177" s="163" t="s">
        <v>190</v>
      </c>
      <c r="E177" s="168">
        <v>8.6645900000000005</v>
      </c>
      <c r="F177" s="171"/>
      <c r="G177" s="172">
        <f>ROUND(E177*F177,2)</f>
        <v>0</v>
      </c>
      <c r="H177" s="171"/>
      <c r="I177" s="172">
        <f>ROUND(E177*H177,2)</f>
        <v>0</v>
      </c>
      <c r="J177" s="171"/>
      <c r="K177" s="172">
        <f>ROUND(E177*J177,2)</f>
        <v>0</v>
      </c>
      <c r="L177" s="172">
        <v>21</v>
      </c>
      <c r="M177" s="172">
        <f>G177*(1+L177/100)</f>
        <v>0</v>
      </c>
      <c r="N177" s="163">
        <v>0</v>
      </c>
      <c r="O177" s="163">
        <f>ROUND(E177*N177,5)</f>
        <v>0</v>
      </c>
      <c r="P177" s="163">
        <v>0</v>
      </c>
      <c r="Q177" s="163">
        <f>ROUND(E177*P177,5)</f>
        <v>0</v>
      </c>
      <c r="R177" s="163"/>
      <c r="S177" s="163"/>
      <c r="T177" s="164">
        <v>0</v>
      </c>
      <c r="U177" s="163">
        <f>ROUND(E177*T177,2)</f>
        <v>0</v>
      </c>
      <c r="V177" s="153"/>
      <c r="W177" s="153"/>
      <c r="X177" s="153"/>
      <c r="Y177" s="153"/>
      <c r="Z177" s="153"/>
      <c r="AA177" s="153"/>
      <c r="AB177" s="153"/>
      <c r="AC177" s="153"/>
      <c r="AD177" s="153"/>
      <c r="AE177" s="153" t="s">
        <v>109</v>
      </c>
      <c r="AF177" s="153"/>
      <c r="AG177" s="153"/>
      <c r="AH177" s="153"/>
      <c r="AI177" s="153"/>
      <c r="AJ177" s="153"/>
      <c r="AK177" s="153"/>
      <c r="AL177" s="153"/>
      <c r="AM177" s="153"/>
      <c r="AN177" s="153"/>
      <c r="AO177" s="153"/>
      <c r="AP177" s="153"/>
      <c r="AQ177" s="153"/>
      <c r="AR177" s="153"/>
      <c r="AS177" s="153"/>
      <c r="AT177" s="153"/>
      <c r="AU177" s="153"/>
      <c r="AV177" s="153"/>
      <c r="AW177" s="153"/>
      <c r="AX177" s="153"/>
      <c r="AY177" s="153"/>
      <c r="AZ177" s="153"/>
      <c r="BA177" s="153"/>
      <c r="BB177" s="153"/>
      <c r="BC177" s="153"/>
      <c r="BD177" s="153"/>
      <c r="BE177" s="153"/>
      <c r="BF177" s="153"/>
      <c r="BG177" s="153"/>
      <c r="BH177" s="153"/>
    </row>
    <row r="178" spans="1:60" outlineLevel="1" x14ac:dyDescent="0.2">
      <c r="A178" s="154"/>
      <c r="B178" s="161"/>
      <c r="C178" s="193" t="s">
        <v>318</v>
      </c>
      <c r="D178" s="165"/>
      <c r="E178" s="169">
        <v>3.31636</v>
      </c>
      <c r="F178" s="172"/>
      <c r="G178" s="172"/>
      <c r="H178" s="172"/>
      <c r="I178" s="172"/>
      <c r="J178" s="172"/>
      <c r="K178" s="172"/>
      <c r="L178" s="172"/>
      <c r="M178" s="172"/>
      <c r="N178" s="163"/>
      <c r="O178" s="163"/>
      <c r="P178" s="163"/>
      <c r="Q178" s="163"/>
      <c r="R178" s="163"/>
      <c r="S178" s="163"/>
      <c r="T178" s="164"/>
      <c r="U178" s="163"/>
      <c r="V178" s="153"/>
      <c r="W178" s="153"/>
      <c r="X178" s="153"/>
      <c r="Y178" s="153"/>
      <c r="Z178" s="153"/>
      <c r="AA178" s="153"/>
      <c r="AB178" s="153"/>
      <c r="AC178" s="153"/>
      <c r="AD178" s="153"/>
      <c r="AE178" s="153" t="s">
        <v>111</v>
      </c>
      <c r="AF178" s="153">
        <v>0</v>
      </c>
      <c r="AG178" s="153"/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3"/>
      <c r="AS178" s="153"/>
      <c r="AT178" s="153"/>
      <c r="AU178" s="153"/>
      <c r="AV178" s="153"/>
      <c r="AW178" s="153"/>
      <c r="AX178" s="153"/>
      <c r="AY178" s="153"/>
      <c r="AZ178" s="153"/>
      <c r="BA178" s="153"/>
      <c r="BB178" s="153"/>
      <c r="BC178" s="153"/>
      <c r="BD178" s="153"/>
      <c r="BE178" s="153"/>
      <c r="BF178" s="153"/>
      <c r="BG178" s="153"/>
      <c r="BH178" s="153"/>
    </row>
    <row r="179" spans="1:60" outlineLevel="1" x14ac:dyDescent="0.2">
      <c r="A179" s="154"/>
      <c r="B179" s="161"/>
      <c r="C179" s="193" t="s">
        <v>319</v>
      </c>
      <c r="D179" s="165"/>
      <c r="E179" s="169">
        <v>5.34823</v>
      </c>
      <c r="F179" s="172"/>
      <c r="G179" s="172"/>
      <c r="H179" s="172"/>
      <c r="I179" s="172"/>
      <c r="J179" s="172"/>
      <c r="K179" s="172"/>
      <c r="L179" s="172"/>
      <c r="M179" s="172"/>
      <c r="N179" s="163"/>
      <c r="O179" s="163"/>
      <c r="P179" s="163"/>
      <c r="Q179" s="163"/>
      <c r="R179" s="163"/>
      <c r="S179" s="163"/>
      <c r="T179" s="164"/>
      <c r="U179" s="163"/>
      <c r="V179" s="153"/>
      <c r="W179" s="153"/>
      <c r="X179" s="153"/>
      <c r="Y179" s="153"/>
      <c r="Z179" s="153"/>
      <c r="AA179" s="153"/>
      <c r="AB179" s="153"/>
      <c r="AC179" s="153"/>
      <c r="AD179" s="153"/>
      <c r="AE179" s="153" t="s">
        <v>111</v>
      </c>
      <c r="AF179" s="153">
        <v>0</v>
      </c>
      <c r="AG179" s="153"/>
      <c r="AH179" s="153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  <c r="AT179" s="153"/>
      <c r="AU179" s="153"/>
      <c r="AV179" s="153"/>
      <c r="AW179" s="153"/>
      <c r="AX179" s="153"/>
      <c r="AY179" s="153"/>
      <c r="AZ179" s="153"/>
      <c r="BA179" s="153"/>
      <c r="BB179" s="153"/>
      <c r="BC179" s="153"/>
      <c r="BD179" s="153"/>
      <c r="BE179" s="153"/>
      <c r="BF179" s="153"/>
      <c r="BG179" s="153"/>
      <c r="BH179" s="153"/>
    </row>
    <row r="180" spans="1:60" outlineLevel="1" x14ac:dyDescent="0.2">
      <c r="A180" s="154">
        <v>72</v>
      </c>
      <c r="B180" s="161" t="s">
        <v>326</v>
      </c>
      <c r="C180" s="192" t="s">
        <v>327</v>
      </c>
      <c r="D180" s="163" t="s">
        <v>190</v>
      </c>
      <c r="E180" s="168">
        <v>38.072099000000001</v>
      </c>
      <c r="F180" s="171"/>
      <c r="G180" s="172">
        <f>ROUND(E180*F180,2)</f>
        <v>0</v>
      </c>
      <c r="H180" s="171"/>
      <c r="I180" s="172">
        <f>ROUND(E180*H180,2)</f>
        <v>0</v>
      </c>
      <c r="J180" s="171"/>
      <c r="K180" s="172">
        <f>ROUND(E180*J180,2)</f>
        <v>0</v>
      </c>
      <c r="L180" s="172">
        <v>21</v>
      </c>
      <c r="M180" s="172">
        <f>G180*(1+L180/100)</f>
        <v>0</v>
      </c>
      <c r="N180" s="163">
        <v>0</v>
      </c>
      <c r="O180" s="163">
        <f>ROUND(E180*N180,5)</f>
        <v>0</v>
      </c>
      <c r="P180" s="163">
        <v>0</v>
      </c>
      <c r="Q180" s="163">
        <f>ROUND(E180*P180,5)</f>
        <v>0</v>
      </c>
      <c r="R180" s="163"/>
      <c r="S180" s="163"/>
      <c r="T180" s="164">
        <v>0</v>
      </c>
      <c r="U180" s="163">
        <f>ROUND(E180*T180,2)</f>
        <v>0</v>
      </c>
      <c r="V180" s="153"/>
      <c r="W180" s="153"/>
      <c r="X180" s="153"/>
      <c r="Y180" s="153"/>
      <c r="Z180" s="153"/>
      <c r="AA180" s="153"/>
      <c r="AB180" s="153"/>
      <c r="AC180" s="153"/>
      <c r="AD180" s="153"/>
      <c r="AE180" s="153" t="s">
        <v>109</v>
      </c>
      <c r="AF180" s="153"/>
      <c r="AG180" s="153"/>
      <c r="AH180" s="153"/>
      <c r="AI180" s="153"/>
      <c r="AJ180" s="153"/>
      <c r="AK180" s="153"/>
      <c r="AL180" s="153"/>
      <c r="AM180" s="153"/>
      <c r="AN180" s="153"/>
      <c r="AO180" s="153"/>
      <c r="AP180" s="153"/>
      <c r="AQ180" s="153"/>
      <c r="AR180" s="153"/>
      <c r="AS180" s="153"/>
      <c r="AT180" s="153"/>
      <c r="AU180" s="153"/>
      <c r="AV180" s="153"/>
      <c r="AW180" s="153"/>
      <c r="AX180" s="153"/>
      <c r="AY180" s="153"/>
      <c r="AZ180" s="153"/>
      <c r="BA180" s="153"/>
      <c r="BB180" s="153"/>
      <c r="BC180" s="153"/>
      <c r="BD180" s="153"/>
      <c r="BE180" s="153"/>
      <c r="BF180" s="153"/>
      <c r="BG180" s="153"/>
      <c r="BH180" s="153"/>
    </row>
    <row r="181" spans="1:60" outlineLevel="1" x14ac:dyDescent="0.2">
      <c r="A181" s="154"/>
      <c r="B181" s="161"/>
      <c r="C181" s="193" t="s">
        <v>317</v>
      </c>
      <c r="D181" s="165"/>
      <c r="E181" s="169">
        <v>9.9968900000000005</v>
      </c>
      <c r="F181" s="172"/>
      <c r="G181" s="172"/>
      <c r="H181" s="172"/>
      <c r="I181" s="172"/>
      <c r="J181" s="172"/>
      <c r="K181" s="172"/>
      <c r="L181" s="172"/>
      <c r="M181" s="172"/>
      <c r="N181" s="163"/>
      <c r="O181" s="163"/>
      <c r="P181" s="163"/>
      <c r="Q181" s="163"/>
      <c r="R181" s="163"/>
      <c r="S181" s="163"/>
      <c r="T181" s="164"/>
      <c r="U181" s="163"/>
      <c r="V181" s="153"/>
      <c r="W181" s="153"/>
      <c r="X181" s="153"/>
      <c r="Y181" s="153"/>
      <c r="Z181" s="153"/>
      <c r="AA181" s="153"/>
      <c r="AB181" s="153"/>
      <c r="AC181" s="153"/>
      <c r="AD181" s="153"/>
      <c r="AE181" s="153" t="s">
        <v>111</v>
      </c>
      <c r="AF181" s="153">
        <v>0</v>
      </c>
      <c r="AG181" s="153"/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  <c r="AR181" s="153"/>
      <c r="AS181" s="153"/>
      <c r="AT181" s="153"/>
      <c r="AU181" s="153"/>
      <c r="AV181" s="153"/>
      <c r="AW181" s="153"/>
      <c r="AX181" s="153"/>
      <c r="AY181" s="153"/>
      <c r="AZ181" s="153"/>
      <c r="BA181" s="153"/>
      <c r="BB181" s="153"/>
      <c r="BC181" s="153"/>
      <c r="BD181" s="153"/>
      <c r="BE181" s="153"/>
      <c r="BF181" s="153"/>
      <c r="BG181" s="153"/>
      <c r="BH181" s="153"/>
    </row>
    <row r="182" spans="1:60" outlineLevel="1" x14ac:dyDescent="0.2">
      <c r="A182" s="154"/>
      <c r="B182" s="161"/>
      <c r="C182" s="193" t="s">
        <v>328</v>
      </c>
      <c r="D182" s="165"/>
      <c r="E182" s="169">
        <v>28.075209000000001</v>
      </c>
      <c r="F182" s="172"/>
      <c r="G182" s="172"/>
      <c r="H182" s="172"/>
      <c r="I182" s="172"/>
      <c r="J182" s="172"/>
      <c r="K182" s="172"/>
      <c r="L182" s="172"/>
      <c r="M182" s="172"/>
      <c r="N182" s="163"/>
      <c r="O182" s="163"/>
      <c r="P182" s="163"/>
      <c r="Q182" s="163"/>
      <c r="R182" s="163"/>
      <c r="S182" s="163"/>
      <c r="T182" s="164"/>
      <c r="U182" s="163"/>
      <c r="V182" s="153"/>
      <c r="W182" s="153"/>
      <c r="X182" s="153"/>
      <c r="Y182" s="153"/>
      <c r="Z182" s="153"/>
      <c r="AA182" s="153"/>
      <c r="AB182" s="153"/>
      <c r="AC182" s="153"/>
      <c r="AD182" s="153"/>
      <c r="AE182" s="153" t="s">
        <v>111</v>
      </c>
      <c r="AF182" s="153">
        <v>0</v>
      </c>
      <c r="AG182" s="153"/>
      <c r="AH182" s="153"/>
      <c r="AI182" s="153"/>
      <c r="AJ182" s="153"/>
      <c r="AK182" s="153"/>
      <c r="AL182" s="153"/>
      <c r="AM182" s="153"/>
      <c r="AN182" s="153"/>
      <c r="AO182" s="153"/>
      <c r="AP182" s="153"/>
      <c r="AQ182" s="153"/>
      <c r="AR182" s="153"/>
      <c r="AS182" s="153"/>
      <c r="AT182" s="153"/>
      <c r="AU182" s="153"/>
      <c r="AV182" s="153"/>
      <c r="AW182" s="153"/>
      <c r="AX182" s="153"/>
      <c r="AY182" s="153"/>
      <c r="AZ182" s="153"/>
      <c r="BA182" s="153"/>
      <c r="BB182" s="153"/>
      <c r="BC182" s="153"/>
      <c r="BD182" s="153"/>
      <c r="BE182" s="153"/>
      <c r="BF182" s="153"/>
      <c r="BG182" s="153"/>
      <c r="BH182" s="153"/>
    </row>
    <row r="183" spans="1:60" outlineLevel="1" x14ac:dyDescent="0.2">
      <c r="A183" s="154">
        <v>73</v>
      </c>
      <c r="B183" s="161" t="s">
        <v>329</v>
      </c>
      <c r="C183" s="192" t="s">
        <v>330</v>
      </c>
      <c r="D183" s="163" t="s">
        <v>190</v>
      </c>
      <c r="E183" s="168">
        <v>176.02948000000001</v>
      </c>
      <c r="F183" s="171"/>
      <c r="G183" s="172">
        <f>ROUND(E183*F183,2)</f>
        <v>0</v>
      </c>
      <c r="H183" s="171"/>
      <c r="I183" s="172">
        <f>ROUND(E183*H183,2)</f>
        <v>0</v>
      </c>
      <c r="J183" s="171"/>
      <c r="K183" s="172">
        <f>ROUND(E183*J183,2)</f>
        <v>0</v>
      </c>
      <c r="L183" s="172">
        <v>21</v>
      </c>
      <c r="M183" s="172">
        <f>G183*(1+L183/100)</f>
        <v>0</v>
      </c>
      <c r="N183" s="163">
        <v>0</v>
      </c>
      <c r="O183" s="163">
        <f>ROUND(E183*N183,5)</f>
        <v>0</v>
      </c>
      <c r="P183" s="163">
        <v>0</v>
      </c>
      <c r="Q183" s="163">
        <f>ROUND(E183*P183,5)</f>
        <v>0</v>
      </c>
      <c r="R183" s="163"/>
      <c r="S183" s="163"/>
      <c r="T183" s="164">
        <v>0</v>
      </c>
      <c r="U183" s="163">
        <f>ROUND(E183*T183,2)</f>
        <v>0</v>
      </c>
      <c r="V183" s="153"/>
      <c r="W183" s="153"/>
      <c r="X183" s="153"/>
      <c r="Y183" s="153"/>
      <c r="Z183" s="153"/>
      <c r="AA183" s="153"/>
      <c r="AB183" s="153"/>
      <c r="AC183" s="153"/>
      <c r="AD183" s="153"/>
      <c r="AE183" s="153" t="s">
        <v>109</v>
      </c>
      <c r="AF183" s="153"/>
      <c r="AG183" s="153"/>
      <c r="AH183" s="153"/>
      <c r="AI183" s="153"/>
      <c r="AJ183" s="153"/>
      <c r="AK183" s="153"/>
      <c r="AL183" s="153"/>
      <c r="AM183" s="153"/>
      <c r="AN183" s="153"/>
      <c r="AO183" s="153"/>
      <c r="AP183" s="153"/>
      <c r="AQ183" s="153"/>
      <c r="AR183" s="153"/>
      <c r="AS183" s="153"/>
      <c r="AT183" s="153"/>
      <c r="AU183" s="153"/>
      <c r="AV183" s="153"/>
      <c r="AW183" s="153"/>
      <c r="AX183" s="153"/>
      <c r="AY183" s="153"/>
      <c r="AZ183" s="153"/>
      <c r="BA183" s="153"/>
      <c r="BB183" s="153"/>
      <c r="BC183" s="153"/>
      <c r="BD183" s="153"/>
      <c r="BE183" s="153"/>
      <c r="BF183" s="153"/>
      <c r="BG183" s="153"/>
      <c r="BH183" s="153"/>
    </row>
    <row r="184" spans="1:60" outlineLevel="1" x14ac:dyDescent="0.2">
      <c r="A184" s="154"/>
      <c r="B184" s="161"/>
      <c r="C184" s="193" t="s">
        <v>331</v>
      </c>
      <c r="D184" s="165"/>
      <c r="E184" s="169">
        <v>176.02948000000001</v>
      </c>
      <c r="F184" s="172"/>
      <c r="G184" s="172"/>
      <c r="H184" s="172"/>
      <c r="I184" s="172"/>
      <c r="J184" s="172"/>
      <c r="K184" s="172"/>
      <c r="L184" s="172"/>
      <c r="M184" s="172"/>
      <c r="N184" s="163"/>
      <c r="O184" s="163"/>
      <c r="P184" s="163"/>
      <c r="Q184" s="163"/>
      <c r="R184" s="163"/>
      <c r="S184" s="163"/>
      <c r="T184" s="164"/>
      <c r="U184" s="163"/>
      <c r="V184" s="153"/>
      <c r="W184" s="153"/>
      <c r="X184" s="153"/>
      <c r="Y184" s="153"/>
      <c r="Z184" s="153"/>
      <c r="AA184" s="153"/>
      <c r="AB184" s="153"/>
      <c r="AC184" s="153"/>
      <c r="AD184" s="153"/>
      <c r="AE184" s="153" t="s">
        <v>111</v>
      </c>
      <c r="AF184" s="153">
        <v>0</v>
      </c>
      <c r="AG184" s="153"/>
      <c r="AH184" s="153"/>
      <c r="AI184" s="153"/>
      <c r="AJ184" s="153"/>
      <c r="AK184" s="153"/>
      <c r="AL184" s="153"/>
      <c r="AM184" s="153"/>
      <c r="AN184" s="153"/>
      <c r="AO184" s="153"/>
      <c r="AP184" s="153"/>
      <c r="AQ184" s="153"/>
      <c r="AR184" s="153"/>
      <c r="AS184" s="153"/>
      <c r="AT184" s="153"/>
      <c r="AU184" s="153"/>
      <c r="AV184" s="153"/>
      <c r="AW184" s="153"/>
      <c r="AX184" s="153"/>
      <c r="AY184" s="153"/>
      <c r="AZ184" s="153"/>
      <c r="BA184" s="153"/>
      <c r="BB184" s="153"/>
      <c r="BC184" s="153"/>
      <c r="BD184" s="153"/>
      <c r="BE184" s="153"/>
      <c r="BF184" s="153"/>
      <c r="BG184" s="153"/>
      <c r="BH184" s="153"/>
    </row>
    <row r="185" spans="1:60" x14ac:dyDescent="0.2">
      <c r="A185" s="155" t="s">
        <v>104</v>
      </c>
      <c r="B185" s="162" t="s">
        <v>69</v>
      </c>
      <c r="C185" s="194" t="s">
        <v>70</v>
      </c>
      <c r="D185" s="166"/>
      <c r="E185" s="170"/>
      <c r="F185" s="173"/>
      <c r="G185" s="173">
        <f>SUMIF(AE186:AE191,"&lt;&gt;NOR",G186:G191)</f>
        <v>0</v>
      </c>
      <c r="H185" s="173"/>
      <c r="I185" s="173">
        <f>SUM(I186:I191)</f>
        <v>0</v>
      </c>
      <c r="J185" s="173"/>
      <c r="K185" s="173">
        <f>SUM(K186:K191)</f>
        <v>0</v>
      </c>
      <c r="L185" s="173"/>
      <c r="M185" s="173">
        <f>SUM(M186:M191)</f>
        <v>0</v>
      </c>
      <c r="N185" s="166"/>
      <c r="O185" s="166">
        <f>SUM(O186:O191)</f>
        <v>0</v>
      </c>
      <c r="P185" s="166"/>
      <c r="Q185" s="166">
        <f>SUM(Q186:Q191)</f>
        <v>0</v>
      </c>
      <c r="R185" s="166"/>
      <c r="S185" s="166"/>
      <c r="T185" s="167"/>
      <c r="U185" s="166">
        <f>SUM(U186:U191)</f>
        <v>18.600000000000001</v>
      </c>
      <c r="AE185" t="s">
        <v>105</v>
      </c>
    </row>
    <row r="186" spans="1:60" outlineLevel="1" x14ac:dyDescent="0.2">
      <c r="A186" s="154">
        <v>74</v>
      </c>
      <c r="B186" s="161" t="s">
        <v>332</v>
      </c>
      <c r="C186" s="192" t="s">
        <v>333</v>
      </c>
      <c r="D186" s="163" t="s">
        <v>190</v>
      </c>
      <c r="E186" s="168">
        <v>1162.584869</v>
      </c>
      <c r="F186" s="171"/>
      <c r="G186" s="172">
        <f>ROUND(E186*F186,2)</f>
        <v>0</v>
      </c>
      <c r="H186" s="171"/>
      <c r="I186" s="172">
        <f>ROUND(E186*H186,2)</f>
        <v>0</v>
      </c>
      <c r="J186" s="171"/>
      <c r="K186" s="172">
        <f>ROUND(E186*J186,2)</f>
        <v>0</v>
      </c>
      <c r="L186" s="172">
        <v>21</v>
      </c>
      <c r="M186" s="172">
        <f>G186*(1+L186/100)</f>
        <v>0</v>
      </c>
      <c r="N186" s="163">
        <v>0</v>
      </c>
      <c r="O186" s="163">
        <f>ROUND(E186*N186,5)</f>
        <v>0</v>
      </c>
      <c r="P186" s="163">
        <v>0</v>
      </c>
      <c r="Q186" s="163">
        <f>ROUND(E186*P186,5)</f>
        <v>0</v>
      </c>
      <c r="R186" s="163"/>
      <c r="S186" s="163"/>
      <c r="T186" s="164">
        <v>1.6E-2</v>
      </c>
      <c r="U186" s="163">
        <f>ROUND(E186*T186,2)</f>
        <v>18.600000000000001</v>
      </c>
      <c r="V186" s="153"/>
      <c r="W186" s="153"/>
      <c r="X186" s="153"/>
      <c r="Y186" s="153"/>
      <c r="Z186" s="153"/>
      <c r="AA186" s="153"/>
      <c r="AB186" s="153"/>
      <c r="AC186" s="153"/>
      <c r="AD186" s="153"/>
      <c r="AE186" s="153" t="s">
        <v>109</v>
      </c>
      <c r="AF186" s="153"/>
      <c r="AG186" s="153"/>
      <c r="AH186" s="153"/>
      <c r="AI186" s="153"/>
      <c r="AJ186" s="153"/>
      <c r="AK186" s="153"/>
      <c r="AL186" s="153"/>
      <c r="AM186" s="153"/>
      <c r="AN186" s="153"/>
      <c r="AO186" s="153"/>
      <c r="AP186" s="153"/>
      <c r="AQ186" s="153"/>
      <c r="AR186" s="153"/>
      <c r="AS186" s="153"/>
      <c r="AT186" s="153"/>
      <c r="AU186" s="153"/>
      <c r="AV186" s="153"/>
      <c r="AW186" s="153"/>
      <c r="AX186" s="153"/>
      <c r="AY186" s="153"/>
      <c r="AZ186" s="153"/>
      <c r="BA186" s="153"/>
      <c r="BB186" s="153"/>
      <c r="BC186" s="153"/>
      <c r="BD186" s="153"/>
      <c r="BE186" s="153"/>
      <c r="BF186" s="153"/>
      <c r="BG186" s="153"/>
      <c r="BH186" s="153"/>
    </row>
    <row r="187" spans="1:60" outlineLevel="1" x14ac:dyDescent="0.2">
      <c r="A187" s="154"/>
      <c r="B187" s="161"/>
      <c r="C187" s="193" t="s">
        <v>334</v>
      </c>
      <c r="D187" s="165"/>
      <c r="E187" s="169">
        <v>76.469989999999996</v>
      </c>
      <c r="F187" s="172"/>
      <c r="G187" s="172"/>
      <c r="H187" s="172"/>
      <c r="I187" s="172"/>
      <c r="J187" s="172"/>
      <c r="K187" s="172"/>
      <c r="L187" s="172"/>
      <c r="M187" s="172"/>
      <c r="N187" s="163"/>
      <c r="O187" s="163"/>
      <c r="P187" s="163"/>
      <c r="Q187" s="163"/>
      <c r="R187" s="163"/>
      <c r="S187" s="163"/>
      <c r="T187" s="164"/>
      <c r="U187" s="163"/>
      <c r="V187" s="153"/>
      <c r="W187" s="153"/>
      <c r="X187" s="153"/>
      <c r="Y187" s="153"/>
      <c r="Z187" s="153"/>
      <c r="AA187" s="153"/>
      <c r="AB187" s="153"/>
      <c r="AC187" s="153"/>
      <c r="AD187" s="153"/>
      <c r="AE187" s="153" t="s">
        <v>111</v>
      </c>
      <c r="AF187" s="153">
        <v>0</v>
      </c>
      <c r="AG187" s="153"/>
      <c r="AH187" s="153"/>
      <c r="AI187" s="153"/>
      <c r="AJ187" s="153"/>
      <c r="AK187" s="153"/>
      <c r="AL187" s="153"/>
      <c r="AM187" s="153"/>
      <c r="AN187" s="153"/>
      <c r="AO187" s="153"/>
      <c r="AP187" s="153"/>
      <c r="AQ187" s="153"/>
      <c r="AR187" s="153"/>
      <c r="AS187" s="153"/>
      <c r="AT187" s="153"/>
      <c r="AU187" s="153"/>
      <c r="AV187" s="153"/>
      <c r="AW187" s="153"/>
      <c r="AX187" s="153"/>
      <c r="AY187" s="153"/>
      <c r="AZ187" s="153"/>
      <c r="BA187" s="153"/>
      <c r="BB187" s="153"/>
      <c r="BC187" s="153"/>
      <c r="BD187" s="153"/>
      <c r="BE187" s="153"/>
      <c r="BF187" s="153"/>
      <c r="BG187" s="153"/>
      <c r="BH187" s="153"/>
    </row>
    <row r="188" spans="1:60" outlineLevel="1" x14ac:dyDescent="0.2">
      <c r="A188" s="154"/>
      <c r="B188" s="161"/>
      <c r="C188" s="193" t="s">
        <v>335</v>
      </c>
      <c r="D188" s="165"/>
      <c r="E188" s="169">
        <v>5.1583100000000002</v>
      </c>
      <c r="F188" s="172"/>
      <c r="G188" s="172"/>
      <c r="H188" s="172"/>
      <c r="I188" s="172"/>
      <c r="J188" s="172"/>
      <c r="K188" s="172"/>
      <c r="L188" s="172"/>
      <c r="M188" s="172"/>
      <c r="N188" s="163"/>
      <c r="O188" s="163"/>
      <c r="P188" s="163"/>
      <c r="Q188" s="163"/>
      <c r="R188" s="163"/>
      <c r="S188" s="163"/>
      <c r="T188" s="164"/>
      <c r="U188" s="163"/>
      <c r="V188" s="153"/>
      <c r="W188" s="153"/>
      <c r="X188" s="153"/>
      <c r="Y188" s="153"/>
      <c r="Z188" s="153"/>
      <c r="AA188" s="153"/>
      <c r="AB188" s="153"/>
      <c r="AC188" s="153"/>
      <c r="AD188" s="153"/>
      <c r="AE188" s="153" t="s">
        <v>111</v>
      </c>
      <c r="AF188" s="153">
        <v>0</v>
      </c>
      <c r="AG188" s="153"/>
      <c r="AH188" s="153"/>
      <c r="AI188" s="153"/>
      <c r="AJ188" s="153"/>
      <c r="AK188" s="153"/>
      <c r="AL188" s="153"/>
      <c r="AM188" s="153"/>
      <c r="AN188" s="153"/>
      <c r="AO188" s="153"/>
      <c r="AP188" s="153"/>
      <c r="AQ188" s="153"/>
      <c r="AR188" s="153"/>
      <c r="AS188" s="153"/>
      <c r="AT188" s="153"/>
      <c r="AU188" s="153"/>
      <c r="AV188" s="153"/>
      <c r="AW188" s="153"/>
      <c r="AX188" s="153"/>
      <c r="AY188" s="153"/>
      <c r="AZ188" s="153"/>
      <c r="BA188" s="153"/>
      <c r="BB188" s="153"/>
      <c r="BC188" s="153"/>
      <c r="BD188" s="153"/>
      <c r="BE188" s="153"/>
      <c r="BF188" s="153"/>
      <c r="BG188" s="153"/>
      <c r="BH188" s="153"/>
    </row>
    <row r="189" spans="1:60" outlineLevel="1" x14ac:dyDescent="0.2">
      <c r="A189" s="154"/>
      <c r="B189" s="161"/>
      <c r="C189" s="193" t="s">
        <v>336</v>
      </c>
      <c r="D189" s="165"/>
      <c r="E189" s="169">
        <v>974.37007900000003</v>
      </c>
      <c r="F189" s="172"/>
      <c r="G189" s="172"/>
      <c r="H189" s="172"/>
      <c r="I189" s="172"/>
      <c r="J189" s="172"/>
      <c r="K189" s="172"/>
      <c r="L189" s="172"/>
      <c r="M189" s="172"/>
      <c r="N189" s="163"/>
      <c r="O189" s="163"/>
      <c r="P189" s="163"/>
      <c r="Q189" s="163"/>
      <c r="R189" s="163"/>
      <c r="S189" s="163"/>
      <c r="T189" s="164"/>
      <c r="U189" s="163"/>
      <c r="V189" s="153"/>
      <c r="W189" s="153"/>
      <c r="X189" s="153"/>
      <c r="Y189" s="153"/>
      <c r="Z189" s="153"/>
      <c r="AA189" s="153"/>
      <c r="AB189" s="153"/>
      <c r="AC189" s="153"/>
      <c r="AD189" s="153"/>
      <c r="AE189" s="153" t="s">
        <v>111</v>
      </c>
      <c r="AF189" s="153">
        <v>0</v>
      </c>
      <c r="AG189" s="153"/>
      <c r="AH189" s="153"/>
      <c r="AI189" s="153"/>
      <c r="AJ189" s="153"/>
      <c r="AK189" s="153"/>
      <c r="AL189" s="153"/>
      <c r="AM189" s="153"/>
      <c r="AN189" s="153"/>
      <c r="AO189" s="153"/>
      <c r="AP189" s="153"/>
      <c r="AQ189" s="153"/>
      <c r="AR189" s="153"/>
      <c r="AS189" s="153"/>
      <c r="AT189" s="153"/>
      <c r="AU189" s="153"/>
      <c r="AV189" s="153"/>
      <c r="AW189" s="153"/>
      <c r="AX189" s="153"/>
      <c r="AY189" s="153"/>
      <c r="AZ189" s="153"/>
      <c r="BA189" s="153"/>
      <c r="BB189" s="153"/>
      <c r="BC189" s="153"/>
      <c r="BD189" s="153"/>
      <c r="BE189" s="153"/>
      <c r="BF189" s="153"/>
      <c r="BG189" s="153"/>
      <c r="BH189" s="153"/>
    </row>
    <row r="190" spans="1:60" outlineLevel="1" x14ac:dyDescent="0.2">
      <c r="A190" s="154"/>
      <c r="B190" s="161"/>
      <c r="C190" s="193" t="s">
        <v>337</v>
      </c>
      <c r="D190" s="165"/>
      <c r="E190" s="169">
        <v>13.56025</v>
      </c>
      <c r="F190" s="172"/>
      <c r="G190" s="172"/>
      <c r="H190" s="172"/>
      <c r="I190" s="172"/>
      <c r="J190" s="172"/>
      <c r="K190" s="172"/>
      <c r="L190" s="172"/>
      <c r="M190" s="172"/>
      <c r="N190" s="163"/>
      <c r="O190" s="163"/>
      <c r="P190" s="163"/>
      <c r="Q190" s="163"/>
      <c r="R190" s="163"/>
      <c r="S190" s="163"/>
      <c r="T190" s="164"/>
      <c r="U190" s="163"/>
      <c r="V190" s="153"/>
      <c r="W190" s="153"/>
      <c r="X190" s="153"/>
      <c r="Y190" s="153"/>
      <c r="Z190" s="153"/>
      <c r="AA190" s="153"/>
      <c r="AB190" s="153"/>
      <c r="AC190" s="153"/>
      <c r="AD190" s="153"/>
      <c r="AE190" s="153" t="s">
        <v>111</v>
      </c>
      <c r="AF190" s="153">
        <v>0</v>
      </c>
      <c r="AG190" s="153"/>
      <c r="AH190" s="153"/>
      <c r="AI190" s="153"/>
      <c r="AJ190" s="153"/>
      <c r="AK190" s="153"/>
      <c r="AL190" s="153"/>
      <c r="AM190" s="153"/>
      <c r="AN190" s="153"/>
      <c r="AO190" s="153"/>
      <c r="AP190" s="153"/>
      <c r="AQ190" s="153"/>
      <c r="AR190" s="153"/>
      <c r="AS190" s="153"/>
      <c r="AT190" s="153"/>
      <c r="AU190" s="153"/>
      <c r="AV190" s="153"/>
      <c r="AW190" s="153"/>
      <c r="AX190" s="153"/>
      <c r="AY190" s="153"/>
      <c r="AZ190" s="153"/>
      <c r="BA190" s="153"/>
      <c r="BB190" s="153"/>
      <c r="BC190" s="153"/>
      <c r="BD190" s="153"/>
      <c r="BE190" s="153"/>
      <c r="BF190" s="153"/>
      <c r="BG190" s="153"/>
      <c r="BH190" s="153"/>
    </row>
    <row r="191" spans="1:60" outlineLevel="1" x14ac:dyDescent="0.2">
      <c r="A191" s="154"/>
      <c r="B191" s="161"/>
      <c r="C191" s="193" t="s">
        <v>338</v>
      </c>
      <c r="D191" s="165"/>
      <c r="E191" s="169">
        <v>93.026240000000001</v>
      </c>
      <c r="F191" s="172"/>
      <c r="G191" s="172"/>
      <c r="H191" s="172"/>
      <c r="I191" s="172"/>
      <c r="J191" s="172"/>
      <c r="K191" s="172"/>
      <c r="L191" s="172"/>
      <c r="M191" s="172"/>
      <c r="N191" s="163"/>
      <c r="O191" s="163"/>
      <c r="P191" s="163"/>
      <c r="Q191" s="163"/>
      <c r="R191" s="163"/>
      <c r="S191" s="163"/>
      <c r="T191" s="164"/>
      <c r="U191" s="163"/>
      <c r="V191" s="153"/>
      <c r="W191" s="153"/>
      <c r="X191" s="153"/>
      <c r="Y191" s="153"/>
      <c r="Z191" s="153"/>
      <c r="AA191" s="153"/>
      <c r="AB191" s="153"/>
      <c r="AC191" s="153"/>
      <c r="AD191" s="153"/>
      <c r="AE191" s="153" t="s">
        <v>111</v>
      </c>
      <c r="AF191" s="153">
        <v>0</v>
      </c>
      <c r="AG191" s="153"/>
      <c r="AH191" s="153"/>
      <c r="AI191" s="153"/>
      <c r="AJ191" s="153"/>
      <c r="AK191" s="153"/>
      <c r="AL191" s="153"/>
      <c r="AM191" s="153"/>
      <c r="AN191" s="153"/>
      <c r="AO191" s="153"/>
      <c r="AP191" s="153"/>
      <c r="AQ191" s="153"/>
      <c r="AR191" s="153"/>
      <c r="AS191" s="153"/>
      <c r="AT191" s="153"/>
      <c r="AU191" s="153"/>
      <c r="AV191" s="153"/>
      <c r="AW191" s="153"/>
      <c r="AX191" s="153"/>
      <c r="AY191" s="153"/>
      <c r="AZ191" s="153"/>
      <c r="BA191" s="153"/>
      <c r="BB191" s="153"/>
      <c r="BC191" s="153"/>
      <c r="BD191" s="153"/>
      <c r="BE191" s="153"/>
      <c r="BF191" s="153"/>
      <c r="BG191" s="153"/>
      <c r="BH191" s="153"/>
    </row>
    <row r="192" spans="1:60" x14ac:dyDescent="0.2">
      <c r="A192" s="155" t="s">
        <v>104</v>
      </c>
      <c r="B192" s="162" t="s">
        <v>71</v>
      </c>
      <c r="C192" s="194" t="s">
        <v>72</v>
      </c>
      <c r="D192" s="166"/>
      <c r="E192" s="170"/>
      <c r="F192" s="173"/>
      <c r="G192" s="173">
        <f>SUMIF(AE193:AE194,"&lt;&gt;NOR",G193:G194)</f>
        <v>0</v>
      </c>
      <c r="H192" s="173"/>
      <c r="I192" s="173">
        <f>SUM(I193:I194)</f>
        <v>0</v>
      </c>
      <c r="J192" s="173"/>
      <c r="K192" s="173">
        <f>SUM(K193:K194)</f>
        <v>0</v>
      </c>
      <c r="L192" s="173"/>
      <c r="M192" s="173">
        <f>SUM(M193:M194)</f>
        <v>0</v>
      </c>
      <c r="N192" s="166"/>
      <c r="O192" s="166">
        <f>SUM(O193:O194)</f>
        <v>2.64E-3</v>
      </c>
      <c r="P192" s="166"/>
      <c r="Q192" s="166">
        <f>SUM(Q193:Q194)</f>
        <v>0</v>
      </c>
      <c r="R192" s="166"/>
      <c r="S192" s="166"/>
      <c r="T192" s="167"/>
      <c r="U192" s="166">
        <f>SUM(U193:U194)</f>
        <v>11.22</v>
      </c>
      <c r="AE192" t="s">
        <v>105</v>
      </c>
    </row>
    <row r="193" spans="1:60" outlineLevel="1" x14ac:dyDescent="0.2">
      <c r="A193" s="154">
        <v>75</v>
      </c>
      <c r="B193" s="161" t="s">
        <v>339</v>
      </c>
      <c r="C193" s="192" t="s">
        <v>340</v>
      </c>
      <c r="D193" s="163" t="s">
        <v>114</v>
      </c>
      <c r="E193" s="168">
        <v>33</v>
      </c>
      <c r="F193" s="171"/>
      <c r="G193" s="172">
        <f>ROUND(E193*F193,2)</f>
        <v>0</v>
      </c>
      <c r="H193" s="171"/>
      <c r="I193" s="172">
        <f>ROUND(E193*H193,2)</f>
        <v>0</v>
      </c>
      <c r="J193" s="171"/>
      <c r="K193" s="172">
        <f>ROUND(E193*J193,2)</f>
        <v>0</v>
      </c>
      <c r="L193" s="172">
        <v>21</v>
      </c>
      <c r="M193" s="172">
        <f>G193*(1+L193/100)</f>
        <v>0</v>
      </c>
      <c r="N193" s="163">
        <v>8.0000000000000007E-5</v>
      </c>
      <c r="O193" s="163">
        <f>ROUND(E193*N193,5)</f>
        <v>2.64E-3</v>
      </c>
      <c r="P193" s="163">
        <v>0</v>
      </c>
      <c r="Q193" s="163">
        <f>ROUND(E193*P193,5)</f>
        <v>0</v>
      </c>
      <c r="R193" s="163"/>
      <c r="S193" s="163"/>
      <c r="T193" s="164">
        <v>0.34</v>
      </c>
      <c r="U193" s="163">
        <f>ROUND(E193*T193,2)</f>
        <v>11.22</v>
      </c>
      <c r="V193" s="153"/>
      <c r="W193" s="153"/>
      <c r="X193" s="153"/>
      <c r="Y193" s="153"/>
      <c r="Z193" s="153"/>
      <c r="AA193" s="153"/>
      <c r="AB193" s="153"/>
      <c r="AC193" s="153"/>
      <c r="AD193" s="153"/>
      <c r="AE193" s="153" t="s">
        <v>109</v>
      </c>
      <c r="AF193" s="153"/>
      <c r="AG193" s="153"/>
      <c r="AH193" s="153"/>
      <c r="AI193" s="153"/>
      <c r="AJ193" s="153"/>
      <c r="AK193" s="153"/>
      <c r="AL193" s="153"/>
      <c r="AM193" s="153"/>
      <c r="AN193" s="153"/>
      <c r="AO193" s="153"/>
      <c r="AP193" s="153"/>
      <c r="AQ193" s="153"/>
      <c r="AR193" s="153"/>
      <c r="AS193" s="153"/>
      <c r="AT193" s="153"/>
      <c r="AU193" s="153"/>
      <c r="AV193" s="153"/>
      <c r="AW193" s="153"/>
      <c r="AX193" s="153"/>
      <c r="AY193" s="153"/>
      <c r="AZ193" s="153"/>
      <c r="BA193" s="153"/>
      <c r="BB193" s="153"/>
      <c r="BC193" s="153"/>
      <c r="BD193" s="153"/>
      <c r="BE193" s="153"/>
      <c r="BF193" s="153"/>
      <c r="BG193" s="153"/>
      <c r="BH193" s="153"/>
    </row>
    <row r="194" spans="1:60" outlineLevel="1" x14ac:dyDescent="0.2">
      <c r="A194" s="154"/>
      <c r="B194" s="161"/>
      <c r="C194" s="193" t="s">
        <v>341</v>
      </c>
      <c r="D194" s="165"/>
      <c r="E194" s="169">
        <v>33</v>
      </c>
      <c r="F194" s="172"/>
      <c r="G194" s="172"/>
      <c r="H194" s="172"/>
      <c r="I194" s="172"/>
      <c r="J194" s="172"/>
      <c r="K194" s="172"/>
      <c r="L194" s="172"/>
      <c r="M194" s="172"/>
      <c r="N194" s="163"/>
      <c r="O194" s="163"/>
      <c r="P194" s="163"/>
      <c r="Q194" s="163"/>
      <c r="R194" s="163"/>
      <c r="S194" s="163"/>
      <c r="T194" s="164"/>
      <c r="U194" s="163"/>
      <c r="V194" s="153"/>
      <c r="W194" s="153"/>
      <c r="X194" s="153"/>
      <c r="Y194" s="153"/>
      <c r="Z194" s="153"/>
      <c r="AA194" s="153"/>
      <c r="AB194" s="153"/>
      <c r="AC194" s="153"/>
      <c r="AD194" s="153"/>
      <c r="AE194" s="153" t="s">
        <v>111</v>
      </c>
      <c r="AF194" s="153">
        <v>0</v>
      </c>
      <c r="AG194" s="153"/>
      <c r="AH194" s="153"/>
      <c r="AI194" s="153"/>
      <c r="AJ194" s="153"/>
      <c r="AK194" s="153"/>
      <c r="AL194" s="153"/>
      <c r="AM194" s="153"/>
      <c r="AN194" s="153"/>
      <c r="AO194" s="153"/>
      <c r="AP194" s="153"/>
      <c r="AQ194" s="153"/>
      <c r="AR194" s="153"/>
      <c r="AS194" s="153"/>
      <c r="AT194" s="153"/>
      <c r="AU194" s="153"/>
      <c r="AV194" s="153"/>
      <c r="AW194" s="153"/>
      <c r="AX194" s="153"/>
      <c r="AY194" s="153"/>
      <c r="AZ194" s="153"/>
      <c r="BA194" s="153"/>
      <c r="BB194" s="153"/>
      <c r="BC194" s="153"/>
      <c r="BD194" s="153"/>
      <c r="BE194" s="153"/>
      <c r="BF194" s="153"/>
      <c r="BG194" s="153"/>
      <c r="BH194" s="153"/>
    </row>
    <row r="195" spans="1:60" x14ac:dyDescent="0.2">
      <c r="A195" s="155" t="s">
        <v>104</v>
      </c>
      <c r="B195" s="162" t="s">
        <v>73</v>
      </c>
      <c r="C195" s="194" t="s">
        <v>74</v>
      </c>
      <c r="D195" s="166"/>
      <c r="E195" s="170"/>
      <c r="F195" s="173"/>
      <c r="G195" s="173">
        <f>SUMIF(AE196:AE197,"&lt;&gt;NOR",G196:G197)</f>
        <v>0</v>
      </c>
      <c r="H195" s="173"/>
      <c r="I195" s="173">
        <f>SUM(I196:I197)</f>
        <v>0</v>
      </c>
      <c r="J195" s="173"/>
      <c r="K195" s="173">
        <f>SUM(K196:K197)</f>
        <v>0</v>
      </c>
      <c r="L195" s="173"/>
      <c r="M195" s="173">
        <f>SUM(M196:M197)</f>
        <v>0</v>
      </c>
      <c r="N195" s="166"/>
      <c r="O195" s="166">
        <f>SUM(O196:O197)</f>
        <v>7.4679399999999996</v>
      </c>
      <c r="P195" s="166"/>
      <c r="Q195" s="166">
        <f>SUM(Q196:Q197)</f>
        <v>0</v>
      </c>
      <c r="R195" s="166"/>
      <c r="S195" s="166"/>
      <c r="T195" s="167"/>
      <c r="U195" s="166">
        <f>SUM(U196:U197)</f>
        <v>41.69</v>
      </c>
      <c r="AE195" t="s">
        <v>105</v>
      </c>
    </row>
    <row r="196" spans="1:60" ht="22.5" outlineLevel="1" x14ac:dyDescent="0.2">
      <c r="A196" s="154">
        <v>76</v>
      </c>
      <c r="B196" s="161" t="s">
        <v>342</v>
      </c>
      <c r="C196" s="192" t="s">
        <v>343</v>
      </c>
      <c r="D196" s="163" t="s">
        <v>216</v>
      </c>
      <c r="E196" s="168">
        <v>1</v>
      </c>
      <c r="F196" s="171"/>
      <c r="G196" s="172">
        <f>ROUND(E196*F196,2)</f>
        <v>0</v>
      </c>
      <c r="H196" s="171"/>
      <c r="I196" s="172">
        <f>ROUND(E196*H196,2)</f>
        <v>0</v>
      </c>
      <c r="J196" s="171"/>
      <c r="K196" s="172">
        <f>ROUND(E196*J196,2)</f>
        <v>0</v>
      </c>
      <c r="L196" s="172">
        <v>21</v>
      </c>
      <c r="M196" s="172">
        <f>G196*(1+L196/100)</f>
        <v>0</v>
      </c>
      <c r="N196" s="163">
        <v>7.4679399999999996</v>
      </c>
      <c r="O196" s="163">
        <f>ROUND(E196*N196,5)</f>
        <v>7.4679399999999996</v>
      </c>
      <c r="P196" s="163">
        <v>0</v>
      </c>
      <c r="Q196" s="163">
        <f>ROUND(E196*P196,5)</f>
        <v>0</v>
      </c>
      <c r="R196" s="163"/>
      <c r="S196" s="163"/>
      <c r="T196" s="164">
        <v>41.692860000000003</v>
      </c>
      <c r="U196" s="163">
        <f>ROUND(E196*T196,2)</f>
        <v>41.69</v>
      </c>
      <c r="V196" s="153"/>
      <c r="W196" s="153"/>
      <c r="X196" s="153"/>
      <c r="Y196" s="153"/>
      <c r="Z196" s="153"/>
      <c r="AA196" s="153"/>
      <c r="AB196" s="153"/>
      <c r="AC196" s="153"/>
      <c r="AD196" s="153"/>
      <c r="AE196" s="153" t="s">
        <v>344</v>
      </c>
      <c r="AF196" s="153"/>
      <c r="AG196" s="153"/>
      <c r="AH196" s="153"/>
      <c r="AI196" s="153"/>
      <c r="AJ196" s="153"/>
      <c r="AK196" s="153"/>
      <c r="AL196" s="153"/>
      <c r="AM196" s="153"/>
      <c r="AN196" s="153"/>
      <c r="AO196" s="153"/>
      <c r="AP196" s="153"/>
      <c r="AQ196" s="153"/>
      <c r="AR196" s="153"/>
      <c r="AS196" s="153"/>
      <c r="AT196" s="153"/>
      <c r="AU196" s="153"/>
      <c r="AV196" s="153"/>
      <c r="AW196" s="153"/>
      <c r="AX196" s="153"/>
      <c r="AY196" s="153"/>
      <c r="AZ196" s="153"/>
      <c r="BA196" s="153"/>
      <c r="BB196" s="153"/>
      <c r="BC196" s="153"/>
      <c r="BD196" s="153"/>
      <c r="BE196" s="153"/>
      <c r="BF196" s="153"/>
      <c r="BG196" s="153"/>
      <c r="BH196" s="153"/>
    </row>
    <row r="197" spans="1:60" outlineLevel="1" x14ac:dyDescent="0.2">
      <c r="A197" s="154"/>
      <c r="B197" s="161"/>
      <c r="C197" s="251" t="s">
        <v>345</v>
      </c>
      <c r="D197" s="252"/>
      <c r="E197" s="253"/>
      <c r="F197" s="254"/>
      <c r="G197" s="255"/>
      <c r="H197" s="172"/>
      <c r="I197" s="172"/>
      <c r="J197" s="172"/>
      <c r="K197" s="172"/>
      <c r="L197" s="172"/>
      <c r="M197" s="172"/>
      <c r="N197" s="163"/>
      <c r="O197" s="163"/>
      <c r="P197" s="163"/>
      <c r="Q197" s="163"/>
      <c r="R197" s="163"/>
      <c r="S197" s="163"/>
      <c r="T197" s="164"/>
      <c r="U197" s="163"/>
      <c r="V197" s="153"/>
      <c r="W197" s="153"/>
      <c r="X197" s="153"/>
      <c r="Y197" s="153"/>
      <c r="Z197" s="153"/>
      <c r="AA197" s="153"/>
      <c r="AB197" s="153"/>
      <c r="AC197" s="153"/>
      <c r="AD197" s="153"/>
      <c r="AE197" s="153" t="s">
        <v>165</v>
      </c>
      <c r="AF197" s="153"/>
      <c r="AG197" s="153"/>
      <c r="AH197" s="153"/>
      <c r="AI197" s="153"/>
      <c r="AJ197" s="153"/>
      <c r="AK197" s="153"/>
      <c r="AL197" s="153"/>
      <c r="AM197" s="153"/>
      <c r="AN197" s="153"/>
      <c r="AO197" s="153"/>
      <c r="AP197" s="153"/>
      <c r="AQ197" s="153"/>
      <c r="AR197" s="153"/>
      <c r="AS197" s="153"/>
      <c r="AT197" s="153"/>
      <c r="AU197" s="153"/>
      <c r="AV197" s="153"/>
      <c r="AW197" s="153"/>
      <c r="AX197" s="153"/>
      <c r="AY197" s="153"/>
      <c r="AZ197" s="153"/>
      <c r="BA197" s="156" t="str">
        <f>C197</f>
        <v>Přeložení sloupu VO</v>
      </c>
      <c r="BB197" s="153"/>
      <c r="BC197" s="153"/>
      <c r="BD197" s="153"/>
      <c r="BE197" s="153"/>
      <c r="BF197" s="153"/>
      <c r="BG197" s="153"/>
      <c r="BH197" s="153"/>
    </row>
    <row r="198" spans="1:60" x14ac:dyDescent="0.2">
      <c r="A198" s="155" t="s">
        <v>104</v>
      </c>
      <c r="B198" s="162" t="s">
        <v>75</v>
      </c>
      <c r="C198" s="194" t="s">
        <v>76</v>
      </c>
      <c r="D198" s="166"/>
      <c r="E198" s="170"/>
      <c r="F198" s="173"/>
      <c r="G198" s="173">
        <f>SUMIF(AE199:AE205,"&lt;&gt;NOR",G199:G205)</f>
        <v>0</v>
      </c>
      <c r="H198" s="173"/>
      <c r="I198" s="173">
        <f>SUM(I199:I205)</f>
        <v>0</v>
      </c>
      <c r="J198" s="173"/>
      <c r="K198" s="173">
        <f>SUM(K199:K205)</f>
        <v>0</v>
      </c>
      <c r="L198" s="173"/>
      <c r="M198" s="173">
        <f>SUM(M199:M205)</f>
        <v>0</v>
      </c>
      <c r="N198" s="166"/>
      <c r="O198" s="166">
        <f>SUM(O199:O205)</f>
        <v>0.19147999999999998</v>
      </c>
      <c r="P198" s="166"/>
      <c r="Q198" s="166">
        <f>SUM(Q199:Q205)</f>
        <v>0</v>
      </c>
      <c r="R198" s="166"/>
      <c r="S198" s="166"/>
      <c r="T198" s="167"/>
      <c r="U198" s="166">
        <f>SUM(U199:U205)</f>
        <v>16.16</v>
      </c>
      <c r="AE198" t="s">
        <v>105</v>
      </c>
    </row>
    <row r="199" spans="1:60" outlineLevel="1" x14ac:dyDescent="0.2">
      <c r="A199" s="154">
        <v>77</v>
      </c>
      <c r="B199" s="161" t="s">
        <v>346</v>
      </c>
      <c r="C199" s="192" t="s">
        <v>347</v>
      </c>
      <c r="D199" s="163" t="s">
        <v>151</v>
      </c>
      <c r="E199" s="168">
        <v>67.790000000000006</v>
      </c>
      <c r="F199" s="171"/>
      <c r="G199" s="172">
        <f>ROUND(E199*F199,2)</f>
        <v>0</v>
      </c>
      <c r="H199" s="171"/>
      <c r="I199" s="172">
        <f>ROUND(E199*H199,2)</f>
        <v>0</v>
      </c>
      <c r="J199" s="171"/>
      <c r="K199" s="172">
        <f>ROUND(E199*J199,2)</f>
        <v>0</v>
      </c>
      <c r="L199" s="172">
        <v>21</v>
      </c>
      <c r="M199" s="172">
        <f>G199*(1+L199/100)</f>
        <v>0</v>
      </c>
      <c r="N199" s="163">
        <v>1.34E-3</v>
      </c>
      <c r="O199" s="163">
        <f>ROUND(E199*N199,5)</f>
        <v>9.0840000000000004E-2</v>
      </c>
      <c r="P199" s="163">
        <v>0</v>
      </c>
      <c r="Q199" s="163">
        <f>ROUND(E199*P199,5)</f>
        <v>0</v>
      </c>
      <c r="R199" s="163"/>
      <c r="S199" s="163"/>
      <c r="T199" s="164">
        <v>9.6000000000000002E-2</v>
      </c>
      <c r="U199" s="163">
        <f>ROUND(E199*T199,2)</f>
        <v>6.51</v>
      </c>
      <c r="V199" s="153"/>
      <c r="W199" s="153"/>
      <c r="X199" s="153"/>
      <c r="Y199" s="153"/>
      <c r="Z199" s="153"/>
      <c r="AA199" s="153"/>
      <c r="AB199" s="153"/>
      <c r="AC199" s="153"/>
      <c r="AD199" s="153"/>
      <c r="AE199" s="153" t="s">
        <v>109</v>
      </c>
      <c r="AF199" s="153"/>
      <c r="AG199" s="153"/>
      <c r="AH199" s="153"/>
      <c r="AI199" s="153"/>
      <c r="AJ199" s="153"/>
      <c r="AK199" s="153"/>
      <c r="AL199" s="153"/>
      <c r="AM199" s="153"/>
      <c r="AN199" s="153"/>
      <c r="AO199" s="153"/>
      <c r="AP199" s="153"/>
      <c r="AQ199" s="153"/>
      <c r="AR199" s="153"/>
      <c r="AS199" s="153"/>
      <c r="AT199" s="153"/>
      <c r="AU199" s="153"/>
      <c r="AV199" s="153"/>
      <c r="AW199" s="153"/>
      <c r="AX199" s="153"/>
      <c r="AY199" s="153"/>
      <c r="AZ199" s="153"/>
      <c r="BA199" s="153"/>
      <c r="BB199" s="153"/>
      <c r="BC199" s="153"/>
      <c r="BD199" s="153"/>
      <c r="BE199" s="153"/>
      <c r="BF199" s="153"/>
      <c r="BG199" s="153"/>
      <c r="BH199" s="153"/>
    </row>
    <row r="200" spans="1:60" outlineLevel="1" x14ac:dyDescent="0.2">
      <c r="A200" s="154"/>
      <c r="B200" s="161"/>
      <c r="C200" s="193" t="s">
        <v>348</v>
      </c>
      <c r="D200" s="165"/>
      <c r="E200" s="169">
        <v>62.31</v>
      </c>
      <c r="F200" s="172"/>
      <c r="G200" s="172"/>
      <c r="H200" s="172"/>
      <c r="I200" s="172"/>
      <c r="J200" s="172"/>
      <c r="K200" s="172"/>
      <c r="L200" s="172"/>
      <c r="M200" s="172"/>
      <c r="N200" s="163"/>
      <c r="O200" s="163"/>
      <c r="P200" s="163"/>
      <c r="Q200" s="163"/>
      <c r="R200" s="163"/>
      <c r="S200" s="163"/>
      <c r="T200" s="164"/>
      <c r="U200" s="163"/>
      <c r="V200" s="153"/>
      <c r="W200" s="153"/>
      <c r="X200" s="153"/>
      <c r="Y200" s="153"/>
      <c r="Z200" s="153"/>
      <c r="AA200" s="153"/>
      <c r="AB200" s="153"/>
      <c r="AC200" s="153"/>
      <c r="AD200" s="153"/>
      <c r="AE200" s="153" t="s">
        <v>111</v>
      </c>
      <c r="AF200" s="153">
        <v>0</v>
      </c>
      <c r="AG200" s="153"/>
      <c r="AH200" s="153"/>
      <c r="AI200" s="153"/>
      <c r="AJ200" s="153"/>
      <c r="AK200" s="153"/>
      <c r="AL200" s="153"/>
      <c r="AM200" s="153"/>
      <c r="AN200" s="153"/>
      <c r="AO200" s="153"/>
      <c r="AP200" s="153"/>
      <c r="AQ200" s="153"/>
      <c r="AR200" s="153"/>
      <c r="AS200" s="153"/>
      <c r="AT200" s="153"/>
      <c r="AU200" s="153"/>
      <c r="AV200" s="153"/>
      <c r="AW200" s="153"/>
      <c r="AX200" s="153"/>
      <c r="AY200" s="153"/>
      <c r="AZ200" s="153"/>
      <c r="BA200" s="153"/>
      <c r="BB200" s="153"/>
      <c r="BC200" s="153"/>
      <c r="BD200" s="153"/>
      <c r="BE200" s="153"/>
      <c r="BF200" s="153"/>
      <c r="BG200" s="153"/>
      <c r="BH200" s="153"/>
    </row>
    <row r="201" spans="1:60" outlineLevel="1" x14ac:dyDescent="0.2">
      <c r="A201" s="154"/>
      <c r="B201" s="161"/>
      <c r="C201" s="193" t="s">
        <v>349</v>
      </c>
      <c r="D201" s="165"/>
      <c r="E201" s="169">
        <v>5.48</v>
      </c>
      <c r="F201" s="172"/>
      <c r="G201" s="172"/>
      <c r="H201" s="172"/>
      <c r="I201" s="172"/>
      <c r="J201" s="172"/>
      <c r="K201" s="172"/>
      <c r="L201" s="172"/>
      <c r="M201" s="172"/>
      <c r="N201" s="163"/>
      <c r="O201" s="163"/>
      <c r="P201" s="163"/>
      <c r="Q201" s="163"/>
      <c r="R201" s="163"/>
      <c r="S201" s="163"/>
      <c r="T201" s="164"/>
      <c r="U201" s="163"/>
      <c r="V201" s="153"/>
      <c r="W201" s="153"/>
      <c r="X201" s="153"/>
      <c r="Y201" s="153"/>
      <c r="Z201" s="153"/>
      <c r="AA201" s="153"/>
      <c r="AB201" s="153"/>
      <c r="AC201" s="153"/>
      <c r="AD201" s="153"/>
      <c r="AE201" s="153" t="s">
        <v>111</v>
      </c>
      <c r="AF201" s="153">
        <v>0</v>
      </c>
      <c r="AG201" s="153"/>
      <c r="AH201" s="153"/>
      <c r="AI201" s="153"/>
      <c r="AJ201" s="153"/>
      <c r="AK201" s="153"/>
      <c r="AL201" s="153"/>
      <c r="AM201" s="153"/>
      <c r="AN201" s="153"/>
      <c r="AO201" s="153"/>
      <c r="AP201" s="153"/>
      <c r="AQ201" s="153"/>
      <c r="AR201" s="153"/>
      <c r="AS201" s="153"/>
      <c r="AT201" s="153"/>
      <c r="AU201" s="153"/>
      <c r="AV201" s="153"/>
      <c r="AW201" s="153"/>
      <c r="AX201" s="153"/>
      <c r="AY201" s="153"/>
      <c r="AZ201" s="153"/>
      <c r="BA201" s="153"/>
      <c r="BB201" s="153"/>
      <c r="BC201" s="153"/>
      <c r="BD201" s="153"/>
      <c r="BE201" s="153"/>
      <c r="BF201" s="153"/>
      <c r="BG201" s="153"/>
      <c r="BH201" s="153"/>
    </row>
    <row r="202" spans="1:60" outlineLevel="1" x14ac:dyDescent="0.2">
      <c r="A202" s="154">
        <v>78</v>
      </c>
      <c r="B202" s="161" t="s">
        <v>350</v>
      </c>
      <c r="C202" s="192" t="s">
        <v>351</v>
      </c>
      <c r="D202" s="163" t="s">
        <v>151</v>
      </c>
      <c r="E202" s="168">
        <v>68</v>
      </c>
      <c r="F202" s="171"/>
      <c r="G202" s="172">
        <f>ROUND(E202*F202,2)</f>
        <v>0</v>
      </c>
      <c r="H202" s="171"/>
      <c r="I202" s="172">
        <f>ROUND(E202*H202,2)</f>
        <v>0</v>
      </c>
      <c r="J202" s="171"/>
      <c r="K202" s="172">
        <f>ROUND(E202*J202,2)</f>
        <v>0</v>
      </c>
      <c r="L202" s="172">
        <v>21</v>
      </c>
      <c r="M202" s="172">
        <f>G202*(1+L202/100)</f>
        <v>0</v>
      </c>
      <c r="N202" s="163">
        <v>1.48E-3</v>
      </c>
      <c r="O202" s="163">
        <f>ROUND(E202*N202,5)</f>
        <v>0.10063999999999999</v>
      </c>
      <c r="P202" s="163">
        <v>0</v>
      </c>
      <c r="Q202" s="163">
        <f>ROUND(E202*P202,5)</f>
        <v>0</v>
      </c>
      <c r="R202" s="163"/>
      <c r="S202" s="163"/>
      <c r="T202" s="164">
        <v>0</v>
      </c>
      <c r="U202" s="163">
        <f>ROUND(E202*T202,2)</f>
        <v>0</v>
      </c>
      <c r="V202" s="153"/>
      <c r="W202" s="153"/>
      <c r="X202" s="153"/>
      <c r="Y202" s="153"/>
      <c r="Z202" s="153"/>
      <c r="AA202" s="153"/>
      <c r="AB202" s="153"/>
      <c r="AC202" s="153"/>
      <c r="AD202" s="153"/>
      <c r="AE202" s="153" t="s">
        <v>191</v>
      </c>
      <c r="AF202" s="153"/>
      <c r="AG202" s="153"/>
      <c r="AH202" s="153"/>
      <c r="AI202" s="153"/>
      <c r="AJ202" s="153"/>
      <c r="AK202" s="153"/>
      <c r="AL202" s="153"/>
      <c r="AM202" s="153"/>
      <c r="AN202" s="153"/>
      <c r="AO202" s="153"/>
      <c r="AP202" s="153"/>
      <c r="AQ202" s="153"/>
      <c r="AR202" s="153"/>
      <c r="AS202" s="153"/>
      <c r="AT202" s="153"/>
      <c r="AU202" s="153"/>
      <c r="AV202" s="153"/>
      <c r="AW202" s="153"/>
      <c r="AX202" s="153"/>
      <c r="AY202" s="153"/>
      <c r="AZ202" s="153"/>
      <c r="BA202" s="153"/>
      <c r="BB202" s="153"/>
      <c r="BC202" s="153"/>
      <c r="BD202" s="153"/>
      <c r="BE202" s="153"/>
      <c r="BF202" s="153"/>
      <c r="BG202" s="153"/>
      <c r="BH202" s="153"/>
    </row>
    <row r="203" spans="1:60" outlineLevel="1" x14ac:dyDescent="0.2">
      <c r="A203" s="154">
        <v>79</v>
      </c>
      <c r="B203" s="161" t="s">
        <v>352</v>
      </c>
      <c r="C203" s="192" t="s">
        <v>353</v>
      </c>
      <c r="D203" s="163" t="s">
        <v>151</v>
      </c>
      <c r="E203" s="168">
        <v>106</v>
      </c>
      <c r="F203" s="171"/>
      <c r="G203" s="172">
        <f>ROUND(E203*F203,2)</f>
        <v>0</v>
      </c>
      <c r="H203" s="171"/>
      <c r="I203" s="172">
        <f>ROUND(E203*H203,2)</f>
        <v>0</v>
      </c>
      <c r="J203" s="171"/>
      <c r="K203" s="172">
        <f>ROUND(E203*J203,2)</f>
        <v>0</v>
      </c>
      <c r="L203" s="172">
        <v>21</v>
      </c>
      <c r="M203" s="172">
        <f>G203*(1+L203/100)</f>
        <v>0</v>
      </c>
      <c r="N203" s="163">
        <v>0</v>
      </c>
      <c r="O203" s="163">
        <f>ROUND(E203*N203,5)</f>
        <v>0</v>
      </c>
      <c r="P203" s="163">
        <v>0</v>
      </c>
      <c r="Q203" s="163">
        <f>ROUND(E203*P203,5)</f>
        <v>0</v>
      </c>
      <c r="R203" s="163"/>
      <c r="S203" s="163"/>
      <c r="T203" s="164">
        <v>9.0999999999999998E-2</v>
      </c>
      <c r="U203" s="163">
        <f>ROUND(E203*T203,2)</f>
        <v>9.65</v>
      </c>
      <c r="V203" s="153"/>
      <c r="W203" s="153"/>
      <c r="X203" s="153"/>
      <c r="Y203" s="153"/>
      <c r="Z203" s="153"/>
      <c r="AA203" s="153"/>
      <c r="AB203" s="153"/>
      <c r="AC203" s="153"/>
      <c r="AD203" s="153"/>
      <c r="AE203" s="153" t="s">
        <v>109</v>
      </c>
      <c r="AF203" s="153"/>
      <c r="AG203" s="153"/>
      <c r="AH203" s="153"/>
      <c r="AI203" s="153"/>
      <c r="AJ203" s="153"/>
      <c r="AK203" s="153"/>
      <c r="AL203" s="153"/>
      <c r="AM203" s="153"/>
      <c r="AN203" s="153"/>
      <c r="AO203" s="153"/>
      <c r="AP203" s="153"/>
      <c r="AQ203" s="153"/>
      <c r="AR203" s="153"/>
      <c r="AS203" s="153"/>
      <c r="AT203" s="153"/>
      <c r="AU203" s="153"/>
      <c r="AV203" s="153"/>
      <c r="AW203" s="153"/>
      <c r="AX203" s="153"/>
      <c r="AY203" s="153"/>
      <c r="AZ203" s="153"/>
      <c r="BA203" s="153"/>
      <c r="BB203" s="153"/>
      <c r="BC203" s="153"/>
      <c r="BD203" s="153"/>
      <c r="BE203" s="153"/>
      <c r="BF203" s="153"/>
      <c r="BG203" s="153"/>
      <c r="BH203" s="153"/>
    </row>
    <row r="204" spans="1:60" outlineLevel="1" x14ac:dyDescent="0.2">
      <c r="A204" s="154"/>
      <c r="B204" s="161"/>
      <c r="C204" s="193" t="s">
        <v>354</v>
      </c>
      <c r="D204" s="165"/>
      <c r="E204" s="169">
        <v>68</v>
      </c>
      <c r="F204" s="172"/>
      <c r="G204" s="172"/>
      <c r="H204" s="172"/>
      <c r="I204" s="172"/>
      <c r="J204" s="172"/>
      <c r="K204" s="172"/>
      <c r="L204" s="172"/>
      <c r="M204" s="172"/>
      <c r="N204" s="163"/>
      <c r="O204" s="163"/>
      <c r="P204" s="163"/>
      <c r="Q204" s="163"/>
      <c r="R204" s="163"/>
      <c r="S204" s="163"/>
      <c r="T204" s="164"/>
      <c r="U204" s="163"/>
      <c r="V204" s="153"/>
      <c r="W204" s="153"/>
      <c r="X204" s="153"/>
      <c r="Y204" s="153"/>
      <c r="Z204" s="153"/>
      <c r="AA204" s="153"/>
      <c r="AB204" s="153"/>
      <c r="AC204" s="153"/>
      <c r="AD204" s="153"/>
      <c r="AE204" s="153" t="s">
        <v>111</v>
      </c>
      <c r="AF204" s="153">
        <v>0</v>
      </c>
      <c r="AG204" s="153"/>
      <c r="AH204" s="153"/>
      <c r="AI204" s="153"/>
      <c r="AJ204" s="153"/>
      <c r="AK204" s="153"/>
      <c r="AL204" s="153"/>
      <c r="AM204" s="153"/>
      <c r="AN204" s="153"/>
      <c r="AO204" s="153"/>
      <c r="AP204" s="153"/>
      <c r="AQ204" s="153"/>
      <c r="AR204" s="153"/>
      <c r="AS204" s="153"/>
      <c r="AT204" s="153"/>
      <c r="AU204" s="153"/>
      <c r="AV204" s="153"/>
      <c r="AW204" s="153"/>
      <c r="AX204" s="153"/>
      <c r="AY204" s="153"/>
      <c r="AZ204" s="153"/>
      <c r="BA204" s="153"/>
      <c r="BB204" s="153"/>
      <c r="BC204" s="153"/>
      <c r="BD204" s="153"/>
      <c r="BE204" s="153"/>
      <c r="BF204" s="153"/>
      <c r="BG204" s="153"/>
      <c r="BH204" s="153"/>
    </row>
    <row r="205" spans="1:60" outlineLevel="1" x14ac:dyDescent="0.2">
      <c r="A205" s="154"/>
      <c r="B205" s="161"/>
      <c r="C205" s="193" t="s">
        <v>355</v>
      </c>
      <c r="D205" s="165"/>
      <c r="E205" s="169">
        <v>38</v>
      </c>
      <c r="F205" s="172"/>
      <c r="G205" s="172"/>
      <c r="H205" s="172"/>
      <c r="I205" s="172"/>
      <c r="J205" s="172"/>
      <c r="K205" s="172"/>
      <c r="L205" s="172"/>
      <c r="M205" s="172"/>
      <c r="N205" s="163"/>
      <c r="O205" s="163"/>
      <c r="P205" s="163"/>
      <c r="Q205" s="163"/>
      <c r="R205" s="163"/>
      <c r="S205" s="163"/>
      <c r="T205" s="164"/>
      <c r="U205" s="163"/>
      <c r="V205" s="153"/>
      <c r="W205" s="153"/>
      <c r="X205" s="153"/>
      <c r="Y205" s="153"/>
      <c r="Z205" s="153"/>
      <c r="AA205" s="153"/>
      <c r="AB205" s="153"/>
      <c r="AC205" s="153"/>
      <c r="AD205" s="153"/>
      <c r="AE205" s="153" t="s">
        <v>111</v>
      </c>
      <c r="AF205" s="153">
        <v>0</v>
      </c>
      <c r="AG205" s="153"/>
      <c r="AH205" s="153"/>
      <c r="AI205" s="153"/>
      <c r="AJ205" s="153"/>
      <c r="AK205" s="153"/>
      <c r="AL205" s="153"/>
      <c r="AM205" s="153"/>
      <c r="AN205" s="153"/>
      <c r="AO205" s="153"/>
      <c r="AP205" s="153"/>
      <c r="AQ205" s="153"/>
      <c r="AR205" s="153"/>
      <c r="AS205" s="153"/>
      <c r="AT205" s="153"/>
      <c r="AU205" s="153"/>
      <c r="AV205" s="153"/>
      <c r="AW205" s="153"/>
      <c r="AX205" s="153"/>
      <c r="AY205" s="153"/>
      <c r="AZ205" s="153"/>
      <c r="BA205" s="153"/>
      <c r="BB205" s="153"/>
      <c r="BC205" s="153"/>
      <c r="BD205" s="153"/>
      <c r="BE205" s="153"/>
      <c r="BF205" s="153"/>
      <c r="BG205" s="153"/>
      <c r="BH205" s="153"/>
    </row>
    <row r="206" spans="1:60" x14ac:dyDescent="0.2">
      <c r="A206" s="155" t="s">
        <v>104</v>
      </c>
      <c r="B206" s="162" t="s">
        <v>77</v>
      </c>
      <c r="C206" s="194" t="s">
        <v>26</v>
      </c>
      <c r="D206" s="166"/>
      <c r="E206" s="170"/>
      <c r="F206" s="173"/>
      <c r="G206" s="173">
        <f>SUMIF(AE207:AE212,"&lt;&gt;NOR",G207:G212)</f>
        <v>0</v>
      </c>
      <c r="H206" s="173"/>
      <c r="I206" s="173">
        <f>SUM(I207:I212)</f>
        <v>0</v>
      </c>
      <c r="J206" s="173"/>
      <c r="K206" s="173">
        <f>SUM(K207:K212)</f>
        <v>0</v>
      </c>
      <c r="L206" s="173"/>
      <c r="M206" s="173">
        <f>SUM(M207:M212)</f>
        <v>0</v>
      </c>
      <c r="N206" s="166"/>
      <c r="O206" s="166">
        <f>SUM(O207:O212)</f>
        <v>0</v>
      </c>
      <c r="P206" s="166"/>
      <c r="Q206" s="166">
        <f>SUM(Q207:Q212)</f>
        <v>0</v>
      </c>
      <c r="R206" s="166"/>
      <c r="S206" s="166"/>
      <c r="T206" s="167"/>
      <c r="U206" s="166">
        <f>SUM(U207:U212)</f>
        <v>0</v>
      </c>
      <c r="AE206" t="s">
        <v>105</v>
      </c>
    </row>
    <row r="207" spans="1:60" outlineLevel="1" x14ac:dyDescent="0.2">
      <c r="A207" s="154">
        <v>80</v>
      </c>
      <c r="B207" s="161" t="s">
        <v>356</v>
      </c>
      <c r="C207" s="192" t="s">
        <v>357</v>
      </c>
      <c r="D207" s="163" t="s">
        <v>358</v>
      </c>
      <c r="E207" s="168">
        <v>1</v>
      </c>
      <c r="F207" s="171"/>
      <c r="G207" s="172">
        <f t="shared" ref="G207:G212" si="0">ROUND(E207*F207,2)</f>
        <v>0</v>
      </c>
      <c r="H207" s="171"/>
      <c r="I207" s="172">
        <f t="shared" ref="I207:I212" si="1">ROUND(E207*H207,2)</f>
        <v>0</v>
      </c>
      <c r="J207" s="171"/>
      <c r="K207" s="172">
        <f t="shared" ref="K207:K212" si="2">ROUND(E207*J207,2)</f>
        <v>0</v>
      </c>
      <c r="L207" s="172">
        <v>21</v>
      </c>
      <c r="M207" s="172">
        <f t="shared" ref="M207:M212" si="3">G207*(1+L207/100)</f>
        <v>0</v>
      </c>
      <c r="N207" s="163">
        <v>0</v>
      </c>
      <c r="O207" s="163">
        <f t="shared" ref="O207:O212" si="4">ROUND(E207*N207,5)</f>
        <v>0</v>
      </c>
      <c r="P207" s="163">
        <v>0</v>
      </c>
      <c r="Q207" s="163">
        <f t="shared" ref="Q207:Q212" si="5">ROUND(E207*P207,5)</f>
        <v>0</v>
      </c>
      <c r="R207" s="163"/>
      <c r="S207" s="163"/>
      <c r="T207" s="164">
        <v>0</v>
      </c>
      <c r="U207" s="163">
        <f t="shared" ref="U207:U212" si="6">ROUND(E207*T207,2)</f>
        <v>0</v>
      </c>
      <c r="V207" s="153"/>
      <c r="W207" s="153"/>
      <c r="X207" s="153"/>
      <c r="Y207" s="153"/>
      <c r="Z207" s="153"/>
      <c r="AA207" s="153"/>
      <c r="AB207" s="153"/>
      <c r="AC207" s="153"/>
      <c r="AD207" s="153"/>
      <c r="AE207" s="153" t="s">
        <v>109</v>
      </c>
      <c r="AF207" s="153"/>
      <c r="AG207" s="153"/>
      <c r="AH207" s="153"/>
      <c r="AI207" s="153"/>
      <c r="AJ207" s="153"/>
      <c r="AK207" s="153"/>
      <c r="AL207" s="153"/>
      <c r="AM207" s="153"/>
      <c r="AN207" s="153"/>
      <c r="AO207" s="153"/>
      <c r="AP207" s="153"/>
      <c r="AQ207" s="153"/>
      <c r="AR207" s="153"/>
      <c r="AS207" s="153"/>
      <c r="AT207" s="153"/>
      <c r="AU207" s="153"/>
      <c r="AV207" s="153"/>
      <c r="AW207" s="153"/>
      <c r="AX207" s="153"/>
      <c r="AY207" s="153"/>
      <c r="AZ207" s="153"/>
      <c r="BA207" s="153"/>
      <c r="BB207" s="153"/>
      <c r="BC207" s="153"/>
      <c r="BD207" s="153"/>
      <c r="BE207" s="153"/>
      <c r="BF207" s="153"/>
      <c r="BG207" s="153"/>
      <c r="BH207" s="153"/>
    </row>
    <row r="208" spans="1:60" outlineLevel="1" x14ac:dyDescent="0.2">
      <c r="A208" s="154">
        <v>81</v>
      </c>
      <c r="B208" s="161" t="s">
        <v>359</v>
      </c>
      <c r="C208" s="192" t="s">
        <v>360</v>
      </c>
      <c r="D208" s="163" t="s">
        <v>358</v>
      </c>
      <c r="E208" s="168">
        <v>1</v>
      </c>
      <c r="F208" s="171"/>
      <c r="G208" s="172">
        <f t="shared" si="0"/>
        <v>0</v>
      </c>
      <c r="H208" s="171"/>
      <c r="I208" s="172">
        <f t="shared" si="1"/>
        <v>0</v>
      </c>
      <c r="J208" s="171"/>
      <c r="K208" s="172">
        <f t="shared" si="2"/>
        <v>0</v>
      </c>
      <c r="L208" s="172">
        <v>21</v>
      </c>
      <c r="M208" s="172">
        <f t="shared" si="3"/>
        <v>0</v>
      </c>
      <c r="N208" s="163">
        <v>0</v>
      </c>
      <c r="O208" s="163">
        <f t="shared" si="4"/>
        <v>0</v>
      </c>
      <c r="P208" s="163">
        <v>0</v>
      </c>
      <c r="Q208" s="163">
        <f t="shared" si="5"/>
        <v>0</v>
      </c>
      <c r="R208" s="163"/>
      <c r="S208" s="163"/>
      <c r="T208" s="164">
        <v>0</v>
      </c>
      <c r="U208" s="163">
        <f t="shared" si="6"/>
        <v>0</v>
      </c>
      <c r="V208" s="153"/>
      <c r="W208" s="153"/>
      <c r="X208" s="153"/>
      <c r="Y208" s="153"/>
      <c r="Z208" s="153"/>
      <c r="AA208" s="153"/>
      <c r="AB208" s="153"/>
      <c r="AC208" s="153"/>
      <c r="AD208" s="153"/>
      <c r="AE208" s="153" t="s">
        <v>109</v>
      </c>
      <c r="AF208" s="153"/>
      <c r="AG208" s="153"/>
      <c r="AH208" s="153"/>
      <c r="AI208" s="153"/>
      <c r="AJ208" s="153"/>
      <c r="AK208" s="153"/>
      <c r="AL208" s="153"/>
      <c r="AM208" s="153"/>
      <c r="AN208" s="153"/>
      <c r="AO208" s="153"/>
      <c r="AP208" s="153"/>
      <c r="AQ208" s="153"/>
      <c r="AR208" s="153"/>
      <c r="AS208" s="153"/>
      <c r="AT208" s="153"/>
      <c r="AU208" s="153"/>
      <c r="AV208" s="153"/>
      <c r="AW208" s="153"/>
      <c r="AX208" s="153"/>
      <c r="AY208" s="153"/>
      <c r="AZ208" s="153"/>
      <c r="BA208" s="153"/>
      <c r="BB208" s="153"/>
      <c r="BC208" s="153"/>
      <c r="BD208" s="153"/>
      <c r="BE208" s="153"/>
      <c r="BF208" s="153"/>
      <c r="BG208" s="153"/>
      <c r="BH208" s="153"/>
    </row>
    <row r="209" spans="1:60" outlineLevel="1" x14ac:dyDescent="0.2">
      <c r="A209" s="154">
        <v>82</v>
      </c>
      <c r="B209" s="161" t="s">
        <v>361</v>
      </c>
      <c r="C209" s="192" t="s">
        <v>362</v>
      </c>
      <c r="D209" s="163" t="s">
        <v>358</v>
      </c>
      <c r="E209" s="168">
        <v>3</v>
      </c>
      <c r="F209" s="171"/>
      <c r="G209" s="172">
        <f t="shared" si="0"/>
        <v>0</v>
      </c>
      <c r="H209" s="171"/>
      <c r="I209" s="172">
        <f t="shared" si="1"/>
        <v>0</v>
      </c>
      <c r="J209" s="171"/>
      <c r="K209" s="172">
        <f t="shared" si="2"/>
        <v>0</v>
      </c>
      <c r="L209" s="172">
        <v>21</v>
      </c>
      <c r="M209" s="172">
        <f t="shared" si="3"/>
        <v>0</v>
      </c>
      <c r="N209" s="163">
        <v>0</v>
      </c>
      <c r="O209" s="163">
        <f t="shared" si="4"/>
        <v>0</v>
      </c>
      <c r="P209" s="163">
        <v>0</v>
      </c>
      <c r="Q209" s="163">
        <f t="shared" si="5"/>
        <v>0</v>
      </c>
      <c r="R209" s="163"/>
      <c r="S209" s="163"/>
      <c r="T209" s="164">
        <v>0</v>
      </c>
      <c r="U209" s="163">
        <f t="shared" si="6"/>
        <v>0</v>
      </c>
      <c r="V209" s="153"/>
      <c r="W209" s="153"/>
      <c r="X209" s="153"/>
      <c r="Y209" s="153"/>
      <c r="Z209" s="153"/>
      <c r="AA209" s="153"/>
      <c r="AB209" s="153"/>
      <c r="AC209" s="153"/>
      <c r="AD209" s="153"/>
      <c r="AE209" s="153" t="s">
        <v>109</v>
      </c>
      <c r="AF209" s="153"/>
      <c r="AG209" s="153"/>
      <c r="AH209" s="153"/>
      <c r="AI209" s="153"/>
      <c r="AJ209" s="153"/>
      <c r="AK209" s="153"/>
      <c r="AL209" s="153"/>
      <c r="AM209" s="153"/>
      <c r="AN209" s="153"/>
      <c r="AO209" s="153"/>
      <c r="AP209" s="153"/>
      <c r="AQ209" s="153"/>
      <c r="AR209" s="153"/>
      <c r="AS209" s="153"/>
      <c r="AT209" s="153"/>
      <c r="AU209" s="153"/>
      <c r="AV209" s="153"/>
      <c r="AW209" s="153"/>
      <c r="AX209" s="153"/>
      <c r="AY209" s="153"/>
      <c r="AZ209" s="153"/>
      <c r="BA209" s="153"/>
      <c r="BB209" s="153"/>
      <c r="BC209" s="153"/>
      <c r="BD209" s="153"/>
      <c r="BE209" s="153"/>
      <c r="BF209" s="153"/>
      <c r="BG209" s="153"/>
      <c r="BH209" s="153"/>
    </row>
    <row r="210" spans="1:60" outlineLevel="1" x14ac:dyDescent="0.2">
      <c r="A210" s="154">
        <v>83</v>
      </c>
      <c r="B210" s="161" t="s">
        <v>363</v>
      </c>
      <c r="C210" s="192" t="s">
        <v>364</v>
      </c>
      <c r="D210" s="163" t="s">
        <v>358</v>
      </c>
      <c r="E210" s="168">
        <v>1</v>
      </c>
      <c r="F210" s="171"/>
      <c r="G210" s="172">
        <f t="shared" si="0"/>
        <v>0</v>
      </c>
      <c r="H210" s="171"/>
      <c r="I210" s="172">
        <f t="shared" si="1"/>
        <v>0</v>
      </c>
      <c r="J210" s="171"/>
      <c r="K210" s="172">
        <f t="shared" si="2"/>
        <v>0</v>
      </c>
      <c r="L210" s="172">
        <v>21</v>
      </c>
      <c r="M210" s="172">
        <f t="shared" si="3"/>
        <v>0</v>
      </c>
      <c r="N210" s="163">
        <v>0</v>
      </c>
      <c r="O210" s="163">
        <f t="shared" si="4"/>
        <v>0</v>
      </c>
      <c r="P210" s="163">
        <v>0</v>
      </c>
      <c r="Q210" s="163">
        <f t="shared" si="5"/>
        <v>0</v>
      </c>
      <c r="R210" s="163"/>
      <c r="S210" s="163"/>
      <c r="T210" s="164">
        <v>0</v>
      </c>
      <c r="U210" s="163">
        <f t="shared" si="6"/>
        <v>0</v>
      </c>
      <c r="V210" s="153"/>
      <c r="W210" s="153"/>
      <c r="X210" s="153"/>
      <c r="Y210" s="153"/>
      <c r="Z210" s="153"/>
      <c r="AA210" s="153"/>
      <c r="AB210" s="153"/>
      <c r="AC210" s="153"/>
      <c r="AD210" s="153"/>
      <c r="AE210" s="153" t="s">
        <v>109</v>
      </c>
      <c r="AF210" s="153"/>
      <c r="AG210" s="153"/>
      <c r="AH210" s="153"/>
      <c r="AI210" s="153"/>
      <c r="AJ210" s="153"/>
      <c r="AK210" s="153"/>
      <c r="AL210" s="153"/>
      <c r="AM210" s="153"/>
      <c r="AN210" s="153"/>
      <c r="AO210" s="153"/>
      <c r="AP210" s="153"/>
      <c r="AQ210" s="153"/>
      <c r="AR210" s="153"/>
      <c r="AS210" s="153"/>
      <c r="AT210" s="153"/>
      <c r="AU210" s="153"/>
      <c r="AV210" s="153"/>
      <c r="AW210" s="153"/>
      <c r="AX210" s="153"/>
      <c r="AY210" s="153"/>
      <c r="AZ210" s="153"/>
      <c r="BA210" s="153"/>
      <c r="BB210" s="153"/>
      <c r="BC210" s="153"/>
      <c r="BD210" s="153"/>
      <c r="BE210" s="153"/>
      <c r="BF210" s="153"/>
      <c r="BG210" s="153"/>
      <c r="BH210" s="153"/>
    </row>
    <row r="211" spans="1:60" outlineLevel="1" x14ac:dyDescent="0.2">
      <c r="A211" s="154">
        <v>84</v>
      </c>
      <c r="B211" s="161" t="s">
        <v>365</v>
      </c>
      <c r="C211" s="192" t="s">
        <v>366</v>
      </c>
      <c r="D211" s="163" t="s">
        <v>358</v>
      </c>
      <c r="E211" s="168">
        <v>1</v>
      </c>
      <c r="F211" s="171"/>
      <c r="G211" s="172">
        <f t="shared" si="0"/>
        <v>0</v>
      </c>
      <c r="H211" s="171"/>
      <c r="I211" s="172">
        <f t="shared" si="1"/>
        <v>0</v>
      </c>
      <c r="J211" s="171"/>
      <c r="K211" s="172">
        <f t="shared" si="2"/>
        <v>0</v>
      </c>
      <c r="L211" s="172">
        <v>21</v>
      </c>
      <c r="M211" s="172">
        <f t="shared" si="3"/>
        <v>0</v>
      </c>
      <c r="N211" s="163">
        <v>0</v>
      </c>
      <c r="O211" s="163">
        <f t="shared" si="4"/>
        <v>0</v>
      </c>
      <c r="P211" s="163">
        <v>0</v>
      </c>
      <c r="Q211" s="163">
        <f t="shared" si="5"/>
        <v>0</v>
      </c>
      <c r="R211" s="163"/>
      <c r="S211" s="163"/>
      <c r="T211" s="164">
        <v>0</v>
      </c>
      <c r="U211" s="163">
        <f t="shared" si="6"/>
        <v>0</v>
      </c>
      <c r="V211" s="153"/>
      <c r="W211" s="153"/>
      <c r="X211" s="153"/>
      <c r="Y211" s="153"/>
      <c r="Z211" s="153"/>
      <c r="AA211" s="153"/>
      <c r="AB211" s="153"/>
      <c r="AC211" s="153"/>
      <c r="AD211" s="153"/>
      <c r="AE211" s="153" t="s">
        <v>109</v>
      </c>
      <c r="AF211" s="153"/>
      <c r="AG211" s="153"/>
      <c r="AH211" s="153"/>
      <c r="AI211" s="153"/>
      <c r="AJ211" s="153"/>
      <c r="AK211" s="153"/>
      <c r="AL211" s="153"/>
      <c r="AM211" s="153"/>
      <c r="AN211" s="153"/>
      <c r="AO211" s="153"/>
      <c r="AP211" s="153"/>
      <c r="AQ211" s="153"/>
      <c r="AR211" s="153"/>
      <c r="AS211" s="153"/>
      <c r="AT211" s="153"/>
      <c r="AU211" s="153"/>
      <c r="AV211" s="153"/>
      <c r="AW211" s="153"/>
      <c r="AX211" s="153"/>
      <c r="AY211" s="153"/>
      <c r="AZ211" s="153"/>
      <c r="BA211" s="153"/>
      <c r="BB211" s="153"/>
      <c r="BC211" s="153"/>
      <c r="BD211" s="153"/>
      <c r="BE211" s="153"/>
      <c r="BF211" s="153"/>
      <c r="BG211" s="153"/>
      <c r="BH211" s="153"/>
    </row>
    <row r="212" spans="1:60" outlineLevel="1" x14ac:dyDescent="0.2">
      <c r="A212" s="181">
        <v>85</v>
      </c>
      <c r="B212" s="182" t="s">
        <v>367</v>
      </c>
      <c r="C212" s="195" t="s">
        <v>368</v>
      </c>
      <c r="D212" s="183" t="s">
        <v>358</v>
      </c>
      <c r="E212" s="184">
        <v>1</v>
      </c>
      <c r="F212" s="185"/>
      <c r="G212" s="186">
        <f t="shared" si="0"/>
        <v>0</v>
      </c>
      <c r="H212" s="185"/>
      <c r="I212" s="186">
        <f t="shared" si="1"/>
        <v>0</v>
      </c>
      <c r="J212" s="185"/>
      <c r="K212" s="186">
        <f t="shared" si="2"/>
        <v>0</v>
      </c>
      <c r="L212" s="186">
        <v>21</v>
      </c>
      <c r="M212" s="186">
        <f t="shared" si="3"/>
        <v>0</v>
      </c>
      <c r="N212" s="183">
        <v>0</v>
      </c>
      <c r="O212" s="183">
        <f t="shared" si="4"/>
        <v>0</v>
      </c>
      <c r="P212" s="183">
        <v>0</v>
      </c>
      <c r="Q212" s="183">
        <f t="shared" si="5"/>
        <v>0</v>
      </c>
      <c r="R212" s="183"/>
      <c r="S212" s="183"/>
      <c r="T212" s="187">
        <v>0</v>
      </c>
      <c r="U212" s="183">
        <f t="shared" si="6"/>
        <v>0</v>
      </c>
      <c r="V212" s="153"/>
      <c r="W212" s="153"/>
      <c r="X212" s="153"/>
      <c r="Y212" s="153"/>
      <c r="Z212" s="153"/>
      <c r="AA212" s="153"/>
      <c r="AB212" s="153"/>
      <c r="AC212" s="153"/>
      <c r="AD212" s="153"/>
      <c r="AE212" s="153" t="s">
        <v>109</v>
      </c>
      <c r="AF212" s="153"/>
      <c r="AG212" s="153"/>
      <c r="AH212" s="153"/>
      <c r="AI212" s="153"/>
      <c r="AJ212" s="153"/>
      <c r="AK212" s="153"/>
      <c r="AL212" s="153"/>
      <c r="AM212" s="153"/>
      <c r="AN212" s="153"/>
      <c r="AO212" s="153"/>
      <c r="AP212" s="153"/>
      <c r="AQ212" s="153"/>
      <c r="AR212" s="153"/>
      <c r="AS212" s="153"/>
      <c r="AT212" s="153"/>
      <c r="AU212" s="153"/>
      <c r="AV212" s="153"/>
      <c r="AW212" s="153"/>
      <c r="AX212" s="153"/>
      <c r="AY212" s="153"/>
      <c r="AZ212" s="153"/>
      <c r="BA212" s="153"/>
      <c r="BB212" s="153"/>
      <c r="BC212" s="153"/>
      <c r="BD212" s="153"/>
      <c r="BE212" s="153"/>
      <c r="BF212" s="153"/>
      <c r="BG212" s="153"/>
      <c r="BH212" s="153"/>
    </row>
    <row r="213" spans="1:60" x14ac:dyDescent="0.2">
      <c r="A213" s="6"/>
      <c r="B213" s="7" t="s">
        <v>369</v>
      </c>
      <c r="C213" s="196" t="s">
        <v>369</v>
      </c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AC213">
        <v>15</v>
      </c>
      <c r="AD213">
        <v>21</v>
      </c>
    </row>
    <row r="214" spans="1:60" x14ac:dyDescent="0.2">
      <c r="A214" s="188"/>
      <c r="B214" s="189">
        <v>26</v>
      </c>
      <c r="C214" s="197" t="s">
        <v>369</v>
      </c>
      <c r="D214" s="190"/>
      <c r="E214" s="190"/>
      <c r="F214" s="190"/>
      <c r="G214" s="191">
        <f>G8+G76+G82+G119+G125+G163+G185+G192+G195+G198+G206</f>
        <v>0</v>
      </c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AC214">
        <f>SUMIF(L7:L212,AC213,G7:G212)</f>
        <v>0</v>
      </c>
      <c r="AD214">
        <f>SUMIF(L7:L212,AD213,G7:G212)</f>
        <v>0</v>
      </c>
      <c r="AE214" t="s">
        <v>370</v>
      </c>
    </row>
    <row r="215" spans="1:60" x14ac:dyDescent="0.2">
      <c r="A215" s="6"/>
      <c r="B215" s="7" t="s">
        <v>369</v>
      </c>
      <c r="C215" s="196" t="s">
        <v>369</v>
      </c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60" x14ac:dyDescent="0.2">
      <c r="A216" s="6"/>
      <c r="B216" s="7" t="s">
        <v>369</v>
      </c>
      <c r="C216" s="196" t="s">
        <v>369</v>
      </c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60" x14ac:dyDescent="0.2">
      <c r="A217" s="275">
        <v>33</v>
      </c>
      <c r="B217" s="275"/>
      <c r="C217" s="27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60" x14ac:dyDescent="0.2">
      <c r="A218" s="263"/>
      <c r="B218" s="264"/>
      <c r="C218" s="265"/>
      <c r="D218" s="264"/>
      <c r="E218" s="264"/>
      <c r="F218" s="264"/>
      <c r="G218" s="26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AE218" t="s">
        <v>371</v>
      </c>
    </row>
    <row r="219" spans="1:60" x14ac:dyDescent="0.2">
      <c r="A219" s="267"/>
      <c r="B219" s="268"/>
      <c r="C219" s="269"/>
      <c r="D219" s="268"/>
      <c r="E219" s="268"/>
      <c r="F219" s="268"/>
      <c r="G219" s="270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60" x14ac:dyDescent="0.2">
      <c r="A220" s="267"/>
      <c r="B220" s="268"/>
      <c r="C220" s="269"/>
      <c r="D220" s="268"/>
      <c r="E220" s="268"/>
      <c r="F220" s="268"/>
      <c r="G220" s="270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60" x14ac:dyDescent="0.2">
      <c r="A221" s="267"/>
      <c r="B221" s="268"/>
      <c r="C221" s="269"/>
      <c r="D221" s="268"/>
      <c r="E221" s="268"/>
      <c r="F221" s="268"/>
      <c r="G221" s="270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60" x14ac:dyDescent="0.2">
      <c r="A222" s="271"/>
      <c r="B222" s="272"/>
      <c r="C222" s="273"/>
      <c r="D222" s="272"/>
      <c r="E222" s="272"/>
      <c r="F222" s="272"/>
      <c r="G222" s="274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60" x14ac:dyDescent="0.2">
      <c r="A223" s="6"/>
      <c r="B223" s="7" t="s">
        <v>369</v>
      </c>
      <c r="C223" s="196" t="s">
        <v>369</v>
      </c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60" x14ac:dyDescent="0.2">
      <c r="C224" s="198"/>
      <c r="AE224" t="s">
        <v>372</v>
      </c>
    </row>
  </sheetData>
  <sheetProtection password="A2DB" sheet="1" objects="1" scenarios="1"/>
  <mergeCells count="18">
    <mergeCell ref="A218:G222"/>
    <mergeCell ref="C137:G137"/>
    <mergeCell ref="C144:G144"/>
    <mergeCell ref="C147:G147"/>
    <mergeCell ref="C148:G148"/>
    <mergeCell ref="C151:G151"/>
    <mergeCell ref="C152:G152"/>
    <mergeCell ref="C153:G153"/>
    <mergeCell ref="C156:G156"/>
    <mergeCell ref="C159:G159"/>
    <mergeCell ref="C197:G197"/>
    <mergeCell ref="A217:C217"/>
    <mergeCell ref="C117:G117"/>
    <mergeCell ref="A1:G1"/>
    <mergeCell ref="C2:G2"/>
    <mergeCell ref="C3:G3"/>
    <mergeCell ref="C4:G4"/>
    <mergeCell ref="C46:G46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von On</dc:creator>
  <cp:lastModifiedBy>Benešová, Lenka</cp:lastModifiedBy>
  <cp:lastPrinted>2014-02-28T09:52:57Z</cp:lastPrinted>
  <dcterms:created xsi:type="dcterms:W3CDTF">2009-04-08T07:15:50Z</dcterms:created>
  <dcterms:modified xsi:type="dcterms:W3CDTF">2021-07-12T14:41:22Z</dcterms:modified>
</cp:coreProperties>
</file>