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workbookProtection workbookPassword="A2DB" lockStructure="1"/>
  <bookViews>
    <workbookView xWindow="-120" yWindow="-120" windowWidth="29040" windowHeight="1599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Pol'!$A$1:$U$224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214" i="12" l="1"/>
  <c r="F39" i="1" s="1"/>
  <c r="AD214" i="12"/>
  <c r="G39" i="1" s="1"/>
  <c r="G40" i="1" s="1"/>
  <c r="G25" i="1" s="1"/>
  <c r="G26" i="1" s="1"/>
  <c r="BA197" i="12"/>
  <c r="BA159" i="12"/>
  <c r="BA156" i="12"/>
  <c r="BA153" i="12"/>
  <c r="BA152" i="12"/>
  <c r="BA151" i="12"/>
  <c r="BA148" i="12"/>
  <c r="BA147" i="12"/>
  <c r="BA144" i="12"/>
  <c r="BA137" i="12"/>
  <c r="BA117" i="12"/>
  <c r="BA46" i="12"/>
  <c r="G9" i="12"/>
  <c r="M9" i="12" s="1"/>
  <c r="I9" i="12"/>
  <c r="K9" i="12"/>
  <c r="O9" i="12"/>
  <c r="Q9" i="12"/>
  <c r="U9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4" i="12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8" i="12"/>
  <c r="I18" i="12"/>
  <c r="K18" i="12"/>
  <c r="M18" i="12"/>
  <c r="O18" i="12"/>
  <c r="Q18" i="12"/>
  <c r="U18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5" i="12"/>
  <c r="M25" i="12" s="1"/>
  <c r="I25" i="12"/>
  <c r="K25" i="12"/>
  <c r="O25" i="12"/>
  <c r="Q25" i="12"/>
  <c r="U25" i="12"/>
  <c r="G27" i="12"/>
  <c r="M27" i="12" s="1"/>
  <c r="I27" i="12"/>
  <c r="K27" i="12"/>
  <c r="O27" i="12"/>
  <c r="Q27" i="12"/>
  <c r="U27" i="12"/>
  <c r="G29" i="12"/>
  <c r="I29" i="12"/>
  <c r="K29" i="12"/>
  <c r="M29" i="12"/>
  <c r="O29" i="12"/>
  <c r="Q29" i="12"/>
  <c r="U29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6" i="12"/>
  <c r="I36" i="12"/>
  <c r="K36" i="12"/>
  <c r="M36" i="12"/>
  <c r="O36" i="12"/>
  <c r="Q36" i="12"/>
  <c r="U36" i="12"/>
  <c r="G37" i="12"/>
  <c r="M37" i="12" s="1"/>
  <c r="I37" i="12"/>
  <c r="K37" i="12"/>
  <c r="O37" i="12"/>
  <c r="Q37" i="12"/>
  <c r="U37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5" i="12"/>
  <c r="I45" i="12"/>
  <c r="K45" i="12"/>
  <c r="M45" i="12"/>
  <c r="O45" i="12"/>
  <c r="Q45" i="12"/>
  <c r="U45" i="12"/>
  <c r="G48" i="12"/>
  <c r="M48" i="12" s="1"/>
  <c r="I48" i="12"/>
  <c r="K48" i="12"/>
  <c r="O48" i="12"/>
  <c r="Q48" i="12"/>
  <c r="U48" i="12"/>
  <c r="G50" i="12"/>
  <c r="M50" i="12" s="1"/>
  <c r="I50" i="12"/>
  <c r="K50" i="12"/>
  <c r="O50" i="12"/>
  <c r="Q50" i="12"/>
  <c r="U50" i="12"/>
  <c r="G52" i="12"/>
  <c r="I52" i="12"/>
  <c r="K52" i="12"/>
  <c r="M52" i="12"/>
  <c r="O52" i="12"/>
  <c r="Q52" i="12"/>
  <c r="U52" i="12"/>
  <c r="G54" i="12"/>
  <c r="I54" i="12"/>
  <c r="K54" i="12"/>
  <c r="M54" i="12"/>
  <c r="O54" i="12"/>
  <c r="Q54" i="12"/>
  <c r="U54" i="12"/>
  <c r="G57" i="12"/>
  <c r="M57" i="12" s="1"/>
  <c r="I57" i="12"/>
  <c r="K57" i="12"/>
  <c r="O57" i="12"/>
  <c r="Q57" i="12"/>
  <c r="U57" i="12"/>
  <c r="G62" i="12"/>
  <c r="I62" i="12"/>
  <c r="K62" i="12"/>
  <c r="M62" i="12"/>
  <c r="O62" i="12"/>
  <c r="Q62" i="12"/>
  <c r="U62" i="12"/>
  <c r="G64" i="12"/>
  <c r="I64" i="12"/>
  <c r="K64" i="12"/>
  <c r="M64" i="12"/>
  <c r="O64" i="12"/>
  <c r="Q64" i="12"/>
  <c r="U64" i="12"/>
  <c r="G66" i="12"/>
  <c r="M66" i="12" s="1"/>
  <c r="I66" i="12"/>
  <c r="K66" i="12"/>
  <c r="O66" i="12"/>
  <c r="Q66" i="12"/>
  <c r="U66" i="12"/>
  <c r="G68" i="12"/>
  <c r="M68" i="12" s="1"/>
  <c r="I68" i="12"/>
  <c r="K68" i="12"/>
  <c r="O68" i="12"/>
  <c r="Q68" i="12"/>
  <c r="U68" i="12"/>
  <c r="G70" i="12"/>
  <c r="I70" i="12"/>
  <c r="K70" i="12"/>
  <c r="M70" i="12"/>
  <c r="O70" i="12"/>
  <c r="Q70" i="12"/>
  <c r="U70" i="12"/>
  <c r="G72" i="12"/>
  <c r="M72" i="12" s="1"/>
  <c r="I72" i="12"/>
  <c r="K72" i="12"/>
  <c r="O72" i="12"/>
  <c r="Q72" i="12"/>
  <c r="U72" i="12"/>
  <c r="G74" i="12"/>
  <c r="M74" i="12" s="1"/>
  <c r="I74" i="12"/>
  <c r="K74" i="12"/>
  <c r="O74" i="12"/>
  <c r="Q74" i="12"/>
  <c r="U74" i="12"/>
  <c r="G77" i="12"/>
  <c r="M77" i="12" s="1"/>
  <c r="I77" i="12"/>
  <c r="K77" i="12"/>
  <c r="O77" i="12"/>
  <c r="O76" i="12" s="1"/>
  <c r="Q77" i="12"/>
  <c r="U77" i="12"/>
  <c r="G79" i="12"/>
  <c r="M79" i="12" s="1"/>
  <c r="I79" i="12"/>
  <c r="K79" i="12"/>
  <c r="O79" i="12"/>
  <c r="Q79" i="12"/>
  <c r="U79" i="12"/>
  <c r="G81" i="12"/>
  <c r="I81" i="12"/>
  <c r="K81" i="12"/>
  <c r="M81" i="12"/>
  <c r="O81" i="12"/>
  <c r="Q81" i="12"/>
  <c r="U81" i="12"/>
  <c r="G83" i="12"/>
  <c r="M83" i="12" s="1"/>
  <c r="I83" i="12"/>
  <c r="K83" i="12"/>
  <c r="O83" i="12"/>
  <c r="Q83" i="12"/>
  <c r="U83" i="12"/>
  <c r="G87" i="12"/>
  <c r="M87" i="12" s="1"/>
  <c r="I87" i="12"/>
  <c r="K87" i="12"/>
  <c r="O87" i="12"/>
  <c r="Q87" i="12"/>
  <c r="U87" i="12"/>
  <c r="G89" i="12"/>
  <c r="I89" i="12"/>
  <c r="K89" i="12"/>
  <c r="M89" i="12"/>
  <c r="O89" i="12"/>
  <c r="Q89" i="12"/>
  <c r="U89" i="12"/>
  <c r="G91" i="12"/>
  <c r="I91" i="12"/>
  <c r="K91" i="12"/>
  <c r="O91" i="12"/>
  <c r="Q91" i="12"/>
  <c r="U91" i="12"/>
  <c r="G93" i="12"/>
  <c r="I93" i="12"/>
  <c r="K93" i="12"/>
  <c r="M93" i="12"/>
  <c r="O93" i="12"/>
  <c r="Q93" i="12"/>
  <c r="U93" i="12"/>
  <c r="G95" i="12"/>
  <c r="M95" i="12" s="1"/>
  <c r="I95" i="12"/>
  <c r="K95" i="12"/>
  <c r="O95" i="12"/>
  <c r="Q95" i="12"/>
  <c r="U95" i="12"/>
  <c r="G97" i="12"/>
  <c r="M97" i="12" s="1"/>
  <c r="I97" i="12"/>
  <c r="K97" i="12"/>
  <c r="O97" i="12"/>
  <c r="Q97" i="12"/>
  <c r="U97" i="12"/>
  <c r="G101" i="12"/>
  <c r="M101" i="12" s="1"/>
  <c r="I101" i="12"/>
  <c r="K101" i="12"/>
  <c r="O101" i="12"/>
  <c r="Q101" i="12"/>
  <c r="U101" i="12"/>
  <c r="G105" i="12"/>
  <c r="M105" i="12" s="1"/>
  <c r="I105" i="12"/>
  <c r="K105" i="12"/>
  <c r="O105" i="12"/>
  <c r="Q105" i="12"/>
  <c r="U105" i="12"/>
  <c r="G108" i="12"/>
  <c r="M108" i="12" s="1"/>
  <c r="I108" i="12"/>
  <c r="K108" i="12"/>
  <c r="O108" i="12"/>
  <c r="Q108" i="12"/>
  <c r="U108" i="12"/>
  <c r="G110" i="12"/>
  <c r="I110" i="12"/>
  <c r="K110" i="12"/>
  <c r="M110" i="12"/>
  <c r="O110" i="12"/>
  <c r="Q110" i="12"/>
  <c r="U110" i="12"/>
  <c r="G112" i="12"/>
  <c r="M112" i="12" s="1"/>
  <c r="I112" i="12"/>
  <c r="K112" i="12"/>
  <c r="O112" i="12"/>
  <c r="Q112" i="12"/>
  <c r="U112" i="12"/>
  <c r="G114" i="12"/>
  <c r="I114" i="12"/>
  <c r="K114" i="12"/>
  <c r="M114" i="12"/>
  <c r="O114" i="12"/>
  <c r="Q114" i="12"/>
  <c r="U114" i="12"/>
  <c r="G116" i="12"/>
  <c r="M116" i="12" s="1"/>
  <c r="I116" i="12"/>
  <c r="K116" i="12"/>
  <c r="O116" i="12"/>
  <c r="Q116" i="12"/>
  <c r="U116" i="12"/>
  <c r="G120" i="12"/>
  <c r="I120" i="12"/>
  <c r="K120" i="12"/>
  <c r="O120" i="12"/>
  <c r="Q120" i="12"/>
  <c r="U120" i="12"/>
  <c r="U119" i="12" s="1"/>
  <c r="G121" i="12"/>
  <c r="I121" i="12"/>
  <c r="K121" i="12"/>
  <c r="M121" i="12"/>
  <c r="O121" i="12"/>
  <c r="Q121" i="12"/>
  <c r="U121" i="12"/>
  <c r="G123" i="12"/>
  <c r="M123" i="12" s="1"/>
  <c r="I123" i="12"/>
  <c r="K123" i="12"/>
  <c r="O123" i="12"/>
  <c r="Q123" i="12"/>
  <c r="U123" i="12"/>
  <c r="G124" i="12"/>
  <c r="M124" i="12" s="1"/>
  <c r="I124" i="12"/>
  <c r="K124" i="12"/>
  <c r="O124" i="12"/>
  <c r="Q124" i="12"/>
  <c r="U124" i="12"/>
  <c r="G126" i="12"/>
  <c r="I126" i="12"/>
  <c r="K126" i="12"/>
  <c r="M126" i="12"/>
  <c r="O126" i="12"/>
  <c r="Q126" i="12"/>
  <c r="U126" i="12"/>
  <c r="G128" i="12"/>
  <c r="I128" i="12"/>
  <c r="K128" i="12"/>
  <c r="M128" i="12"/>
  <c r="O128" i="12"/>
  <c r="Q128" i="12"/>
  <c r="U128" i="12"/>
  <c r="G130" i="12"/>
  <c r="M130" i="12" s="1"/>
  <c r="I130" i="12"/>
  <c r="K130" i="12"/>
  <c r="O130" i="12"/>
  <c r="Q130" i="12"/>
  <c r="U130" i="12"/>
  <c r="G132" i="12"/>
  <c r="I132" i="12"/>
  <c r="K132" i="12"/>
  <c r="O132" i="12"/>
  <c r="Q132" i="12"/>
  <c r="U132" i="12"/>
  <c r="G134" i="12"/>
  <c r="I134" i="12"/>
  <c r="K134" i="12"/>
  <c r="M134" i="12"/>
  <c r="O134" i="12"/>
  <c r="Q134" i="12"/>
  <c r="U134" i="12"/>
  <c r="G136" i="12"/>
  <c r="M136" i="12" s="1"/>
  <c r="I136" i="12"/>
  <c r="K136" i="12"/>
  <c r="O136" i="12"/>
  <c r="Q136" i="12"/>
  <c r="U136" i="12"/>
  <c r="G139" i="12"/>
  <c r="M139" i="12" s="1"/>
  <c r="I139" i="12"/>
  <c r="K139" i="12"/>
  <c r="O139" i="12"/>
  <c r="Q139" i="12"/>
  <c r="U139" i="12"/>
  <c r="G141" i="12"/>
  <c r="M141" i="12" s="1"/>
  <c r="I141" i="12"/>
  <c r="K141" i="12"/>
  <c r="O141" i="12"/>
  <c r="Q141" i="12"/>
  <c r="U141" i="12"/>
  <c r="G143" i="12"/>
  <c r="M143" i="12" s="1"/>
  <c r="I143" i="12"/>
  <c r="K143" i="12"/>
  <c r="O143" i="12"/>
  <c r="Q143" i="12"/>
  <c r="U143" i="12"/>
  <c r="G146" i="12"/>
  <c r="M146" i="12" s="1"/>
  <c r="I146" i="12"/>
  <c r="K146" i="12"/>
  <c r="O146" i="12"/>
  <c r="Q146" i="12"/>
  <c r="U146" i="12"/>
  <c r="G150" i="12"/>
  <c r="I150" i="12"/>
  <c r="K150" i="12"/>
  <c r="M150" i="12"/>
  <c r="O150" i="12"/>
  <c r="Q150" i="12"/>
  <c r="U150" i="12"/>
  <c r="G155" i="12"/>
  <c r="M155" i="12" s="1"/>
  <c r="I155" i="12"/>
  <c r="K155" i="12"/>
  <c r="O155" i="12"/>
  <c r="Q155" i="12"/>
  <c r="U155" i="12"/>
  <c r="G158" i="12"/>
  <c r="M158" i="12" s="1"/>
  <c r="I158" i="12"/>
  <c r="K158" i="12"/>
  <c r="O158" i="12"/>
  <c r="Q158" i="12"/>
  <c r="U158" i="12"/>
  <c r="G161" i="12"/>
  <c r="I161" i="12"/>
  <c r="K161" i="12"/>
  <c r="M161" i="12"/>
  <c r="O161" i="12"/>
  <c r="Q161" i="12"/>
  <c r="U161" i="12"/>
  <c r="G164" i="12"/>
  <c r="I164" i="12"/>
  <c r="K164" i="12"/>
  <c r="O164" i="12"/>
  <c r="O163" i="12" s="1"/>
  <c r="Q164" i="12"/>
  <c r="U164" i="12"/>
  <c r="G168" i="12"/>
  <c r="M168" i="12" s="1"/>
  <c r="I168" i="12"/>
  <c r="K168" i="12"/>
  <c r="O168" i="12"/>
  <c r="Q168" i="12"/>
  <c r="U168" i="12"/>
  <c r="G170" i="12"/>
  <c r="I170" i="12"/>
  <c r="K170" i="12"/>
  <c r="M170" i="12"/>
  <c r="O170" i="12"/>
  <c r="Q170" i="12"/>
  <c r="U170" i="12"/>
  <c r="G175" i="12"/>
  <c r="I175" i="12"/>
  <c r="K175" i="12"/>
  <c r="M175" i="12"/>
  <c r="O175" i="12"/>
  <c r="Q175" i="12"/>
  <c r="U175" i="12"/>
  <c r="G177" i="12"/>
  <c r="M177" i="12" s="1"/>
  <c r="I177" i="12"/>
  <c r="K177" i="12"/>
  <c r="O177" i="12"/>
  <c r="Q177" i="12"/>
  <c r="U177" i="12"/>
  <c r="G180" i="12"/>
  <c r="I180" i="12"/>
  <c r="K180" i="12"/>
  <c r="M180" i="12"/>
  <c r="O180" i="12"/>
  <c r="Q180" i="12"/>
  <c r="U180" i="12"/>
  <c r="G183" i="12"/>
  <c r="I183" i="12"/>
  <c r="K183" i="12"/>
  <c r="M183" i="12"/>
  <c r="O183" i="12"/>
  <c r="Q183" i="12"/>
  <c r="U183" i="12"/>
  <c r="G186" i="12"/>
  <c r="G185" i="12" s="1"/>
  <c r="I53" i="1" s="1"/>
  <c r="I186" i="12"/>
  <c r="I185" i="12" s="1"/>
  <c r="K186" i="12"/>
  <c r="K185" i="12" s="1"/>
  <c r="O186" i="12"/>
  <c r="O185" i="12" s="1"/>
  <c r="Q186" i="12"/>
  <c r="Q185" i="12" s="1"/>
  <c r="U186" i="12"/>
  <c r="U185" i="12" s="1"/>
  <c r="Q192" i="12"/>
  <c r="G193" i="12"/>
  <c r="G192" i="12" s="1"/>
  <c r="I54" i="1" s="1"/>
  <c r="I17" i="1" s="1"/>
  <c r="I193" i="12"/>
  <c r="I192" i="12" s="1"/>
  <c r="K193" i="12"/>
  <c r="K192" i="12" s="1"/>
  <c r="O193" i="12"/>
  <c r="O192" i="12" s="1"/>
  <c r="Q193" i="12"/>
  <c r="U193" i="12"/>
  <c r="U192" i="12" s="1"/>
  <c r="G196" i="12"/>
  <c r="G195" i="12" s="1"/>
  <c r="I55" i="1" s="1"/>
  <c r="I196" i="12"/>
  <c r="I195" i="12" s="1"/>
  <c r="K196" i="12"/>
  <c r="K195" i="12" s="1"/>
  <c r="O196" i="12"/>
  <c r="O195" i="12" s="1"/>
  <c r="Q196" i="12"/>
  <c r="Q195" i="12" s="1"/>
  <c r="U196" i="12"/>
  <c r="U195" i="12" s="1"/>
  <c r="G199" i="12"/>
  <c r="G198" i="12" s="1"/>
  <c r="I56" i="1" s="1"/>
  <c r="I199" i="12"/>
  <c r="I198" i="12" s="1"/>
  <c r="K199" i="12"/>
  <c r="O199" i="12"/>
  <c r="Q199" i="12"/>
  <c r="Q198" i="12" s="1"/>
  <c r="U199" i="12"/>
  <c r="G202" i="12"/>
  <c r="I202" i="12"/>
  <c r="K202" i="12"/>
  <c r="M202" i="12"/>
  <c r="O202" i="12"/>
  <c r="Q202" i="12"/>
  <c r="U202" i="12"/>
  <c r="G203" i="12"/>
  <c r="M203" i="12" s="1"/>
  <c r="I203" i="12"/>
  <c r="K203" i="12"/>
  <c r="O203" i="12"/>
  <c r="Q203" i="12"/>
  <c r="U203" i="12"/>
  <c r="G207" i="12"/>
  <c r="M207" i="12" s="1"/>
  <c r="I207" i="12"/>
  <c r="K207" i="12"/>
  <c r="O207" i="12"/>
  <c r="Q207" i="12"/>
  <c r="U207" i="12"/>
  <c r="G208" i="12"/>
  <c r="I208" i="12"/>
  <c r="K208" i="12"/>
  <c r="M208" i="12"/>
  <c r="O208" i="12"/>
  <c r="Q208" i="12"/>
  <c r="U208" i="12"/>
  <c r="G209" i="12"/>
  <c r="M209" i="12" s="1"/>
  <c r="I209" i="12"/>
  <c r="K209" i="12"/>
  <c r="O209" i="12"/>
  <c r="Q209" i="12"/>
  <c r="U209" i="12"/>
  <c r="G210" i="12"/>
  <c r="M210" i="12" s="1"/>
  <c r="I210" i="12"/>
  <c r="I206" i="12" s="1"/>
  <c r="K210" i="12"/>
  <c r="O210" i="12"/>
  <c r="Q210" i="12"/>
  <c r="U210" i="12"/>
  <c r="G211" i="12"/>
  <c r="I211" i="12"/>
  <c r="K211" i="12"/>
  <c r="M211" i="12"/>
  <c r="O211" i="12"/>
  <c r="Q211" i="12"/>
  <c r="U211" i="12"/>
  <c r="G212" i="12"/>
  <c r="M212" i="12" s="1"/>
  <c r="I212" i="12"/>
  <c r="K212" i="12"/>
  <c r="O212" i="12"/>
  <c r="Q212" i="12"/>
  <c r="U212" i="12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I18" i="1" l="1"/>
  <c r="F40" i="1"/>
  <c r="G23" i="1" s="1"/>
  <c r="H39" i="1"/>
  <c r="I39" i="1" s="1"/>
  <c r="I40" i="1" s="1"/>
  <c r="J39" i="1" s="1"/>
  <c r="J40" i="1" s="1"/>
  <c r="U125" i="12"/>
  <c r="K125" i="12"/>
  <c r="I119" i="12"/>
  <c r="G82" i="12"/>
  <c r="I49" i="1" s="1"/>
  <c r="O8" i="12"/>
  <c r="O206" i="12"/>
  <c r="G206" i="12"/>
  <c r="I57" i="1" s="1"/>
  <c r="I19" i="1" s="1"/>
  <c r="M199" i="12"/>
  <c r="U163" i="12"/>
  <c r="I163" i="12"/>
  <c r="O125" i="12"/>
  <c r="O119" i="12"/>
  <c r="U82" i="12"/>
  <c r="K82" i="12"/>
  <c r="U76" i="12"/>
  <c r="K76" i="12"/>
  <c r="G76" i="12"/>
  <c r="I48" i="1" s="1"/>
  <c r="U8" i="12"/>
  <c r="I8" i="12"/>
  <c r="Q206" i="12"/>
  <c r="O198" i="12"/>
  <c r="M193" i="12"/>
  <c r="M192" i="12" s="1"/>
  <c r="K163" i="12"/>
  <c r="G125" i="12"/>
  <c r="I51" i="1" s="1"/>
  <c r="Q125" i="12"/>
  <c r="I125" i="12"/>
  <c r="Q119" i="12"/>
  <c r="G119" i="12"/>
  <c r="I50" i="1" s="1"/>
  <c r="O82" i="12"/>
  <c r="K8" i="12"/>
  <c r="U206" i="12"/>
  <c r="K206" i="12"/>
  <c r="U198" i="12"/>
  <c r="K198" i="12"/>
  <c r="Q163" i="12"/>
  <c r="G163" i="12"/>
  <c r="I52" i="1" s="1"/>
  <c r="K119" i="12"/>
  <c r="Q82" i="12"/>
  <c r="I82" i="12"/>
  <c r="Q76" i="12"/>
  <c r="I76" i="12"/>
  <c r="G8" i="12"/>
  <c r="Q8" i="12"/>
  <c r="G28" i="1"/>
  <c r="M76" i="12"/>
  <c r="M206" i="12"/>
  <c r="M198" i="12"/>
  <c r="M196" i="12"/>
  <c r="M195" i="12" s="1"/>
  <c r="M186" i="12"/>
  <c r="M185" i="12" s="1"/>
  <c r="M164" i="12"/>
  <c r="M163" i="12" s="1"/>
  <c r="M132" i="12"/>
  <c r="M125" i="12" s="1"/>
  <c r="M120" i="12"/>
  <c r="M119" i="12" s="1"/>
  <c r="M91" i="12"/>
  <c r="M82" i="12" s="1"/>
  <c r="M14" i="12"/>
  <c r="M8" i="12" s="1"/>
  <c r="H40" i="1"/>
  <c r="G214" i="12" l="1"/>
  <c r="I47" i="1"/>
  <c r="G24" i="1"/>
  <c r="G29" i="1" s="1"/>
  <c r="I16" i="1" l="1"/>
  <c r="I21" i="1" s="1"/>
  <c r="I58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<sst xmlns="http://schemas.openxmlformats.org/spreadsheetml/2006/main" count="753" uniqueCount="374">
  <si>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</si>
  <si>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</si>
  <si>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</si>
  <si>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</si>
  <si>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</si>
  <si>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</si>
  <si>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</si>
  <si>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</si>
  <si>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</si>
  <si>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</si>
  <si>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</si>
  <si>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</si>
  <si>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</si>
  <si>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</si>
  <si>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</si>
  <si>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</si>
  <si>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</si>
  <si>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</si>
  <si>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</si>
  <si>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</si>
  <si>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</si>
  <si>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</si>
  <si>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</si>
  <si>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</si>
  <si>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</si>
  <si>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</si>
  <si>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</si>
  <si>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</si>
  <si>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</si>
  <si>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</si>
  <si>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</si>
  <si>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</si>
  <si>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</si>
  <si>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</si>
  <si>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</si>
  <si>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</si>
  <si>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</si>
  <si>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</si>
  <si>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</si>
  <si>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</si>
  <si>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</si>
  <si>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</si>
  <si>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</si>
  <si>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</si>
  <si>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</si>
  <si>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Sokolov, ulice Pionýrů - stavební úpravy místní komunikace</t>
  </si>
  <si>
    <t>Město Sokolov</t>
  </si>
  <si>
    <t>Rokycanova 1929</t>
  </si>
  <si>
    <t>Sokolov</t>
  </si>
  <si>
    <t>35601</t>
  </si>
  <si>
    <t>00259586</t>
  </si>
  <si>
    <t>CZ00259586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</si>
  <si>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</si>
  <si>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</si>
  <si>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</si>
  <si>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</si>
  <si>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</si>
  <si>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</si>
  <si>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</si>
  <si>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</si>
  <si>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</si>
  <si>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</si>
  <si>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</si>
  <si>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</si>
  <si>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</si>
  <si>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</si>
  <si>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</si>
  <si>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</si>
  <si>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</si>
  <si>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</si>
  <si>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</si>
  <si>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711</t>
  </si>
  <si>
    <t>Izolace proti vodě</t>
  </si>
  <si>
    <t>M21</t>
  </si>
  <si>
    <t>Elektromontáže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</si>
  <si>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</si>
  <si>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</si>
  <si>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</si>
  <si>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</si>
  <si>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</si>
  <si>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</si>
  <si>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</si>
  <si>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</si>
  <si>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</si>
  <si>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</si>
  <si>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</si>
  <si>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</si>
  <si>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</si>
  <si>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</si>
  <si>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</si>
  <si>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</si>
  <si>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</si>
  <si>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</si>
  <si>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</si>
  <si>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</si>
  <si>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</si>
  <si>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</si>
  <si>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</si>
  <si>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</si>
  <si>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</si>
  <si>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</si>
  <si>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</si>
  <si>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</si>
  <si>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</si>
  <si>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</si>
  <si>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</si>
  <si>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121101100R00</t>
  </si>
  <si>
    <t>Sejmutí ornice, pl. do 400 m2, přemístění do 50 m</t>
  </si>
  <si>
    <t>m3</t>
  </si>
  <si>
    <t>POL1_0</t>
  </si>
  <si>
    <t>(80,8101+15,2934+0,5942+35,7908+27,20)*0,10</t>
  </si>
  <si>
    <t>VV</t>
  </si>
  <si>
    <t>111201101R00</t>
  </si>
  <si>
    <t>Odstranění křovin i s kořeny na ploše do 1000 m2</t>
  </si>
  <si>
    <t>m2</t>
  </si>
  <si>
    <t>122202201R00</t>
  </si>
  <si>
    <t>(80,8101+15,2934+0,5942+35,7908)*0,40</t>
  </si>
  <si>
    <t>122202209R00</t>
  </si>
  <si>
    <t>Příplatek za lepivost - odkop. pro silnice v hor.3</t>
  </si>
  <si>
    <t>139601102R00</t>
  </si>
  <si>
    <t>Ruční výkop jam, rýh a šachet v hornině tř. 3</t>
  </si>
  <si>
    <t>47,1541*0,80</t>
  </si>
  <si>
    <t>38,00*0,60*0,80*2</t>
  </si>
  <si>
    <t>131201201R00</t>
  </si>
  <si>
    <t>Hloubení zapažených jam v hor.3 do 100 m3</t>
  </si>
  <si>
    <t>31,200*2,80</t>
  </si>
  <si>
    <t>122201109R00</t>
  </si>
  <si>
    <t>Příplatek za lepivost - odkopávky v hor. 3</t>
  </si>
  <si>
    <t>120001101R00</t>
  </si>
  <si>
    <t>Příplatek za ztížení vykopávky v blízkosti vedení</t>
  </si>
  <si>
    <t>31,3274*0,40</t>
  </si>
  <si>
    <t>38,00*0,60*0,80</t>
  </si>
  <si>
    <t>151101201R00</t>
  </si>
  <si>
    <t>Pažení stěn výkopu - příložné - hloubky do 4 m</t>
  </si>
  <si>
    <t>22,80*2,80</t>
  </si>
  <si>
    <t>151101211R00</t>
  </si>
  <si>
    <t>Odstranění pažení stěn - příložné - hl. do 4 m</t>
  </si>
  <si>
    <t>162701105R00</t>
  </si>
  <si>
    <t>Vodorovné přemístění výkopku z hor.1-4 do 10000 m</t>
  </si>
  <si>
    <t>52,9954</t>
  </si>
  <si>
    <t>87,36</t>
  </si>
  <si>
    <t>74,20328</t>
  </si>
  <si>
    <t>162701109R00</t>
  </si>
  <si>
    <t>Příplatek k vod. přemístění hor.1-4 za další 1 km</t>
  </si>
  <si>
    <t>214,55868*5</t>
  </si>
  <si>
    <t>171201201R00</t>
  </si>
  <si>
    <t>Uložení sypaniny na skl.-sypanina na výšku přes 2m</t>
  </si>
  <si>
    <t>199000002R00</t>
  </si>
  <si>
    <t>Poplatek za skládku horniny 1- 4</t>
  </si>
  <si>
    <t>113202111R00</t>
  </si>
  <si>
    <t>Vytrhání obrub obrubníků silničních</t>
  </si>
  <si>
    <t>m</t>
  </si>
  <si>
    <t>9,2158+7,6864+9,1897</t>
  </si>
  <si>
    <t>113204111R00</t>
  </si>
  <si>
    <t>Vytrhání obrubníků zahradních</t>
  </si>
  <si>
    <t>5,2581+10,3585+8,00</t>
  </si>
  <si>
    <t>113231426R00</t>
  </si>
  <si>
    <t>Bourání odvodňovacího žlabu, zatíž. D400, š.260 mm</t>
  </si>
  <si>
    <t>7,1424</t>
  </si>
  <si>
    <t>113106231R00</t>
  </si>
  <si>
    <t>Rozebrání dlažeb ze zámkové dlažby v kamenivu</t>
  </si>
  <si>
    <t>23,7699</t>
  </si>
  <si>
    <t>113106241R00</t>
  </si>
  <si>
    <t>Rozebrání ploch komunikací ze silničních panelů</t>
  </si>
  <si>
    <t>Plocha podél bytových domů</t>
  </si>
  <si>
    <t>POP</t>
  </si>
  <si>
    <t>68,8115</t>
  </si>
  <si>
    <t>113108410R00</t>
  </si>
  <si>
    <t>Odstranění asfaltové vrstvy pl.nad 50 m2, tl.10 cm</t>
  </si>
  <si>
    <t>(880,2715+4,00)-84,1375</t>
  </si>
  <si>
    <t>113107630R00</t>
  </si>
  <si>
    <t>Odstranění podkladu nad 50 m2,kam.drcené tl.30 cm</t>
  </si>
  <si>
    <t>113107640R00</t>
  </si>
  <si>
    <t>Odstranění podkladu nad 50 m2,kam.drcené tl.40 cm</t>
  </si>
  <si>
    <t>80,9472</t>
  </si>
  <si>
    <t>199000003R00</t>
  </si>
  <si>
    <t>Poplatek za skládku horniny 5 - 7</t>
  </si>
  <si>
    <t>800,134*0,30</t>
  </si>
  <si>
    <t>80,9472*0,40</t>
  </si>
  <si>
    <t>181101102R00</t>
  </si>
  <si>
    <t>Úprava pláně v zářezech v hor. 1-4, se zhutněním</t>
  </si>
  <si>
    <t>Asfalt:768,2056</t>
  </si>
  <si>
    <t>Dlažba 80:18,6086</t>
  </si>
  <si>
    <t>Dlažba 80 reliéfní:9,0174</t>
  </si>
  <si>
    <t>Dlažba 60:122,6123+15,1416</t>
  </si>
  <si>
    <t>174101101R00</t>
  </si>
  <si>
    <t>Zásyp jam, rýh, šachet se zhutněním</t>
  </si>
  <si>
    <t>((0,165+0,85)/2*2,55)*(2,10+6,00+2,10+6,00)</t>
  </si>
  <si>
    <t>58344169R</t>
  </si>
  <si>
    <t>Štěrkodrtě frakce 0-32 A</t>
  </si>
  <si>
    <t>t</t>
  </si>
  <si>
    <t>POL3_0</t>
  </si>
  <si>
    <t>20,96482*1,62</t>
  </si>
  <si>
    <t>181301101R00</t>
  </si>
  <si>
    <t>Rozprostření ornice, rovina, tl. do 10 cm do 500m2</t>
  </si>
  <si>
    <t>410,3880</t>
  </si>
  <si>
    <t>10364200R</t>
  </si>
  <si>
    <t>Ornice pro pozemkové úpravy</t>
  </si>
  <si>
    <t>41,3880-15,96885</t>
  </si>
  <si>
    <t>180402111R00</t>
  </si>
  <si>
    <t>Založení trávníku parkového výsevem v rovině</t>
  </si>
  <si>
    <t>410,388</t>
  </si>
  <si>
    <t>00572410R</t>
  </si>
  <si>
    <t>Směs travní parková II. mírná zátěž PROFI, á 25 kg</t>
  </si>
  <si>
    <t>kg</t>
  </si>
  <si>
    <t>410,388*0,03</t>
  </si>
  <si>
    <t>185803111R00</t>
  </si>
  <si>
    <t>Ošetření trávníku v rovině</t>
  </si>
  <si>
    <t>273324117R00</t>
  </si>
  <si>
    <t>Železobeton základových desek z betonu C 25/30 XA2</t>
  </si>
  <si>
    <t>6,30*2,15*0,15</t>
  </si>
  <si>
    <t>273361411R00</t>
  </si>
  <si>
    <t>Výztuž základových desek ze svařovaných sítí,mosty</t>
  </si>
  <si>
    <t>(6,30*2,10*2,02)*0,001</t>
  </si>
  <si>
    <t>593834520Sou</t>
  </si>
  <si>
    <t>Podzemní kontejner na tříděný odpad</t>
  </si>
  <si>
    <t>kus</t>
  </si>
  <si>
    <t>564861111R00</t>
  </si>
  <si>
    <t>Podklad ze štěrkodrti po zhutnění tloušťky 20 cm</t>
  </si>
  <si>
    <t>740,6101</t>
  </si>
  <si>
    <t>20,0895</t>
  </si>
  <si>
    <t>7,5060</t>
  </si>
  <si>
    <t>567122112R00</t>
  </si>
  <si>
    <t>Podklad z kameniva zpev.cementem SC C8/10 tl.13 cm</t>
  </si>
  <si>
    <t>764,2056+4,00</t>
  </si>
  <si>
    <t>573111113R00</t>
  </si>
  <si>
    <t>Postřik živičný infiltr.+ posyp, asfalt 1,5 kg/m2</t>
  </si>
  <si>
    <t>565151211R00</t>
  </si>
  <si>
    <t>Podklad z obal kam.ACP 16+,ACP 22+,nad 3 m,tl.7 cm</t>
  </si>
  <si>
    <t>573211111R00</t>
  </si>
  <si>
    <t>Postřik živičný spojovací z asfaltu 0,5-0,7 kg/m2</t>
  </si>
  <si>
    <t>577132211RT2</t>
  </si>
  <si>
    <t>Beton asfalt. ACO 8, nebo ACO 11, nad 3 m, 4 cm, plochy 201-1000 m2</t>
  </si>
  <si>
    <t>564851113R00</t>
  </si>
  <si>
    <t>Podklad ze štěrkodrti po zhutnění tloušťky 17 cm</t>
  </si>
  <si>
    <t>567122111R00</t>
  </si>
  <si>
    <t>Podklad z kameniva zpev.cementem SC C8/10 tl.12 cm</t>
  </si>
  <si>
    <t>596215040R00</t>
  </si>
  <si>
    <t>Kladení zámkové dlažby tl. 8 cm do drtě tl. 4 cm</t>
  </si>
  <si>
    <t>592452655R</t>
  </si>
  <si>
    <t>Dlažba BEST KLASIKO přírodní 20x10x8, povrch STANDARD</t>
  </si>
  <si>
    <t>Dlažba 80:18,6086*1,05</t>
  </si>
  <si>
    <t>59245264R</t>
  </si>
  <si>
    <t>Dlažba BEST KLASIKO červená pro nevidomé 20x10x8, povrch STANDARD</t>
  </si>
  <si>
    <t>596215020R00</t>
  </si>
  <si>
    <t>Kladení zámkové dlažby tl. 6 cm do drtě tl. 3 cm</t>
  </si>
  <si>
    <t>59245308R</t>
  </si>
  <si>
    <t>Dlažba BEST KLASIKO přírodní  20x10x6</t>
  </si>
  <si>
    <t>Dlažba 60:(122,6123+15,1416)*1,05</t>
  </si>
  <si>
    <t>589651111R00</t>
  </si>
  <si>
    <t>Kryt sportovních ploch polyuretanový CONIPUR SP</t>
  </si>
  <si>
    <t>Pochozí plocha u podzemnch kontejnerů</t>
  </si>
  <si>
    <t>(3,42-0,30)*3</t>
  </si>
  <si>
    <t>895941311RT2</t>
  </si>
  <si>
    <t>Zřízení vpusti uliční z dílců typ UVB - 50, včetně dodávky dílců pro uliční vpusti TBV</t>
  </si>
  <si>
    <t>871313121RT2</t>
  </si>
  <si>
    <t>Montáž trub z plastu, gumový kroužek, DN 150, včetně dodávky trub PVC hrdlových 160x4,0x5000</t>
  </si>
  <si>
    <t>4,30+5,15+0,50+0,50</t>
  </si>
  <si>
    <t>899331111R00</t>
  </si>
  <si>
    <t>Výšková úprava vstupu do 20 cm, zvýšení poklopu</t>
  </si>
  <si>
    <t>899231111R00</t>
  </si>
  <si>
    <t>Výšková úprava vstupu do 20 cm, zvýšení mříže</t>
  </si>
  <si>
    <t>917862111RT8</t>
  </si>
  <si>
    <t>Osazení stojat. obrub.bet. s opěrou,lože z C 12/15, včetně obrubníku  100/15/30</t>
  </si>
  <si>
    <t>11,9691+47,8986+12,6846+40,6961+18,4818+36,8242+77,1584</t>
  </si>
  <si>
    <t>916661111RT3</t>
  </si>
  <si>
    <t>Osazení park. obrubníků do lože z C 12/15 s opěrou, včetně obrubníku 80x250x500 mm</t>
  </si>
  <si>
    <t>22,8000+18,8581+2,0610+41,6372</t>
  </si>
  <si>
    <t>915791111R00</t>
  </si>
  <si>
    <t>Předznačení pro značení dělicí čáry,vodicí proužky</t>
  </si>
  <si>
    <t>5,425*25</t>
  </si>
  <si>
    <t>915711111R00</t>
  </si>
  <si>
    <t>Vodorovné značení dělicích čar 12 cm střík.barvou</t>
  </si>
  <si>
    <t>915791112R00</t>
  </si>
  <si>
    <t>Předznačení pro značení stopčáry, zebry, nápisů</t>
  </si>
  <si>
    <t>0,75</t>
  </si>
  <si>
    <t>915721111R00</t>
  </si>
  <si>
    <t>Vodorovné značení střík.barvou stopčar,zeber atd.</t>
  </si>
  <si>
    <t>logo osoby na invalidním vozíku</t>
  </si>
  <si>
    <t>914001121RT6</t>
  </si>
  <si>
    <t>Osaz.sloupku dopr.značky vč. bet.základu+Al patka, včetně dodávky sloupku a značky</t>
  </si>
  <si>
    <t>6</t>
  </si>
  <si>
    <t>914001125R00</t>
  </si>
  <si>
    <t>Osazení svislé dopr.značky na sloupek nebo konzolu</t>
  </si>
  <si>
    <t>9</t>
  </si>
  <si>
    <t>40445045.AR</t>
  </si>
  <si>
    <t>Značka dopr inf IP 4b-7,10a,b 500/500 fól1,HIG10</t>
  </si>
  <si>
    <t>IP4b - Jednosměrný provoz</t>
  </si>
  <si>
    <t>40445055.AR</t>
  </si>
  <si>
    <t>Značka dopr inf IP 26a, b, 750/1000 fól1, EG 7letá</t>
  </si>
  <si>
    <t>IZ5a - Obytná zóna</t>
  </si>
  <si>
    <t>IZ5b - Konec obytné zóny</t>
  </si>
  <si>
    <t>40445023.AR</t>
  </si>
  <si>
    <t>Značka doprav zákazová B1-B34 700 fól 1, EG 7letá</t>
  </si>
  <si>
    <t>2 x B2 - zákaz vjezdu všech vozidel</t>
  </si>
  <si>
    <t>1 x C2a - Přikázaný směr jízdy vpravo</t>
  </si>
  <si>
    <t>1 x C2c - Přikázaný směr jízdyx vlevo</t>
  </si>
  <si>
    <t>4</t>
  </si>
  <si>
    <t>40445050.AR</t>
  </si>
  <si>
    <t>Značka dopr inf IP 11-13 500/700 fól1, EG7letá</t>
  </si>
  <si>
    <t>IP12 - Parkoviště RESERVÉ s piktogramem č. 225</t>
  </si>
  <si>
    <t>40445159.AR</t>
  </si>
  <si>
    <t>Značka dopr dodat E 8d-e 500/150 fól 1, EG 7 letá</t>
  </si>
  <si>
    <t>E8d - Úsek platnosti - šipka doleva, délka 3,50m</t>
  </si>
  <si>
    <t>919735113R00</t>
  </si>
  <si>
    <t>Řezání stávajícího živičného krytu tl. 10 - 15 cm</t>
  </si>
  <si>
    <t>9,00+23,50+4,00+11,75+6,10+2,00</t>
  </si>
  <si>
    <t>979082213R00</t>
  </si>
  <si>
    <t>Vodorovná doprava suti po suchu do 1 km</t>
  </si>
  <si>
    <t>175,02948</t>
  </si>
  <si>
    <t>528,08844</t>
  </si>
  <si>
    <t>71,23354</t>
  </si>
  <si>
    <t>979082219R00</t>
  </si>
  <si>
    <t>Příplatek za dopravu suti po suchu za další 1 km</t>
  </si>
  <si>
    <t>774,35146*14</t>
  </si>
  <si>
    <t>979084216R00</t>
  </si>
  <si>
    <t>Vodorovná doprava vybour. hmot po suchu do 5 km</t>
  </si>
  <si>
    <t>7,04481+2,95208</t>
  </si>
  <si>
    <t>3,31636</t>
  </si>
  <si>
    <t>5,34823</t>
  </si>
  <si>
    <t>28,07509</t>
  </si>
  <si>
    <t>979084219R00</t>
  </si>
  <si>
    <t>Příplatek k dopravě vybour.hmot za dalších 5 km</t>
  </si>
  <si>
    <t>46,73657*2</t>
  </si>
  <si>
    <t>979990103R00</t>
  </si>
  <si>
    <t>Poplatek za skládku suti - beton do 30x30 cm</t>
  </si>
  <si>
    <t>979990104R00</t>
  </si>
  <si>
    <t>Poplatek za skládku suti - beton nad 30x30 cm</t>
  </si>
  <si>
    <t>28,075209</t>
  </si>
  <si>
    <t>979990112R00</t>
  </si>
  <si>
    <t>Poplatek za skládku suti-obal.kam.-asfalt do 30x30</t>
  </si>
  <si>
    <t>176,02948</t>
  </si>
  <si>
    <t>998225111R00</t>
  </si>
  <si>
    <t>Přesun hmot, pozemní komunikace, kryt živičný</t>
  </si>
  <si>
    <t>76,46999</t>
  </si>
  <si>
    <t>5,15831</t>
  </si>
  <si>
    <t>974,370079</t>
  </si>
  <si>
    <t>13,56025</t>
  </si>
  <si>
    <t>93,02624</t>
  </si>
  <si>
    <t>711132311R00</t>
  </si>
  <si>
    <t>Prov. izolace nopovou fólií svisle, vč.uchyc.prvků</t>
  </si>
  <si>
    <t>33,00*1,00</t>
  </si>
  <si>
    <t>210500020RAA</t>
  </si>
  <si>
    <t>Venkovní osvětlení, stožár uliční, stožár ocelový výška 8 m</t>
  </si>
  <si>
    <t>POL2_0</t>
  </si>
  <si>
    <t>Přeložení sloupu VO</t>
  </si>
  <si>
    <t>460510022R00</t>
  </si>
  <si>
    <t>Kabelový prostup z plast.trub, DN do 15 cm</t>
  </si>
  <si>
    <t>62,31</t>
  </si>
  <si>
    <t>5,48</t>
  </si>
  <si>
    <t>3457114729R</t>
  </si>
  <si>
    <t>Trubka kabelová chránička KOPODUR KD 09200</t>
  </si>
  <si>
    <t>460570003R00</t>
  </si>
  <si>
    <t>Zához rýhy 20/50 cm, hornina třídy 3, se zhutněním</t>
  </si>
  <si>
    <t>68,00</t>
  </si>
  <si>
    <t>38,00</t>
  </si>
  <si>
    <t>005111021R</t>
  </si>
  <si>
    <t>Vytyčení inženýrských sítí</t>
  </si>
  <si>
    <t>Soubor</t>
  </si>
  <si>
    <t>005111020R</t>
  </si>
  <si>
    <t>Vytyčení stavby</t>
  </si>
  <si>
    <t>004111010R</t>
  </si>
  <si>
    <t xml:space="preserve">Průzkumné práce </t>
  </si>
  <si>
    <t>005211030R</t>
  </si>
  <si>
    <t xml:space="preserve">Dočasná dopravní opatření </t>
  </si>
  <si>
    <t>005241020R</t>
  </si>
  <si>
    <t xml:space="preserve">Geodetické zaměření skutečného provedení  </t>
  </si>
  <si>
    <t>005211020R</t>
  </si>
  <si>
    <t>Ochrana stávaj. inženýrských sítí na staveništi</t>
  </si>
  <si>
    <t/>
  </si>
  <si>
    <t>SUM</t>
  </si>
  <si>
    <t>POPUZIV</t>
  </si>
  <si>
    <t>END</t>
  </si>
  <si>
    <t>Odkopávky pro silnice v hor. 3 do 100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</si>
</sst>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sheetProtection password="DD18" sheet="1" objects="1" scenarios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opLeftCell="B33" zoomScaleNormal="100" zoomScaleSheetLayoutView="75" workbookViewId="0">
      <selection activeCell="F51" sqref="F5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 x14ac:dyDescent="0.2">
      <c r="A2" s="4"/>
      <c r="B2" s="81" t="s">
        <v>40</v>
      </c>
      <c r="C2" s="82"/>
      <c r="D2" s="226" t="s">
        <v>45</v>
      </c>
      <c r="E2" s="227"/>
      <c r="F2" s="227"/>
      <c r="G2" s="227"/>
      <c r="H2" s="227"/>
      <c r="I2" s="227"/>
      <c r="J2" s="228"/>
      <c r="O2" s="2"/>
    </row>
    <row r="3" spans="1:15" ht="23.25" hidden="1" customHeight="1" x14ac:dyDescent="0.2">
      <c r="A3" s="4"/>
      <c r="B3" s="83" t="s">
        <v>43</v>
      </c>
      <c r="C3" s="84"/>
      <c r="D3" s="219"/>
      <c r="E3" s="220"/>
      <c r="F3" s="220"/>
      <c r="G3" s="220"/>
      <c r="H3" s="220"/>
      <c r="I3" s="220"/>
      <c r="J3" s="221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0"/>
      <c r="E11" s="230"/>
      <c r="F11" s="230"/>
      <c r="G11" s="230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18"/>
      <c r="E13" s="218"/>
      <c r="F13" s="218"/>
      <c r="G13" s="21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9"/>
      <c r="F15" s="229"/>
      <c r="G15" s="214"/>
      <c r="H15" s="214"/>
      <c r="I15" s="214" t="s">
        <v>28</v>
      </c>
      <c r="J15" s="215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09"/>
      <c r="F16" s="216"/>
      <c r="G16" s="209"/>
      <c r="H16" s="216"/>
      <c r="I16" s="209">
        <f>SUMIF(F47:F57,A16,I47:I57)+SUMIF(F47:F57,"PSU",I47:I57)</f>
        <v>0</v>
      </c>
      <c r="J16" s="210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09"/>
      <c r="F17" s="216"/>
      <c r="G17" s="209"/>
      <c r="H17" s="216"/>
      <c r="I17" s="209">
        <f>SUMIF(F47:F57,A17,I47:I57)</f>
        <v>0</v>
      </c>
      <c r="J17" s="210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09"/>
      <c r="F18" s="216"/>
      <c r="G18" s="209"/>
      <c r="H18" s="216"/>
      <c r="I18" s="209">
        <f>SUMIF(F47:F57,A18,I47:I57)</f>
        <v>0</v>
      </c>
      <c r="J18" s="210"/>
    </row>
    <row r="19" spans="1:10" ht="23.25" customHeight="1" x14ac:dyDescent="0.2">
      <c r="A19" s="141" t="s">
        <v>77</v>
      </c>
      <c r="B19" s="142" t="s">
        <v>26</v>
      </c>
      <c r="C19" s="58"/>
      <c r="D19" s="59"/>
      <c r="E19" s="209"/>
      <c r="F19" s="216"/>
      <c r="G19" s="209"/>
      <c r="H19" s="216"/>
      <c r="I19" s="209">
        <f>SUMIF(F47:F57,A19,I47:I57)</f>
        <v>0</v>
      </c>
      <c r="J19" s="210"/>
    </row>
    <row r="20" spans="1:10" ht="23.25" customHeight="1" x14ac:dyDescent="0.2">
      <c r="A20" s="141" t="s">
        <v>78</v>
      </c>
      <c r="B20" s="142" t="s">
        <v>27</v>
      </c>
      <c r="C20" s="58"/>
      <c r="D20" s="59"/>
      <c r="E20" s="209"/>
      <c r="F20" s="216"/>
      <c r="G20" s="209"/>
      <c r="H20" s="216"/>
      <c r="I20" s="209">
        <f>SUMIF(F47:F57,A20,I47:I57)</f>
        <v>0</v>
      </c>
      <c r="J20" s="210"/>
    </row>
    <row r="21" spans="1:10" ht="23.25" customHeight="1" x14ac:dyDescent="0.2">
      <c r="A21" s="4"/>
      <c r="B21" s="74" t="s">
        <v>28</v>
      </c>
      <c r="C21" s="75"/>
      <c r="D21" s="76"/>
      <c r="E21" s="211"/>
      <c r="F21" s="212"/>
      <c r="G21" s="211"/>
      <c r="H21" s="212"/>
      <c r="I21" s="211">
        <f>SUM(I16:J20)</f>
        <v>0</v>
      </c>
      <c r="J21" s="222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7">
        <f>ZakladDPHSniVypocet</f>
        <v>0</v>
      </c>
      <c r="H23" s="208"/>
      <c r="I23" s="20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2">
        <f>ZakladDPHSni*SazbaDPH1/100</f>
        <v>0</v>
      </c>
      <c r="H24" s="233"/>
      <c r="I24" s="23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7">
        <f>ZakladDPHZaklVypocet</f>
        <v>0</v>
      </c>
      <c r="H25" s="208"/>
      <c r="I25" s="20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f>ZakladDPHZakl*SazbaDPH2/100</f>
        <v>0</v>
      </c>
      <c r="H26" s="204"/>
      <c r="I26" s="204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05">
        <f>0</f>
        <v>0</v>
      </c>
      <c r="H27" s="205"/>
      <c r="I27" s="205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06">
        <f>ZakladDPHSni+DPHSni+ZakladDPHZakl+DPHZakl+Zaokrouhleni</f>
        <v>0</v>
      </c>
      <c r="H29" s="206"/>
      <c r="I29" s="206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44389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1" t="s">
        <v>2</v>
      </c>
      <c r="E35" s="23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52</v>
      </c>
      <c r="C39" s="234" t="s">
        <v>45</v>
      </c>
      <c r="D39" s="235"/>
      <c r="E39" s="235"/>
      <c r="F39" s="108">
        <f>'Rozpočet Pol'!AC214</f>
        <v>0</v>
      </c>
      <c r="G39" s="109">
        <f>'Rozpočet Pol'!AD214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36" t="s">
        <v>53</v>
      </c>
      <c r="C40" s="237"/>
      <c r="D40" s="237"/>
      <c r="E40" s="23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56</v>
      </c>
      <c r="G46" s="129"/>
      <c r="H46" s="129"/>
      <c r="I46" s="239" t="s">
        <v>28</v>
      </c>
      <c r="J46" s="239"/>
    </row>
    <row r="47" spans="1:10" ht="25.5" customHeight="1" x14ac:dyDescent="0.2">
      <c r="A47" s="122"/>
      <c r="B47" s="130" t="s">
        <v>57</v>
      </c>
      <c r="C47" s="241" t="s">
        <v>58</v>
      </c>
      <c r="D47" s="242"/>
      <c r="E47" s="242"/>
      <c r="F47" s="132" t="s">
        <v>23</v>
      </c>
      <c r="G47" s="133"/>
      <c r="H47" s="133"/>
      <c r="I47" s="240">
        <f>'Rozpočet Pol'!G8</f>
        <v>0</v>
      </c>
      <c r="J47" s="240"/>
    </row>
    <row r="48" spans="1:10" ht="25.5" customHeight="1" x14ac:dyDescent="0.2">
      <c r="A48" s="122"/>
      <c r="B48" s="124" t="s">
        <v>59</v>
      </c>
      <c r="C48" s="224" t="s">
        <v>60</v>
      </c>
      <c r="D48" s="225"/>
      <c r="E48" s="225"/>
      <c r="F48" s="134" t="s">
        <v>23</v>
      </c>
      <c r="G48" s="135"/>
      <c r="H48" s="135"/>
      <c r="I48" s="223">
        <f>'Rozpočet Pol'!G76</f>
        <v>0</v>
      </c>
      <c r="J48" s="223"/>
    </row>
    <row r="49" spans="1:10" ht="25.5" customHeight="1" x14ac:dyDescent="0.2">
      <c r="A49" s="122"/>
      <c r="B49" s="124" t="s">
        <v>61</v>
      </c>
      <c r="C49" s="224" t="s">
        <v>62</v>
      </c>
      <c r="D49" s="225"/>
      <c r="E49" s="225"/>
      <c r="F49" s="134" t="s">
        <v>23</v>
      </c>
      <c r="G49" s="135"/>
      <c r="H49" s="135"/>
      <c r="I49" s="223">
        <f>'Rozpočet Pol'!G82</f>
        <v>0</v>
      </c>
      <c r="J49" s="223"/>
    </row>
    <row r="50" spans="1:10" ht="25.5" customHeight="1" x14ac:dyDescent="0.2">
      <c r="A50" s="122"/>
      <c r="B50" s="124" t="s">
        <v>63</v>
      </c>
      <c r="C50" s="224" t="s">
        <v>64</v>
      </c>
      <c r="D50" s="225"/>
      <c r="E50" s="225"/>
      <c r="F50" s="134" t="s">
        <v>23</v>
      </c>
      <c r="G50" s="135"/>
      <c r="H50" s="135"/>
      <c r="I50" s="223">
        <f>'Rozpočet Pol'!G119</f>
        <v>0</v>
      </c>
      <c r="J50" s="223"/>
    </row>
    <row r="51" spans="1:10" ht="25.5" customHeight="1" x14ac:dyDescent="0.2">
      <c r="A51" s="122"/>
      <c r="B51" s="124" t="s">
        <v>65</v>
      </c>
      <c r="C51" s="224" t="s">
        <v>66</v>
      </c>
      <c r="D51" s="225"/>
      <c r="E51" s="225"/>
      <c r="F51" s="134" t="s">
        <v>23</v>
      </c>
      <c r="G51" s="135"/>
      <c r="H51" s="135"/>
      <c r="I51" s="223">
        <f>'Rozpočet Pol'!G125</f>
        <v>0</v>
      </c>
      <c r="J51" s="223"/>
    </row>
    <row r="52" spans="1:10" ht="25.5" customHeight="1" x14ac:dyDescent="0.2">
      <c r="A52" s="122"/>
      <c r="B52" s="124" t="s">
        <v>67</v>
      </c>
      <c r="C52" s="224" t="s">
        <v>68</v>
      </c>
      <c r="D52" s="225"/>
      <c r="E52" s="225"/>
      <c r="F52" s="134" t="s">
        <v>23</v>
      </c>
      <c r="G52" s="135"/>
      <c r="H52" s="135"/>
      <c r="I52" s="223">
        <f>'Rozpočet Pol'!G163</f>
        <v>0</v>
      </c>
      <c r="J52" s="223"/>
    </row>
    <row r="53" spans="1:10" ht="25.5" customHeight="1" x14ac:dyDescent="0.2">
      <c r="A53" s="122"/>
      <c r="B53" s="124" t="s">
        <v>69</v>
      </c>
      <c r="C53" s="224" t="s">
        <v>70</v>
      </c>
      <c r="D53" s="225"/>
      <c r="E53" s="225"/>
      <c r="F53" s="134" t="s">
        <v>23</v>
      </c>
      <c r="G53" s="135"/>
      <c r="H53" s="135"/>
      <c r="I53" s="223">
        <f>'Rozpočet Pol'!G185</f>
        <v>0</v>
      </c>
      <c r="J53" s="223"/>
    </row>
    <row r="54" spans="1:10" ht="25.5" customHeight="1" x14ac:dyDescent="0.2">
      <c r="A54" s="122"/>
      <c r="B54" s="124" t="s">
        <v>71</v>
      </c>
      <c r="C54" s="224" t="s">
        <v>72</v>
      </c>
      <c r="D54" s="225"/>
      <c r="E54" s="225"/>
      <c r="F54" s="134" t="s">
        <v>24</v>
      </c>
      <c r="G54" s="135"/>
      <c r="H54" s="135"/>
      <c r="I54" s="223">
        <f>'Rozpočet Pol'!G192</f>
        <v>0</v>
      </c>
      <c r="J54" s="223"/>
    </row>
    <row r="55" spans="1:10" ht="25.5" customHeight="1" x14ac:dyDescent="0.2">
      <c r="A55" s="122"/>
      <c r="B55" s="124" t="s">
        <v>73</v>
      </c>
      <c r="C55" s="224" t="s">
        <v>74</v>
      </c>
      <c r="D55" s="225"/>
      <c r="E55" s="225"/>
      <c r="F55" s="134" t="s">
        <v>25</v>
      </c>
      <c r="G55" s="135"/>
      <c r="H55" s="135"/>
      <c r="I55" s="223">
        <f>'Rozpočet Pol'!G195</f>
        <v>0</v>
      </c>
      <c r="J55" s="223"/>
    </row>
    <row r="56" spans="1:10" ht="25.5" customHeight="1" x14ac:dyDescent="0.2">
      <c r="A56" s="122"/>
      <c r="B56" s="124" t="s">
        <v>75</v>
      </c>
      <c r="C56" s="224" t="s">
        <v>76</v>
      </c>
      <c r="D56" s="225"/>
      <c r="E56" s="225"/>
      <c r="F56" s="134" t="s">
        <v>25</v>
      </c>
      <c r="G56" s="135"/>
      <c r="H56" s="135"/>
      <c r="I56" s="223">
        <f>'Rozpočet Pol'!G198</f>
        <v>0</v>
      </c>
      <c r="J56" s="223"/>
    </row>
    <row r="57" spans="1:10" ht="25.5" customHeight="1" x14ac:dyDescent="0.2">
      <c r="A57" s="122"/>
      <c r="B57" s="131" t="s">
        <v>77</v>
      </c>
      <c r="C57" s="245" t="s">
        <v>26</v>
      </c>
      <c r="D57" s="246"/>
      <c r="E57" s="246"/>
      <c r="F57" s="136" t="s">
        <v>77</v>
      </c>
      <c r="G57" s="137"/>
      <c r="H57" s="137"/>
      <c r="I57" s="244">
        <f>'Rozpočet Pol'!G206</f>
        <v>0</v>
      </c>
      <c r="J57" s="244"/>
    </row>
    <row r="58" spans="1:10" ht="25.5" customHeight="1" x14ac:dyDescent="0.2">
      <c r="A58" s="123"/>
      <c r="B58" s="127" t="s">
        <v>1</v>
      </c>
      <c r="C58" s="127"/>
      <c r="D58" s="128"/>
      <c r="E58" s="128"/>
      <c r="F58" s="138"/>
      <c r="G58" s="139"/>
      <c r="H58" s="139"/>
      <c r="I58" s="243">
        <f>SUM(I47:I57)</f>
        <v>0</v>
      </c>
      <c r="J58" s="243"/>
    </row>
    <row r="59" spans="1:10" x14ac:dyDescent="0.2">
      <c r="F59" s="140"/>
      <c r="G59" s="96"/>
      <c r="H59" s="140"/>
      <c r="I59" s="96"/>
      <c r="J59" s="96"/>
    </row>
    <row r="60" spans="1:10" x14ac:dyDescent="0.2">
      <c r="F60" s="140"/>
      <c r="G60" s="96"/>
      <c r="H60" s="140"/>
      <c r="I60" s="96"/>
      <c r="J60" s="96"/>
    </row>
    <row r="61" spans="1:10" x14ac:dyDescent="0.2">
      <c r="F61" s="140"/>
      <c r="G61" s="96"/>
      <c r="H61" s="140"/>
      <c r="I61" s="96"/>
      <c r="J61" s="96"/>
    </row>
  </sheetData>
  <sheetProtection password="DD18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58:J58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24"/>
  <sheetViews>
    <sheetView tabSelected="1" workbookViewId="0">
      <selection activeCell="C36" sqref="C36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6" t="s">
        <v>6</v>
      </c>
      <c r="B1" s="256"/>
      <c r="C1" s="256"/>
      <c r="D1" s="256"/>
      <c r="E1" s="256"/>
      <c r="F1" s="256"/>
      <c r="G1" s="256"/>
      <c r="AE1" t="s">
        <v>80</v>
      </c>
    </row>
    <row r="2" spans="1:60" ht="24.95" customHeight="1" x14ac:dyDescent="0.2">
      <c r="A2" s="145" t="s">
        <v>79</v>
      </c>
      <c r="B2" s="143"/>
      <c r="C2" s="257" t="s">
        <v>45</v>
      </c>
      <c r="D2" s="258"/>
      <c r="E2" s="258"/>
      <c r="F2" s="258"/>
      <c r="G2" s="259"/>
      <c r="AE2" t="s">
        <v>81</v>
      </c>
    </row>
    <row r="3" spans="1:60" ht="24.95" hidden="1" customHeight="1" x14ac:dyDescent="0.2">
      <c r="A3" s="146" t="s">
        <v>7</v>
      </c>
      <c r="B3" s="144"/>
      <c r="C3" s="260"/>
      <c r="D3" s="261"/>
      <c r="E3" s="261"/>
      <c r="F3" s="261"/>
      <c r="G3" s="262"/>
      <c r="AE3" t="s">
        <v>82</v>
      </c>
    </row>
    <row r="4" spans="1:60" ht="24.95" hidden="1" customHeight="1" x14ac:dyDescent="0.2">
      <c r="A4" s="146" t="s">
        <v>8</v>
      </c>
      <c r="B4" s="144"/>
      <c r="C4" s="260"/>
      <c r="D4" s="261"/>
      <c r="E4" s="261"/>
      <c r="F4" s="261"/>
      <c r="G4" s="262"/>
      <c r="AE4" t="s">
        <v>83</v>
      </c>
    </row>
    <row r="5" spans="1:60" hidden="1" x14ac:dyDescent="0.2">
      <c r="A5" s="147" t="s">
        <v>84</v>
      </c>
      <c r="B5" s="148"/>
      <c r="C5" s="149"/>
      <c r="D5" s="150"/>
      <c r="E5" s="150"/>
      <c r="F5" s="150"/>
      <c r="G5" s="151"/>
      <c r="AE5" t="s">
        <v>85</v>
      </c>
    </row>
    <row r="7" spans="1:60" ht="38.25" x14ac:dyDescent="0.2">
      <c r="A7" s="157" t="s">
        <v>86</v>
      </c>
      <c r="B7" s="158" t="s">
        <v>87</v>
      </c>
      <c r="C7" s="158" t="s">
        <v>88</v>
      </c>
      <c r="D7" s="157" t="s">
        <v>89</v>
      </c>
      <c r="E7" s="157" t="s">
        <v>90</v>
      </c>
      <c r="F7" s="152" t="s">
        <v>91</v>
      </c>
      <c r="G7" s="174" t="s">
        <v>28</v>
      </c>
      <c r="H7" s="175" t="s">
        <v>29</v>
      </c>
      <c r="I7" s="175" t="s">
        <v>92</v>
      </c>
      <c r="J7" s="175" t="s">
        <v>30</v>
      </c>
      <c r="K7" s="175" t="s">
        <v>93</v>
      </c>
      <c r="L7" s="175" t="s">
        <v>94</v>
      </c>
      <c r="M7" s="175" t="s">
        <v>95</v>
      </c>
      <c r="N7" s="175" t="s">
        <v>96</v>
      </c>
      <c r="O7" s="175" t="s">
        <v>97</v>
      </c>
      <c r="P7" s="175" t="s">
        <v>98</v>
      </c>
      <c r="Q7" s="175" t="s">
        <v>99</v>
      </c>
      <c r="R7" s="175" t="s">
        <v>100</v>
      </c>
      <c r="S7" s="175" t="s">
        <v>101</v>
      </c>
      <c r="T7" s="175" t="s">
        <v>102</v>
      </c>
      <c r="U7" s="160" t="s">
        <v>103</v>
      </c>
    </row>
    <row r="8" spans="1:60" x14ac:dyDescent="0.2">
      <c r="A8" s="176" t="s">
        <v>104</v>
      </c>
      <c r="B8" s="177" t="s">
        <v>57</v>
      </c>
      <c r="C8" s="178" t="s">
        <v>58</v>
      </c>
      <c r="D8" s="159"/>
      <c r="E8" s="179"/>
      <c r="F8" s="180"/>
      <c r="G8" s="180">
        <f>SUMIF(AE9:AE75,"&lt;&gt;NOR",G9:G75)</f>
        <v>0</v>
      </c>
      <c r="H8" s="180"/>
      <c r="I8" s="180">
        <f>SUM(I9:I75)</f>
        <v>0</v>
      </c>
      <c r="J8" s="180"/>
      <c r="K8" s="180">
        <f>SUM(K9:K75)</f>
        <v>0</v>
      </c>
      <c r="L8" s="180"/>
      <c r="M8" s="180">
        <f>SUM(M9:M75)</f>
        <v>0</v>
      </c>
      <c r="N8" s="159"/>
      <c r="O8" s="159">
        <f>SUM(O9:O75)</f>
        <v>76.469989999999996</v>
      </c>
      <c r="P8" s="159"/>
      <c r="Q8" s="159">
        <f>SUM(Q9:Q75)</f>
        <v>822.08802999999989</v>
      </c>
      <c r="R8" s="159"/>
      <c r="S8" s="159"/>
      <c r="T8" s="176"/>
      <c r="U8" s="159">
        <f>SUM(U9:U75)</f>
        <v>899.70999999999992</v>
      </c>
      <c r="AE8" t="s">
        <v>105</v>
      </c>
    </row>
    <row r="9" spans="1:60" outlineLevel="1" x14ac:dyDescent="0.2">
      <c r="A9" s="154">
        <v>1</v>
      </c>
      <c r="B9" s="161" t="s">
        <v>106</v>
      </c>
      <c r="C9" s="192" t="s">
        <v>107</v>
      </c>
      <c r="D9" s="163" t="s">
        <v>108</v>
      </c>
      <c r="E9" s="168">
        <v>15.96885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9.5200000000000007E-2</v>
      </c>
      <c r="U9" s="163">
        <f>ROUND(E9*T9,2)</f>
        <v>1.52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109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/>
      <c r="B10" s="161"/>
      <c r="C10" s="193" t="s">
        <v>110</v>
      </c>
      <c r="D10" s="165"/>
      <c r="E10" s="169">
        <v>15.96885</v>
      </c>
      <c r="F10" s="172"/>
      <c r="G10" s="172"/>
      <c r="H10" s="172"/>
      <c r="I10" s="172"/>
      <c r="J10" s="172"/>
      <c r="K10" s="172"/>
      <c r="L10" s="172"/>
      <c r="M10" s="172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111</v>
      </c>
      <c r="AF10" s="153">
        <v>0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2</v>
      </c>
      <c r="B11" s="161" t="s">
        <v>112</v>
      </c>
      <c r="C11" s="192" t="s">
        <v>113</v>
      </c>
      <c r="D11" s="163" t="s">
        <v>114</v>
      </c>
      <c r="E11" s="168">
        <v>0.5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63">
        <v>0</v>
      </c>
      <c r="O11" s="163">
        <f>ROUND(E11*N11,5)</f>
        <v>0</v>
      </c>
      <c r="P11" s="163">
        <v>0</v>
      </c>
      <c r="Q11" s="163">
        <f>ROUND(E11*P11,5)</f>
        <v>0</v>
      </c>
      <c r="R11" s="163"/>
      <c r="S11" s="163"/>
      <c r="T11" s="164">
        <v>0.17199999999999999</v>
      </c>
      <c r="U11" s="163">
        <f>ROUND(E11*T11,2)</f>
        <v>0.09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109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3</v>
      </c>
      <c r="B12" s="161" t="s">
        <v>115</v>
      </c>
      <c r="C12" s="192" t="s">
        <v>373</v>
      </c>
      <c r="D12" s="163" t="s">
        <v>108</v>
      </c>
      <c r="E12" s="168">
        <v>52.995399999999997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3">
        <v>0</v>
      </c>
      <c r="O12" s="163">
        <f>ROUND(E12*N12,5)</f>
        <v>0</v>
      </c>
      <c r="P12" s="163">
        <v>0</v>
      </c>
      <c r="Q12" s="163">
        <f>ROUND(E12*P12,5)</f>
        <v>0</v>
      </c>
      <c r="R12" s="163"/>
      <c r="S12" s="163"/>
      <c r="T12" s="164">
        <v>0.42199999999999999</v>
      </c>
      <c r="U12" s="163">
        <f>ROUND(E12*T12,2)</f>
        <v>22.36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109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/>
      <c r="B13" s="161"/>
      <c r="C13" s="193" t="s">
        <v>116</v>
      </c>
      <c r="D13" s="165"/>
      <c r="E13" s="169">
        <v>52.995399999999997</v>
      </c>
      <c r="F13" s="172"/>
      <c r="G13" s="172"/>
      <c r="H13" s="172"/>
      <c r="I13" s="172"/>
      <c r="J13" s="172"/>
      <c r="K13" s="172"/>
      <c r="L13" s="172"/>
      <c r="M13" s="172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111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4</v>
      </c>
      <c r="B14" s="161" t="s">
        <v>117</v>
      </c>
      <c r="C14" s="192" t="s">
        <v>118</v>
      </c>
      <c r="D14" s="163" t="s">
        <v>108</v>
      </c>
      <c r="E14" s="168">
        <v>52.995399999999997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63">
        <v>0</v>
      </c>
      <c r="O14" s="163">
        <f>ROUND(E14*N14,5)</f>
        <v>0</v>
      </c>
      <c r="P14" s="163">
        <v>0</v>
      </c>
      <c r="Q14" s="163">
        <f>ROUND(E14*P14,5)</f>
        <v>0</v>
      </c>
      <c r="R14" s="163"/>
      <c r="S14" s="163"/>
      <c r="T14" s="164">
        <v>8.7999999999999995E-2</v>
      </c>
      <c r="U14" s="163">
        <f>ROUND(E14*T14,2)</f>
        <v>4.66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109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5</v>
      </c>
      <c r="B15" s="161" t="s">
        <v>119</v>
      </c>
      <c r="C15" s="192" t="s">
        <v>120</v>
      </c>
      <c r="D15" s="163" t="s">
        <v>108</v>
      </c>
      <c r="E15" s="168">
        <v>74.203280000000007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63">
        <v>0</v>
      </c>
      <c r="O15" s="163">
        <f>ROUND(E15*N15,5)</f>
        <v>0</v>
      </c>
      <c r="P15" s="163">
        <v>0</v>
      </c>
      <c r="Q15" s="163">
        <f>ROUND(E15*P15,5)</f>
        <v>0</v>
      </c>
      <c r="R15" s="163"/>
      <c r="S15" s="163"/>
      <c r="T15" s="164">
        <v>3.5329999999999999</v>
      </c>
      <c r="U15" s="163">
        <f>ROUND(E15*T15,2)</f>
        <v>262.16000000000003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109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/>
      <c r="B16" s="161"/>
      <c r="C16" s="193" t="s">
        <v>121</v>
      </c>
      <c r="D16" s="165"/>
      <c r="E16" s="169">
        <v>37.723280000000003</v>
      </c>
      <c r="F16" s="172"/>
      <c r="G16" s="172"/>
      <c r="H16" s="172"/>
      <c r="I16" s="172"/>
      <c r="J16" s="172"/>
      <c r="K16" s="172"/>
      <c r="L16" s="172"/>
      <c r="M16" s="172"/>
      <c r="N16" s="163"/>
      <c r="O16" s="163"/>
      <c r="P16" s="163"/>
      <c r="Q16" s="163"/>
      <c r="R16" s="163"/>
      <c r="S16" s="163"/>
      <c r="T16" s="164"/>
      <c r="U16" s="16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111</v>
      </c>
      <c r="AF16" s="153">
        <v>0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/>
      <c r="B17" s="161"/>
      <c r="C17" s="193" t="s">
        <v>122</v>
      </c>
      <c r="D17" s="165"/>
      <c r="E17" s="169">
        <v>36.479999999999997</v>
      </c>
      <c r="F17" s="172"/>
      <c r="G17" s="172"/>
      <c r="H17" s="172"/>
      <c r="I17" s="172"/>
      <c r="J17" s="172"/>
      <c r="K17" s="172"/>
      <c r="L17" s="172"/>
      <c r="M17" s="172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111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>
        <v>6</v>
      </c>
      <c r="B18" s="161" t="s">
        <v>123</v>
      </c>
      <c r="C18" s="192" t="s">
        <v>124</v>
      </c>
      <c r="D18" s="163" t="s">
        <v>108</v>
      </c>
      <c r="E18" s="168">
        <v>87.36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63">
        <v>0</v>
      </c>
      <c r="O18" s="163">
        <f>ROUND(E18*N18,5)</f>
        <v>0</v>
      </c>
      <c r="P18" s="163">
        <v>0</v>
      </c>
      <c r="Q18" s="163">
        <f>ROUND(E18*P18,5)</f>
        <v>0</v>
      </c>
      <c r="R18" s="163"/>
      <c r="S18" s="163"/>
      <c r="T18" s="164">
        <v>2.2490000000000001</v>
      </c>
      <c r="U18" s="163">
        <f>ROUND(E18*T18,2)</f>
        <v>196.47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109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/>
      <c r="B19" s="161"/>
      <c r="C19" s="193" t="s">
        <v>125</v>
      </c>
      <c r="D19" s="165"/>
      <c r="E19" s="169">
        <v>87.36</v>
      </c>
      <c r="F19" s="172"/>
      <c r="G19" s="172"/>
      <c r="H19" s="172"/>
      <c r="I19" s="172"/>
      <c r="J19" s="172"/>
      <c r="K19" s="172"/>
      <c r="L19" s="172"/>
      <c r="M19" s="172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111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7</v>
      </c>
      <c r="B20" s="161" t="s">
        <v>126</v>
      </c>
      <c r="C20" s="192" t="s">
        <v>127</v>
      </c>
      <c r="D20" s="163" t="s">
        <v>108</v>
      </c>
      <c r="E20" s="168">
        <v>87.36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63">
        <v>0</v>
      </c>
      <c r="O20" s="163">
        <f>ROUND(E20*N20,5)</f>
        <v>0</v>
      </c>
      <c r="P20" s="163">
        <v>0</v>
      </c>
      <c r="Q20" s="163">
        <f>ROUND(E20*P20,5)</f>
        <v>0</v>
      </c>
      <c r="R20" s="163"/>
      <c r="S20" s="163"/>
      <c r="T20" s="164">
        <v>5.8000000000000003E-2</v>
      </c>
      <c r="U20" s="163">
        <f>ROUND(E20*T20,2)</f>
        <v>5.07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109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8</v>
      </c>
      <c r="B21" s="161" t="s">
        <v>128</v>
      </c>
      <c r="C21" s="192" t="s">
        <v>129</v>
      </c>
      <c r="D21" s="163" t="s">
        <v>108</v>
      </c>
      <c r="E21" s="168">
        <v>68.494240000000005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63">
        <v>0</v>
      </c>
      <c r="O21" s="163">
        <f>ROUND(E21*N21,5)</f>
        <v>0</v>
      </c>
      <c r="P21" s="163">
        <v>0</v>
      </c>
      <c r="Q21" s="163">
        <f>ROUND(E21*P21,5)</f>
        <v>0</v>
      </c>
      <c r="R21" s="163"/>
      <c r="S21" s="163"/>
      <c r="T21" s="164">
        <v>1.548</v>
      </c>
      <c r="U21" s="163">
        <f>ROUND(E21*T21,2)</f>
        <v>106.03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109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/>
      <c r="B22" s="161"/>
      <c r="C22" s="193" t="s">
        <v>130</v>
      </c>
      <c r="D22" s="165"/>
      <c r="E22" s="169">
        <v>12.53096</v>
      </c>
      <c r="F22" s="172"/>
      <c r="G22" s="172"/>
      <c r="H22" s="172"/>
      <c r="I22" s="172"/>
      <c r="J22" s="172"/>
      <c r="K22" s="172"/>
      <c r="L22" s="172"/>
      <c r="M22" s="172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111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/>
      <c r="B23" s="161"/>
      <c r="C23" s="193" t="s">
        <v>121</v>
      </c>
      <c r="D23" s="165"/>
      <c r="E23" s="169">
        <v>37.723280000000003</v>
      </c>
      <c r="F23" s="172"/>
      <c r="G23" s="172"/>
      <c r="H23" s="172"/>
      <c r="I23" s="172"/>
      <c r="J23" s="172"/>
      <c r="K23" s="172"/>
      <c r="L23" s="172"/>
      <c r="M23" s="172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111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/>
      <c r="B24" s="161"/>
      <c r="C24" s="193" t="s">
        <v>131</v>
      </c>
      <c r="D24" s="165"/>
      <c r="E24" s="169">
        <v>18.239999999999998</v>
      </c>
      <c r="F24" s="172"/>
      <c r="G24" s="172"/>
      <c r="H24" s="172"/>
      <c r="I24" s="172"/>
      <c r="J24" s="172"/>
      <c r="K24" s="172"/>
      <c r="L24" s="172"/>
      <c r="M24" s="172"/>
      <c r="N24" s="163"/>
      <c r="O24" s="163"/>
      <c r="P24" s="163"/>
      <c r="Q24" s="163"/>
      <c r="R24" s="163"/>
      <c r="S24" s="163"/>
      <c r="T24" s="164"/>
      <c r="U24" s="163"/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111</v>
      </c>
      <c r="AF24" s="153">
        <v>0</v>
      </c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9</v>
      </c>
      <c r="B25" s="161" t="s">
        <v>132</v>
      </c>
      <c r="C25" s="192" t="s">
        <v>133</v>
      </c>
      <c r="D25" s="163" t="s">
        <v>114</v>
      </c>
      <c r="E25" s="168">
        <v>63.84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63">
        <v>6.9999999999999999E-4</v>
      </c>
      <c r="O25" s="163">
        <f>ROUND(E25*N25,5)</f>
        <v>4.4690000000000001E-2</v>
      </c>
      <c r="P25" s="163">
        <v>0</v>
      </c>
      <c r="Q25" s="163">
        <f>ROUND(E25*P25,5)</f>
        <v>0</v>
      </c>
      <c r="R25" s="163"/>
      <c r="S25" s="163"/>
      <c r="T25" s="164">
        <v>0.156</v>
      </c>
      <c r="U25" s="163">
        <f>ROUND(E25*T25,2)</f>
        <v>9.9600000000000009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109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/>
      <c r="B26" s="161"/>
      <c r="C26" s="193" t="s">
        <v>134</v>
      </c>
      <c r="D26" s="165"/>
      <c r="E26" s="169">
        <v>63.84</v>
      </c>
      <c r="F26" s="172"/>
      <c r="G26" s="172"/>
      <c r="H26" s="172"/>
      <c r="I26" s="172"/>
      <c r="J26" s="172"/>
      <c r="K26" s="172"/>
      <c r="L26" s="172"/>
      <c r="M26" s="172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111</v>
      </c>
      <c r="AF26" s="153">
        <v>0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10</v>
      </c>
      <c r="B27" s="161" t="s">
        <v>135</v>
      </c>
      <c r="C27" s="192" t="s">
        <v>136</v>
      </c>
      <c r="D27" s="163" t="s">
        <v>114</v>
      </c>
      <c r="E27" s="168">
        <v>63.84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63">
        <v>0</v>
      </c>
      <c r="O27" s="163">
        <f>ROUND(E27*N27,5)</f>
        <v>0</v>
      </c>
      <c r="P27" s="163">
        <v>0</v>
      </c>
      <c r="Q27" s="163">
        <f>ROUND(E27*P27,5)</f>
        <v>0</v>
      </c>
      <c r="R27" s="163"/>
      <c r="S27" s="163"/>
      <c r="T27" s="164">
        <v>9.5000000000000001E-2</v>
      </c>
      <c r="U27" s="163">
        <f>ROUND(E27*T27,2)</f>
        <v>6.06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109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/>
      <c r="B28" s="161"/>
      <c r="C28" s="193" t="s">
        <v>134</v>
      </c>
      <c r="D28" s="165"/>
      <c r="E28" s="169">
        <v>63.84</v>
      </c>
      <c r="F28" s="172"/>
      <c r="G28" s="172"/>
      <c r="H28" s="172"/>
      <c r="I28" s="172"/>
      <c r="J28" s="172"/>
      <c r="K28" s="172"/>
      <c r="L28" s="172"/>
      <c r="M28" s="172"/>
      <c r="N28" s="163"/>
      <c r="O28" s="163"/>
      <c r="P28" s="163"/>
      <c r="Q28" s="163"/>
      <c r="R28" s="163"/>
      <c r="S28" s="163"/>
      <c r="T28" s="164"/>
      <c r="U28" s="163"/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111</v>
      </c>
      <c r="AF28" s="153">
        <v>0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22.5" outlineLevel="1" x14ac:dyDescent="0.2">
      <c r="A29" s="154">
        <v>11</v>
      </c>
      <c r="B29" s="161" t="s">
        <v>137</v>
      </c>
      <c r="C29" s="192" t="s">
        <v>138</v>
      </c>
      <c r="D29" s="163" t="s">
        <v>108</v>
      </c>
      <c r="E29" s="168">
        <v>214.55868000000001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63">
        <v>0</v>
      </c>
      <c r="O29" s="163">
        <f>ROUND(E29*N29,5)</f>
        <v>0</v>
      </c>
      <c r="P29" s="163">
        <v>0</v>
      </c>
      <c r="Q29" s="163">
        <f>ROUND(E29*P29,5)</f>
        <v>0</v>
      </c>
      <c r="R29" s="163"/>
      <c r="S29" s="163"/>
      <c r="T29" s="164">
        <v>1.0999999999999999E-2</v>
      </c>
      <c r="U29" s="163">
        <f>ROUND(E29*T29,2)</f>
        <v>2.36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109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/>
      <c r="B30" s="161"/>
      <c r="C30" s="193" t="s">
        <v>139</v>
      </c>
      <c r="D30" s="165"/>
      <c r="E30" s="169">
        <v>52.995399999999997</v>
      </c>
      <c r="F30" s="172"/>
      <c r="G30" s="172"/>
      <c r="H30" s="172"/>
      <c r="I30" s="172"/>
      <c r="J30" s="172"/>
      <c r="K30" s="172"/>
      <c r="L30" s="172"/>
      <c r="M30" s="172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111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/>
      <c r="B31" s="161"/>
      <c r="C31" s="193" t="s">
        <v>140</v>
      </c>
      <c r="D31" s="165"/>
      <c r="E31" s="169">
        <v>87.36</v>
      </c>
      <c r="F31" s="172"/>
      <c r="G31" s="172"/>
      <c r="H31" s="172"/>
      <c r="I31" s="172"/>
      <c r="J31" s="172"/>
      <c r="K31" s="172"/>
      <c r="L31" s="172"/>
      <c r="M31" s="172"/>
      <c r="N31" s="163"/>
      <c r="O31" s="163"/>
      <c r="P31" s="163"/>
      <c r="Q31" s="163"/>
      <c r="R31" s="163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111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/>
      <c r="B32" s="161"/>
      <c r="C32" s="193" t="s">
        <v>141</v>
      </c>
      <c r="D32" s="165"/>
      <c r="E32" s="169">
        <v>74.203280000000007</v>
      </c>
      <c r="F32" s="172"/>
      <c r="G32" s="172"/>
      <c r="H32" s="172"/>
      <c r="I32" s="172"/>
      <c r="J32" s="172"/>
      <c r="K32" s="172"/>
      <c r="L32" s="172"/>
      <c r="M32" s="172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111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12</v>
      </c>
      <c r="B33" s="161" t="s">
        <v>142</v>
      </c>
      <c r="C33" s="192" t="s">
        <v>143</v>
      </c>
      <c r="D33" s="163" t="s">
        <v>108</v>
      </c>
      <c r="E33" s="168">
        <v>1072.7934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</v>
      </c>
      <c r="U33" s="163">
        <f>ROUND(E33*T33,2)</f>
        <v>0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109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/>
      <c r="B34" s="161"/>
      <c r="C34" s="193" t="s">
        <v>144</v>
      </c>
      <c r="D34" s="165"/>
      <c r="E34" s="169">
        <v>1072.7934</v>
      </c>
      <c r="F34" s="172"/>
      <c r="G34" s="172"/>
      <c r="H34" s="172"/>
      <c r="I34" s="172"/>
      <c r="J34" s="172"/>
      <c r="K34" s="172"/>
      <c r="L34" s="172"/>
      <c r="M34" s="172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111</v>
      </c>
      <c r="AF34" s="153">
        <v>0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13</v>
      </c>
      <c r="B35" s="161" t="s">
        <v>145</v>
      </c>
      <c r="C35" s="192" t="s">
        <v>146</v>
      </c>
      <c r="D35" s="163" t="s">
        <v>108</v>
      </c>
      <c r="E35" s="168">
        <v>214.55868000000001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8.9999999999999993E-3</v>
      </c>
      <c r="U35" s="163">
        <f>ROUND(E35*T35,2)</f>
        <v>1.93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109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14</v>
      </c>
      <c r="B36" s="161" t="s">
        <v>147</v>
      </c>
      <c r="C36" s="192" t="s">
        <v>148</v>
      </c>
      <c r="D36" s="163" t="s">
        <v>108</v>
      </c>
      <c r="E36" s="168">
        <v>214.55868000000001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63">
        <v>0</v>
      </c>
      <c r="O36" s="163">
        <f>ROUND(E36*N36,5)</f>
        <v>0</v>
      </c>
      <c r="P36" s="163">
        <v>0</v>
      </c>
      <c r="Q36" s="163">
        <f>ROUND(E36*P36,5)</f>
        <v>0</v>
      </c>
      <c r="R36" s="163"/>
      <c r="S36" s="163"/>
      <c r="T36" s="164">
        <v>0</v>
      </c>
      <c r="U36" s="163">
        <f>ROUND(E36*T36,2)</f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109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15</v>
      </c>
      <c r="B37" s="161" t="s">
        <v>149</v>
      </c>
      <c r="C37" s="192" t="s">
        <v>150</v>
      </c>
      <c r="D37" s="163" t="s">
        <v>151</v>
      </c>
      <c r="E37" s="168">
        <v>26.091899999999999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63">
        <v>0</v>
      </c>
      <c r="O37" s="163">
        <f>ROUND(E37*N37,5)</f>
        <v>0</v>
      </c>
      <c r="P37" s="163">
        <v>0.27</v>
      </c>
      <c r="Q37" s="163">
        <f>ROUND(E37*P37,5)</f>
        <v>7.04481</v>
      </c>
      <c r="R37" s="163"/>
      <c r="S37" s="163"/>
      <c r="T37" s="164">
        <v>0.123</v>
      </c>
      <c r="U37" s="163">
        <f>ROUND(E37*T37,2)</f>
        <v>3.21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109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1"/>
      <c r="C38" s="193" t="s">
        <v>152</v>
      </c>
      <c r="D38" s="165"/>
      <c r="E38" s="169">
        <v>26.091899999999999</v>
      </c>
      <c r="F38" s="172"/>
      <c r="G38" s="172"/>
      <c r="H38" s="172"/>
      <c r="I38" s="172"/>
      <c r="J38" s="172"/>
      <c r="K38" s="172"/>
      <c r="L38" s="172"/>
      <c r="M38" s="172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111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16</v>
      </c>
      <c r="B39" s="161" t="s">
        <v>153</v>
      </c>
      <c r="C39" s="192" t="s">
        <v>154</v>
      </c>
      <c r="D39" s="163" t="s">
        <v>151</v>
      </c>
      <c r="E39" s="168">
        <v>23.616599999999998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63">
        <v>0</v>
      </c>
      <c r="O39" s="163">
        <f>ROUND(E39*N39,5)</f>
        <v>0</v>
      </c>
      <c r="P39" s="163">
        <v>0.125</v>
      </c>
      <c r="Q39" s="163">
        <f>ROUND(E39*P39,5)</f>
        <v>2.95208</v>
      </c>
      <c r="R39" s="163"/>
      <c r="S39" s="163"/>
      <c r="T39" s="164">
        <v>0.08</v>
      </c>
      <c r="U39" s="163">
        <f>ROUND(E39*T39,2)</f>
        <v>1.89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109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/>
      <c r="B40" s="161"/>
      <c r="C40" s="193" t="s">
        <v>155</v>
      </c>
      <c r="D40" s="165"/>
      <c r="E40" s="169">
        <v>23.616599999999998</v>
      </c>
      <c r="F40" s="172"/>
      <c r="G40" s="172"/>
      <c r="H40" s="172"/>
      <c r="I40" s="172"/>
      <c r="J40" s="172"/>
      <c r="K40" s="172"/>
      <c r="L40" s="172"/>
      <c r="M40" s="172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111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 x14ac:dyDescent="0.2">
      <c r="A41" s="154">
        <v>17</v>
      </c>
      <c r="B41" s="161" t="s">
        <v>156</v>
      </c>
      <c r="C41" s="192" t="s">
        <v>157</v>
      </c>
      <c r="D41" s="163" t="s">
        <v>151</v>
      </c>
      <c r="E41" s="168">
        <v>7.1424000000000003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63">
        <v>0</v>
      </c>
      <c r="O41" s="163">
        <f>ROUND(E41*N41,5)</f>
        <v>0</v>
      </c>
      <c r="P41" s="163">
        <v>0.46432000000000001</v>
      </c>
      <c r="Q41" s="163">
        <f>ROUND(E41*P41,5)</f>
        <v>3.31636</v>
      </c>
      <c r="R41" s="163"/>
      <c r="S41" s="163"/>
      <c r="T41" s="164">
        <v>0.26500000000000001</v>
      </c>
      <c r="U41" s="163">
        <f>ROUND(E41*T41,2)</f>
        <v>1.89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109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/>
      <c r="B42" s="161"/>
      <c r="C42" s="193" t="s">
        <v>158</v>
      </c>
      <c r="D42" s="165"/>
      <c r="E42" s="169">
        <v>7.1424000000000003</v>
      </c>
      <c r="F42" s="172"/>
      <c r="G42" s="172"/>
      <c r="H42" s="172"/>
      <c r="I42" s="172"/>
      <c r="J42" s="172"/>
      <c r="K42" s="172"/>
      <c r="L42" s="172"/>
      <c r="M42" s="172"/>
      <c r="N42" s="163"/>
      <c r="O42" s="163"/>
      <c r="P42" s="163"/>
      <c r="Q42" s="163"/>
      <c r="R42" s="163"/>
      <c r="S42" s="163"/>
      <c r="T42" s="164"/>
      <c r="U42" s="163"/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111</v>
      </c>
      <c r="AF42" s="153">
        <v>0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18</v>
      </c>
      <c r="B43" s="161" t="s">
        <v>159</v>
      </c>
      <c r="C43" s="192" t="s">
        <v>160</v>
      </c>
      <c r="D43" s="163" t="s">
        <v>114</v>
      </c>
      <c r="E43" s="168">
        <v>23.7699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63">
        <v>0</v>
      </c>
      <c r="O43" s="163">
        <f>ROUND(E43*N43,5)</f>
        <v>0</v>
      </c>
      <c r="P43" s="163">
        <v>0.22500000000000001</v>
      </c>
      <c r="Q43" s="163">
        <f>ROUND(E43*P43,5)</f>
        <v>5.34823</v>
      </c>
      <c r="R43" s="163"/>
      <c r="S43" s="163"/>
      <c r="T43" s="164">
        <v>0.14199999999999999</v>
      </c>
      <c r="U43" s="163">
        <f>ROUND(E43*T43,2)</f>
        <v>3.38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109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/>
      <c r="B44" s="161"/>
      <c r="C44" s="193" t="s">
        <v>161</v>
      </c>
      <c r="D44" s="165"/>
      <c r="E44" s="169">
        <v>23.7699</v>
      </c>
      <c r="F44" s="172"/>
      <c r="G44" s="172"/>
      <c r="H44" s="172"/>
      <c r="I44" s="172"/>
      <c r="J44" s="172"/>
      <c r="K44" s="172"/>
      <c r="L44" s="172"/>
      <c r="M44" s="172"/>
      <c r="N44" s="163"/>
      <c r="O44" s="163"/>
      <c r="P44" s="163"/>
      <c r="Q44" s="163"/>
      <c r="R44" s="163"/>
      <c r="S44" s="163"/>
      <c r="T44" s="164"/>
      <c r="U44" s="163"/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111</v>
      </c>
      <c r="AF44" s="153">
        <v>0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>
        <v>19</v>
      </c>
      <c r="B45" s="161" t="s">
        <v>162</v>
      </c>
      <c r="C45" s="192" t="s">
        <v>163</v>
      </c>
      <c r="D45" s="163" t="s">
        <v>114</v>
      </c>
      <c r="E45" s="168">
        <v>68.811499999999995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63">
        <v>0</v>
      </c>
      <c r="O45" s="163">
        <f>ROUND(E45*N45,5)</f>
        <v>0</v>
      </c>
      <c r="P45" s="163">
        <v>0.40799999999999997</v>
      </c>
      <c r="Q45" s="163">
        <f>ROUND(E45*P45,5)</f>
        <v>28.075089999999999</v>
      </c>
      <c r="R45" s="163"/>
      <c r="S45" s="163"/>
      <c r="T45" s="164">
        <v>6.2E-2</v>
      </c>
      <c r="U45" s="163">
        <f>ROUND(E45*T45,2)</f>
        <v>4.2699999999999996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109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/>
      <c r="B46" s="161"/>
      <c r="C46" s="251" t="s">
        <v>164</v>
      </c>
      <c r="D46" s="252"/>
      <c r="E46" s="253"/>
      <c r="F46" s="254"/>
      <c r="G46" s="255"/>
      <c r="H46" s="172"/>
      <c r="I46" s="172"/>
      <c r="J46" s="172"/>
      <c r="K46" s="172"/>
      <c r="L46" s="172"/>
      <c r="M46" s="172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165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6" t="str">
        <f>C46</f>
        <v>Plocha podél bytových domů</v>
      </c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1"/>
      <c r="C47" s="193" t="s">
        <v>166</v>
      </c>
      <c r="D47" s="165"/>
      <c r="E47" s="169">
        <v>68.811499999999995</v>
      </c>
      <c r="F47" s="172"/>
      <c r="G47" s="172"/>
      <c r="H47" s="172"/>
      <c r="I47" s="172"/>
      <c r="J47" s="172"/>
      <c r="K47" s="172"/>
      <c r="L47" s="172"/>
      <c r="M47" s="172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111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>
        <v>20</v>
      </c>
      <c r="B48" s="161" t="s">
        <v>167</v>
      </c>
      <c r="C48" s="192" t="s">
        <v>168</v>
      </c>
      <c r="D48" s="163" t="s">
        <v>114</v>
      </c>
      <c r="E48" s="168">
        <v>800.13400000000001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63">
        <v>0</v>
      </c>
      <c r="O48" s="163">
        <f>ROUND(E48*N48,5)</f>
        <v>0</v>
      </c>
      <c r="P48" s="163">
        <v>0.22</v>
      </c>
      <c r="Q48" s="163">
        <f>ROUND(E48*P48,5)</f>
        <v>176.02948000000001</v>
      </c>
      <c r="R48" s="163"/>
      <c r="S48" s="163"/>
      <c r="T48" s="164">
        <v>7.0000000000000007E-2</v>
      </c>
      <c r="U48" s="163">
        <f>ROUND(E48*T48,2)</f>
        <v>56.01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109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/>
      <c r="B49" s="161"/>
      <c r="C49" s="193" t="s">
        <v>169</v>
      </c>
      <c r="D49" s="165"/>
      <c r="E49" s="169">
        <v>800.13400000000001</v>
      </c>
      <c r="F49" s="172"/>
      <c r="G49" s="172"/>
      <c r="H49" s="172"/>
      <c r="I49" s="172"/>
      <c r="J49" s="172"/>
      <c r="K49" s="172"/>
      <c r="L49" s="172"/>
      <c r="M49" s="172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111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54">
        <v>21</v>
      </c>
      <c r="B50" s="161" t="s">
        <v>170</v>
      </c>
      <c r="C50" s="192" t="s">
        <v>171</v>
      </c>
      <c r="D50" s="163" t="s">
        <v>114</v>
      </c>
      <c r="E50" s="168">
        <v>800.13400000000001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63">
        <v>0</v>
      </c>
      <c r="O50" s="163">
        <f>ROUND(E50*N50,5)</f>
        <v>0</v>
      </c>
      <c r="P50" s="163">
        <v>0.66</v>
      </c>
      <c r="Q50" s="163">
        <f>ROUND(E50*P50,5)</f>
        <v>528.08843999999999</v>
      </c>
      <c r="R50" s="163"/>
      <c r="S50" s="163"/>
      <c r="T50" s="164">
        <v>0.11899999999999999</v>
      </c>
      <c r="U50" s="163">
        <f>ROUND(E50*T50,2)</f>
        <v>95.22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109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/>
      <c r="B51" s="161"/>
      <c r="C51" s="193" t="s">
        <v>169</v>
      </c>
      <c r="D51" s="165"/>
      <c r="E51" s="169">
        <v>800.13400000000001</v>
      </c>
      <c r="F51" s="172"/>
      <c r="G51" s="172"/>
      <c r="H51" s="172"/>
      <c r="I51" s="172"/>
      <c r="J51" s="172"/>
      <c r="K51" s="172"/>
      <c r="L51" s="172"/>
      <c r="M51" s="172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111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>
        <v>22</v>
      </c>
      <c r="B52" s="161" t="s">
        <v>172</v>
      </c>
      <c r="C52" s="192" t="s">
        <v>173</v>
      </c>
      <c r="D52" s="163" t="s">
        <v>114</v>
      </c>
      <c r="E52" s="168">
        <v>80.947199999999995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63">
        <v>0</v>
      </c>
      <c r="O52" s="163">
        <f>ROUND(E52*N52,5)</f>
        <v>0</v>
      </c>
      <c r="P52" s="163">
        <v>0.88</v>
      </c>
      <c r="Q52" s="163">
        <f>ROUND(E52*P52,5)</f>
        <v>71.233540000000005</v>
      </c>
      <c r="R52" s="163"/>
      <c r="S52" s="163"/>
      <c r="T52" s="164">
        <v>0.14399999999999999</v>
      </c>
      <c r="U52" s="163">
        <f>ROUND(E52*T52,2)</f>
        <v>11.66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109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/>
      <c r="B53" s="161"/>
      <c r="C53" s="193" t="s">
        <v>174</v>
      </c>
      <c r="D53" s="165"/>
      <c r="E53" s="169">
        <v>80.947199999999995</v>
      </c>
      <c r="F53" s="172"/>
      <c r="G53" s="172"/>
      <c r="H53" s="172"/>
      <c r="I53" s="172"/>
      <c r="J53" s="172"/>
      <c r="K53" s="172"/>
      <c r="L53" s="172"/>
      <c r="M53" s="172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111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>
        <v>23</v>
      </c>
      <c r="B54" s="161" t="s">
        <v>175</v>
      </c>
      <c r="C54" s="192" t="s">
        <v>176</v>
      </c>
      <c r="D54" s="163" t="s">
        <v>108</v>
      </c>
      <c r="E54" s="168">
        <v>272.41908000000001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</v>
      </c>
      <c r="U54" s="163">
        <f>ROUND(E54*T54,2)</f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109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/>
      <c r="B55" s="161"/>
      <c r="C55" s="193" t="s">
        <v>177</v>
      </c>
      <c r="D55" s="165"/>
      <c r="E55" s="169">
        <v>240.0402</v>
      </c>
      <c r="F55" s="172"/>
      <c r="G55" s="172"/>
      <c r="H55" s="172"/>
      <c r="I55" s="172"/>
      <c r="J55" s="172"/>
      <c r="K55" s="172"/>
      <c r="L55" s="172"/>
      <c r="M55" s="172"/>
      <c r="N55" s="163"/>
      <c r="O55" s="163"/>
      <c r="P55" s="163"/>
      <c r="Q55" s="163"/>
      <c r="R55" s="163"/>
      <c r="S55" s="163"/>
      <c r="T55" s="164"/>
      <c r="U55" s="163"/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111</v>
      </c>
      <c r="AF55" s="153">
        <v>0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/>
      <c r="B56" s="161"/>
      <c r="C56" s="193" t="s">
        <v>178</v>
      </c>
      <c r="D56" s="165"/>
      <c r="E56" s="169">
        <v>32.378880000000002</v>
      </c>
      <c r="F56" s="172"/>
      <c r="G56" s="172"/>
      <c r="H56" s="172"/>
      <c r="I56" s="172"/>
      <c r="J56" s="172"/>
      <c r="K56" s="172"/>
      <c r="L56" s="172"/>
      <c r="M56" s="172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111</v>
      </c>
      <c r="AF56" s="153">
        <v>0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>
        <v>24</v>
      </c>
      <c r="B57" s="161" t="s">
        <v>179</v>
      </c>
      <c r="C57" s="192" t="s">
        <v>180</v>
      </c>
      <c r="D57" s="163" t="s">
        <v>114</v>
      </c>
      <c r="E57" s="168">
        <v>933.58550000000002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63">
        <v>0</v>
      </c>
      <c r="O57" s="163">
        <f>ROUND(E57*N57,5)</f>
        <v>0</v>
      </c>
      <c r="P57" s="163">
        <v>0</v>
      </c>
      <c r="Q57" s="163">
        <f>ROUND(E57*P57,5)</f>
        <v>0</v>
      </c>
      <c r="R57" s="163"/>
      <c r="S57" s="163"/>
      <c r="T57" s="164">
        <v>1.7999999999999999E-2</v>
      </c>
      <c r="U57" s="163">
        <f>ROUND(E57*T57,2)</f>
        <v>16.8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109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54"/>
      <c r="B58" s="161"/>
      <c r="C58" s="193" t="s">
        <v>181</v>
      </c>
      <c r="D58" s="165"/>
      <c r="E58" s="169">
        <v>768.2056</v>
      </c>
      <c r="F58" s="172"/>
      <c r="G58" s="172"/>
      <c r="H58" s="172"/>
      <c r="I58" s="172"/>
      <c r="J58" s="172"/>
      <c r="K58" s="172"/>
      <c r="L58" s="172"/>
      <c r="M58" s="172"/>
      <c r="N58" s="163"/>
      <c r="O58" s="163"/>
      <c r="P58" s="163"/>
      <c r="Q58" s="163"/>
      <c r="R58" s="163"/>
      <c r="S58" s="163"/>
      <c r="T58" s="164"/>
      <c r="U58" s="163"/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111</v>
      </c>
      <c r="AF58" s="153">
        <v>0</v>
      </c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/>
      <c r="B59" s="161"/>
      <c r="C59" s="193" t="s">
        <v>182</v>
      </c>
      <c r="D59" s="165"/>
      <c r="E59" s="169">
        <v>18.608599999999999</v>
      </c>
      <c r="F59" s="172"/>
      <c r="G59" s="172"/>
      <c r="H59" s="172"/>
      <c r="I59" s="172"/>
      <c r="J59" s="172"/>
      <c r="K59" s="172"/>
      <c r="L59" s="172"/>
      <c r="M59" s="172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111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/>
      <c r="B60" s="161"/>
      <c r="C60" s="193" t="s">
        <v>183</v>
      </c>
      <c r="D60" s="165"/>
      <c r="E60" s="169">
        <v>9.0174000000000003</v>
      </c>
      <c r="F60" s="172"/>
      <c r="G60" s="172"/>
      <c r="H60" s="172"/>
      <c r="I60" s="172"/>
      <c r="J60" s="172"/>
      <c r="K60" s="172"/>
      <c r="L60" s="172"/>
      <c r="M60" s="172"/>
      <c r="N60" s="163"/>
      <c r="O60" s="163"/>
      <c r="P60" s="163"/>
      <c r="Q60" s="163"/>
      <c r="R60" s="163"/>
      <c r="S60" s="163"/>
      <c r="T60" s="164"/>
      <c r="U60" s="163"/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111</v>
      </c>
      <c r="AF60" s="153">
        <v>0</v>
      </c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1"/>
      <c r="C61" s="193" t="s">
        <v>184</v>
      </c>
      <c r="D61" s="165"/>
      <c r="E61" s="169">
        <v>137.75389999999999</v>
      </c>
      <c r="F61" s="172"/>
      <c r="G61" s="172"/>
      <c r="H61" s="172"/>
      <c r="I61" s="172"/>
      <c r="J61" s="172"/>
      <c r="K61" s="172"/>
      <c r="L61" s="172"/>
      <c r="M61" s="172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111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25</v>
      </c>
      <c r="B62" s="161" t="s">
        <v>185</v>
      </c>
      <c r="C62" s="192" t="s">
        <v>186</v>
      </c>
      <c r="D62" s="163" t="s">
        <v>108</v>
      </c>
      <c r="E62" s="168">
        <v>20.964825000000001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63">
        <v>0</v>
      </c>
      <c r="O62" s="163">
        <f>ROUND(E62*N62,5)</f>
        <v>0</v>
      </c>
      <c r="P62" s="163">
        <v>0</v>
      </c>
      <c r="Q62" s="163">
        <f>ROUND(E62*P62,5)</f>
        <v>0</v>
      </c>
      <c r="R62" s="163"/>
      <c r="S62" s="163"/>
      <c r="T62" s="164">
        <v>0.20200000000000001</v>
      </c>
      <c r="U62" s="163">
        <f>ROUND(E62*T62,2)</f>
        <v>4.2300000000000004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109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54"/>
      <c r="B63" s="161"/>
      <c r="C63" s="193" t="s">
        <v>187</v>
      </c>
      <c r="D63" s="165"/>
      <c r="E63" s="169">
        <v>20.964825000000001</v>
      </c>
      <c r="F63" s="172"/>
      <c r="G63" s="172"/>
      <c r="H63" s="172"/>
      <c r="I63" s="172"/>
      <c r="J63" s="172"/>
      <c r="K63" s="172"/>
      <c r="L63" s="172"/>
      <c r="M63" s="172"/>
      <c r="N63" s="163"/>
      <c r="O63" s="163"/>
      <c r="P63" s="163"/>
      <c r="Q63" s="163"/>
      <c r="R63" s="163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111</v>
      </c>
      <c r="AF63" s="153">
        <v>0</v>
      </c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>
        <v>26</v>
      </c>
      <c r="B64" s="161" t="s">
        <v>188</v>
      </c>
      <c r="C64" s="192" t="s">
        <v>189</v>
      </c>
      <c r="D64" s="163" t="s">
        <v>190</v>
      </c>
      <c r="E64" s="168">
        <v>33.9630084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63">
        <v>1</v>
      </c>
      <c r="O64" s="163">
        <f>ROUND(E64*N64,5)</f>
        <v>33.963009999999997</v>
      </c>
      <c r="P64" s="163">
        <v>0</v>
      </c>
      <c r="Q64" s="163">
        <f>ROUND(E64*P64,5)</f>
        <v>0</v>
      </c>
      <c r="R64" s="163"/>
      <c r="S64" s="163"/>
      <c r="T64" s="164">
        <v>0</v>
      </c>
      <c r="U64" s="163">
        <f>ROUND(E64*T64,2)</f>
        <v>0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191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/>
      <c r="B65" s="161"/>
      <c r="C65" s="193" t="s">
        <v>192</v>
      </c>
      <c r="D65" s="165"/>
      <c r="E65" s="169">
        <v>33.9630084</v>
      </c>
      <c r="F65" s="172"/>
      <c r="G65" s="172"/>
      <c r="H65" s="172"/>
      <c r="I65" s="172"/>
      <c r="J65" s="172"/>
      <c r="K65" s="172"/>
      <c r="L65" s="172"/>
      <c r="M65" s="172"/>
      <c r="N65" s="163"/>
      <c r="O65" s="163"/>
      <c r="P65" s="163"/>
      <c r="Q65" s="163"/>
      <c r="R65" s="163"/>
      <c r="S65" s="163"/>
      <c r="T65" s="164"/>
      <c r="U65" s="163"/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111</v>
      </c>
      <c r="AF65" s="153">
        <v>0</v>
      </c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>
        <v>27</v>
      </c>
      <c r="B66" s="161" t="s">
        <v>193</v>
      </c>
      <c r="C66" s="192" t="s">
        <v>194</v>
      </c>
      <c r="D66" s="163" t="s">
        <v>114</v>
      </c>
      <c r="E66" s="168">
        <v>410.38799999999998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63">
        <v>0</v>
      </c>
      <c r="O66" s="163">
        <f>ROUND(E66*N66,5)</f>
        <v>0</v>
      </c>
      <c r="P66" s="163">
        <v>0</v>
      </c>
      <c r="Q66" s="163">
        <f>ROUND(E66*P66,5)</f>
        <v>0</v>
      </c>
      <c r="R66" s="163"/>
      <c r="S66" s="163"/>
      <c r="T66" s="164">
        <v>0.13</v>
      </c>
      <c r="U66" s="163">
        <f>ROUND(E66*T66,2)</f>
        <v>53.35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109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/>
      <c r="B67" s="161"/>
      <c r="C67" s="193" t="s">
        <v>195</v>
      </c>
      <c r="D67" s="165"/>
      <c r="E67" s="169">
        <v>410.38799999999998</v>
      </c>
      <c r="F67" s="172"/>
      <c r="G67" s="172"/>
      <c r="H67" s="172"/>
      <c r="I67" s="172"/>
      <c r="J67" s="172"/>
      <c r="K67" s="172"/>
      <c r="L67" s="172"/>
      <c r="M67" s="172"/>
      <c r="N67" s="163"/>
      <c r="O67" s="163"/>
      <c r="P67" s="163"/>
      <c r="Q67" s="163"/>
      <c r="R67" s="163"/>
      <c r="S67" s="163"/>
      <c r="T67" s="164"/>
      <c r="U67" s="163"/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111</v>
      </c>
      <c r="AF67" s="153">
        <v>0</v>
      </c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28</v>
      </c>
      <c r="B68" s="161" t="s">
        <v>196</v>
      </c>
      <c r="C68" s="192" t="s">
        <v>197</v>
      </c>
      <c r="D68" s="163" t="s">
        <v>108</v>
      </c>
      <c r="E68" s="168">
        <v>25.419149999999998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63">
        <v>1.67</v>
      </c>
      <c r="O68" s="163">
        <f>ROUND(E68*N68,5)</f>
        <v>42.449979999999996</v>
      </c>
      <c r="P68" s="163">
        <v>0</v>
      </c>
      <c r="Q68" s="163">
        <f>ROUND(E68*P68,5)</f>
        <v>0</v>
      </c>
      <c r="R68" s="163"/>
      <c r="S68" s="163"/>
      <c r="T68" s="164">
        <v>0</v>
      </c>
      <c r="U68" s="163">
        <f>ROUND(E68*T68,2)</f>
        <v>0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191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/>
      <c r="B69" s="161"/>
      <c r="C69" s="193" t="s">
        <v>198</v>
      </c>
      <c r="D69" s="165"/>
      <c r="E69" s="169">
        <v>25.419149999999998</v>
      </c>
      <c r="F69" s="172"/>
      <c r="G69" s="172"/>
      <c r="H69" s="172"/>
      <c r="I69" s="172"/>
      <c r="J69" s="172"/>
      <c r="K69" s="172"/>
      <c r="L69" s="172"/>
      <c r="M69" s="172"/>
      <c r="N69" s="163"/>
      <c r="O69" s="163"/>
      <c r="P69" s="163"/>
      <c r="Q69" s="163"/>
      <c r="R69" s="163"/>
      <c r="S69" s="163"/>
      <c r="T69" s="164"/>
      <c r="U69" s="163"/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111</v>
      </c>
      <c r="AF69" s="153">
        <v>0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>
        <v>29</v>
      </c>
      <c r="B70" s="161" t="s">
        <v>199</v>
      </c>
      <c r="C70" s="192" t="s">
        <v>200</v>
      </c>
      <c r="D70" s="163" t="s">
        <v>114</v>
      </c>
      <c r="E70" s="168">
        <v>410.38799999999998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63">
        <v>0</v>
      </c>
      <c r="O70" s="163">
        <f>ROUND(E70*N70,5)</f>
        <v>0</v>
      </c>
      <c r="P70" s="163">
        <v>0</v>
      </c>
      <c r="Q70" s="163">
        <f>ROUND(E70*P70,5)</f>
        <v>0</v>
      </c>
      <c r="R70" s="163"/>
      <c r="S70" s="163"/>
      <c r="T70" s="164">
        <v>0.06</v>
      </c>
      <c r="U70" s="163">
        <f>ROUND(E70*T70,2)</f>
        <v>24.62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109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54"/>
      <c r="B71" s="161"/>
      <c r="C71" s="193" t="s">
        <v>201</v>
      </c>
      <c r="D71" s="165"/>
      <c r="E71" s="169">
        <v>410.38799999999998</v>
      </c>
      <c r="F71" s="172"/>
      <c r="G71" s="172"/>
      <c r="H71" s="172"/>
      <c r="I71" s="172"/>
      <c r="J71" s="172"/>
      <c r="K71" s="172"/>
      <c r="L71" s="172"/>
      <c r="M71" s="172"/>
      <c r="N71" s="163"/>
      <c r="O71" s="163"/>
      <c r="P71" s="163"/>
      <c r="Q71" s="163"/>
      <c r="R71" s="163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111</v>
      </c>
      <c r="AF71" s="153">
        <v>0</v>
      </c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>
        <v>30</v>
      </c>
      <c r="B72" s="161" t="s">
        <v>202</v>
      </c>
      <c r="C72" s="192" t="s">
        <v>203</v>
      </c>
      <c r="D72" s="163" t="s">
        <v>204</v>
      </c>
      <c r="E72" s="168">
        <v>12.311640000000001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63">
        <v>1E-3</v>
      </c>
      <c r="O72" s="163">
        <f>ROUND(E72*N72,5)</f>
        <v>1.231E-2</v>
      </c>
      <c r="P72" s="163">
        <v>0</v>
      </c>
      <c r="Q72" s="163">
        <f>ROUND(E72*P72,5)</f>
        <v>0</v>
      </c>
      <c r="R72" s="163"/>
      <c r="S72" s="163"/>
      <c r="T72" s="164">
        <v>0</v>
      </c>
      <c r="U72" s="163">
        <f>ROUND(E72*T72,2)</f>
        <v>0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191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/>
      <c r="B73" s="161"/>
      <c r="C73" s="193" t="s">
        <v>205</v>
      </c>
      <c r="D73" s="165"/>
      <c r="E73" s="169">
        <v>12.311640000000001</v>
      </c>
      <c r="F73" s="172"/>
      <c r="G73" s="172"/>
      <c r="H73" s="172"/>
      <c r="I73" s="172"/>
      <c r="J73" s="172"/>
      <c r="K73" s="172"/>
      <c r="L73" s="172"/>
      <c r="M73" s="172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111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31</v>
      </c>
      <c r="B74" s="161" t="s">
        <v>206</v>
      </c>
      <c r="C74" s="192" t="s">
        <v>207</v>
      </c>
      <c r="D74" s="163" t="s">
        <v>114</v>
      </c>
      <c r="E74" s="168">
        <v>410.38799999999998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63">
        <v>0</v>
      </c>
      <c r="O74" s="163">
        <f>ROUND(E74*N74,5)</f>
        <v>0</v>
      </c>
      <c r="P74" s="163">
        <v>0</v>
      </c>
      <c r="Q74" s="163">
        <f>ROUND(E74*P74,5)</f>
        <v>0</v>
      </c>
      <c r="R74" s="163"/>
      <c r="S74" s="163"/>
      <c r="T74" s="164">
        <v>1.0999999999999999E-2</v>
      </c>
      <c r="U74" s="163">
        <f>ROUND(E74*T74,2)</f>
        <v>4.51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109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1"/>
      <c r="C75" s="193" t="s">
        <v>201</v>
      </c>
      <c r="D75" s="165"/>
      <c r="E75" s="169">
        <v>410.38799999999998</v>
      </c>
      <c r="F75" s="172"/>
      <c r="G75" s="172"/>
      <c r="H75" s="172"/>
      <c r="I75" s="172"/>
      <c r="J75" s="172"/>
      <c r="K75" s="172"/>
      <c r="L75" s="172"/>
      <c r="M75" s="172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111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x14ac:dyDescent="0.2">
      <c r="A76" s="155" t="s">
        <v>104</v>
      </c>
      <c r="B76" s="162" t="s">
        <v>59</v>
      </c>
      <c r="C76" s="194" t="s">
        <v>60</v>
      </c>
      <c r="D76" s="166"/>
      <c r="E76" s="170"/>
      <c r="F76" s="173"/>
      <c r="G76" s="173">
        <f>SUMIF(AE77:AE81,"&lt;&gt;NOR",G77:G81)</f>
        <v>0</v>
      </c>
      <c r="H76" s="173"/>
      <c r="I76" s="173">
        <f>SUM(I77:I81)</f>
        <v>0</v>
      </c>
      <c r="J76" s="173"/>
      <c r="K76" s="173">
        <f>SUM(K77:K81)</f>
        <v>0</v>
      </c>
      <c r="L76" s="173"/>
      <c r="M76" s="173">
        <f>SUM(M77:M81)</f>
        <v>0</v>
      </c>
      <c r="N76" s="166"/>
      <c r="O76" s="166">
        <f>SUM(O77:O81)</f>
        <v>20.608309999999999</v>
      </c>
      <c r="P76" s="166"/>
      <c r="Q76" s="166">
        <f>SUM(Q77:Q81)</f>
        <v>0</v>
      </c>
      <c r="R76" s="166"/>
      <c r="S76" s="166"/>
      <c r="T76" s="167"/>
      <c r="U76" s="166">
        <f>SUM(U77:U81)</f>
        <v>1.26</v>
      </c>
      <c r="AE76" t="s">
        <v>105</v>
      </c>
    </row>
    <row r="77" spans="1:60" ht="22.5" outlineLevel="1" x14ac:dyDescent="0.2">
      <c r="A77" s="154">
        <v>32</v>
      </c>
      <c r="B77" s="161" t="s">
        <v>208</v>
      </c>
      <c r="C77" s="192" t="s">
        <v>209</v>
      </c>
      <c r="D77" s="163" t="s">
        <v>108</v>
      </c>
      <c r="E77" s="168">
        <v>2.0317500000000002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63">
        <v>2.5249999999999999</v>
      </c>
      <c r="O77" s="163">
        <f>ROUND(E77*N77,5)</f>
        <v>5.1301699999999997</v>
      </c>
      <c r="P77" s="163">
        <v>0</v>
      </c>
      <c r="Q77" s="163">
        <f>ROUND(E77*P77,5)</f>
        <v>0</v>
      </c>
      <c r="R77" s="163"/>
      <c r="S77" s="163"/>
      <c r="T77" s="164">
        <v>0.46</v>
      </c>
      <c r="U77" s="163">
        <f>ROUND(E77*T77,2)</f>
        <v>0.93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109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/>
      <c r="B78" s="161"/>
      <c r="C78" s="193" t="s">
        <v>210</v>
      </c>
      <c r="D78" s="165"/>
      <c r="E78" s="169">
        <v>2.0317500000000002</v>
      </c>
      <c r="F78" s="172"/>
      <c r="G78" s="172"/>
      <c r="H78" s="172"/>
      <c r="I78" s="172"/>
      <c r="J78" s="172"/>
      <c r="K78" s="172"/>
      <c r="L78" s="172"/>
      <c r="M78" s="172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111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22.5" outlineLevel="1" x14ac:dyDescent="0.2">
      <c r="A79" s="154">
        <v>33</v>
      </c>
      <c r="B79" s="161" t="s">
        <v>211</v>
      </c>
      <c r="C79" s="192" t="s">
        <v>212</v>
      </c>
      <c r="D79" s="163" t="s">
        <v>190</v>
      </c>
      <c r="E79" s="168">
        <v>2.6724600000000001E-2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63">
        <v>1.05294</v>
      </c>
      <c r="O79" s="163">
        <f>ROUND(E79*N79,5)</f>
        <v>2.8139999999999998E-2</v>
      </c>
      <c r="P79" s="163">
        <v>0</v>
      </c>
      <c r="Q79" s="163">
        <f>ROUND(E79*P79,5)</f>
        <v>0</v>
      </c>
      <c r="R79" s="163"/>
      <c r="S79" s="163"/>
      <c r="T79" s="164">
        <v>12.368</v>
      </c>
      <c r="U79" s="163">
        <f>ROUND(E79*T79,2)</f>
        <v>0.33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109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54"/>
      <c r="B80" s="161"/>
      <c r="C80" s="193" t="s">
        <v>213</v>
      </c>
      <c r="D80" s="165"/>
      <c r="E80" s="169">
        <v>2.6724600000000001E-2</v>
      </c>
      <c r="F80" s="172"/>
      <c r="G80" s="172"/>
      <c r="H80" s="172"/>
      <c r="I80" s="172"/>
      <c r="J80" s="172"/>
      <c r="K80" s="172"/>
      <c r="L80" s="172"/>
      <c r="M80" s="172"/>
      <c r="N80" s="163"/>
      <c r="O80" s="163"/>
      <c r="P80" s="163"/>
      <c r="Q80" s="163"/>
      <c r="R80" s="163"/>
      <c r="S80" s="163"/>
      <c r="T80" s="164"/>
      <c r="U80" s="163"/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111</v>
      </c>
      <c r="AF80" s="153">
        <v>0</v>
      </c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>
        <v>34</v>
      </c>
      <c r="B81" s="161" t="s">
        <v>214</v>
      </c>
      <c r="C81" s="192" t="s">
        <v>215</v>
      </c>
      <c r="D81" s="163" t="s">
        <v>216</v>
      </c>
      <c r="E81" s="168">
        <v>3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63">
        <v>5.15</v>
      </c>
      <c r="O81" s="163">
        <f>ROUND(E81*N81,5)</f>
        <v>15.45</v>
      </c>
      <c r="P81" s="163">
        <v>0</v>
      </c>
      <c r="Q81" s="163">
        <f>ROUND(E81*P81,5)</f>
        <v>0</v>
      </c>
      <c r="R81" s="163"/>
      <c r="S81" s="163"/>
      <c r="T81" s="164">
        <v>0</v>
      </c>
      <c r="U81" s="163">
        <f>ROUND(E81*T81,2)</f>
        <v>0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191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x14ac:dyDescent="0.2">
      <c r="A82" s="155" t="s">
        <v>104</v>
      </c>
      <c r="B82" s="162" t="s">
        <v>61</v>
      </c>
      <c r="C82" s="194" t="s">
        <v>62</v>
      </c>
      <c r="D82" s="166"/>
      <c r="E82" s="170"/>
      <c r="F82" s="173"/>
      <c r="G82" s="173">
        <f>SUMIF(AE83:AE118,"&lt;&gt;NOR",G83:G118)</f>
        <v>0</v>
      </c>
      <c r="H82" s="173"/>
      <c r="I82" s="173">
        <f>SUM(I83:I118)</f>
        <v>0</v>
      </c>
      <c r="J82" s="173"/>
      <c r="K82" s="173">
        <f>SUM(K83:K118)</f>
        <v>0</v>
      </c>
      <c r="L82" s="173"/>
      <c r="M82" s="173">
        <f>SUM(M83:M118)</f>
        <v>0</v>
      </c>
      <c r="N82" s="166"/>
      <c r="O82" s="166">
        <f>SUM(O83:O118)</f>
        <v>974.37078999999994</v>
      </c>
      <c r="P82" s="166"/>
      <c r="Q82" s="166">
        <f>SUM(Q83:Q118)</f>
        <v>0</v>
      </c>
      <c r="R82" s="166"/>
      <c r="S82" s="166"/>
      <c r="T82" s="167"/>
      <c r="U82" s="166">
        <f>SUM(U83:U118)</f>
        <v>162.77000000000001</v>
      </c>
      <c r="AE82" t="s">
        <v>105</v>
      </c>
    </row>
    <row r="83" spans="1:60" outlineLevel="1" x14ac:dyDescent="0.2">
      <c r="A83" s="154">
        <v>35</v>
      </c>
      <c r="B83" s="161" t="s">
        <v>217</v>
      </c>
      <c r="C83" s="192" t="s">
        <v>218</v>
      </c>
      <c r="D83" s="163" t="s">
        <v>114</v>
      </c>
      <c r="E83" s="168">
        <v>768.2056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63">
        <v>0.441</v>
      </c>
      <c r="O83" s="163">
        <f>ROUND(E83*N83,5)</f>
        <v>338.77866999999998</v>
      </c>
      <c r="P83" s="163">
        <v>0</v>
      </c>
      <c r="Q83" s="163">
        <f>ROUND(E83*P83,5)</f>
        <v>0</v>
      </c>
      <c r="R83" s="163"/>
      <c r="S83" s="163"/>
      <c r="T83" s="164">
        <v>2.9000000000000001E-2</v>
      </c>
      <c r="U83" s="163">
        <f>ROUND(E83*T83,2)</f>
        <v>22.28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109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/>
      <c r="B84" s="161"/>
      <c r="C84" s="193" t="s">
        <v>219</v>
      </c>
      <c r="D84" s="165"/>
      <c r="E84" s="169">
        <v>740.61009999999999</v>
      </c>
      <c r="F84" s="172"/>
      <c r="G84" s="172"/>
      <c r="H84" s="172"/>
      <c r="I84" s="172"/>
      <c r="J84" s="172"/>
      <c r="K84" s="172"/>
      <c r="L84" s="172"/>
      <c r="M84" s="172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111</v>
      </c>
      <c r="AF84" s="153">
        <v>0</v>
      </c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/>
      <c r="B85" s="161"/>
      <c r="C85" s="193" t="s">
        <v>220</v>
      </c>
      <c r="D85" s="165"/>
      <c r="E85" s="169">
        <v>20.089500000000001</v>
      </c>
      <c r="F85" s="172"/>
      <c r="G85" s="172"/>
      <c r="H85" s="172"/>
      <c r="I85" s="172"/>
      <c r="J85" s="172"/>
      <c r="K85" s="172"/>
      <c r="L85" s="172"/>
      <c r="M85" s="172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111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/>
      <c r="B86" s="161"/>
      <c r="C86" s="193" t="s">
        <v>221</v>
      </c>
      <c r="D86" s="165"/>
      <c r="E86" s="169">
        <v>7.5060000000000002</v>
      </c>
      <c r="F86" s="172"/>
      <c r="G86" s="172"/>
      <c r="H86" s="172"/>
      <c r="I86" s="172"/>
      <c r="J86" s="172"/>
      <c r="K86" s="172"/>
      <c r="L86" s="172"/>
      <c r="M86" s="172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111</v>
      </c>
      <c r="AF86" s="153">
        <v>0</v>
      </c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ht="22.5" outlineLevel="1" x14ac:dyDescent="0.2">
      <c r="A87" s="154">
        <v>36</v>
      </c>
      <c r="B87" s="161" t="s">
        <v>222</v>
      </c>
      <c r="C87" s="192" t="s">
        <v>223</v>
      </c>
      <c r="D87" s="163" t="s">
        <v>114</v>
      </c>
      <c r="E87" s="168">
        <v>768.2056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63">
        <v>0.33206000000000002</v>
      </c>
      <c r="O87" s="163">
        <f>ROUND(E87*N87,5)</f>
        <v>255.09035</v>
      </c>
      <c r="P87" s="163">
        <v>0</v>
      </c>
      <c r="Q87" s="163">
        <f>ROUND(E87*P87,5)</f>
        <v>0</v>
      </c>
      <c r="R87" s="163"/>
      <c r="S87" s="163"/>
      <c r="T87" s="164">
        <v>2.5000000000000001E-2</v>
      </c>
      <c r="U87" s="163">
        <f>ROUND(E87*T87,2)</f>
        <v>19.21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109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/>
      <c r="B88" s="161"/>
      <c r="C88" s="193" t="s">
        <v>224</v>
      </c>
      <c r="D88" s="165"/>
      <c r="E88" s="169">
        <v>768.2056</v>
      </c>
      <c r="F88" s="172"/>
      <c r="G88" s="172"/>
      <c r="H88" s="172"/>
      <c r="I88" s="172"/>
      <c r="J88" s="172"/>
      <c r="K88" s="172"/>
      <c r="L88" s="172"/>
      <c r="M88" s="172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111</v>
      </c>
      <c r="AF88" s="153">
        <v>0</v>
      </c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54">
        <v>37</v>
      </c>
      <c r="B89" s="161" t="s">
        <v>225</v>
      </c>
      <c r="C89" s="192" t="s">
        <v>226</v>
      </c>
      <c r="D89" s="163" t="s">
        <v>114</v>
      </c>
      <c r="E89" s="168">
        <v>768.2056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63">
        <v>6.5199999999999998E-3</v>
      </c>
      <c r="O89" s="163">
        <f>ROUND(E89*N89,5)</f>
        <v>5.0087000000000002</v>
      </c>
      <c r="P89" s="163">
        <v>0</v>
      </c>
      <c r="Q89" s="163">
        <f>ROUND(E89*P89,5)</f>
        <v>0</v>
      </c>
      <c r="R89" s="163"/>
      <c r="S89" s="163"/>
      <c r="T89" s="164">
        <v>4.0000000000000001E-3</v>
      </c>
      <c r="U89" s="163">
        <f>ROUND(E89*T89,2)</f>
        <v>3.07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109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1"/>
      <c r="C90" s="193" t="s">
        <v>224</v>
      </c>
      <c r="D90" s="165"/>
      <c r="E90" s="169">
        <v>768.2056</v>
      </c>
      <c r="F90" s="172"/>
      <c r="G90" s="172"/>
      <c r="H90" s="172"/>
      <c r="I90" s="172"/>
      <c r="J90" s="172"/>
      <c r="K90" s="172"/>
      <c r="L90" s="172"/>
      <c r="M90" s="172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111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22.5" outlineLevel="1" x14ac:dyDescent="0.2">
      <c r="A91" s="154">
        <v>38</v>
      </c>
      <c r="B91" s="161" t="s">
        <v>227</v>
      </c>
      <c r="C91" s="192" t="s">
        <v>228</v>
      </c>
      <c r="D91" s="163" t="s">
        <v>114</v>
      </c>
      <c r="E91" s="168">
        <v>768.2056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63">
        <v>0.18462999999999999</v>
      </c>
      <c r="O91" s="163">
        <f>ROUND(E91*N91,5)</f>
        <v>141.8338</v>
      </c>
      <c r="P91" s="163">
        <v>0</v>
      </c>
      <c r="Q91" s="163">
        <f>ROUND(E91*P91,5)</f>
        <v>0</v>
      </c>
      <c r="R91" s="163"/>
      <c r="S91" s="163"/>
      <c r="T91" s="164">
        <v>2.9000000000000001E-2</v>
      </c>
      <c r="U91" s="163">
        <f>ROUND(E91*T91,2)</f>
        <v>22.28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109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54"/>
      <c r="B92" s="161"/>
      <c r="C92" s="193" t="s">
        <v>224</v>
      </c>
      <c r="D92" s="165"/>
      <c r="E92" s="169">
        <v>768.2056</v>
      </c>
      <c r="F92" s="172"/>
      <c r="G92" s="172"/>
      <c r="H92" s="172"/>
      <c r="I92" s="172"/>
      <c r="J92" s="172"/>
      <c r="K92" s="172"/>
      <c r="L92" s="172"/>
      <c r="M92" s="172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111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54">
        <v>39</v>
      </c>
      <c r="B93" s="161" t="s">
        <v>229</v>
      </c>
      <c r="C93" s="192" t="s">
        <v>230</v>
      </c>
      <c r="D93" s="163" t="s">
        <v>114</v>
      </c>
      <c r="E93" s="168">
        <v>768.2056</v>
      </c>
      <c r="F93" s="171"/>
      <c r="G93" s="172">
        <f>ROUND(E93*F93,2)</f>
        <v>0</v>
      </c>
      <c r="H93" s="171"/>
      <c r="I93" s="172">
        <f>ROUND(E93*H93,2)</f>
        <v>0</v>
      </c>
      <c r="J93" s="171"/>
      <c r="K93" s="172">
        <f>ROUND(E93*J93,2)</f>
        <v>0</v>
      </c>
      <c r="L93" s="172">
        <v>21</v>
      </c>
      <c r="M93" s="172">
        <f>G93*(1+L93/100)</f>
        <v>0</v>
      </c>
      <c r="N93" s="163">
        <v>6.0999999999999997E-4</v>
      </c>
      <c r="O93" s="163">
        <f>ROUND(E93*N93,5)</f>
        <v>0.46861000000000003</v>
      </c>
      <c r="P93" s="163">
        <v>0</v>
      </c>
      <c r="Q93" s="163">
        <f>ROUND(E93*P93,5)</f>
        <v>0</v>
      </c>
      <c r="R93" s="163"/>
      <c r="S93" s="163"/>
      <c r="T93" s="164">
        <v>2E-3</v>
      </c>
      <c r="U93" s="163">
        <f>ROUND(E93*T93,2)</f>
        <v>1.54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109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/>
      <c r="B94" s="161"/>
      <c r="C94" s="193" t="s">
        <v>224</v>
      </c>
      <c r="D94" s="165"/>
      <c r="E94" s="169">
        <v>768.2056</v>
      </c>
      <c r="F94" s="172"/>
      <c r="G94" s="172"/>
      <c r="H94" s="172"/>
      <c r="I94" s="172"/>
      <c r="J94" s="172"/>
      <c r="K94" s="172"/>
      <c r="L94" s="172"/>
      <c r="M94" s="172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111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22.5" outlineLevel="1" x14ac:dyDescent="0.2">
      <c r="A95" s="154">
        <v>40</v>
      </c>
      <c r="B95" s="161" t="s">
        <v>231</v>
      </c>
      <c r="C95" s="192" t="s">
        <v>232</v>
      </c>
      <c r="D95" s="163" t="s">
        <v>114</v>
      </c>
      <c r="E95" s="168">
        <v>768.2056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63">
        <v>0.10141</v>
      </c>
      <c r="O95" s="163">
        <f>ROUND(E95*N95,5)</f>
        <v>77.903729999999996</v>
      </c>
      <c r="P95" s="163">
        <v>0</v>
      </c>
      <c r="Q95" s="163">
        <f>ROUND(E95*P95,5)</f>
        <v>0</v>
      </c>
      <c r="R95" s="163"/>
      <c r="S95" s="163"/>
      <c r="T95" s="164">
        <v>1.4999999999999999E-2</v>
      </c>
      <c r="U95" s="163">
        <f>ROUND(E95*T95,2)</f>
        <v>11.52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109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54"/>
      <c r="B96" s="161"/>
      <c r="C96" s="193" t="s">
        <v>224</v>
      </c>
      <c r="D96" s="165"/>
      <c r="E96" s="169">
        <v>768.2056</v>
      </c>
      <c r="F96" s="172"/>
      <c r="G96" s="172"/>
      <c r="H96" s="172"/>
      <c r="I96" s="172"/>
      <c r="J96" s="172"/>
      <c r="K96" s="172"/>
      <c r="L96" s="172"/>
      <c r="M96" s="172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111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>
        <v>41</v>
      </c>
      <c r="B97" s="161" t="s">
        <v>233</v>
      </c>
      <c r="C97" s="192" t="s">
        <v>234</v>
      </c>
      <c r="D97" s="163" t="s">
        <v>114</v>
      </c>
      <c r="E97" s="168">
        <v>165.37989999999999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63">
        <v>0.4284</v>
      </c>
      <c r="O97" s="163">
        <f>ROUND(E97*N97,5)</f>
        <v>70.848749999999995</v>
      </c>
      <c r="P97" s="163">
        <v>0</v>
      </c>
      <c r="Q97" s="163">
        <f>ROUND(E97*P97,5)</f>
        <v>0</v>
      </c>
      <c r="R97" s="163"/>
      <c r="S97" s="163"/>
      <c r="T97" s="164">
        <v>2.5999999999999999E-2</v>
      </c>
      <c r="U97" s="163">
        <f>ROUND(E97*T97,2)</f>
        <v>4.3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109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54"/>
      <c r="B98" s="161"/>
      <c r="C98" s="193" t="s">
        <v>182</v>
      </c>
      <c r="D98" s="165"/>
      <c r="E98" s="169">
        <v>18.608599999999999</v>
      </c>
      <c r="F98" s="172"/>
      <c r="G98" s="172"/>
      <c r="H98" s="172"/>
      <c r="I98" s="172"/>
      <c r="J98" s="172"/>
      <c r="K98" s="172"/>
      <c r="L98" s="172"/>
      <c r="M98" s="172"/>
      <c r="N98" s="163"/>
      <c r="O98" s="163"/>
      <c r="P98" s="163"/>
      <c r="Q98" s="163"/>
      <c r="R98" s="163"/>
      <c r="S98" s="163"/>
      <c r="T98" s="164"/>
      <c r="U98" s="163"/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111</v>
      </c>
      <c r="AF98" s="153">
        <v>0</v>
      </c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54"/>
      <c r="B99" s="161"/>
      <c r="C99" s="193" t="s">
        <v>183</v>
      </c>
      <c r="D99" s="165"/>
      <c r="E99" s="169">
        <v>9.0174000000000003</v>
      </c>
      <c r="F99" s="172"/>
      <c r="G99" s="172"/>
      <c r="H99" s="172"/>
      <c r="I99" s="172"/>
      <c r="J99" s="172"/>
      <c r="K99" s="172"/>
      <c r="L99" s="172"/>
      <c r="M99" s="172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111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54"/>
      <c r="B100" s="161"/>
      <c r="C100" s="193" t="s">
        <v>184</v>
      </c>
      <c r="D100" s="165"/>
      <c r="E100" s="169">
        <v>137.75389999999999</v>
      </c>
      <c r="F100" s="172"/>
      <c r="G100" s="172"/>
      <c r="H100" s="172"/>
      <c r="I100" s="172"/>
      <c r="J100" s="172"/>
      <c r="K100" s="172"/>
      <c r="L100" s="172"/>
      <c r="M100" s="172"/>
      <c r="N100" s="163"/>
      <c r="O100" s="163"/>
      <c r="P100" s="163"/>
      <c r="Q100" s="163"/>
      <c r="R100" s="163"/>
      <c r="S100" s="163"/>
      <c r="T100" s="164"/>
      <c r="U100" s="16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111</v>
      </c>
      <c r="AF100" s="153">
        <v>0</v>
      </c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ht="22.5" outlineLevel="1" x14ac:dyDescent="0.2">
      <c r="A101" s="154">
        <v>42</v>
      </c>
      <c r="B101" s="161" t="s">
        <v>235</v>
      </c>
      <c r="C101" s="192" t="s">
        <v>236</v>
      </c>
      <c r="D101" s="163" t="s">
        <v>114</v>
      </c>
      <c r="E101" s="168">
        <v>165.37989999999999</v>
      </c>
      <c r="F101" s="171"/>
      <c r="G101" s="172">
        <f>ROUND(E101*F101,2)</f>
        <v>0</v>
      </c>
      <c r="H101" s="171"/>
      <c r="I101" s="172">
        <f>ROUND(E101*H101,2)</f>
        <v>0</v>
      </c>
      <c r="J101" s="171"/>
      <c r="K101" s="172">
        <f>ROUND(E101*J101,2)</f>
        <v>0</v>
      </c>
      <c r="L101" s="172">
        <v>21</v>
      </c>
      <c r="M101" s="172">
        <f>G101*(1+L101/100)</f>
        <v>0</v>
      </c>
      <c r="N101" s="163">
        <v>0.30651</v>
      </c>
      <c r="O101" s="163">
        <f>ROUND(E101*N101,5)</f>
        <v>50.69059</v>
      </c>
      <c r="P101" s="163">
        <v>0</v>
      </c>
      <c r="Q101" s="163">
        <f>ROUND(E101*P101,5)</f>
        <v>0</v>
      </c>
      <c r="R101" s="163"/>
      <c r="S101" s="163"/>
      <c r="T101" s="164">
        <v>2.5000000000000001E-2</v>
      </c>
      <c r="U101" s="163">
        <f>ROUND(E101*T101,2)</f>
        <v>4.13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109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/>
      <c r="B102" s="161"/>
      <c r="C102" s="193" t="s">
        <v>182</v>
      </c>
      <c r="D102" s="165"/>
      <c r="E102" s="169">
        <v>18.608599999999999</v>
      </c>
      <c r="F102" s="172"/>
      <c r="G102" s="172"/>
      <c r="H102" s="172"/>
      <c r="I102" s="172"/>
      <c r="J102" s="172"/>
      <c r="K102" s="172"/>
      <c r="L102" s="172"/>
      <c r="M102" s="172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111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54"/>
      <c r="B103" s="161"/>
      <c r="C103" s="193" t="s">
        <v>183</v>
      </c>
      <c r="D103" s="165"/>
      <c r="E103" s="169">
        <v>9.0174000000000003</v>
      </c>
      <c r="F103" s="172"/>
      <c r="G103" s="172"/>
      <c r="H103" s="172"/>
      <c r="I103" s="172"/>
      <c r="J103" s="172"/>
      <c r="K103" s="172"/>
      <c r="L103" s="172"/>
      <c r="M103" s="172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111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/>
      <c r="B104" s="161"/>
      <c r="C104" s="193" t="s">
        <v>184</v>
      </c>
      <c r="D104" s="165"/>
      <c r="E104" s="169">
        <v>137.75389999999999</v>
      </c>
      <c r="F104" s="172"/>
      <c r="G104" s="172"/>
      <c r="H104" s="172"/>
      <c r="I104" s="172"/>
      <c r="J104" s="172"/>
      <c r="K104" s="172"/>
      <c r="L104" s="172"/>
      <c r="M104" s="172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111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>
        <v>43</v>
      </c>
      <c r="B105" s="161" t="s">
        <v>237</v>
      </c>
      <c r="C105" s="192" t="s">
        <v>238</v>
      </c>
      <c r="D105" s="163" t="s">
        <v>114</v>
      </c>
      <c r="E105" s="168">
        <v>27.626000000000001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63">
        <v>7.3899999999999993E-2</v>
      </c>
      <c r="O105" s="163">
        <f>ROUND(E105*N105,5)</f>
        <v>2.04156</v>
      </c>
      <c r="P105" s="163">
        <v>0</v>
      </c>
      <c r="Q105" s="163">
        <f>ROUND(E105*P105,5)</f>
        <v>0</v>
      </c>
      <c r="R105" s="163"/>
      <c r="S105" s="163"/>
      <c r="T105" s="164">
        <v>0.47799999999999998</v>
      </c>
      <c r="U105" s="163">
        <f>ROUND(E105*T105,2)</f>
        <v>13.21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109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54"/>
      <c r="B106" s="161"/>
      <c r="C106" s="193" t="s">
        <v>182</v>
      </c>
      <c r="D106" s="165"/>
      <c r="E106" s="169">
        <v>18.608599999999999</v>
      </c>
      <c r="F106" s="172"/>
      <c r="G106" s="172"/>
      <c r="H106" s="172"/>
      <c r="I106" s="172"/>
      <c r="J106" s="172"/>
      <c r="K106" s="172"/>
      <c r="L106" s="172"/>
      <c r="M106" s="172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111</v>
      </c>
      <c r="AF106" s="153">
        <v>0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54"/>
      <c r="B107" s="161"/>
      <c r="C107" s="193" t="s">
        <v>183</v>
      </c>
      <c r="D107" s="165"/>
      <c r="E107" s="169">
        <v>9.0174000000000003</v>
      </c>
      <c r="F107" s="172"/>
      <c r="G107" s="172"/>
      <c r="H107" s="172"/>
      <c r="I107" s="172"/>
      <c r="J107" s="172"/>
      <c r="K107" s="172"/>
      <c r="L107" s="172"/>
      <c r="M107" s="172"/>
      <c r="N107" s="163"/>
      <c r="O107" s="163"/>
      <c r="P107" s="163"/>
      <c r="Q107" s="163"/>
      <c r="R107" s="163"/>
      <c r="S107" s="163"/>
      <c r="T107" s="164"/>
      <c r="U107" s="16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111</v>
      </c>
      <c r="AF107" s="153">
        <v>0</v>
      </c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 x14ac:dyDescent="0.2">
      <c r="A108" s="154">
        <v>44</v>
      </c>
      <c r="B108" s="161" t="s">
        <v>239</v>
      </c>
      <c r="C108" s="192" t="s">
        <v>240</v>
      </c>
      <c r="D108" s="163" t="s">
        <v>114</v>
      </c>
      <c r="E108" s="168">
        <v>19.53903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63">
        <v>0.17599999999999999</v>
      </c>
      <c r="O108" s="163">
        <f>ROUND(E108*N108,5)</f>
        <v>3.4388700000000001</v>
      </c>
      <c r="P108" s="163">
        <v>0</v>
      </c>
      <c r="Q108" s="163">
        <f>ROUND(E108*P108,5)</f>
        <v>0</v>
      </c>
      <c r="R108" s="163"/>
      <c r="S108" s="163"/>
      <c r="T108" s="164">
        <v>0</v>
      </c>
      <c r="U108" s="163">
        <f>ROUND(E108*T108,2)</f>
        <v>0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191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54"/>
      <c r="B109" s="161"/>
      <c r="C109" s="193" t="s">
        <v>241</v>
      </c>
      <c r="D109" s="165"/>
      <c r="E109" s="169">
        <v>19.53903</v>
      </c>
      <c r="F109" s="172"/>
      <c r="G109" s="172"/>
      <c r="H109" s="172"/>
      <c r="I109" s="172"/>
      <c r="J109" s="172"/>
      <c r="K109" s="172"/>
      <c r="L109" s="172"/>
      <c r="M109" s="172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111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54">
        <v>45</v>
      </c>
      <c r="B110" s="161" t="s">
        <v>242</v>
      </c>
      <c r="C110" s="192" t="s">
        <v>243</v>
      </c>
      <c r="D110" s="163" t="s">
        <v>114</v>
      </c>
      <c r="E110" s="168">
        <v>9.0174000000000003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63">
        <v>0.17599999999999999</v>
      </c>
      <c r="O110" s="163">
        <f>ROUND(E110*N110,5)</f>
        <v>1.5870599999999999</v>
      </c>
      <c r="P110" s="163">
        <v>0</v>
      </c>
      <c r="Q110" s="163">
        <f>ROUND(E110*P110,5)</f>
        <v>0</v>
      </c>
      <c r="R110" s="163"/>
      <c r="S110" s="163"/>
      <c r="T110" s="164">
        <v>0</v>
      </c>
      <c r="U110" s="163">
        <f>ROUND(E110*T110,2)</f>
        <v>0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191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54"/>
      <c r="B111" s="161"/>
      <c r="C111" s="193" t="s">
        <v>183</v>
      </c>
      <c r="D111" s="165"/>
      <c r="E111" s="169">
        <v>9.0174000000000003</v>
      </c>
      <c r="F111" s="172"/>
      <c r="G111" s="172"/>
      <c r="H111" s="172"/>
      <c r="I111" s="172"/>
      <c r="J111" s="172"/>
      <c r="K111" s="172"/>
      <c r="L111" s="172"/>
      <c r="M111" s="172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111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54">
        <v>46</v>
      </c>
      <c r="B112" s="161" t="s">
        <v>244</v>
      </c>
      <c r="C112" s="192" t="s">
        <v>245</v>
      </c>
      <c r="D112" s="163" t="s">
        <v>114</v>
      </c>
      <c r="E112" s="168">
        <v>137.75389999999999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63">
        <v>5.5449999999999999E-2</v>
      </c>
      <c r="O112" s="163">
        <f>ROUND(E112*N112,5)</f>
        <v>7.6384499999999997</v>
      </c>
      <c r="P112" s="163">
        <v>0</v>
      </c>
      <c r="Q112" s="163">
        <f>ROUND(E112*P112,5)</f>
        <v>0</v>
      </c>
      <c r="R112" s="163"/>
      <c r="S112" s="163"/>
      <c r="T112" s="164">
        <v>0.442</v>
      </c>
      <c r="U112" s="163">
        <f>ROUND(E112*T112,2)</f>
        <v>60.89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109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54"/>
      <c r="B113" s="161"/>
      <c r="C113" s="193" t="s">
        <v>184</v>
      </c>
      <c r="D113" s="165"/>
      <c r="E113" s="169">
        <v>137.75389999999999</v>
      </c>
      <c r="F113" s="172"/>
      <c r="G113" s="172"/>
      <c r="H113" s="172"/>
      <c r="I113" s="172"/>
      <c r="J113" s="172"/>
      <c r="K113" s="172"/>
      <c r="L113" s="172"/>
      <c r="M113" s="172"/>
      <c r="N113" s="163"/>
      <c r="O113" s="163"/>
      <c r="P113" s="163"/>
      <c r="Q113" s="163"/>
      <c r="R113" s="163"/>
      <c r="S113" s="163"/>
      <c r="T113" s="164"/>
      <c r="U113" s="16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111</v>
      </c>
      <c r="AF113" s="153">
        <v>0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>
        <v>47</v>
      </c>
      <c r="B114" s="161" t="s">
        <v>246</v>
      </c>
      <c r="C114" s="192" t="s">
        <v>247</v>
      </c>
      <c r="D114" s="163" t="s">
        <v>114</v>
      </c>
      <c r="E114" s="168">
        <v>144.641595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63">
        <v>0.13100000000000001</v>
      </c>
      <c r="O114" s="163">
        <f>ROUND(E114*N114,5)</f>
        <v>18.948049999999999</v>
      </c>
      <c r="P114" s="163">
        <v>0</v>
      </c>
      <c r="Q114" s="163">
        <f>ROUND(E114*P114,5)</f>
        <v>0</v>
      </c>
      <c r="R114" s="163"/>
      <c r="S114" s="163"/>
      <c r="T114" s="164">
        <v>0</v>
      </c>
      <c r="U114" s="163">
        <f>ROUND(E114*T114,2)</f>
        <v>0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191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54"/>
      <c r="B115" s="161"/>
      <c r="C115" s="193" t="s">
        <v>248</v>
      </c>
      <c r="D115" s="165"/>
      <c r="E115" s="169">
        <v>144.641595</v>
      </c>
      <c r="F115" s="172"/>
      <c r="G115" s="172"/>
      <c r="H115" s="172"/>
      <c r="I115" s="172"/>
      <c r="J115" s="172"/>
      <c r="K115" s="172"/>
      <c r="L115" s="172"/>
      <c r="M115" s="172"/>
      <c r="N115" s="163"/>
      <c r="O115" s="163"/>
      <c r="P115" s="163"/>
      <c r="Q115" s="163"/>
      <c r="R115" s="163"/>
      <c r="S115" s="163"/>
      <c r="T115" s="164"/>
      <c r="U115" s="16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111</v>
      </c>
      <c r="AF115" s="153">
        <v>0</v>
      </c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54">
        <v>48</v>
      </c>
      <c r="B116" s="161" t="s">
        <v>249</v>
      </c>
      <c r="C116" s="192" t="s">
        <v>250</v>
      </c>
      <c r="D116" s="163" t="s">
        <v>114</v>
      </c>
      <c r="E116" s="168">
        <v>9.36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63">
        <v>0.01</v>
      </c>
      <c r="O116" s="163">
        <f>ROUND(E116*N116,5)</f>
        <v>9.3600000000000003E-2</v>
      </c>
      <c r="P116" s="163">
        <v>0</v>
      </c>
      <c r="Q116" s="163">
        <f>ROUND(E116*P116,5)</f>
        <v>0</v>
      </c>
      <c r="R116" s="163"/>
      <c r="S116" s="163"/>
      <c r="T116" s="164">
        <v>3.5999999999999997E-2</v>
      </c>
      <c r="U116" s="163">
        <f>ROUND(E116*T116,2)</f>
        <v>0.34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109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/>
      <c r="B117" s="161"/>
      <c r="C117" s="251" t="s">
        <v>251</v>
      </c>
      <c r="D117" s="252"/>
      <c r="E117" s="253"/>
      <c r="F117" s="254"/>
      <c r="G117" s="255"/>
      <c r="H117" s="172"/>
      <c r="I117" s="172"/>
      <c r="J117" s="172"/>
      <c r="K117" s="172"/>
      <c r="L117" s="172"/>
      <c r="M117" s="172"/>
      <c r="N117" s="163"/>
      <c r="O117" s="163"/>
      <c r="P117" s="163"/>
      <c r="Q117" s="163"/>
      <c r="R117" s="163"/>
      <c r="S117" s="163"/>
      <c r="T117" s="164"/>
      <c r="U117" s="16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165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6" t="str">
        <f>C117</f>
        <v>Pochozí plocha u podzemnch kontejnerů</v>
      </c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/>
      <c r="B118" s="161"/>
      <c r="C118" s="193" t="s">
        <v>252</v>
      </c>
      <c r="D118" s="165"/>
      <c r="E118" s="169">
        <v>9.36</v>
      </c>
      <c r="F118" s="172"/>
      <c r="G118" s="172"/>
      <c r="H118" s="172"/>
      <c r="I118" s="172"/>
      <c r="J118" s="172"/>
      <c r="K118" s="172"/>
      <c r="L118" s="172"/>
      <c r="M118" s="172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111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x14ac:dyDescent="0.2">
      <c r="A119" s="155" t="s">
        <v>104</v>
      </c>
      <c r="B119" s="162" t="s">
        <v>63</v>
      </c>
      <c r="C119" s="194" t="s">
        <v>64</v>
      </c>
      <c r="D119" s="166"/>
      <c r="E119" s="170"/>
      <c r="F119" s="173"/>
      <c r="G119" s="173">
        <f>SUMIF(AE120:AE124,"&lt;&gt;NOR",G120:G124)</f>
        <v>0</v>
      </c>
      <c r="H119" s="173"/>
      <c r="I119" s="173">
        <f>SUM(I120:I124)</f>
        <v>0</v>
      </c>
      <c r="J119" s="173"/>
      <c r="K119" s="173">
        <f>SUM(K120:K124)</f>
        <v>0</v>
      </c>
      <c r="L119" s="173"/>
      <c r="M119" s="173">
        <f>SUM(M120:M124)</f>
        <v>0</v>
      </c>
      <c r="N119" s="166"/>
      <c r="O119" s="166">
        <f>SUM(O120:O124)</f>
        <v>13.56025</v>
      </c>
      <c r="P119" s="166"/>
      <c r="Q119" s="166">
        <f>SUM(Q120:Q124)</f>
        <v>0</v>
      </c>
      <c r="R119" s="166"/>
      <c r="S119" s="166"/>
      <c r="T119" s="167"/>
      <c r="U119" s="166">
        <f>SUM(U120:U124)</f>
        <v>32.290000000000006</v>
      </c>
      <c r="AE119" t="s">
        <v>105</v>
      </c>
    </row>
    <row r="120" spans="1:60" ht="22.5" outlineLevel="1" x14ac:dyDescent="0.2">
      <c r="A120" s="154">
        <v>49</v>
      </c>
      <c r="B120" s="161" t="s">
        <v>253</v>
      </c>
      <c r="C120" s="192" t="s">
        <v>254</v>
      </c>
      <c r="D120" s="163" t="s">
        <v>216</v>
      </c>
      <c r="E120" s="168">
        <v>4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63">
        <v>3.0596700000000001</v>
      </c>
      <c r="O120" s="163">
        <f>ROUND(E120*N120,5)</f>
        <v>12.23868</v>
      </c>
      <c r="P120" s="163">
        <v>0</v>
      </c>
      <c r="Q120" s="163">
        <f>ROUND(E120*P120,5)</f>
        <v>0</v>
      </c>
      <c r="R120" s="163"/>
      <c r="S120" s="163"/>
      <c r="T120" s="164">
        <v>5.024</v>
      </c>
      <c r="U120" s="163">
        <f>ROUND(E120*T120,2)</f>
        <v>20.100000000000001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109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22.5" outlineLevel="1" x14ac:dyDescent="0.2">
      <c r="A121" s="154">
        <v>50</v>
      </c>
      <c r="B121" s="161" t="s">
        <v>255</v>
      </c>
      <c r="C121" s="192" t="s">
        <v>256</v>
      </c>
      <c r="D121" s="163" t="s">
        <v>151</v>
      </c>
      <c r="E121" s="168">
        <v>10.45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21</v>
      </c>
      <c r="M121" s="172">
        <f>G121*(1+L121/100)</f>
        <v>0</v>
      </c>
      <c r="N121" s="163">
        <v>2.2000000000000001E-3</v>
      </c>
      <c r="O121" s="163">
        <f>ROUND(E121*N121,5)</f>
        <v>2.299E-2</v>
      </c>
      <c r="P121" s="163">
        <v>0</v>
      </c>
      <c r="Q121" s="163">
        <f>ROUND(E121*P121,5)</f>
        <v>0</v>
      </c>
      <c r="R121" s="163"/>
      <c r="S121" s="163"/>
      <c r="T121" s="164">
        <v>6.6000000000000003E-2</v>
      </c>
      <c r="U121" s="163">
        <f>ROUND(E121*T121,2)</f>
        <v>0.69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109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54"/>
      <c r="B122" s="161"/>
      <c r="C122" s="193" t="s">
        <v>257</v>
      </c>
      <c r="D122" s="165"/>
      <c r="E122" s="169">
        <v>10.45</v>
      </c>
      <c r="F122" s="172"/>
      <c r="G122" s="172"/>
      <c r="H122" s="172"/>
      <c r="I122" s="172"/>
      <c r="J122" s="172"/>
      <c r="K122" s="172"/>
      <c r="L122" s="172"/>
      <c r="M122" s="172"/>
      <c r="N122" s="163"/>
      <c r="O122" s="163"/>
      <c r="P122" s="163"/>
      <c r="Q122" s="163"/>
      <c r="R122" s="163"/>
      <c r="S122" s="163"/>
      <c r="T122" s="164"/>
      <c r="U122" s="16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111</v>
      </c>
      <c r="AF122" s="153">
        <v>0</v>
      </c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54">
        <v>51</v>
      </c>
      <c r="B123" s="161" t="s">
        <v>258</v>
      </c>
      <c r="C123" s="192" t="s">
        <v>259</v>
      </c>
      <c r="D123" s="163" t="s">
        <v>216</v>
      </c>
      <c r="E123" s="168">
        <v>1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63">
        <v>0.43093999999999999</v>
      </c>
      <c r="O123" s="163">
        <f>ROUND(E123*N123,5)</f>
        <v>0.43093999999999999</v>
      </c>
      <c r="P123" s="163">
        <v>0</v>
      </c>
      <c r="Q123" s="163">
        <f>ROUND(E123*P123,5)</f>
        <v>0</v>
      </c>
      <c r="R123" s="163"/>
      <c r="S123" s="163"/>
      <c r="T123" s="164">
        <v>3.8170000000000002</v>
      </c>
      <c r="U123" s="163">
        <f>ROUND(E123*T123,2)</f>
        <v>3.82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109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54">
        <v>52</v>
      </c>
      <c r="B124" s="161" t="s">
        <v>260</v>
      </c>
      <c r="C124" s="192" t="s">
        <v>261</v>
      </c>
      <c r="D124" s="163" t="s">
        <v>216</v>
      </c>
      <c r="E124" s="168">
        <v>2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63">
        <v>0.43381999999999998</v>
      </c>
      <c r="O124" s="163">
        <f>ROUND(E124*N124,5)</f>
        <v>0.86763999999999997</v>
      </c>
      <c r="P124" s="163">
        <v>0</v>
      </c>
      <c r="Q124" s="163">
        <f>ROUND(E124*P124,5)</f>
        <v>0</v>
      </c>
      <c r="R124" s="163"/>
      <c r="S124" s="163"/>
      <c r="T124" s="164">
        <v>3.839</v>
      </c>
      <c r="U124" s="163">
        <f>ROUND(E124*T124,2)</f>
        <v>7.68</v>
      </c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109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x14ac:dyDescent="0.2">
      <c r="A125" s="155" t="s">
        <v>104</v>
      </c>
      <c r="B125" s="162" t="s">
        <v>65</v>
      </c>
      <c r="C125" s="194" t="s">
        <v>66</v>
      </c>
      <c r="D125" s="166"/>
      <c r="E125" s="170"/>
      <c r="F125" s="173"/>
      <c r="G125" s="173">
        <f>SUMIF(AE126:AE162,"&lt;&gt;NOR",G126:G162)</f>
        <v>0</v>
      </c>
      <c r="H125" s="173"/>
      <c r="I125" s="173">
        <f>SUM(I126:I162)</f>
        <v>0</v>
      </c>
      <c r="J125" s="173"/>
      <c r="K125" s="173">
        <f>SUM(K126:K162)</f>
        <v>0</v>
      </c>
      <c r="L125" s="173"/>
      <c r="M125" s="173">
        <f>SUM(M126:M162)</f>
        <v>0</v>
      </c>
      <c r="N125" s="166"/>
      <c r="O125" s="166">
        <f>SUM(O126:O162)</f>
        <v>93.026239999999973</v>
      </c>
      <c r="P125" s="166"/>
      <c r="Q125" s="166">
        <f>SUM(Q126:Q162)</f>
        <v>0</v>
      </c>
      <c r="R125" s="166"/>
      <c r="S125" s="166"/>
      <c r="T125" s="167"/>
      <c r="U125" s="166">
        <f>SUM(U126:U162)</f>
        <v>96</v>
      </c>
      <c r="AE125" t="s">
        <v>105</v>
      </c>
    </row>
    <row r="126" spans="1:60" ht="22.5" outlineLevel="1" x14ac:dyDescent="0.2">
      <c r="A126" s="154">
        <v>53</v>
      </c>
      <c r="B126" s="161" t="s">
        <v>262</v>
      </c>
      <c r="C126" s="192" t="s">
        <v>263</v>
      </c>
      <c r="D126" s="163" t="s">
        <v>151</v>
      </c>
      <c r="E126" s="168">
        <v>245.71279999999999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63">
        <v>0.30847000000000002</v>
      </c>
      <c r="O126" s="163">
        <f>ROUND(E126*N126,5)</f>
        <v>75.795029999999997</v>
      </c>
      <c r="P126" s="163">
        <v>0</v>
      </c>
      <c r="Q126" s="163">
        <f>ROUND(E126*P126,5)</f>
        <v>0</v>
      </c>
      <c r="R126" s="163"/>
      <c r="S126" s="163"/>
      <c r="T126" s="164">
        <v>0.27200000000000002</v>
      </c>
      <c r="U126" s="163">
        <f>ROUND(E126*T126,2)</f>
        <v>66.83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109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ht="22.5" outlineLevel="1" x14ac:dyDescent="0.2">
      <c r="A127" s="154"/>
      <c r="B127" s="161"/>
      <c r="C127" s="193" t="s">
        <v>264</v>
      </c>
      <c r="D127" s="165"/>
      <c r="E127" s="169">
        <v>245.71279999999999</v>
      </c>
      <c r="F127" s="172"/>
      <c r="G127" s="172"/>
      <c r="H127" s="172"/>
      <c r="I127" s="172"/>
      <c r="J127" s="172"/>
      <c r="K127" s="172"/>
      <c r="L127" s="172"/>
      <c r="M127" s="172"/>
      <c r="N127" s="163"/>
      <c r="O127" s="163"/>
      <c r="P127" s="163"/>
      <c r="Q127" s="163"/>
      <c r="R127" s="163"/>
      <c r="S127" s="163"/>
      <c r="T127" s="164"/>
      <c r="U127" s="16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111</v>
      </c>
      <c r="AF127" s="153">
        <v>0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22.5" outlineLevel="1" x14ac:dyDescent="0.2">
      <c r="A128" s="154">
        <v>54</v>
      </c>
      <c r="B128" s="161" t="s">
        <v>265</v>
      </c>
      <c r="C128" s="192" t="s">
        <v>266</v>
      </c>
      <c r="D128" s="163" t="s">
        <v>151</v>
      </c>
      <c r="E128" s="168">
        <v>85.356300000000005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21</v>
      </c>
      <c r="M128" s="172">
        <f>G128*(1+L128/100)</f>
        <v>0</v>
      </c>
      <c r="N128" s="163">
        <v>0.19289999999999999</v>
      </c>
      <c r="O128" s="163">
        <f>ROUND(E128*N128,5)</f>
        <v>16.465229999999998</v>
      </c>
      <c r="P128" s="163">
        <v>0</v>
      </c>
      <c r="Q128" s="163">
        <f>ROUND(E128*P128,5)</f>
        <v>0</v>
      </c>
      <c r="R128" s="163"/>
      <c r="S128" s="163"/>
      <c r="T128" s="164">
        <v>0.16200000000000001</v>
      </c>
      <c r="U128" s="163">
        <f>ROUND(E128*T128,2)</f>
        <v>13.83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109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54"/>
      <c r="B129" s="161"/>
      <c r="C129" s="193" t="s">
        <v>267</v>
      </c>
      <c r="D129" s="165"/>
      <c r="E129" s="169">
        <v>85.356300000000005</v>
      </c>
      <c r="F129" s="172"/>
      <c r="G129" s="172"/>
      <c r="H129" s="172"/>
      <c r="I129" s="172"/>
      <c r="J129" s="172"/>
      <c r="K129" s="172"/>
      <c r="L129" s="172"/>
      <c r="M129" s="172"/>
      <c r="N129" s="163"/>
      <c r="O129" s="163"/>
      <c r="P129" s="163"/>
      <c r="Q129" s="163"/>
      <c r="R129" s="163"/>
      <c r="S129" s="163"/>
      <c r="T129" s="164"/>
      <c r="U129" s="16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111</v>
      </c>
      <c r="AF129" s="153">
        <v>0</v>
      </c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54">
        <v>55</v>
      </c>
      <c r="B130" s="161" t="s">
        <v>268</v>
      </c>
      <c r="C130" s="192" t="s">
        <v>269</v>
      </c>
      <c r="D130" s="163" t="s">
        <v>151</v>
      </c>
      <c r="E130" s="168">
        <v>135.625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63">
        <v>0</v>
      </c>
      <c r="O130" s="163">
        <f>ROUND(E130*N130,5)</f>
        <v>0</v>
      </c>
      <c r="P130" s="163">
        <v>0</v>
      </c>
      <c r="Q130" s="163">
        <f>ROUND(E130*P130,5)</f>
        <v>0</v>
      </c>
      <c r="R130" s="163"/>
      <c r="S130" s="163"/>
      <c r="T130" s="164">
        <v>1.2E-2</v>
      </c>
      <c r="U130" s="163">
        <f>ROUND(E130*T130,2)</f>
        <v>1.63</v>
      </c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109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54"/>
      <c r="B131" s="161"/>
      <c r="C131" s="193" t="s">
        <v>270</v>
      </c>
      <c r="D131" s="165"/>
      <c r="E131" s="169">
        <v>135.625</v>
      </c>
      <c r="F131" s="172"/>
      <c r="G131" s="172"/>
      <c r="H131" s="172"/>
      <c r="I131" s="172"/>
      <c r="J131" s="172"/>
      <c r="K131" s="172"/>
      <c r="L131" s="172"/>
      <c r="M131" s="172"/>
      <c r="N131" s="163"/>
      <c r="O131" s="163"/>
      <c r="P131" s="163"/>
      <c r="Q131" s="163"/>
      <c r="R131" s="163"/>
      <c r="S131" s="163"/>
      <c r="T131" s="164"/>
      <c r="U131" s="16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111</v>
      </c>
      <c r="AF131" s="153">
        <v>0</v>
      </c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54">
        <v>56</v>
      </c>
      <c r="B132" s="161" t="s">
        <v>271</v>
      </c>
      <c r="C132" s="192" t="s">
        <v>272</v>
      </c>
      <c r="D132" s="163" t="s">
        <v>151</v>
      </c>
      <c r="E132" s="168">
        <v>135.625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63">
        <v>9.0000000000000006E-5</v>
      </c>
      <c r="O132" s="163">
        <f>ROUND(E132*N132,5)</f>
        <v>1.221E-2</v>
      </c>
      <c r="P132" s="163">
        <v>0</v>
      </c>
      <c r="Q132" s="163">
        <f>ROUND(E132*P132,5)</f>
        <v>0</v>
      </c>
      <c r="R132" s="163"/>
      <c r="S132" s="163"/>
      <c r="T132" s="164">
        <v>2.1999999999999999E-2</v>
      </c>
      <c r="U132" s="163">
        <f>ROUND(E132*T132,2)</f>
        <v>2.98</v>
      </c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109</v>
      </c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54"/>
      <c r="B133" s="161"/>
      <c r="C133" s="193" t="s">
        <v>270</v>
      </c>
      <c r="D133" s="165"/>
      <c r="E133" s="169">
        <v>135.625</v>
      </c>
      <c r="F133" s="172"/>
      <c r="G133" s="172"/>
      <c r="H133" s="172"/>
      <c r="I133" s="172"/>
      <c r="J133" s="172"/>
      <c r="K133" s="172"/>
      <c r="L133" s="172"/>
      <c r="M133" s="172"/>
      <c r="N133" s="163"/>
      <c r="O133" s="163"/>
      <c r="P133" s="163"/>
      <c r="Q133" s="163"/>
      <c r="R133" s="163"/>
      <c r="S133" s="163"/>
      <c r="T133" s="164"/>
      <c r="U133" s="16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111</v>
      </c>
      <c r="AF133" s="153">
        <v>0</v>
      </c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54">
        <v>57</v>
      </c>
      <c r="B134" s="161" t="s">
        <v>273</v>
      </c>
      <c r="C134" s="192" t="s">
        <v>274</v>
      </c>
      <c r="D134" s="163" t="s">
        <v>114</v>
      </c>
      <c r="E134" s="168">
        <v>0.75</v>
      </c>
      <c r="F134" s="171"/>
      <c r="G134" s="172">
        <f>ROUND(E134*F134,2)</f>
        <v>0</v>
      </c>
      <c r="H134" s="171"/>
      <c r="I134" s="172">
        <f>ROUND(E134*H134,2)</f>
        <v>0</v>
      </c>
      <c r="J134" s="171"/>
      <c r="K134" s="172">
        <f>ROUND(E134*J134,2)</f>
        <v>0</v>
      </c>
      <c r="L134" s="172">
        <v>21</v>
      </c>
      <c r="M134" s="172">
        <f>G134*(1+L134/100)</f>
        <v>0</v>
      </c>
      <c r="N134" s="163">
        <v>0</v>
      </c>
      <c r="O134" s="163">
        <f>ROUND(E134*N134,5)</f>
        <v>0</v>
      </c>
      <c r="P134" s="163">
        <v>0</v>
      </c>
      <c r="Q134" s="163">
        <f>ROUND(E134*P134,5)</f>
        <v>0</v>
      </c>
      <c r="R134" s="163"/>
      <c r="S134" s="163"/>
      <c r="T134" s="164">
        <v>0.125</v>
      </c>
      <c r="U134" s="163">
        <f>ROUND(E134*T134,2)</f>
        <v>0.09</v>
      </c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109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/>
      <c r="B135" s="161"/>
      <c r="C135" s="193" t="s">
        <v>275</v>
      </c>
      <c r="D135" s="165"/>
      <c r="E135" s="169">
        <v>0.75</v>
      </c>
      <c r="F135" s="172"/>
      <c r="G135" s="172"/>
      <c r="H135" s="172"/>
      <c r="I135" s="172"/>
      <c r="J135" s="172"/>
      <c r="K135" s="172"/>
      <c r="L135" s="172"/>
      <c r="M135" s="172"/>
      <c r="N135" s="163"/>
      <c r="O135" s="163"/>
      <c r="P135" s="163"/>
      <c r="Q135" s="163"/>
      <c r="R135" s="163"/>
      <c r="S135" s="163"/>
      <c r="T135" s="164"/>
      <c r="U135" s="16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111</v>
      </c>
      <c r="AF135" s="153">
        <v>0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54">
        <v>58</v>
      </c>
      <c r="B136" s="161" t="s">
        <v>276</v>
      </c>
      <c r="C136" s="192" t="s">
        <v>277</v>
      </c>
      <c r="D136" s="163" t="s">
        <v>114</v>
      </c>
      <c r="E136" s="168">
        <v>0.75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63">
        <v>7.6000000000000004E-4</v>
      </c>
      <c r="O136" s="163">
        <f>ROUND(E136*N136,5)</f>
        <v>5.6999999999999998E-4</v>
      </c>
      <c r="P136" s="163">
        <v>0</v>
      </c>
      <c r="Q136" s="163">
        <f>ROUND(E136*P136,5)</f>
        <v>0</v>
      </c>
      <c r="R136" s="163"/>
      <c r="S136" s="163"/>
      <c r="T136" s="164">
        <v>0.311</v>
      </c>
      <c r="U136" s="163">
        <f>ROUND(E136*T136,2)</f>
        <v>0.23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109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54"/>
      <c r="B137" s="161"/>
      <c r="C137" s="251" t="s">
        <v>278</v>
      </c>
      <c r="D137" s="252"/>
      <c r="E137" s="253"/>
      <c r="F137" s="254"/>
      <c r="G137" s="255"/>
      <c r="H137" s="172"/>
      <c r="I137" s="172"/>
      <c r="J137" s="172"/>
      <c r="K137" s="172"/>
      <c r="L137" s="172"/>
      <c r="M137" s="172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165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6" t="str">
        <f>C137</f>
        <v>logo osoby na invalidním vozíku</v>
      </c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54"/>
      <c r="B138" s="161"/>
      <c r="C138" s="193" t="s">
        <v>275</v>
      </c>
      <c r="D138" s="165"/>
      <c r="E138" s="169">
        <v>0.75</v>
      </c>
      <c r="F138" s="172"/>
      <c r="G138" s="172"/>
      <c r="H138" s="172"/>
      <c r="I138" s="172"/>
      <c r="J138" s="172"/>
      <c r="K138" s="172"/>
      <c r="L138" s="172"/>
      <c r="M138" s="172"/>
      <c r="N138" s="163"/>
      <c r="O138" s="163"/>
      <c r="P138" s="163"/>
      <c r="Q138" s="163"/>
      <c r="R138" s="163"/>
      <c r="S138" s="163"/>
      <c r="T138" s="164"/>
      <c r="U138" s="16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111</v>
      </c>
      <c r="AF138" s="153">
        <v>0</v>
      </c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ht="22.5" outlineLevel="1" x14ac:dyDescent="0.2">
      <c r="A139" s="154">
        <v>59</v>
      </c>
      <c r="B139" s="161" t="s">
        <v>279</v>
      </c>
      <c r="C139" s="192" t="s">
        <v>280</v>
      </c>
      <c r="D139" s="163" t="s">
        <v>216</v>
      </c>
      <c r="E139" s="168">
        <v>6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63">
        <v>0.1176</v>
      </c>
      <c r="O139" s="163">
        <f>ROUND(E139*N139,5)</f>
        <v>0.7056</v>
      </c>
      <c r="P139" s="163">
        <v>0</v>
      </c>
      <c r="Q139" s="163">
        <f>ROUND(E139*P139,5)</f>
        <v>0</v>
      </c>
      <c r="R139" s="163"/>
      <c r="S139" s="163"/>
      <c r="T139" s="164">
        <v>0.91800000000000004</v>
      </c>
      <c r="U139" s="163">
        <f>ROUND(E139*T139,2)</f>
        <v>5.51</v>
      </c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109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54"/>
      <c r="B140" s="161"/>
      <c r="C140" s="193" t="s">
        <v>281</v>
      </c>
      <c r="D140" s="165"/>
      <c r="E140" s="169">
        <v>6</v>
      </c>
      <c r="F140" s="172"/>
      <c r="G140" s="172"/>
      <c r="H140" s="172"/>
      <c r="I140" s="172"/>
      <c r="J140" s="172"/>
      <c r="K140" s="172"/>
      <c r="L140" s="172"/>
      <c r="M140" s="172"/>
      <c r="N140" s="163"/>
      <c r="O140" s="163"/>
      <c r="P140" s="163"/>
      <c r="Q140" s="163"/>
      <c r="R140" s="163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111</v>
      </c>
      <c r="AF140" s="153">
        <v>0</v>
      </c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ht="22.5" outlineLevel="1" x14ac:dyDescent="0.2">
      <c r="A141" s="154">
        <v>60</v>
      </c>
      <c r="B141" s="161" t="s">
        <v>282</v>
      </c>
      <c r="C141" s="192" t="s">
        <v>283</v>
      </c>
      <c r="D141" s="163" t="s">
        <v>216</v>
      </c>
      <c r="E141" s="168">
        <v>9</v>
      </c>
      <c r="F141" s="171"/>
      <c r="G141" s="172">
        <f>ROUND(E141*F141,2)</f>
        <v>0</v>
      </c>
      <c r="H141" s="171"/>
      <c r="I141" s="172">
        <f>ROUND(E141*H141,2)</f>
        <v>0</v>
      </c>
      <c r="J141" s="171"/>
      <c r="K141" s="172">
        <f>ROUND(E141*J141,2)</f>
        <v>0</v>
      </c>
      <c r="L141" s="172">
        <v>21</v>
      </c>
      <c r="M141" s="172">
        <f>G141*(1+L141/100)</f>
        <v>0</v>
      </c>
      <c r="N141" s="163">
        <v>0</v>
      </c>
      <c r="O141" s="163">
        <f>ROUND(E141*N141,5)</f>
        <v>0</v>
      </c>
      <c r="P141" s="163">
        <v>0</v>
      </c>
      <c r="Q141" s="163">
        <f>ROUND(E141*P141,5)</f>
        <v>0</v>
      </c>
      <c r="R141" s="163"/>
      <c r="S141" s="163"/>
      <c r="T141" s="164">
        <v>0.2</v>
      </c>
      <c r="U141" s="163">
        <f>ROUND(E141*T141,2)</f>
        <v>1.8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109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54"/>
      <c r="B142" s="161"/>
      <c r="C142" s="193" t="s">
        <v>284</v>
      </c>
      <c r="D142" s="165"/>
      <c r="E142" s="169">
        <v>9</v>
      </c>
      <c r="F142" s="172"/>
      <c r="G142" s="172"/>
      <c r="H142" s="172"/>
      <c r="I142" s="172"/>
      <c r="J142" s="172"/>
      <c r="K142" s="172"/>
      <c r="L142" s="172"/>
      <c r="M142" s="172"/>
      <c r="N142" s="163"/>
      <c r="O142" s="163"/>
      <c r="P142" s="163"/>
      <c r="Q142" s="163"/>
      <c r="R142" s="163"/>
      <c r="S142" s="163"/>
      <c r="T142" s="164"/>
      <c r="U142" s="16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111</v>
      </c>
      <c r="AF142" s="153">
        <v>0</v>
      </c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54">
        <v>61</v>
      </c>
      <c r="B143" s="161" t="s">
        <v>285</v>
      </c>
      <c r="C143" s="192" t="s">
        <v>286</v>
      </c>
      <c r="D143" s="163" t="s">
        <v>216</v>
      </c>
      <c r="E143" s="168">
        <v>1</v>
      </c>
      <c r="F143" s="171"/>
      <c r="G143" s="172">
        <f>ROUND(E143*F143,2)</f>
        <v>0</v>
      </c>
      <c r="H143" s="171"/>
      <c r="I143" s="172">
        <f>ROUND(E143*H143,2)</f>
        <v>0</v>
      </c>
      <c r="J143" s="171"/>
      <c r="K143" s="172">
        <f>ROUND(E143*J143,2)</f>
        <v>0</v>
      </c>
      <c r="L143" s="172">
        <v>21</v>
      </c>
      <c r="M143" s="172">
        <f>G143*(1+L143/100)</f>
        <v>0</v>
      </c>
      <c r="N143" s="163">
        <v>5.1000000000000004E-3</v>
      </c>
      <c r="O143" s="163">
        <f>ROUND(E143*N143,5)</f>
        <v>5.1000000000000004E-3</v>
      </c>
      <c r="P143" s="163">
        <v>0</v>
      </c>
      <c r="Q143" s="163">
        <f>ROUND(E143*P143,5)</f>
        <v>0</v>
      </c>
      <c r="R143" s="163"/>
      <c r="S143" s="163"/>
      <c r="T143" s="164">
        <v>0</v>
      </c>
      <c r="U143" s="163">
        <f>ROUND(E143*T143,2)</f>
        <v>0</v>
      </c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191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54"/>
      <c r="B144" s="161"/>
      <c r="C144" s="251" t="s">
        <v>287</v>
      </c>
      <c r="D144" s="252"/>
      <c r="E144" s="253"/>
      <c r="F144" s="254"/>
      <c r="G144" s="255"/>
      <c r="H144" s="172"/>
      <c r="I144" s="172"/>
      <c r="J144" s="172"/>
      <c r="K144" s="172"/>
      <c r="L144" s="172"/>
      <c r="M144" s="172"/>
      <c r="N144" s="163"/>
      <c r="O144" s="163"/>
      <c r="P144" s="163"/>
      <c r="Q144" s="163"/>
      <c r="R144" s="163"/>
      <c r="S144" s="163"/>
      <c r="T144" s="164"/>
      <c r="U144" s="16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165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6" t="str">
        <f>C144</f>
        <v>IP4b - Jednosměrný provoz</v>
      </c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54"/>
      <c r="B145" s="161"/>
      <c r="C145" s="193" t="s">
        <v>57</v>
      </c>
      <c r="D145" s="165"/>
      <c r="E145" s="169">
        <v>1</v>
      </c>
      <c r="F145" s="172"/>
      <c r="G145" s="172"/>
      <c r="H145" s="172"/>
      <c r="I145" s="172"/>
      <c r="J145" s="172"/>
      <c r="K145" s="172"/>
      <c r="L145" s="172"/>
      <c r="M145" s="172"/>
      <c r="N145" s="163"/>
      <c r="O145" s="163"/>
      <c r="P145" s="163"/>
      <c r="Q145" s="163"/>
      <c r="R145" s="163"/>
      <c r="S145" s="163"/>
      <c r="T145" s="164"/>
      <c r="U145" s="16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111</v>
      </c>
      <c r="AF145" s="153">
        <v>0</v>
      </c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54">
        <v>62</v>
      </c>
      <c r="B146" s="161" t="s">
        <v>288</v>
      </c>
      <c r="C146" s="192" t="s">
        <v>289</v>
      </c>
      <c r="D146" s="163" t="s">
        <v>216</v>
      </c>
      <c r="E146" s="168">
        <v>2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63">
        <v>7.0000000000000001E-3</v>
      </c>
      <c r="O146" s="163">
        <f>ROUND(E146*N146,5)</f>
        <v>1.4E-2</v>
      </c>
      <c r="P146" s="163">
        <v>0</v>
      </c>
      <c r="Q146" s="163">
        <f>ROUND(E146*P146,5)</f>
        <v>0</v>
      </c>
      <c r="R146" s="163"/>
      <c r="S146" s="163"/>
      <c r="T146" s="164">
        <v>0</v>
      </c>
      <c r="U146" s="163">
        <f>ROUND(E146*T146,2)</f>
        <v>0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191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54"/>
      <c r="B147" s="161"/>
      <c r="C147" s="251" t="s">
        <v>290</v>
      </c>
      <c r="D147" s="252"/>
      <c r="E147" s="253"/>
      <c r="F147" s="254"/>
      <c r="G147" s="255"/>
      <c r="H147" s="172"/>
      <c r="I147" s="172"/>
      <c r="J147" s="172"/>
      <c r="K147" s="172"/>
      <c r="L147" s="172"/>
      <c r="M147" s="172"/>
      <c r="N147" s="163"/>
      <c r="O147" s="163"/>
      <c r="P147" s="163"/>
      <c r="Q147" s="163"/>
      <c r="R147" s="163"/>
      <c r="S147" s="163"/>
      <c r="T147" s="164"/>
      <c r="U147" s="16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165</v>
      </c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6" t="str">
        <f>C147</f>
        <v>IZ5a - Obytná zóna</v>
      </c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54"/>
      <c r="B148" s="161"/>
      <c r="C148" s="251" t="s">
        <v>291</v>
      </c>
      <c r="D148" s="252"/>
      <c r="E148" s="253"/>
      <c r="F148" s="254"/>
      <c r="G148" s="255"/>
      <c r="H148" s="172"/>
      <c r="I148" s="172"/>
      <c r="J148" s="172"/>
      <c r="K148" s="172"/>
      <c r="L148" s="172"/>
      <c r="M148" s="172"/>
      <c r="N148" s="163"/>
      <c r="O148" s="163"/>
      <c r="P148" s="163"/>
      <c r="Q148" s="163"/>
      <c r="R148" s="163"/>
      <c r="S148" s="163"/>
      <c r="T148" s="164"/>
      <c r="U148" s="16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165</v>
      </c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6" t="str">
        <f>C148</f>
        <v>IZ5b - Konec obytné zóny</v>
      </c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54"/>
      <c r="B149" s="161"/>
      <c r="C149" s="193" t="s">
        <v>59</v>
      </c>
      <c r="D149" s="165"/>
      <c r="E149" s="169">
        <v>2</v>
      </c>
      <c r="F149" s="172"/>
      <c r="G149" s="172"/>
      <c r="H149" s="172"/>
      <c r="I149" s="172"/>
      <c r="J149" s="172"/>
      <c r="K149" s="172"/>
      <c r="L149" s="172"/>
      <c r="M149" s="172"/>
      <c r="N149" s="163"/>
      <c r="O149" s="163"/>
      <c r="P149" s="163"/>
      <c r="Q149" s="163"/>
      <c r="R149" s="163"/>
      <c r="S149" s="163"/>
      <c r="T149" s="164"/>
      <c r="U149" s="16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111</v>
      </c>
      <c r="AF149" s="153">
        <v>0</v>
      </c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54">
        <v>63</v>
      </c>
      <c r="B150" s="161" t="s">
        <v>292</v>
      </c>
      <c r="C150" s="192" t="s">
        <v>293</v>
      </c>
      <c r="D150" s="163" t="s">
        <v>216</v>
      </c>
      <c r="E150" s="168">
        <v>4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63">
        <v>5.1000000000000004E-3</v>
      </c>
      <c r="O150" s="163">
        <f>ROUND(E150*N150,5)</f>
        <v>2.0400000000000001E-2</v>
      </c>
      <c r="P150" s="163">
        <v>0</v>
      </c>
      <c r="Q150" s="163">
        <f>ROUND(E150*P150,5)</f>
        <v>0</v>
      </c>
      <c r="R150" s="163"/>
      <c r="S150" s="163"/>
      <c r="T150" s="164">
        <v>0</v>
      </c>
      <c r="U150" s="163">
        <f>ROUND(E150*T150,2)</f>
        <v>0</v>
      </c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191</v>
      </c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54"/>
      <c r="B151" s="161"/>
      <c r="C151" s="251" t="s">
        <v>294</v>
      </c>
      <c r="D151" s="252"/>
      <c r="E151" s="253"/>
      <c r="F151" s="254"/>
      <c r="G151" s="255"/>
      <c r="H151" s="172"/>
      <c r="I151" s="172"/>
      <c r="J151" s="172"/>
      <c r="K151" s="172"/>
      <c r="L151" s="172"/>
      <c r="M151" s="172"/>
      <c r="N151" s="163"/>
      <c r="O151" s="163"/>
      <c r="P151" s="163"/>
      <c r="Q151" s="163"/>
      <c r="R151" s="163"/>
      <c r="S151" s="163"/>
      <c r="T151" s="164"/>
      <c r="U151" s="16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165</v>
      </c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6" t="str">
        <f>C151</f>
        <v>2 x B2 - zákaz vjezdu všech vozidel</v>
      </c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54"/>
      <c r="B152" s="161"/>
      <c r="C152" s="251" t="s">
        <v>295</v>
      </c>
      <c r="D152" s="252"/>
      <c r="E152" s="253"/>
      <c r="F152" s="254"/>
      <c r="G152" s="255"/>
      <c r="H152" s="172"/>
      <c r="I152" s="172"/>
      <c r="J152" s="172"/>
      <c r="K152" s="172"/>
      <c r="L152" s="172"/>
      <c r="M152" s="172"/>
      <c r="N152" s="163"/>
      <c r="O152" s="163"/>
      <c r="P152" s="163"/>
      <c r="Q152" s="163"/>
      <c r="R152" s="163"/>
      <c r="S152" s="163"/>
      <c r="T152" s="164"/>
      <c r="U152" s="16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165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6" t="str">
        <f>C152</f>
        <v>1 x C2a - Přikázaný směr jízdy vpravo</v>
      </c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54"/>
      <c r="B153" s="161"/>
      <c r="C153" s="251" t="s">
        <v>296</v>
      </c>
      <c r="D153" s="252"/>
      <c r="E153" s="253"/>
      <c r="F153" s="254"/>
      <c r="G153" s="255"/>
      <c r="H153" s="172"/>
      <c r="I153" s="172"/>
      <c r="J153" s="172"/>
      <c r="K153" s="172"/>
      <c r="L153" s="172"/>
      <c r="M153" s="172"/>
      <c r="N153" s="163"/>
      <c r="O153" s="163"/>
      <c r="P153" s="163"/>
      <c r="Q153" s="163"/>
      <c r="R153" s="163"/>
      <c r="S153" s="163"/>
      <c r="T153" s="164"/>
      <c r="U153" s="16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165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6" t="str">
        <f>C153</f>
        <v>1 x C2c - Přikázaný směr jízdyx vlevo</v>
      </c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54"/>
      <c r="B154" s="161"/>
      <c r="C154" s="193" t="s">
        <v>297</v>
      </c>
      <c r="D154" s="165"/>
      <c r="E154" s="169">
        <v>4</v>
      </c>
      <c r="F154" s="172"/>
      <c r="G154" s="172"/>
      <c r="H154" s="172"/>
      <c r="I154" s="172"/>
      <c r="J154" s="172"/>
      <c r="K154" s="172"/>
      <c r="L154" s="172"/>
      <c r="M154" s="172"/>
      <c r="N154" s="163"/>
      <c r="O154" s="163"/>
      <c r="P154" s="163"/>
      <c r="Q154" s="163"/>
      <c r="R154" s="163"/>
      <c r="S154" s="163"/>
      <c r="T154" s="164"/>
      <c r="U154" s="16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111</v>
      </c>
      <c r="AF154" s="153">
        <v>0</v>
      </c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54">
        <v>64</v>
      </c>
      <c r="B155" s="161" t="s">
        <v>298</v>
      </c>
      <c r="C155" s="192" t="s">
        <v>299</v>
      </c>
      <c r="D155" s="163" t="s">
        <v>216</v>
      </c>
      <c r="E155" s="168">
        <v>1</v>
      </c>
      <c r="F155" s="171"/>
      <c r="G155" s="172">
        <f>ROUND(E155*F155,2)</f>
        <v>0</v>
      </c>
      <c r="H155" s="171"/>
      <c r="I155" s="172">
        <f>ROUND(E155*H155,2)</f>
        <v>0</v>
      </c>
      <c r="J155" s="171"/>
      <c r="K155" s="172">
        <f>ROUND(E155*J155,2)</f>
        <v>0</v>
      </c>
      <c r="L155" s="172">
        <v>21</v>
      </c>
      <c r="M155" s="172">
        <f>G155*(1+L155/100)</f>
        <v>0</v>
      </c>
      <c r="N155" s="163">
        <v>5.1000000000000004E-3</v>
      </c>
      <c r="O155" s="163">
        <f>ROUND(E155*N155,5)</f>
        <v>5.1000000000000004E-3</v>
      </c>
      <c r="P155" s="163">
        <v>0</v>
      </c>
      <c r="Q155" s="163">
        <f>ROUND(E155*P155,5)</f>
        <v>0</v>
      </c>
      <c r="R155" s="163"/>
      <c r="S155" s="163"/>
      <c r="T155" s="164">
        <v>0</v>
      </c>
      <c r="U155" s="163">
        <f>ROUND(E155*T155,2)</f>
        <v>0</v>
      </c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191</v>
      </c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54"/>
      <c r="B156" s="161"/>
      <c r="C156" s="251" t="s">
        <v>300</v>
      </c>
      <c r="D156" s="252"/>
      <c r="E156" s="253"/>
      <c r="F156" s="254"/>
      <c r="G156" s="255"/>
      <c r="H156" s="172"/>
      <c r="I156" s="172"/>
      <c r="J156" s="172"/>
      <c r="K156" s="172"/>
      <c r="L156" s="172"/>
      <c r="M156" s="172"/>
      <c r="N156" s="163"/>
      <c r="O156" s="163"/>
      <c r="P156" s="163"/>
      <c r="Q156" s="163"/>
      <c r="R156" s="163"/>
      <c r="S156" s="163"/>
      <c r="T156" s="164"/>
      <c r="U156" s="16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165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6" t="str">
        <f>C156</f>
        <v>IP12 - Parkoviště RESERVÉ s piktogramem č. 225</v>
      </c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54"/>
      <c r="B157" s="161"/>
      <c r="C157" s="193" t="s">
        <v>57</v>
      </c>
      <c r="D157" s="165"/>
      <c r="E157" s="169">
        <v>1</v>
      </c>
      <c r="F157" s="172"/>
      <c r="G157" s="172"/>
      <c r="H157" s="172"/>
      <c r="I157" s="172"/>
      <c r="J157" s="172"/>
      <c r="K157" s="172"/>
      <c r="L157" s="172"/>
      <c r="M157" s="172"/>
      <c r="N157" s="163"/>
      <c r="O157" s="163"/>
      <c r="P157" s="163"/>
      <c r="Q157" s="163"/>
      <c r="R157" s="163"/>
      <c r="S157" s="163"/>
      <c r="T157" s="164"/>
      <c r="U157" s="16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111</v>
      </c>
      <c r="AF157" s="153">
        <v>0</v>
      </c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54">
        <v>65</v>
      </c>
      <c r="B158" s="161" t="s">
        <v>301</v>
      </c>
      <c r="C158" s="192" t="s">
        <v>302</v>
      </c>
      <c r="D158" s="163" t="s">
        <v>216</v>
      </c>
      <c r="E158" s="168">
        <v>1</v>
      </c>
      <c r="F158" s="171"/>
      <c r="G158" s="172">
        <f>ROUND(E158*F158,2)</f>
        <v>0</v>
      </c>
      <c r="H158" s="171"/>
      <c r="I158" s="172">
        <f>ROUND(E158*H158,2)</f>
        <v>0</v>
      </c>
      <c r="J158" s="171"/>
      <c r="K158" s="172">
        <f>ROUND(E158*J158,2)</f>
        <v>0</v>
      </c>
      <c r="L158" s="172">
        <v>21</v>
      </c>
      <c r="M158" s="172">
        <f>G158*(1+L158/100)</f>
        <v>0</v>
      </c>
      <c r="N158" s="163">
        <v>3.0000000000000001E-3</v>
      </c>
      <c r="O158" s="163">
        <f>ROUND(E158*N158,5)</f>
        <v>3.0000000000000001E-3</v>
      </c>
      <c r="P158" s="163">
        <v>0</v>
      </c>
      <c r="Q158" s="163">
        <f>ROUND(E158*P158,5)</f>
        <v>0</v>
      </c>
      <c r="R158" s="163"/>
      <c r="S158" s="163"/>
      <c r="T158" s="164">
        <v>0</v>
      </c>
      <c r="U158" s="163">
        <f>ROUND(E158*T158,2)</f>
        <v>0</v>
      </c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191</v>
      </c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outlineLevel="1" x14ac:dyDescent="0.2">
      <c r="A159" s="154"/>
      <c r="B159" s="161"/>
      <c r="C159" s="251" t="s">
        <v>303</v>
      </c>
      <c r="D159" s="252"/>
      <c r="E159" s="253"/>
      <c r="F159" s="254"/>
      <c r="G159" s="255"/>
      <c r="H159" s="172"/>
      <c r="I159" s="172"/>
      <c r="J159" s="172"/>
      <c r="K159" s="172"/>
      <c r="L159" s="172"/>
      <c r="M159" s="172"/>
      <c r="N159" s="163"/>
      <c r="O159" s="163"/>
      <c r="P159" s="163"/>
      <c r="Q159" s="163"/>
      <c r="R159" s="163"/>
      <c r="S159" s="163"/>
      <c r="T159" s="164"/>
      <c r="U159" s="16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165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6" t="str">
        <f>C159</f>
        <v>E8d - Úsek platnosti - šipka doleva, délka 3,50m</v>
      </c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54"/>
      <c r="B160" s="161"/>
      <c r="C160" s="193" t="s">
        <v>57</v>
      </c>
      <c r="D160" s="165"/>
      <c r="E160" s="169">
        <v>1</v>
      </c>
      <c r="F160" s="172"/>
      <c r="G160" s="172"/>
      <c r="H160" s="172"/>
      <c r="I160" s="172"/>
      <c r="J160" s="172"/>
      <c r="K160" s="172"/>
      <c r="L160" s="172"/>
      <c r="M160" s="172"/>
      <c r="N160" s="163"/>
      <c r="O160" s="163"/>
      <c r="P160" s="163"/>
      <c r="Q160" s="163"/>
      <c r="R160" s="163"/>
      <c r="S160" s="163"/>
      <c r="T160" s="164"/>
      <c r="U160" s="16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111</v>
      </c>
      <c r="AF160" s="153">
        <v>0</v>
      </c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54">
        <v>66</v>
      </c>
      <c r="B161" s="161" t="s">
        <v>304</v>
      </c>
      <c r="C161" s="192" t="s">
        <v>305</v>
      </c>
      <c r="D161" s="163" t="s">
        <v>151</v>
      </c>
      <c r="E161" s="168">
        <v>56.35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63">
        <v>0</v>
      </c>
      <c r="O161" s="163">
        <f>ROUND(E161*N161,5)</f>
        <v>0</v>
      </c>
      <c r="P161" s="163">
        <v>0</v>
      </c>
      <c r="Q161" s="163">
        <f>ROUND(E161*P161,5)</f>
        <v>0</v>
      </c>
      <c r="R161" s="163"/>
      <c r="S161" s="163"/>
      <c r="T161" s="164">
        <v>5.5E-2</v>
      </c>
      <c r="U161" s="163">
        <f>ROUND(E161*T161,2)</f>
        <v>3.1</v>
      </c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109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54"/>
      <c r="B162" s="161"/>
      <c r="C162" s="193" t="s">
        <v>306</v>
      </c>
      <c r="D162" s="165"/>
      <c r="E162" s="169">
        <v>56.35</v>
      </c>
      <c r="F162" s="172"/>
      <c r="G162" s="172"/>
      <c r="H162" s="172"/>
      <c r="I162" s="172"/>
      <c r="J162" s="172"/>
      <c r="K162" s="172"/>
      <c r="L162" s="172"/>
      <c r="M162" s="172"/>
      <c r="N162" s="163"/>
      <c r="O162" s="163"/>
      <c r="P162" s="163"/>
      <c r="Q162" s="163"/>
      <c r="R162" s="163"/>
      <c r="S162" s="163"/>
      <c r="T162" s="164"/>
      <c r="U162" s="16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111</v>
      </c>
      <c r="AF162" s="153">
        <v>0</v>
      </c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x14ac:dyDescent="0.2">
      <c r="A163" s="155" t="s">
        <v>104</v>
      </c>
      <c r="B163" s="162" t="s">
        <v>67</v>
      </c>
      <c r="C163" s="194" t="s">
        <v>68</v>
      </c>
      <c r="D163" s="166"/>
      <c r="E163" s="170"/>
      <c r="F163" s="173"/>
      <c r="G163" s="173">
        <f>SUMIF(AE164:AE184,"&lt;&gt;NOR",G164:G184)</f>
        <v>0</v>
      </c>
      <c r="H163" s="173"/>
      <c r="I163" s="173">
        <f>SUM(I164:I184)</f>
        <v>0</v>
      </c>
      <c r="J163" s="173"/>
      <c r="K163" s="173">
        <f>SUM(K164:K184)</f>
        <v>0</v>
      </c>
      <c r="L163" s="173"/>
      <c r="M163" s="173">
        <f>SUM(M164:M184)</f>
        <v>0</v>
      </c>
      <c r="N163" s="166"/>
      <c r="O163" s="166">
        <f>SUM(O164:O184)</f>
        <v>0</v>
      </c>
      <c r="P163" s="166"/>
      <c r="Q163" s="166">
        <f>SUM(Q164:Q184)</f>
        <v>0</v>
      </c>
      <c r="R163" s="166"/>
      <c r="S163" s="166"/>
      <c r="T163" s="167"/>
      <c r="U163" s="166">
        <f>SUM(U164:U184)</f>
        <v>39.89</v>
      </c>
      <c r="AE163" t="s">
        <v>105</v>
      </c>
    </row>
    <row r="164" spans="1:60" outlineLevel="1" x14ac:dyDescent="0.2">
      <c r="A164" s="154">
        <v>67</v>
      </c>
      <c r="B164" s="161" t="s">
        <v>307</v>
      </c>
      <c r="C164" s="192" t="s">
        <v>308</v>
      </c>
      <c r="D164" s="163" t="s">
        <v>190</v>
      </c>
      <c r="E164" s="168">
        <v>774.35145999999997</v>
      </c>
      <c r="F164" s="171"/>
      <c r="G164" s="172">
        <f>ROUND(E164*F164,2)</f>
        <v>0</v>
      </c>
      <c r="H164" s="171"/>
      <c r="I164" s="172">
        <f>ROUND(E164*H164,2)</f>
        <v>0</v>
      </c>
      <c r="J164" s="171"/>
      <c r="K164" s="172">
        <f>ROUND(E164*J164,2)</f>
        <v>0</v>
      </c>
      <c r="L164" s="172">
        <v>21</v>
      </c>
      <c r="M164" s="172">
        <f>G164*(1+L164/100)</f>
        <v>0</v>
      </c>
      <c r="N164" s="163">
        <v>0</v>
      </c>
      <c r="O164" s="163">
        <f>ROUND(E164*N164,5)</f>
        <v>0</v>
      </c>
      <c r="P164" s="163">
        <v>0</v>
      </c>
      <c r="Q164" s="163">
        <f>ROUND(E164*P164,5)</f>
        <v>0</v>
      </c>
      <c r="R164" s="163"/>
      <c r="S164" s="163"/>
      <c r="T164" s="164">
        <v>0.01</v>
      </c>
      <c r="U164" s="163">
        <f>ROUND(E164*T164,2)</f>
        <v>7.74</v>
      </c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109</v>
      </c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outlineLevel="1" x14ac:dyDescent="0.2">
      <c r="A165" s="154"/>
      <c r="B165" s="161"/>
      <c r="C165" s="193" t="s">
        <v>309</v>
      </c>
      <c r="D165" s="165"/>
      <c r="E165" s="169">
        <v>175.02948000000001</v>
      </c>
      <c r="F165" s="172"/>
      <c r="G165" s="172"/>
      <c r="H165" s="172"/>
      <c r="I165" s="172"/>
      <c r="J165" s="172"/>
      <c r="K165" s="172"/>
      <c r="L165" s="172"/>
      <c r="M165" s="172"/>
      <c r="N165" s="163"/>
      <c r="O165" s="163"/>
      <c r="P165" s="163"/>
      <c r="Q165" s="163"/>
      <c r="R165" s="163"/>
      <c r="S165" s="163"/>
      <c r="T165" s="164"/>
      <c r="U165" s="16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111</v>
      </c>
      <c r="AF165" s="153">
        <v>0</v>
      </c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54"/>
      <c r="B166" s="161"/>
      <c r="C166" s="193" t="s">
        <v>310</v>
      </c>
      <c r="D166" s="165"/>
      <c r="E166" s="169">
        <v>528.08843999999999</v>
      </c>
      <c r="F166" s="172"/>
      <c r="G166" s="172"/>
      <c r="H166" s="172"/>
      <c r="I166" s="172"/>
      <c r="J166" s="172"/>
      <c r="K166" s="172"/>
      <c r="L166" s="172"/>
      <c r="M166" s="172"/>
      <c r="N166" s="163"/>
      <c r="O166" s="163"/>
      <c r="P166" s="163"/>
      <c r="Q166" s="163"/>
      <c r="R166" s="163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111</v>
      </c>
      <c r="AF166" s="153">
        <v>0</v>
      </c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54"/>
      <c r="B167" s="161"/>
      <c r="C167" s="193" t="s">
        <v>311</v>
      </c>
      <c r="D167" s="165"/>
      <c r="E167" s="169">
        <v>71.233540000000005</v>
      </c>
      <c r="F167" s="172"/>
      <c r="G167" s="172"/>
      <c r="H167" s="172"/>
      <c r="I167" s="172"/>
      <c r="J167" s="172"/>
      <c r="K167" s="172"/>
      <c r="L167" s="172"/>
      <c r="M167" s="172"/>
      <c r="N167" s="163"/>
      <c r="O167" s="163"/>
      <c r="P167" s="163"/>
      <c r="Q167" s="163"/>
      <c r="R167" s="163"/>
      <c r="S167" s="163"/>
      <c r="T167" s="164"/>
      <c r="U167" s="16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111</v>
      </c>
      <c r="AF167" s="153">
        <v>0</v>
      </c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54">
        <v>68</v>
      </c>
      <c r="B168" s="161" t="s">
        <v>312</v>
      </c>
      <c r="C168" s="192" t="s">
        <v>313</v>
      </c>
      <c r="D168" s="163" t="s">
        <v>190</v>
      </c>
      <c r="E168" s="168">
        <v>10840.92044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63">
        <v>0</v>
      </c>
      <c r="O168" s="163">
        <f>ROUND(E168*N168,5)</f>
        <v>0</v>
      </c>
      <c r="P168" s="163">
        <v>0</v>
      </c>
      <c r="Q168" s="163">
        <f>ROUND(E168*P168,5)</f>
        <v>0</v>
      </c>
      <c r="R168" s="163"/>
      <c r="S168" s="163"/>
      <c r="T168" s="164">
        <v>0</v>
      </c>
      <c r="U168" s="163">
        <f>ROUND(E168*T168,2)</f>
        <v>0</v>
      </c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109</v>
      </c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54"/>
      <c r="B169" s="161"/>
      <c r="C169" s="193" t="s">
        <v>314</v>
      </c>
      <c r="D169" s="165"/>
      <c r="E169" s="169">
        <v>10840.92044</v>
      </c>
      <c r="F169" s="172"/>
      <c r="G169" s="172"/>
      <c r="H169" s="172"/>
      <c r="I169" s="172"/>
      <c r="J169" s="172"/>
      <c r="K169" s="172"/>
      <c r="L169" s="172"/>
      <c r="M169" s="172"/>
      <c r="N169" s="163"/>
      <c r="O169" s="163"/>
      <c r="P169" s="163"/>
      <c r="Q169" s="163"/>
      <c r="R169" s="163"/>
      <c r="S169" s="163"/>
      <c r="T169" s="164"/>
      <c r="U169" s="16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111</v>
      </c>
      <c r="AF169" s="153">
        <v>0</v>
      </c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54">
        <v>69</v>
      </c>
      <c r="B170" s="161" t="s">
        <v>315</v>
      </c>
      <c r="C170" s="192" t="s">
        <v>316</v>
      </c>
      <c r="D170" s="163" t="s">
        <v>190</v>
      </c>
      <c r="E170" s="168">
        <v>46.73657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63">
        <v>0</v>
      </c>
      <c r="O170" s="163">
        <f>ROUND(E170*N170,5)</f>
        <v>0</v>
      </c>
      <c r="P170" s="163">
        <v>0</v>
      </c>
      <c r="Q170" s="163">
        <f>ROUND(E170*P170,5)</f>
        <v>0</v>
      </c>
      <c r="R170" s="163"/>
      <c r="S170" s="163"/>
      <c r="T170" s="164">
        <v>0.68799999999999994</v>
      </c>
      <c r="U170" s="163">
        <f>ROUND(E170*T170,2)</f>
        <v>32.15</v>
      </c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109</v>
      </c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54"/>
      <c r="B171" s="161"/>
      <c r="C171" s="193" t="s">
        <v>317</v>
      </c>
      <c r="D171" s="165"/>
      <c r="E171" s="169">
        <v>9.9968900000000005</v>
      </c>
      <c r="F171" s="172"/>
      <c r="G171" s="172"/>
      <c r="H171" s="172"/>
      <c r="I171" s="172"/>
      <c r="J171" s="172"/>
      <c r="K171" s="172"/>
      <c r="L171" s="172"/>
      <c r="M171" s="172"/>
      <c r="N171" s="163"/>
      <c r="O171" s="163"/>
      <c r="P171" s="163"/>
      <c r="Q171" s="163"/>
      <c r="R171" s="163"/>
      <c r="S171" s="163"/>
      <c r="T171" s="164"/>
      <c r="U171" s="16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111</v>
      </c>
      <c r="AF171" s="153">
        <v>0</v>
      </c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54"/>
      <c r="B172" s="161"/>
      <c r="C172" s="193" t="s">
        <v>318</v>
      </c>
      <c r="D172" s="165"/>
      <c r="E172" s="169">
        <v>3.31636</v>
      </c>
      <c r="F172" s="172"/>
      <c r="G172" s="172"/>
      <c r="H172" s="172"/>
      <c r="I172" s="172"/>
      <c r="J172" s="172"/>
      <c r="K172" s="172"/>
      <c r="L172" s="172"/>
      <c r="M172" s="172"/>
      <c r="N172" s="163"/>
      <c r="O172" s="163"/>
      <c r="P172" s="163"/>
      <c r="Q172" s="163"/>
      <c r="R172" s="163"/>
      <c r="S172" s="163"/>
      <c r="T172" s="164"/>
      <c r="U172" s="16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111</v>
      </c>
      <c r="AF172" s="153">
        <v>0</v>
      </c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54"/>
      <c r="B173" s="161"/>
      <c r="C173" s="193" t="s">
        <v>319</v>
      </c>
      <c r="D173" s="165"/>
      <c r="E173" s="169">
        <v>5.34823</v>
      </c>
      <c r="F173" s="172"/>
      <c r="G173" s="172"/>
      <c r="H173" s="172"/>
      <c r="I173" s="172"/>
      <c r="J173" s="172"/>
      <c r="K173" s="172"/>
      <c r="L173" s="172"/>
      <c r="M173" s="172"/>
      <c r="N173" s="163"/>
      <c r="O173" s="163"/>
      <c r="P173" s="163"/>
      <c r="Q173" s="163"/>
      <c r="R173" s="163"/>
      <c r="S173" s="163"/>
      <c r="T173" s="164"/>
      <c r="U173" s="16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111</v>
      </c>
      <c r="AF173" s="153">
        <v>0</v>
      </c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54"/>
      <c r="B174" s="161"/>
      <c r="C174" s="193" t="s">
        <v>320</v>
      </c>
      <c r="D174" s="165"/>
      <c r="E174" s="169">
        <v>28.075089999999999</v>
      </c>
      <c r="F174" s="172"/>
      <c r="G174" s="172"/>
      <c r="H174" s="172"/>
      <c r="I174" s="172"/>
      <c r="J174" s="172"/>
      <c r="K174" s="172"/>
      <c r="L174" s="172"/>
      <c r="M174" s="172"/>
      <c r="N174" s="163"/>
      <c r="O174" s="163"/>
      <c r="P174" s="163"/>
      <c r="Q174" s="163"/>
      <c r="R174" s="163"/>
      <c r="S174" s="163"/>
      <c r="T174" s="164"/>
      <c r="U174" s="16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111</v>
      </c>
      <c r="AF174" s="153">
        <v>0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54">
        <v>70</v>
      </c>
      <c r="B175" s="161" t="s">
        <v>321</v>
      </c>
      <c r="C175" s="192" t="s">
        <v>322</v>
      </c>
      <c r="D175" s="163" t="s">
        <v>190</v>
      </c>
      <c r="E175" s="168">
        <v>93.473140000000001</v>
      </c>
      <c r="F175" s="171"/>
      <c r="G175" s="172">
        <f>ROUND(E175*F175,2)</f>
        <v>0</v>
      </c>
      <c r="H175" s="171"/>
      <c r="I175" s="172">
        <f>ROUND(E175*H175,2)</f>
        <v>0</v>
      </c>
      <c r="J175" s="171"/>
      <c r="K175" s="172">
        <f>ROUND(E175*J175,2)</f>
        <v>0</v>
      </c>
      <c r="L175" s="172">
        <v>21</v>
      </c>
      <c r="M175" s="172">
        <f>G175*(1+L175/100)</f>
        <v>0</v>
      </c>
      <c r="N175" s="163">
        <v>0</v>
      </c>
      <c r="O175" s="163">
        <f>ROUND(E175*N175,5)</f>
        <v>0</v>
      </c>
      <c r="P175" s="163">
        <v>0</v>
      </c>
      <c r="Q175" s="163">
        <f>ROUND(E175*P175,5)</f>
        <v>0</v>
      </c>
      <c r="R175" s="163"/>
      <c r="S175" s="163"/>
      <c r="T175" s="164">
        <v>0</v>
      </c>
      <c r="U175" s="163">
        <f>ROUND(E175*T175,2)</f>
        <v>0</v>
      </c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109</v>
      </c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54"/>
      <c r="B176" s="161"/>
      <c r="C176" s="193" t="s">
        <v>323</v>
      </c>
      <c r="D176" s="165"/>
      <c r="E176" s="169">
        <v>93.473140000000001</v>
      </c>
      <c r="F176" s="172"/>
      <c r="G176" s="172"/>
      <c r="H176" s="172"/>
      <c r="I176" s="172"/>
      <c r="J176" s="172"/>
      <c r="K176" s="172"/>
      <c r="L176" s="172"/>
      <c r="M176" s="172"/>
      <c r="N176" s="163"/>
      <c r="O176" s="163"/>
      <c r="P176" s="163"/>
      <c r="Q176" s="163"/>
      <c r="R176" s="163"/>
      <c r="S176" s="163"/>
      <c r="T176" s="164"/>
      <c r="U176" s="16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111</v>
      </c>
      <c r="AF176" s="153">
        <v>0</v>
      </c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outlineLevel="1" x14ac:dyDescent="0.2">
      <c r="A177" s="154">
        <v>71</v>
      </c>
      <c r="B177" s="161" t="s">
        <v>324</v>
      </c>
      <c r="C177" s="192" t="s">
        <v>325</v>
      </c>
      <c r="D177" s="163" t="s">
        <v>190</v>
      </c>
      <c r="E177" s="168">
        <v>8.6645900000000005</v>
      </c>
      <c r="F177" s="171"/>
      <c r="G177" s="172">
        <f>ROUND(E177*F177,2)</f>
        <v>0</v>
      </c>
      <c r="H177" s="171"/>
      <c r="I177" s="172">
        <f>ROUND(E177*H177,2)</f>
        <v>0</v>
      </c>
      <c r="J177" s="171"/>
      <c r="K177" s="172">
        <f>ROUND(E177*J177,2)</f>
        <v>0</v>
      </c>
      <c r="L177" s="172">
        <v>21</v>
      </c>
      <c r="M177" s="172">
        <f>G177*(1+L177/100)</f>
        <v>0</v>
      </c>
      <c r="N177" s="163">
        <v>0</v>
      </c>
      <c r="O177" s="163">
        <f>ROUND(E177*N177,5)</f>
        <v>0</v>
      </c>
      <c r="P177" s="163">
        <v>0</v>
      </c>
      <c r="Q177" s="163">
        <f>ROUND(E177*P177,5)</f>
        <v>0</v>
      </c>
      <c r="R177" s="163"/>
      <c r="S177" s="163"/>
      <c r="T177" s="164">
        <v>0</v>
      </c>
      <c r="U177" s="163">
        <f>ROUND(E177*T177,2)</f>
        <v>0</v>
      </c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 t="s">
        <v>109</v>
      </c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54"/>
      <c r="B178" s="161"/>
      <c r="C178" s="193" t="s">
        <v>318</v>
      </c>
      <c r="D178" s="165"/>
      <c r="E178" s="169">
        <v>3.31636</v>
      </c>
      <c r="F178" s="172"/>
      <c r="G178" s="172"/>
      <c r="H178" s="172"/>
      <c r="I178" s="172"/>
      <c r="J178" s="172"/>
      <c r="K178" s="172"/>
      <c r="L178" s="172"/>
      <c r="M178" s="172"/>
      <c r="N178" s="163"/>
      <c r="O178" s="163"/>
      <c r="P178" s="163"/>
      <c r="Q178" s="163"/>
      <c r="R178" s="163"/>
      <c r="S178" s="163"/>
      <c r="T178" s="164"/>
      <c r="U178" s="16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111</v>
      </c>
      <c r="AF178" s="153">
        <v>0</v>
      </c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outlineLevel="1" x14ac:dyDescent="0.2">
      <c r="A179" s="154"/>
      <c r="B179" s="161"/>
      <c r="C179" s="193" t="s">
        <v>319</v>
      </c>
      <c r="D179" s="165"/>
      <c r="E179" s="169">
        <v>5.34823</v>
      </c>
      <c r="F179" s="172"/>
      <c r="G179" s="172"/>
      <c r="H179" s="172"/>
      <c r="I179" s="172"/>
      <c r="J179" s="172"/>
      <c r="K179" s="172"/>
      <c r="L179" s="172"/>
      <c r="M179" s="172"/>
      <c r="N179" s="163"/>
      <c r="O179" s="163"/>
      <c r="P179" s="163"/>
      <c r="Q179" s="163"/>
      <c r="R179" s="163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111</v>
      </c>
      <c r="AF179" s="153">
        <v>0</v>
      </c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54">
        <v>72</v>
      </c>
      <c r="B180" s="161" t="s">
        <v>326</v>
      </c>
      <c r="C180" s="192" t="s">
        <v>327</v>
      </c>
      <c r="D180" s="163" t="s">
        <v>190</v>
      </c>
      <c r="E180" s="168">
        <v>38.072099000000001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63">
        <v>0</v>
      </c>
      <c r="O180" s="163">
        <f>ROUND(E180*N180,5)</f>
        <v>0</v>
      </c>
      <c r="P180" s="163">
        <v>0</v>
      </c>
      <c r="Q180" s="163">
        <f>ROUND(E180*P180,5)</f>
        <v>0</v>
      </c>
      <c r="R180" s="163"/>
      <c r="S180" s="163"/>
      <c r="T180" s="164">
        <v>0</v>
      </c>
      <c r="U180" s="163">
        <f>ROUND(E180*T180,2)</f>
        <v>0</v>
      </c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109</v>
      </c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54"/>
      <c r="B181" s="161"/>
      <c r="C181" s="193" t="s">
        <v>317</v>
      </c>
      <c r="D181" s="165"/>
      <c r="E181" s="169">
        <v>9.9968900000000005</v>
      </c>
      <c r="F181" s="172"/>
      <c r="G181" s="172"/>
      <c r="H181" s="172"/>
      <c r="I181" s="172"/>
      <c r="J181" s="172"/>
      <c r="K181" s="172"/>
      <c r="L181" s="172"/>
      <c r="M181" s="172"/>
      <c r="N181" s="163"/>
      <c r="O181" s="163"/>
      <c r="P181" s="163"/>
      <c r="Q181" s="163"/>
      <c r="R181" s="163"/>
      <c r="S181" s="163"/>
      <c r="T181" s="164"/>
      <c r="U181" s="16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111</v>
      </c>
      <c r="AF181" s="153">
        <v>0</v>
      </c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54"/>
      <c r="B182" s="161"/>
      <c r="C182" s="193" t="s">
        <v>328</v>
      </c>
      <c r="D182" s="165"/>
      <c r="E182" s="169">
        <v>28.075209000000001</v>
      </c>
      <c r="F182" s="172"/>
      <c r="G182" s="172"/>
      <c r="H182" s="172"/>
      <c r="I182" s="172"/>
      <c r="J182" s="172"/>
      <c r="K182" s="172"/>
      <c r="L182" s="172"/>
      <c r="M182" s="172"/>
      <c r="N182" s="163"/>
      <c r="O182" s="163"/>
      <c r="P182" s="163"/>
      <c r="Q182" s="163"/>
      <c r="R182" s="163"/>
      <c r="S182" s="163"/>
      <c r="T182" s="164"/>
      <c r="U182" s="16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111</v>
      </c>
      <c r="AF182" s="153">
        <v>0</v>
      </c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54">
        <v>73</v>
      </c>
      <c r="B183" s="161" t="s">
        <v>329</v>
      </c>
      <c r="C183" s="192" t="s">
        <v>330</v>
      </c>
      <c r="D183" s="163" t="s">
        <v>190</v>
      </c>
      <c r="E183" s="168">
        <v>176.02948000000001</v>
      </c>
      <c r="F183" s="171"/>
      <c r="G183" s="172">
        <f>ROUND(E183*F183,2)</f>
        <v>0</v>
      </c>
      <c r="H183" s="171"/>
      <c r="I183" s="172">
        <f>ROUND(E183*H183,2)</f>
        <v>0</v>
      </c>
      <c r="J183" s="171"/>
      <c r="K183" s="172">
        <f>ROUND(E183*J183,2)</f>
        <v>0</v>
      </c>
      <c r="L183" s="172">
        <v>21</v>
      </c>
      <c r="M183" s="172">
        <f>G183*(1+L183/100)</f>
        <v>0</v>
      </c>
      <c r="N183" s="163">
        <v>0</v>
      </c>
      <c r="O183" s="163">
        <f>ROUND(E183*N183,5)</f>
        <v>0</v>
      </c>
      <c r="P183" s="163">
        <v>0</v>
      </c>
      <c r="Q183" s="163">
        <f>ROUND(E183*P183,5)</f>
        <v>0</v>
      </c>
      <c r="R183" s="163"/>
      <c r="S183" s="163"/>
      <c r="T183" s="164">
        <v>0</v>
      </c>
      <c r="U183" s="163">
        <f>ROUND(E183*T183,2)</f>
        <v>0</v>
      </c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109</v>
      </c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outlineLevel="1" x14ac:dyDescent="0.2">
      <c r="A184" s="154"/>
      <c r="B184" s="161"/>
      <c r="C184" s="193" t="s">
        <v>331</v>
      </c>
      <c r="D184" s="165"/>
      <c r="E184" s="169">
        <v>176.02948000000001</v>
      </c>
      <c r="F184" s="172"/>
      <c r="G184" s="172"/>
      <c r="H184" s="172"/>
      <c r="I184" s="172"/>
      <c r="J184" s="172"/>
      <c r="K184" s="172"/>
      <c r="L184" s="172"/>
      <c r="M184" s="172"/>
      <c r="N184" s="163"/>
      <c r="O184" s="163"/>
      <c r="P184" s="163"/>
      <c r="Q184" s="163"/>
      <c r="R184" s="163"/>
      <c r="S184" s="163"/>
      <c r="T184" s="164"/>
      <c r="U184" s="16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111</v>
      </c>
      <c r="AF184" s="153">
        <v>0</v>
      </c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x14ac:dyDescent="0.2">
      <c r="A185" s="155" t="s">
        <v>104</v>
      </c>
      <c r="B185" s="162" t="s">
        <v>69</v>
      </c>
      <c r="C185" s="194" t="s">
        <v>70</v>
      </c>
      <c r="D185" s="166"/>
      <c r="E185" s="170"/>
      <c r="F185" s="173"/>
      <c r="G185" s="173">
        <f>SUMIF(AE186:AE191,"&lt;&gt;NOR",G186:G191)</f>
        <v>0</v>
      </c>
      <c r="H185" s="173"/>
      <c r="I185" s="173">
        <f>SUM(I186:I191)</f>
        <v>0</v>
      </c>
      <c r="J185" s="173"/>
      <c r="K185" s="173">
        <f>SUM(K186:K191)</f>
        <v>0</v>
      </c>
      <c r="L185" s="173"/>
      <c r="M185" s="173">
        <f>SUM(M186:M191)</f>
        <v>0</v>
      </c>
      <c r="N185" s="166"/>
      <c r="O185" s="166">
        <f>SUM(O186:O191)</f>
        <v>0</v>
      </c>
      <c r="P185" s="166"/>
      <c r="Q185" s="166">
        <f>SUM(Q186:Q191)</f>
        <v>0</v>
      </c>
      <c r="R185" s="166"/>
      <c r="S185" s="166"/>
      <c r="T185" s="167"/>
      <c r="U185" s="166">
        <f>SUM(U186:U191)</f>
        <v>18.600000000000001</v>
      </c>
      <c r="AE185" t="s">
        <v>105</v>
      </c>
    </row>
    <row r="186" spans="1:60" outlineLevel="1" x14ac:dyDescent="0.2">
      <c r="A186" s="154">
        <v>74</v>
      </c>
      <c r="B186" s="161" t="s">
        <v>332</v>
      </c>
      <c r="C186" s="192" t="s">
        <v>333</v>
      </c>
      <c r="D186" s="163" t="s">
        <v>190</v>
      </c>
      <c r="E186" s="168">
        <v>1162.584869</v>
      </c>
      <c r="F186" s="171"/>
      <c r="G186" s="172">
        <f>ROUND(E186*F186,2)</f>
        <v>0</v>
      </c>
      <c r="H186" s="171"/>
      <c r="I186" s="172">
        <f>ROUND(E186*H186,2)</f>
        <v>0</v>
      </c>
      <c r="J186" s="171"/>
      <c r="K186" s="172">
        <f>ROUND(E186*J186,2)</f>
        <v>0</v>
      </c>
      <c r="L186" s="172">
        <v>21</v>
      </c>
      <c r="M186" s="172">
        <f>G186*(1+L186/100)</f>
        <v>0</v>
      </c>
      <c r="N186" s="163">
        <v>0</v>
      </c>
      <c r="O186" s="163">
        <f>ROUND(E186*N186,5)</f>
        <v>0</v>
      </c>
      <c r="P186" s="163">
        <v>0</v>
      </c>
      <c r="Q186" s="163">
        <f>ROUND(E186*P186,5)</f>
        <v>0</v>
      </c>
      <c r="R186" s="163"/>
      <c r="S186" s="163"/>
      <c r="T186" s="164">
        <v>1.6E-2</v>
      </c>
      <c r="U186" s="163">
        <f>ROUND(E186*T186,2)</f>
        <v>18.600000000000001</v>
      </c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109</v>
      </c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54"/>
      <c r="B187" s="161"/>
      <c r="C187" s="193" t="s">
        <v>334</v>
      </c>
      <c r="D187" s="165"/>
      <c r="E187" s="169">
        <v>76.469989999999996</v>
      </c>
      <c r="F187" s="172"/>
      <c r="G187" s="172"/>
      <c r="H187" s="172"/>
      <c r="I187" s="172"/>
      <c r="J187" s="172"/>
      <c r="K187" s="172"/>
      <c r="L187" s="172"/>
      <c r="M187" s="172"/>
      <c r="N187" s="163"/>
      <c r="O187" s="163"/>
      <c r="P187" s="163"/>
      <c r="Q187" s="163"/>
      <c r="R187" s="163"/>
      <c r="S187" s="163"/>
      <c r="T187" s="164"/>
      <c r="U187" s="16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111</v>
      </c>
      <c r="AF187" s="153">
        <v>0</v>
      </c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54"/>
      <c r="B188" s="161"/>
      <c r="C188" s="193" t="s">
        <v>335</v>
      </c>
      <c r="D188" s="165"/>
      <c r="E188" s="169">
        <v>5.1583100000000002</v>
      </c>
      <c r="F188" s="172"/>
      <c r="G188" s="172"/>
      <c r="H188" s="172"/>
      <c r="I188" s="172"/>
      <c r="J188" s="172"/>
      <c r="K188" s="172"/>
      <c r="L188" s="172"/>
      <c r="M188" s="172"/>
      <c r="N188" s="163"/>
      <c r="O188" s="163"/>
      <c r="P188" s="163"/>
      <c r="Q188" s="163"/>
      <c r="R188" s="163"/>
      <c r="S188" s="163"/>
      <c r="T188" s="164"/>
      <c r="U188" s="16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111</v>
      </c>
      <c r="AF188" s="153">
        <v>0</v>
      </c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outlineLevel="1" x14ac:dyDescent="0.2">
      <c r="A189" s="154"/>
      <c r="B189" s="161"/>
      <c r="C189" s="193" t="s">
        <v>336</v>
      </c>
      <c r="D189" s="165"/>
      <c r="E189" s="169">
        <v>974.37007900000003</v>
      </c>
      <c r="F189" s="172"/>
      <c r="G189" s="172"/>
      <c r="H189" s="172"/>
      <c r="I189" s="172"/>
      <c r="J189" s="172"/>
      <c r="K189" s="172"/>
      <c r="L189" s="172"/>
      <c r="M189" s="172"/>
      <c r="N189" s="163"/>
      <c r="O189" s="163"/>
      <c r="P189" s="163"/>
      <c r="Q189" s="163"/>
      <c r="R189" s="163"/>
      <c r="S189" s="163"/>
      <c r="T189" s="164"/>
      <c r="U189" s="16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111</v>
      </c>
      <c r="AF189" s="153">
        <v>0</v>
      </c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54"/>
      <c r="B190" s="161"/>
      <c r="C190" s="193" t="s">
        <v>337</v>
      </c>
      <c r="D190" s="165"/>
      <c r="E190" s="169">
        <v>13.56025</v>
      </c>
      <c r="F190" s="172"/>
      <c r="G190" s="172"/>
      <c r="H190" s="172"/>
      <c r="I190" s="172"/>
      <c r="J190" s="172"/>
      <c r="K190" s="172"/>
      <c r="L190" s="172"/>
      <c r="M190" s="172"/>
      <c r="N190" s="163"/>
      <c r="O190" s="163"/>
      <c r="P190" s="163"/>
      <c r="Q190" s="163"/>
      <c r="R190" s="163"/>
      <c r="S190" s="163"/>
      <c r="T190" s="164"/>
      <c r="U190" s="16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111</v>
      </c>
      <c r="AF190" s="153">
        <v>0</v>
      </c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54"/>
      <c r="B191" s="161"/>
      <c r="C191" s="193" t="s">
        <v>338</v>
      </c>
      <c r="D191" s="165"/>
      <c r="E191" s="169">
        <v>93.026240000000001</v>
      </c>
      <c r="F191" s="172"/>
      <c r="G191" s="172"/>
      <c r="H191" s="172"/>
      <c r="I191" s="172"/>
      <c r="J191" s="172"/>
      <c r="K191" s="172"/>
      <c r="L191" s="172"/>
      <c r="M191" s="172"/>
      <c r="N191" s="163"/>
      <c r="O191" s="163"/>
      <c r="P191" s="163"/>
      <c r="Q191" s="163"/>
      <c r="R191" s="163"/>
      <c r="S191" s="163"/>
      <c r="T191" s="164"/>
      <c r="U191" s="16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111</v>
      </c>
      <c r="AF191" s="153">
        <v>0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x14ac:dyDescent="0.2">
      <c r="A192" s="155" t="s">
        <v>104</v>
      </c>
      <c r="B192" s="162" t="s">
        <v>71</v>
      </c>
      <c r="C192" s="194" t="s">
        <v>72</v>
      </c>
      <c r="D192" s="166"/>
      <c r="E192" s="170"/>
      <c r="F192" s="173"/>
      <c r="G192" s="173">
        <f>SUMIF(AE193:AE194,"&lt;&gt;NOR",G193:G194)</f>
        <v>0</v>
      </c>
      <c r="H192" s="173"/>
      <c r="I192" s="173">
        <f>SUM(I193:I194)</f>
        <v>0</v>
      </c>
      <c r="J192" s="173"/>
      <c r="K192" s="173">
        <f>SUM(K193:K194)</f>
        <v>0</v>
      </c>
      <c r="L192" s="173"/>
      <c r="M192" s="173">
        <f>SUM(M193:M194)</f>
        <v>0</v>
      </c>
      <c r="N192" s="166"/>
      <c r="O192" s="166">
        <f>SUM(O193:O194)</f>
        <v>2.64E-3</v>
      </c>
      <c r="P192" s="166"/>
      <c r="Q192" s="166">
        <f>SUM(Q193:Q194)</f>
        <v>0</v>
      </c>
      <c r="R192" s="166"/>
      <c r="S192" s="166"/>
      <c r="T192" s="167"/>
      <c r="U192" s="166">
        <f>SUM(U193:U194)</f>
        <v>11.22</v>
      </c>
      <c r="AE192" t="s">
        <v>105</v>
      </c>
    </row>
    <row r="193" spans="1:60" outlineLevel="1" x14ac:dyDescent="0.2">
      <c r="A193" s="154">
        <v>75</v>
      </c>
      <c r="B193" s="161" t="s">
        <v>339</v>
      </c>
      <c r="C193" s="192" t="s">
        <v>340</v>
      </c>
      <c r="D193" s="163" t="s">
        <v>114</v>
      </c>
      <c r="E193" s="168">
        <v>33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63">
        <v>8.0000000000000007E-5</v>
      </c>
      <c r="O193" s="163">
        <f>ROUND(E193*N193,5)</f>
        <v>2.64E-3</v>
      </c>
      <c r="P193" s="163">
        <v>0</v>
      </c>
      <c r="Q193" s="163">
        <f>ROUND(E193*P193,5)</f>
        <v>0</v>
      </c>
      <c r="R193" s="163"/>
      <c r="S193" s="163"/>
      <c r="T193" s="164">
        <v>0.34</v>
      </c>
      <c r="U193" s="163">
        <f>ROUND(E193*T193,2)</f>
        <v>11.22</v>
      </c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 t="s">
        <v>109</v>
      </c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54"/>
      <c r="B194" s="161"/>
      <c r="C194" s="193" t="s">
        <v>341</v>
      </c>
      <c r="D194" s="165"/>
      <c r="E194" s="169">
        <v>33</v>
      </c>
      <c r="F194" s="172"/>
      <c r="G194" s="172"/>
      <c r="H194" s="172"/>
      <c r="I194" s="172"/>
      <c r="J194" s="172"/>
      <c r="K194" s="172"/>
      <c r="L194" s="172"/>
      <c r="M194" s="172"/>
      <c r="N194" s="163"/>
      <c r="O194" s="163"/>
      <c r="P194" s="163"/>
      <c r="Q194" s="163"/>
      <c r="R194" s="163"/>
      <c r="S194" s="163"/>
      <c r="T194" s="164"/>
      <c r="U194" s="16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111</v>
      </c>
      <c r="AF194" s="153">
        <v>0</v>
      </c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x14ac:dyDescent="0.2">
      <c r="A195" s="155" t="s">
        <v>104</v>
      </c>
      <c r="B195" s="162" t="s">
        <v>73</v>
      </c>
      <c r="C195" s="194" t="s">
        <v>74</v>
      </c>
      <c r="D195" s="166"/>
      <c r="E195" s="170"/>
      <c r="F195" s="173"/>
      <c r="G195" s="173">
        <f>SUMIF(AE196:AE197,"&lt;&gt;NOR",G196:G197)</f>
        <v>0</v>
      </c>
      <c r="H195" s="173"/>
      <c r="I195" s="173">
        <f>SUM(I196:I197)</f>
        <v>0</v>
      </c>
      <c r="J195" s="173"/>
      <c r="K195" s="173">
        <f>SUM(K196:K197)</f>
        <v>0</v>
      </c>
      <c r="L195" s="173"/>
      <c r="M195" s="173">
        <f>SUM(M196:M197)</f>
        <v>0</v>
      </c>
      <c r="N195" s="166"/>
      <c r="O195" s="166">
        <f>SUM(O196:O197)</f>
        <v>7.4679399999999996</v>
      </c>
      <c r="P195" s="166"/>
      <c r="Q195" s="166">
        <f>SUM(Q196:Q197)</f>
        <v>0</v>
      </c>
      <c r="R195" s="166"/>
      <c r="S195" s="166"/>
      <c r="T195" s="167"/>
      <c r="U195" s="166">
        <f>SUM(U196:U197)</f>
        <v>41.69</v>
      </c>
      <c r="AE195" t="s">
        <v>105</v>
      </c>
    </row>
    <row r="196" spans="1:60" ht="22.5" outlineLevel="1" x14ac:dyDescent="0.2">
      <c r="A196" s="154">
        <v>76</v>
      </c>
      <c r="B196" s="161" t="s">
        <v>342</v>
      </c>
      <c r="C196" s="192" t="s">
        <v>343</v>
      </c>
      <c r="D196" s="163" t="s">
        <v>216</v>
      </c>
      <c r="E196" s="168">
        <v>1</v>
      </c>
      <c r="F196" s="171"/>
      <c r="G196" s="172">
        <f>ROUND(E196*F196,2)</f>
        <v>0</v>
      </c>
      <c r="H196" s="171"/>
      <c r="I196" s="172">
        <f>ROUND(E196*H196,2)</f>
        <v>0</v>
      </c>
      <c r="J196" s="171"/>
      <c r="K196" s="172">
        <f>ROUND(E196*J196,2)</f>
        <v>0</v>
      </c>
      <c r="L196" s="172">
        <v>21</v>
      </c>
      <c r="M196" s="172">
        <f>G196*(1+L196/100)</f>
        <v>0</v>
      </c>
      <c r="N196" s="163">
        <v>7.4679399999999996</v>
      </c>
      <c r="O196" s="163">
        <f>ROUND(E196*N196,5)</f>
        <v>7.4679399999999996</v>
      </c>
      <c r="P196" s="163">
        <v>0</v>
      </c>
      <c r="Q196" s="163">
        <f>ROUND(E196*P196,5)</f>
        <v>0</v>
      </c>
      <c r="R196" s="163"/>
      <c r="S196" s="163"/>
      <c r="T196" s="164">
        <v>41.692860000000003</v>
      </c>
      <c r="U196" s="163">
        <f>ROUND(E196*T196,2)</f>
        <v>41.69</v>
      </c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344</v>
      </c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54"/>
      <c r="B197" s="161"/>
      <c r="C197" s="251" t="s">
        <v>345</v>
      </c>
      <c r="D197" s="252"/>
      <c r="E197" s="253"/>
      <c r="F197" s="254"/>
      <c r="G197" s="255"/>
      <c r="H197" s="172"/>
      <c r="I197" s="172"/>
      <c r="J197" s="172"/>
      <c r="K197" s="172"/>
      <c r="L197" s="172"/>
      <c r="M197" s="172"/>
      <c r="N197" s="163"/>
      <c r="O197" s="163"/>
      <c r="P197" s="163"/>
      <c r="Q197" s="163"/>
      <c r="R197" s="163"/>
      <c r="S197" s="163"/>
      <c r="T197" s="164"/>
      <c r="U197" s="16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 t="s">
        <v>165</v>
      </c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6" t="str">
        <f>C197</f>
        <v>Přeložení sloupu VO</v>
      </c>
      <c r="BB197" s="153"/>
      <c r="BC197" s="153"/>
      <c r="BD197" s="153"/>
      <c r="BE197" s="153"/>
      <c r="BF197" s="153"/>
      <c r="BG197" s="153"/>
      <c r="BH197" s="153"/>
    </row>
    <row r="198" spans="1:60" x14ac:dyDescent="0.2">
      <c r="A198" s="155" t="s">
        <v>104</v>
      </c>
      <c r="B198" s="162" t="s">
        <v>75</v>
      </c>
      <c r="C198" s="194" t="s">
        <v>76</v>
      </c>
      <c r="D198" s="166"/>
      <c r="E198" s="170"/>
      <c r="F198" s="173"/>
      <c r="G198" s="173">
        <f>SUMIF(AE199:AE205,"&lt;&gt;NOR",G199:G205)</f>
        <v>0</v>
      </c>
      <c r="H198" s="173"/>
      <c r="I198" s="173">
        <f>SUM(I199:I205)</f>
        <v>0</v>
      </c>
      <c r="J198" s="173"/>
      <c r="K198" s="173">
        <f>SUM(K199:K205)</f>
        <v>0</v>
      </c>
      <c r="L198" s="173"/>
      <c r="M198" s="173">
        <f>SUM(M199:M205)</f>
        <v>0</v>
      </c>
      <c r="N198" s="166"/>
      <c r="O198" s="166">
        <f>SUM(O199:O205)</f>
        <v>0.19147999999999998</v>
      </c>
      <c r="P198" s="166"/>
      <c r="Q198" s="166">
        <f>SUM(Q199:Q205)</f>
        <v>0</v>
      </c>
      <c r="R198" s="166"/>
      <c r="S198" s="166"/>
      <c r="T198" s="167"/>
      <c r="U198" s="166">
        <f>SUM(U199:U205)</f>
        <v>16.16</v>
      </c>
      <c r="AE198" t="s">
        <v>105</v>
      </c>
    </row>
    <row r="199" spans="1:60" outlineLevel="1" x14ac:dyDescent="0.2">
      <c r="A199" s="154">
        <v>77</v>
      </c>
      <c r="B199" s="161" t="s">
        <v>346</v>
      </c>
      <c r="C199" s="192" t="s">
        <v>347</v>
      </c>
      <c r="D199" s="163" t="s">
        <v>151</v>
      </c>
      <c r="E199" s="168">
        <v>67.790000000000006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63">
        <v>1.34E-3</v>
      </c>
      <c r="O199" s="163">
        <f>ROUND(E199*N199,5)</f>
        <v>9.0840000000000004E-2</v>
      </c>
      <c r="P199" s="163">
        <v>0</v>
      </c>
      <c r="Q199" s="163">
        <f>ROUND(E199*P199,5)</f>
        <v>0</v>
      </c>
      <c r="R199" s="163"/>
      <c r="S199" s="163"/>
      <c r="T199" s="164">
        <v>9.6000000000000002E-2</v>
      </c>
      <c r="U199" s="163">
        <f>ROUND(E199*T199,2)</f>
        <v>6.51</v>
      </c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 t="s">
        <v>109</v>
      </c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54"/>
      <c r="B200" s="161"/>
      <c r="C200" s="193" t="s">
        <v>348</v>
      </c>
      <c r="D200" s="165"/>
      <c r="E200" s="169">
        <v>62.31</v>
      </c>
      <c r="F200" s="172"/>
      <c r="G200" s="172"/>
      <c r="H200" s="172"/>
      <c r="I200" s="172"/>
      <c r="J200" s="172"/>
      <c r="K200" s="172"/>
      <c r="L200" s="172"/>
      <c r="M200" s="172"/>
      <c r="N200" s="163"/>
      <c r="O200" s="163"/>
      <c r="P200" s="163"/>
      <c r="Q200" s="163"/>
      <c r="R200" s="163"/>
      <c r="S200" s="163"/>
      <c r="T200" s="164"/>
      <c r="U200" s="16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111</v>
      </c>
      <c r="AF200" s="153">
        <v>0</v>
      </c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54"/>
      <c r="B201" s="161"/>
      <c r="C201" s="193" t="s">
        <v>349</v>
      </c>
      <c r="D201" s="165"/>
      <c r="E201" s="169">
        <v>5.48</v>
      </c>
      <c r="F201" s="172"/>
      <c r="G201" s="172"/>
      <c r="H201" s="172"/>
      <c r="I201" s="172"/>
      <c r="J201" s="172"/>
      <c r="K201" s="172"/>
      <c r="L201" s="172"/>
      <c r="M201" s="172"/>
      <c r="N201" s="163"/>
      <c r="O201" s="163"/>
      <c r="P201" s="163"/>
      <c r="Q201" s="163"/>
      <c r="R201" s="163"/>
      <c r="S201" s="163"/>
      <c r="T201" s="164"/>
      <c r="U201" s="16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 t="s">
        <v>111</v>
      </c>
      <c r="AF201" s="153">
        <v>0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">
      <c r="A202" s="154">
        <v>78</v>
      </c>
      <c r="B202" s="161" t="s">
        <v>350</v>
      </c>
      <c r="C202" s="192" t="s">
        <v>351</v>
      </c>
      <c r="D202" s="163" t="s">
        <v>151</v>
      </c>
      <c r="E202" s="168">
        <v>68</v>
      </c>
      <c r="F202" s="171"/>
      <c r="G202" s="172">
        <f>ROUND(E202*F202,2)</f>
        <v>0</v>
      </c>
      <c r="H202" s="171"/>
      <c r="I202" s="172">
        <f>ROUND(E202*H202,2)</f>
        <v>0</v>
      </c>
      <c r="J202" s="171"/>
      <c r="K202" s="172">
        <f>ROUND(E202*J202,2)</f>
        <v>0</v>
      </c>
      <c r="L202" s="172">
        <v>21</v>
      </c>
      <c r="M202" s="172">
        <f>G202*(1+L202/100)</f>
        <v>0</v>
      </c>
      <c r="N202" s="163">
        <v>1.48E-3</v>
      </c>
      <c r="O202" s="163">
        <f>ROUND(E202*N202,5)</f>
        <v>0.10063999999999999</v>
      </c>
      <c r="P202" s="163">
        <v>0</v>
      </c>
      <c r="Q202" s="163">
        <f>ROUND(E202*P202,5)</f>
        <v>0</v>
      </c>
      <c r="R202" s="163"/>
      <c r="S202" s="163"/>
      <c r="T202" s="164">
        <v>0</v>
      </c>
      <c r="U202" s="163">
        <f>ROUND(E202*T202,2)</f>
        <v>0</v>
      </c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 t="s">
        <v>191</v>
      </c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54">
        <v>79</v>
      </c>
      <c r="B203" s="161" t="s">
        <v>352</v>
      </c>
      <c r="C203" s="192" t="s">
        <v>353</v>
      </c>
      <c r="D203" s="163" t="s">
        <v>151</v>
      </c>
      <c r="E203" s="168">
        <v>106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63">
        <v>0</v>
      </c>
      <c r="O203" s="163">
        <f>ROUND(E203*N203,5)</f>
        <v>0</v>
      </c>
      <c r="P203" s="163">
        <v>0</v>
      </c>
      <c r="Q203" s="163">
        <f>ROUND(E203*P203,5)</f>
        <v>0</v>
      </c>
      <c r="R203" s="163"/>
      <c r="S203" s="163"/>
      <c r="T203" s="164">
        <v>9.0999999999999998E-2</v>
      </c>
      <c r="U203" s="163">
        <f>ROUND(E203*T203,2)</f>
        <v>9.65</v>
      </c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109</v>
      </c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outlineLevel="1" x14ac:dyDescent="0.2">
      <c r="A204" s="154"/>
      <c r="B204" s="161"/>
      <c r="C204" s="193" t="s">
        <v>354</v>
      </c>
      <c r="D204" s="165"/>
      <c r="E204" s="169">
        <v>68</v>
      </c>
      <c r="F204" s="172"/>
      <c r="G204" s="172"/>
      <c r="H204" s="172"/>
      <c r="I204" s="172"/>
      <c r="J204" s="172"/>
      <c r="K204" s="172"/>
      <c r="L204" s="172"/>
      <c r="M204" s="172"/>
      <c r="N204" s="163"/>
      <c r="O204" s="163"/>
      <c r="P204" s="163"/>
      <c r="Q204" s="163"/>
      <c r="R204" s="163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111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54"/>
      <c r="B205" s="161"/>
      <c r="C205" s="193" t="s">
        <v>355</v>
      </c>
      <c r="D205" s="165"/>
      <c r="E205" s="169">
        <v>38</v>
      </c>
      <c r="F205" s="172"/>
      <c r="G205" s="172"/>
      <c r="H205" s="172"/>
      <c r="I205" s="172"/>
      <c r="J205" s="172"/>
      <c r="K205" s="172"/>
      <c r="L205" s="172"/>
      <c r="M205" s="172"/>
      <c r="N205" s="163"/>
      <c r="O205" s="163"/>
      <c r="P205" s="163"/>
      <c r="Q205" s="163"/>
      <c r="R205" s="163"/>
      <c r="S205" s="163"/>
      <c r="T205" s="164"/>
      <c r="U205" s="16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111</v>
      </c>
      <c r="AF205" s="153">
        <v>0</v>
      </c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x14ac:dyDescent="0.2">
      <c r="A206" s="155" t="s">
        <v>104</v>
      </c>
      <c r="B206" s="162" t="s">
        <v>77</v>
      </c>
      <c r="C206" s="194" t="s">
        <v>26</v>
      </c>
      <c r="D206" s="166"/>
      <c r="E206" s="170"/>
      <c r="F206" s="173"/>
      <c r="G206" s="173">
        <f>SUMIF(AE207:AE212,"&lt;&gt;NOR",G207:G212)</f>
        <v>0</v>
      </c>
      <c r="H206" s="173"/>
      <c r="I206" s="173">
        <f>SUM(I207:I212)</f>
        <v>0</v>
      </c>
      <c r="J206" s="173"/>
      <c r="K206" s="173">
        <f>SUM(K207:K212)</f>
        <v>0</v>
      </c>
      <c r="L206" s="173"/>
      <c r="M206" s="173">
        <f>SUM(M207:M212)</f>
        <v>0</v>
      </c>
      <c r="N206" s="166"/>
      <c r="O206" s="166">
        <f>SUM(O207:O212)</f>
        <v>0</v>
      </c>
      <c r="P206" s="166"/>
      <c r="Q206" s="166">
        <f>SUM(Q207:Q212)</f>
        <v>0</v>
      </c>
      <c r="R206" s="166"/>
      <c r="S206" s="166"/>
      <c r="T206" s="167"/>
      <c r="U206" s="166">
        <f>SUM(U207:U212)</f>
        <v>0</v>
      </c>
      <c r="AE206" t="s">
        <v>105</v>
      </c>
    </row>
    <row r="207" spans="1:60" outlineLevel="1" x14ac:dyDescent="0.2">
      <c r="A207" s="154">
        <v>80</v>
      </c>
      <c r="B207" s="161" t="s">
        <v>356</v>
      </c>
      <c r="C207" s="192" t="s">
        <v>357</v>
      </c>
      <c r="D207" s="163" t="s">
        <v>358</v>
      </c>
      <c r="E207" s="168">
        <v>1</v>
      </c>
      <c r="F207" s="171"/>
      <c r="G207" s="172">
        <f t="shared" ref="G207:G212" si="0">ROUND(E207*F207,2)</f>
        <v>0</v>
      </c>
      <c r="H207" s="171"/>
      <c r="I207" s="172">
        <f t="shared" ref="I207:I212" si="1">ROUND(E207*H207,2)</f>
        <v>0</v>
      </c>
      <c r="J207" s="171"/>
      <c r="K207" s="172">
        <f t="shared" ref="K207:K212" si="2">ROUND(E207*J207,2)</f>
        <v>0</v>
      </c>
      <c r="L207" s="172">
        <v>21</v>
      </c>
      <c r="M207" s="172">
        <f t="shared" ref="M207:M212" si="3">G207*(1+L207/100)</f>
        <v>0</v>
      </c>
      <c r="N207" s="163">
        <v>0</v>
      </c>
      <c r="O207" s="163">
        <f t="shared" ref="O207:O212" si="4">ROUND(E207*N207,5)</f>
        <v>0</v>
      </c>
      <c r="P207" s="163">
        <v>0</v>
      </c>
      <c r="Q207" s="163">
        <f t="shared" ref="Q207:Q212" si="5">ROUND(E207*P207,5)</f>
        <v>0</v>
      </c>
      <c r="R207" s="163"/>
      <c r="S207" s="163"/>
      <c r="T207" s="164">
        <v>0</v>
      </c>
      <c r="U207" s="163">
        <f t="shared" ref="U207:U212" si="6">ROUND(E207*T207,2)</f>
        <v>0</v>
      </c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 t="s">
        <v>109</v>
      </c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outlineLevel="1" x14ac:dyDescent="0.2">
      <c r="A208" s="154">
        <v>81</v>
      </c>
      <c r="B208" s="161" t="s">
        <v>359</v>
      </c>
      <c r="C208" s="192" t="s">
        <v>360</v>
      </c>
      <c r="D208" s="163" t="s">
        <v>358</v>
      </c>
      <c r="E208" s="168">
        <v>1</v>
      </c>
      <c r="F208" s="171"/>
      <c r="G208" s="172">
        <f t="shared" si="0"/>
        <v>0</v>
      </c>
      <c r="H208" s="171"/>
      <c r="I208" s="172">
        <f t="shared" si="1"/>
        <v>0</v>
      </c>
      <c r="J208" s="171"/>
      <c r="K208" s="172">
        <f t="shared" si="2"/>
        <v>0</v>
      </c>
      <c r="L208" s="172">
        <v>21</v>
      </c>
      <c r="M208" s="172">
        <f t="shared" si="3"/>
        <v>0</v>
      </c>
      <c r="N208" s="163">
        <v>0</v>
      </c>
      <c r="O208" s="163">
        <f t="shared" si="4"/>
        <v>0</v>
      </c>
      <c r="P208" s="163">
        <v>0</v>
      </c>
      <c r="Q208" s="163">
        <f t="shared" si="5"/>
        <v>0</v>
      </c>
      <c r="R208" s="163"/>
      <c r="S208" s="163"/>
      <c r="T208" s="164">
        <v>0</v>
      </c>
      <c r="U208" s="163">
        <f t="shared" si="6"/>
        <v>0</v>
      </c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109</v>
      </c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54">
        <v>82</v>
      </c>
      <c r="B209" s="161" t="s">
        <v>361</v>
      </c>
      <c r="C209" s="192" t="s">
        <v>362</v>
      </c>
      <c r="D209" s="163" t="s">
        <v>358</v>
      </c>
      <c r="E209" s="168">
        <v>3</v>
      </c>
      <c r="F209" s="171"/>
      <c r="G209" s="172">
        <f t="shared" si="0"/>
        <v>0</v>
      </c>
      <c r="H209" s="171"/>
      <c r="I209" s="172">
        <f t="shared" si="1"/>
        <v>0</v>
      </c>
      <c r="J209" s="171"/>
      <c r="K209" s="172">
        <f t="shared" si="2"/>
        <v>0</v>
      </c>
      <c r="L209" s="172">
        <v>21</v>
      </c>
      <c r="M209" s="172">
        <f t="shared" si="3"/>
        <v>0</v>
      </c>
      <c r="N209" s="163">
        <v>0</v>
      </c>
      <c r="O209" s="163">
        <f t="shared" si="4"/>
        <v>0</v>
      </c>
      <c r="P209" s="163">
        <v>0</v>
      </c>
      <c r="Q209" s="163">
        <f t="shared" si="5"/>
        <v>0</v>
      </c>
      <c r="R209" s="163"/>
      <c r="S209" s="163"/>
      <c r="T209" s="164">
        <v>0</v>
      </c>
      <c r="U209" s="163">
        <f t="shared" si="6"/>
        <v>0</v>
      </c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109</v>
      </c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54">
        <v>83</v>
      </c>
      <c r="B210" s="161" t="s">
        <v>363</v>
      </c>
      <c r="C210" s="192" t="s">
        <v>364</v>
      </c>
      <c r="D210" s="163" t="s">
        <v>358</v>
      </c>
      <c r="E210" s="168">
        <v>1</v>
      </c>
      <c r="F210" s="171"/>
      <c r="G210" s="172">
        <f t="shared" si="0"/>
        <v>0</v>
      </c>
      <c r="H210" s="171"/>
      <c r="I210" s="172">
        <f t="shared" si="1"/>
        <v>0</v>
      </c>
      <c r="J210" s="171"/>
      <c r="K210" s="172">
        <f t="shared" si="2"/>
        <v>0</v>
      </c>
      <c r="L210" s="172">
        <v>21</v>
      </c>
      <c r="M210" s="172">
        <f t="shared" si="3"/>
        <v>0</v>
      </c>
      <c r="N210" s="163">
        <v>0</v>
      </c>
      <c r="O210" s="163">
        <f t="shared" si="4"/>
        <v>0</v>
      </c>
      <c r="P210" s="163">
        <v>0</v>
      </c>
      <c r="Q210" s="163">
        <f t="shared" si="5"/>
        <v>0</v>
      </c>
      <c r="R210" s="163"/>
      <c r="S210" s="163"/>
      <c r="T210" s="164">
        <v>0</v>
      </c>
      <c r="U210" s="163">
        <f t="shared" si="6"/>
        <v>0</v>
      </c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109</v>
      </c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54">
        <v>84</v>
      </c>
      <c r="B211" s="161" t="s">
        <v>365</v>
      </c>
      <c r="C211" s="192" t="s">
        <v>366</v>
      </c>
      <c r="D211" s="163" t="s">
        <v>358</v>
      </c>
      <c r="E211" s="168">
        <v>1</v>
      </c>
      <c r="F211" s="171"/>
      <c r="G211" s="172">
        <f t="shared" si="0"/>
        <v>0</v>
      </c>
      <c r="H211" s="171"/>
      <c r="I211" s="172">
        <f t="shared" si="1"/>
        <v>0</v>
      </c>
      <c r="J211" s="171"/>
      <c r="K211" s="172">
        <f t="shared" si="2"/>
        <v>0</v>
      </c>
      <c r="L211" s="172">
        <v>21</v>
      </c>
      <c r="M211" s="172">
        <f t="shared" si="3"/>
        <v>0</v>
      </c>
      <c r="N211" s="163">
        <v>0</v>
      </c>
      <c r="O211" s="163">
        <f t="shared" si="4"/>
        <v>0</v>
      </c>
      <c r="P211" s="163">
        <v>0</v>
      </c>
      <c r="Q211" s="163">
        <f t="shared" si="5"/>
        <v>0</v>
      </c>
      <c r="R211" s="163"/>
      <c r="S211" s="163"/>
      <c r="T211" s="164">
        <v>0</v>
      </c>
      <c r="U211" s="163">
        <f t="shared" si="6"/>
        <v>0</v>
      </c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109</v>
      </c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81">
        <v>85</v>
      </c>
      <c r="B212" s="182" t="s">
        <v>367</v>
      </c>
      <c r="C212" s="195" t="s">
        <v>368</v>
      </c>
      <c r="D212" s="183" t="s">
        <v>358</v>
      </c>
      <c r="E212" s="184">
        <v>1</v>
      </c>
      <c r="F212" s="185"/>
      <c r="G212" s="186">
        <f t="shared" si="0"/>
        <v>0</v>
      </c>
      <c r="H212" s="185"/>
      <c r="I212" s="186">
        <f t="shared" si="1"/>
        <v>0</v>
      </c>
      <c r="J212" s="185"/>
      <c r="K212" s="186">
        <f t="shared" si="2"/>
        <v>0</v>
      </c>
      <c r="L212" s="186">
        <v>21</v>
      </c>
      <c r="M212" s="186">
        <f t="shared" si="3"/>
        <v>0</v>
      </c>
      <c r="N212" s="183">
        <v>0</v>
      </c>
      <c r="O212" s="183">
        <f t="shared" si="4"/>
        <v>0</v>
      </c>
      <c r="P212" s="183">
        <v>0</v>
      </c>
      <c r="Q212" s="183">
        <f t="shared" si="5"/>
        <v>0</v>
      </c>
      <c r="R212" s="183"/>
      <c r="S212" s="183"/>
      <c r="T212" s="187">
        <v>0</v>
      </c>
      <c r="U212" s="183">
        <f t="shared" si="6"/>
        <v>0</v>
      </c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109</v>
      </c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x14ac:dyDescent="0.2">
      <c r="A213" s="6"/>
      <c r="B213" s="7" t="s">
        <v>369</v>
      </c>
      <c r="C213" s="196" t="s">
        <v>369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AC213">
        <v>15</v>
      </c>
      <c r="AD213">
        <v>21</v>
      </c>
    </row>
    <row r="214" spans="1:60" x14ac:dyDescent="0.2">
      <c r="A214" s="188"/>
      <c r="B214" s="189">
        <v>26</v>
      </c>
      <c r="C214" s="197" t="s">
        <v>369</v>
      </c>
      <c r="D214" s="190"/>
      <c r="E214" s="190"/>
      <c r="F214" s="190"/>
      <c r="G214" s="191">
        <f>G8+G76+G82+G119+G125+G163+G185+G192+G195+G198+G206</f>
        <v>0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AC214">
        <f>SUMIF(L7:L212,AC213,G7:G212)</f>
        <v>0</v>
      </c>
      <c r="AD214">
        <f>SUMIF(L7:L212,AD213,G7:G212)</f>
        <v>0</v>
      </c>
      <c r="AE214" t="s">
        <v>370</v>
      </c>
    </row>
    <row r="215" spans="1:60" x14ac:dyDescent="0.2">
      <c r="A215" s="6"/>
      <c r="B215" s="7" t="s">
        <v>369</v>
      </c>
      <c r="C215" s="196" t="s">
        <v>369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60" x14ac:dyDescent="0.2">
      <c r="A216" s="6"/>
      <c r="B216" s="7" t="s">
        <v>369</v>
      </c>
      <c r="C216" s="196" t="s">
        <v>369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60" x14ac:dyDescent="0.2">
      <c r="A217" s="275">
        <v>33</v>
      </c>
      <c r="B217" s="275"/>
      <c r="C217" s="27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60" x14ac:dyDescent="0.2">
      <c r="A218" s="263"/>
      <c r="B218" s="264"/>
      <c r="C218" s="265"/>
      <c r="D218" s="264"/>
      <c r="E218" s="264"/>
      <c r="F218" s="264"/>
      <c r="G218" s="26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AE218" t="s">
        <v>371</v>
      </c>
    </row>
    <row r="219" spans="1:60" x14ac:dyDescent="0.2">
      <c r="A219" s="267"/>
      <c r="B219" s="268"/>
      <c r="C219" s="269"/>
      <c r="D219" s="268"/>
      <c r="E219" s="268"/>
      <c r="F219" s="268"/>
      <c r="G219" s="270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60" x14ac:dyDescent="0.2">
      <c r="A220" s="267"/>
      <c r="B220" s="268"/>
      <c r="C220" s="269"/>
      <c r="D220" s="268"/>
      <c r="E220" s="268"/>
      <c r="F220" s="268"/>
      <c r="G220" s="270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60" x14ac:dyDescent="0.2">
      <c r="A221" s="267"/>
      <c r="B221" s="268"/>
      <c r="C221" s="269"/>
      <c r="D221" s="268"/>
      <c r="E221" s="268"/>
      <c r="F221" s="268"/>
      <c r="G221" s="270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60" x14ac:dyDescent="0.2">
      <c r="A222" s="271"/>
      <c r="B222" s="272"/>
      <c r="C222" s="273"/>
      <c r="D222" s="272"/>
      <c r="E222" s="272"/>
      <c r="F222" s="272"/>
      <c r="G222" s="274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60" x14ac:dyDescent="0.2">
      <c r="A223" s="6"/>
      <c r="B223" s="7" t="s">
        <v>369</v>
      </c>
      <c r="C223" s="196" t="s">
        <v>369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60" x14ac:dyDescent="0.2">
      <c r="C224" s="198"/>
      <c r="AE224" t="s">
        <v>372</v>
      </c>
    </row>
  </sheetData>
  <sheetProtection password="A2DB" sheet="1" objects="1" scenarios="1"/>
  <mergeCells count="18">
    <mergeCell ref="A218:G222"/>
    <mergeCell ref="C137:G137"/>
    <mergeCell ref="C144:G144"/>
    <mergeCell ref="C147:G147"/>
    <mergeCell ref="C148:G148"/>
    <mergeCell ref="C151:G151"/>
    <mergeCell ref="C152:G152"/>
    <mergeCell ref="C153:G153"/>
    <mergeCell ref="C156:G156"/>
    <mergeCell ref="C159:G159"/>
    <mergeCell ref="C197:G197"/>
    <mergeCell ref="A217:C217"/>
    <mergeCell ref="C117:G117"/>
    <mergeCell ref="A1:G1"/>
    <mergeCell ref="C2:G2"/>
    <mergeCell ref="C3:G3"/>
    <mergeCell ref="C4:G4"/>
    <mergeCell ref="C46:G46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von On</dc:creator>
  <cp:lastModifiedBy>Benešová, Lenka</cp:lastModifiedBy>
  <cp:lastPrinted>2014-02-28T09:52:57Z</cp:lastPrinted>
  <dcterms:created xsi:type="dcterms:W3CDTF">2009-04-08T07:15:50Z</dcterms:created>
  <dcterms:modified xsi:type="dcterms:W3CDTF">2021-07-12T14:41:22Z</dcterms:modified>
</cp:coreProperties>
</file>