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/>
  <bookViews>
    <workbookView xWindow="65416" yWindow="65416" windowWidth="29040" windowHeight="15840" activeTab="0"/>
  </bookViews>
  <sheets>
    <sheet name="Rekapitulace stavby" sheetId="1" r:id="rId1"/>
    <sheet name="etapa I - Elektroinstalac..." sheetId="2" r:id="rId2"/>
    <sheet name="etapa I st - Stavební čás..." sheetId="3" r:id="rId3"/>
    <sheet name="Pokyny pro vyplnění" sheetId="4" r:id="rId4"/>
  </sheets>
  <definedNames>
    <definedName name="_xlnm._FilterDatabase" localSheetId="1" hidden="1">'etapa I - Elektroinstalac...'!$C$90:$L$548</definedName>
    <definedName name="_xlnm._FilterDatabase" localSheetId="2" hidden="1">'etapa I st - Stavební čás...'!$C$91:$L$276</definedName>
    <definedName name="_xlnm.Print_Area" localSheetId="1">'etapa I - Elektroinstalac...'!$C$4:$K$41,'etapa I - Elektroinstalac...'!$C$47:$K$72,'etapa I - Elektroinstalac...'!$C$78:$L$548</definedName>
    <definedName name="_xlnm.Print_Area" localSheetId="2">'etapa I st - Stavební čás...'!$C$4:$K$41,'etapa I st - Stavební čás...'!$C$47:$K$73,'etapa I st - Stavební čás...'!$C$79:$L$276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'etapa I - Elektroinstalac...'!$90:$90</definedName>
    <definedName name="_xlnm.Print_Titles" localSheetId="2">'etapa I st - Stavební čás...'!$91:$91</definedName>
  </definedNames>
  <calcPr calcId="181029"/>
</workbook>
</file>

<file path=xl/sharedStrings.xml><?xml version="1.0" encoding="utf-8"?>
<sst xmlns="http://schemas.openxmlformats.org/spreadsheetml/2006/main" count="6590" uniqueCount="995">
  <si>
    <t>Export Komplet</t>
  </si>
  <si>
    <t>VZ</t>
  </si>
  <si>
    <t>2.0</t>
  </si>
  <si>
    <t>ZAMOK</t>
  </si>
  <si>
    <t>False</t>
  </si>
  <si>
    <t>True</t>
  </si>
  <si>
    <t>{56e72a53-1c99-48d4-b90d-b426fd48c93a}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</si>
  <si>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</si>
  <si>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</si>
  <si>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</si>
  <si>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</si>
  <si>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</si>
  <si>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</si>
  <si>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</si>
  <si>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</si>
  <si>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210102e1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</si>
  <si>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</si>
  <si>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</si>
  <si>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K. H. Borovského, Sokolov, st.p.č. 3158, oprava elektroinstalace</t>
  </si>
  <si>
    <t>0,1</t>
  </si>
  <si>
    <t>KSO:</t>
  </si>
  <si>
    <t>801 32</t>
  </si>
  <si>
    <t>CC-CZ:</t>
  </si>
  <si>
    <t>12631</t>
  </si>
  <si>
    <t>1</t>
  </si>
  <si>
    <t>Místo:</t>
  </si>
  <si>
    <t>Sokolov</t>
  </si>
  <si>
    <t>Datum:</t>
  </si>
  <si>
    <t>12. 2. 2021</t>
  </si>
  <si>
    <t>10</t>
  </si>
  <si>
    <t>100</t>
  </si>
  <si>
    <t>Zadavatel:</t>
  </si>
  <si>
    <t>IČ:</t>
  </si>
  <si>
    <t/>
  </si>
  <si>
    <t>Město Sokolov, Rokycanova 1929, Sokolov 356 01</t>
  </si>
  <si>
    <t>DIČ:</t>
  </si>
  <si>
    <t>Uchazeč:</t>
  </si>
  <si>
    <t>Vyplň údaj</t>
  </si>
  <si>
    <t>Projektant:</t>
  </si>
  <si>
    <t>Ing. Jiří Voráč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</si>
  <si>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</si>
  <si>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</si>
  <si>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</si>
  <si>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</si>
  <si>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</si>
  <si>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</si>
  <si>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</si>
  <si>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</si>
  <si>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</si>
  <si>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</si>
  <si>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</si>
  <si>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</si>
  <si>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</si>
  <si>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</si>
  <si>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</si>
  <si>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</si>
  <si>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</si>
  <si>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</si>
  <si>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</si>
  <si>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</si>
  <si>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</si>
  <si>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</si>
  <si>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</si>
  <si>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</si>
  <si>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</si>
  <si>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</si>
  <si>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</si>
  <si>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</si>
  <si>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</si>
  <si>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</si>
  <si>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</si>
  <si>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</si>
  <si>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</si>
  <si>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</si>
  <si>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</si>
  <si>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</si>
  <si>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</si>
  <si>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</si>
  <si>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</si>
  <si>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</si>
  <si>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</si>
  <si>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</si>
  <si>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</si>
  <si>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</si>
  <si>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</si>
  <si>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etapa I</t>
  </si>
  <si>
    <t>Elektroinstalace 2.NP</t>
  </si>
  <si>
    <t>STA</t>
  </si>
  <si>
    <t>{ccff261d-9327-4722-a710-387932473cdf}</t>
  </si>
  <si>
    <t>2</t>
  </si>
  <si>
    <t>etapa I st</t>
  </si>
  <si>
    <t>Stavební část 2.NP</t>
  </si>
  <si>
    <t>{0e2ebf2e-ff5e-4e66-b172-04b2111e9bd3}</t>
  </si>
  <si>
    <t>KRYCÍ LIST SOUPISU PRACÍ</t>
  </si>
  <si>
    <t>Objekt:</t>
  </si>
  <si>
    <t>etapa I - Elektroinstalace 2.NP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</si>
  <si>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</si>
  <si>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</si>
  <si>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</si>
  <si>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</si>
  <si>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</si>
  <si>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</si>
  <si>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</si>
  <si>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</si>
  <si>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</si>
  <si>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</si>
  <si>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</si>
  <si>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</si>
  <si>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</si>
  <si>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</si>
  <si>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</si>
  <si>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  SILN - Silnoproud + příprava pro slaboproud</t>
  </si>
  <si>
    <t xml:space="preserve">      SLAB - Slaboproud</t>
  </si>
  <si>
    <t xml:space="preserve">    VRN - Vedlejší rozpočtové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</si>
  <si>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</si>
  <si>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</si>
  <si>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</si>
  <si>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</si>
  <si>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</si>
  <si>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</si>
  <si>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</si>
  <si>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</si>
  <si>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</si>
  <si>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</si>
  <si>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</si>
  <si>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</si>
  <si>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</si>
  <si>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</si>
  <si>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</si>
  <si>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</si>
  <si>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</si>
  <si>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</si>
  <si>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</si>
  <si>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6</t>
  </si>
  <si>
    <t>Úpravy povrchů, podlahy a osazování výplní</t>
  </si>
  <si>
    <t>K</t>
  </si>
  <si>
    <t>612135101</t>
  </si>
  <si>
    <t>Hrubá výplň rýh ve stěnách maltou jakékoli šířky rýhy</t>
  </si>
  <si>
    <t>m2</t>
  </si>
  <si>
    <t>CS ÚRS 2021 01</t>
  </si>
  <si>
    <t>4</t>
  </si>
  <si>
    <t>-1382051912</t>
  </si>
  <si>
    <t>PP</t>
  </si>
  <si>
    <t>Hrubá výplň rýh maltou jakékoli šířky rýhy ve stěnách</t>
  </si>
  <si>
    <t>VV</t>
  </si>
  <si>
    <t>193*0,03</t>
  </si>
  <si>
    <t>32*0,05</t>
  </si>
  <si>
    <t>8*0,07</t>
  </si>
  <si>
    <t>9*0,10</t>
  </si>
  <si>
    <t>0,15*27</t>
  </si>
  <si>
    <t>612325121</t>
  </si>
  <si>
    <t>Vápenocementová štuková omítka rýh ve stěnách šířky do 150 mm</t>
  </si>
  <si>
    <t>-321575638</t>
  </si>
  <si>
    <t>Vápenocementová omítka rýh štuková ve stěnách, šířky rýhy do 150 mm</t>
  </si>
  <si>
    <t>193*0,04</t>
  </si>
  <si>
    <t>32*0,06</t>
  </si>
  <si>
    <t>8*0,08</t>
  </si>
  <si>
    <t>9*0,11</t>
  </si>
  <si>
    <t>27*0,17</t>
  </si>
  <si>
    <t>3</t>
  </si>
  <si>
    <t>612325221</t>
  </si>
  <si>
    <t>Vápenocementová štuková omítka malých ploch do 0,09 m2 na stěnách</t>
  </si>
  <si>
    <t>kus</t>
  </si>
  <si>
    <t>-794034056</t>
  </si>
  <si>
    <t>Vápenocementová omítka jednotlivých malých ploch štuková na stěnách, plochy jednotlivě do 0,09 m2</t>
  </si>
  <si>
    <t>9</t>
  </si>
  <si>
    <t>Ostatní konstrukce a práce-bourání</t>
  </si>
  <si>
    <t>974082112</t>
  </si>
  <si>
    <t>Vysekání rýh pro ploché vodiče v omítce MV nebo MVC stěn š do 30 mm</t>
  </si>
  <si>
    <t>m</t>
  </si>
  <si>
    <t>2135732535</t>
  </si>
  <si>
    <t>Vysekání rýh pro ploché vodiče v omítce vápenné nebo vápenocementové stěn, šířky do 30 mm</t>
  </si>
  <si>
    <t>5</t>
  </si>
  <si>
    <t>974082113</t>
  </si>
  <si>
    <t>Vysekání rýh pro ploché vodiče v omítce MV nebo MVC stěn š do 50 mm</t>
  </si>
  <si>
    <t>1042353119</t>
  </si>
  <si>
    <t>Vysekání rýh pro ploché vodiče v omítce vápenné nebo vápenocementové stěn, šířky do 50 mm</t>
  </si>
  <si>
    <t>974082114</t>
  </si>
  <si>
    <t>Vysekání rýh pro ploché vodiče v omítce MV nebo MVC stěn š do 70 mm</t>
  </si>
  <si>
    <t>12087212</t>
  </si>
  <si>
    <t>Vysekání rýh pro ploché vodiče v omítce vápenné nebo vápenocementové stěn, šířky do 70 mm</t>
  </si>
  <si>
    <t>7</t>
  </si>
  <si>
    <t>974082115</t>
  </si>
  <si>
    <t>Vysekání rýh pro ploché vodiče v omítce MV nebo MVC stěn š do 100 mm</t>
  </si>
  <si>
    <t>1737400042</t>
  </si>
  <si>
    <t>Vysekání rýh pro ploché vodiče v omítce vápenné nebo vápenocementové stěn, šířky do 100 mm</t>
  </si>
  <si>
    <t>8</t>
  </si>
  <si>
    <t>974082116</t>
  </si>
  <si>
    <t>Vysekání rýh pro ploché vodiče v omítce MV nebo MVC stěn š do 150 mm</t>
  </si>
  <si>
    <t>1903112594</t>
  </si>
  <si>
    <t>Vysekání rýh pro ploché vodiče v omítce vápenné nebo vápenocementové stěn, šířky do 150 mm</t>
  </si>
  <si>
    <t>977151111</t>
  </si>
  <si>
    <t>Jádrové vrty diamantovými korunkami do D 35 mm do stavebních materiálů</t>
  </si>
  <si>
    <t>CS ÚRS 2020 02</t>
  </si>
  <si>
    <t>-1076930715</t>
  </si>
  <si>
    <t>Jádrové vrty diamantovými korunkami do stavebních materiálů (železobetonu, betonu, cihel, obkladů, dlažeb, kamene) průměru do 35 mm</t>
  </si>
  <si>
    <t>3*0,3</t>
  </si>
  <si>
    <t>977151113</t>
  </si>
  <si>
    <t>Jádrové vrty diamantovými korunkami do D 50 mm do stavebních materiálů</t>
  </si>
  <si>
    <t>1459496161</t>
  </si>
  <si>
    <t>Jádrové vrty diamantovými korunkami do stavebních materiálů (železobetonu, betonu, cihel, obkladů, dlažeb, kamene) průměru přes 40 do 50 mm</t>
  </si>
  <si>
    <t>8*0,3</t>
  </si>
  <si>
    <t>11</t>
  </si>
  <si>
    <t>977151115</t>
  </si>
  <si>
    <t>Jádrové vrty diamantovými korunkami do D 70 mm do stavebních materiálů</t>
  </si>
  <si>
    <t>-1144168263</t>
  </si>
  <si>
    <t>Jádrové vrty diamantovými korunkami do stavebních materiálů (železobetonu, betonu, cihel, obkladů, dlažeb, kamene) průměru přes 60 do 70 mm</t>
  </si>
  <si>
    <t>12</t>
  </si>
  <si>
    <t>977151118</t>
  </si>
  <si>
    <t>Jádrové vrty diamantovými korunkami do D 100 mm do stavebních materiálů</t>
  </si>
  <si>
    <t>-1626708064</t>
  </si>
  <si>
    <t>Jádrové vrty diamantovými korunkami do stavebních materiálů (železobetonu, betonu, cihel, obkladů, dlažeb, kamene) průměru přes 90 do 100 mm</t>
  </si>
  <si>
    <t>0,3*2</t>
  </si>
  <si>
    <t>13</t>
  </si>
  <si>
    <t>977151123</t>
  </si>
  <si>
    <t>Jádrové vrty diamantovými korunkami do D 150 mm do stavebních materiálů</t>
  </si>
  <si>
    <t>726298063</t>
  </si>
  <si>
    <t>Jádrové vrty diamantovými korunkami do stavebních materiálů (železobetonu, betonu, cihel, obkladů, dlažeb, kamene) průměru přes 130 do 150 mm</t>
  </si>
  <si>
    <t>997</t>
  </si>
  <si>
    <t>Přesun sutě</t>
  </si>
  <si>
    <t>14</t>
  </si>
  <si>
    <t>997013211</t>
  </si>
  <si>
    <t>Vnitrostaveništní doprava suti a vybouraných hmot pro budovy v do 6 m ručně</t>
  </si>
  <si>
    <t>t</t>
  </si>
  <si>
    <t>146054731</t>
  </si>
  <si>
    <t>Vnitrostaveništní doprava suti a vybouraných hmot vodorovně do 50 m svisle ručně pro budovy a haly výšky do 6 m</t>
  </si>
  <si>
    <t>997013501</t>
  </si>
  <si>
    <t>Odvoz suti a vybouraných hmot na skládku nebo meziskládku do 1 km se složením</t>
  </si>
  <si>
    <t>-763198146</t>
  </si>
  <si>
    <t>Odvoz suti a vybouraných hmot na skládku nebo meziskládku se složením, na vzdálenost do 1 km</t>
  </si>
  <si>
    <t>16</t>
  </si>
  <si>
    <t>997013509</t>
  </si>
  <si>
    <t>Příplatek k odvozu suti a vybouraných hmot na skládku ZKD 1 km přes 1 km</t>
  </si>
  <si>
    <t>1752124103</t>
  </si>
  <si>
    <t>Odvoz suti a vybouraných hmot na skládku nebo meziskládku se složením, na vzdálenost Příplatek k ceně za každý další i započatý 1 km přes 1 km</t>
  </si>
  <si>
    <t>0,523*9 'Přepočtené koeficientem množství</t>
  </si>
  <si>
    <t>17</t>
  </si>
  <si>
    <t>997013631</t>
  </si>
  <si>
    <t>Poplatek za uložení na skládce (skládkovné) stavebního odpadu směsného kód odpadu 17 09 04</t>
  </si>
  <si>
    <t>-295913116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</si>
  <si>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</si>
  <si>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</si>
  <si>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</si>
  <si>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18</t>
  </si>
  <si>
    <t>998018002</t>
  </si>
  <si>
    <t>Přesun hmot ruční pro budovy v do 12 m</t>
  </si>
  <si>
    <t>-91978929</t>
  </si>
  <si>
    <t>Přesun hmot pro budovy občanské výstavby, bydlení, výrobu a služby ruční - bez užití mechanizace vodorovná dopravní vzdálenost do 100 m pro budovy s jakoukoliv nosnou konstrukcí výšky přes 6 do 12 m</t>
  </si>
  <si>
    <t>M</t>
  </si>
  <si>
    <t>Práce a dodávky M</t>
  </si>
  <si>
    <t>21-M</t>
  </si>
  <si>
    <t>Elektromontáže</t>
  </si>
  <si>
    <t>SILN</t>
  </si>
  <si>
    <t>Silnoproud + příprava pro slaboproud</t>
  </si>
  <si>
    <t>19</t>
  </si>
  <si>
    <t>741210001</t>
  </si>
  <si>
    <t>Montáž rozvodnice oceloplechová nebo plastová běžná do 20 kg</t>
  </si>
  <si>
    <t>-177269280</t>
  </si>
  <si>
    <t>Montáž rozvodnic oceloplechových nebo plastových bez zapojení vodičů běžných, hmotnosti do 20 kg</t>
  </si>
  <si>
    <t>Struktura výpočtu: počet kusů</t>
  </si>
  <si>
    <t>Součet</t>
  </si>
  <si>
    <t>20</t>
  </si>
  <si>
    <t>IP-R1</t>
  </si>
  <si>
    <t>rozvodnice R1 kompletně osazená a zapojená dle schéma včetně vydrátování</t>
  </si>
  <si>
    <t>-501452293</t>
  </si>
  <si>
    <t>rozvodnice R1 kompletně osazená a zapojená dle schéma včetně vydrátování dle cn ELVOST MŠ Borovského atyp.</t>
  </si>
  <si>
    <t>P</t>
  </si>
  <si>
    <t>Poznámka k položce:
Doporučený výrobce rozvaděčů.</t>
  </si>
  <si>
    <t>741122232</t>
  </si>
  <si>
    <t>Montáž kabel Cu plný kulatý žíla 5x4 až 6 mm2 uložený volně (např. CYKY)</t>
  </si>
  <si>
    <t>832561122</t>
  </si>
  <si>
    <t>Montáž kabelů měděných bez ukončení uložených volně nebo v liště plných kulatých (např. CYKY) počtu a průřezu žil 5x4 až 6 mm2</t>
  </si>
  <si>
    <t>Struktura výpočtu: změřeno v digitální verzi PD funkcí na měření délek</t>
  </si>
  <si>
    <t>22</t>
  </si>
  <si>
    <t>34111100</t>
  </si>
  <si>
    <t>kabel instalační jádro Cu plné izolace PVC plášť PVC 450/750V (CYKY) 5x6mm2</t>
  </si>
  <si>
    <t>1971804342</t>
  </si>
  <si>
    <t>3*1,15 'Přepočtené koeficientem množství</t>
  </si>
  <si>
    <t>23</t>
  </si>
  <si>
    <t>741122032</t>
  </si>
  <si>
    <t>Montáž kabel Cu bez ukončení uložený pod omítku plný kulatý 5x4 až 6 mm2 (např. CYKY)</t>
  </si>
  <si>
    <t>-1691805035</t>
  </si>
  <si>
    <t>Montáž kabelů měděných bez ukončení uložených pod omítku plných kulatých (např. CYKY), počtu a průřezu žil 5x4 až 6 mm2</t>
  </si>
  <si>
    <t>29</t>
  </si>
  <si>
    <t>24</t>
  </si>
  <si>
    <t>34111100.3</t>
  </si>
  <si>
    <t>32</t>
  </si>
  <si>
    <t>-1761133141</t>
  </si>
  <si>
    <t>29*1,15 'Přepočtené koeficientem množství</t>
  </si>
  <si>
    <t>25</t>
  </si>
  <si>
    <t>741122016</t>
  </si>
  <si>
    <t>Montáž kabel Cu bez ukončení uložený pod omítku plný kulatý 3x2,5 až 6 mm2 (např. CYKY)</t>
  </si>
  <si>
    <t>-1597966130</t>
  </si>
  <si>
    <t>Montáž kabelů měděných bez ukončení uložených pod omítku plných kulatých (např. CYKY), počtu a průřezu žil 3x2,5 až 6 mm2</t>
  </si>
  <si>
    <t>418</t>
  </si>
  <si>
    <t>26</t>
  </si>
  <si>
    <t>34111036</t>
  </si>
  <si>
    <t>kabel instalační jádro Cu plné izolace PVC plášť PVC 450/750V (CYKY) 3x2,5mm2</t>
  </si>
  <si>
    <t>898884150</t>
  </si>
  <si>
    <t>418*1,15 'Přepočtené koeficientem množství</t>
  </si>
  <si>
    <t>27</t>
  </si>
  <si>
    <t>741122031</t>
  </si>
  <si>
    <t>Montáž kabel Cu bez ukončení uložený pod omítku plný kulatý 5x1,5 až 2,5 mm2 (např. CYKY)</t>
  </si>
  <si>
    <t>-707274804</t>
  </si>
  <si>
    <t>Montáž kabelů měděných bez ukončení uložených pod omítku plných kulatých (např. CYKY), počtu a průřezu žil 5x1,5 až 2,5 mm2</t>
  </si>
  <si>
    <t>49</t>
  </si>
  <si>
    <t>28</t>
  </si>
  <si>
    <t>34111090</t>
  </si>
  <si>
    <t>kabel instalační jádro Cu plné izolace PVC plášť PVC 450/750V (CYKY) 5x1,5mm2</t>
  </si>
  <si>
    <t>-644384415</t>
  </si>
  <si>
    <t>49*1,15 'Přepočtené koeficientem množství</t>
  </si>
  <si>
    <t>741122015</t>
  </si>
  <si>
    <t>Montáž kabel Cu bez ukončení uložený pod omítku plný kulatý 3x1,5 mm2 (např. CYKY)</t>
  </si>
  <si>
    <t>696607073</t>
  </si>
  <si>
    <t>Montáž kabelů měděných bez ukončení uložených pod omítku plných kulatých (např. CYKY), počtu a průřezu žil 3x1,5 mm2</t>
  </si>
  <si>
    <t>245+97</t>
  </si>
  <si>
    <t>30</t>
  </si>
  <si>
    <t>34111030</t>
  </si>
  <si>
    <t>kabel instalační jádro Cu plné izolace PVC plášť PVC 450/750V (CYKY) 3x1,5mm2</t>
  </si>
  <si>
    <t>-1310509744</t>
  </si>
  <si>
    <t>245</t>
  </si>
  <si>
    <t>245*1,15 'Přepočtené koeficientem množství</t>
  </si>
  <si>
    <t>31</t>
  </si>
  <si>
    <t>IP-SV-011</t>
  </si>
  <si>
    <t>kabel silový CYKY-O 3x1,5</t>
  </si>
  <si>
    <t>888406472</t>
  </si>
  <si>
    <t>97</t>
  </si>
  <si>
    <t>97*1,15 'Přepočtené koeficientem množství</t>
  </si>
  <si>
    <t>741110511</t>
  </si>
  <si>
    <t>Montáž lišta a kanálek vkládací šířky do 60 mm s víčkem</t>
  </si>
  <si>
    <t>1713627153</t>
  </si>
  <si>
    <t>Montáž lišt a kanálků elektroinstalačních se spojkami, ohyby a rohy a s nasunutím do krabic vkládacích s víčkem, šířky do 60 mm</t>
  </si>
  <si>
    <t>33</t>
  </si>
  <si>
    <t>34571011</t>
  </si>
  <si>
    <t>lišta elektroinstalační vkládací 24x22mm</t>
  </si>
  <si>
    <t>1409968766</t>
  </si>
  <si>
    <t>2*1,05 'Přepočtené koeficientem množství</t>
  </si>
  <si>
    <t>34</t>
  </si>
  <si>
    <t>741112001</t>
  </si>
  <si>
    <t>Montáž krabice zapuštěná plastová kruhová</t>
  </si>
  <si>
    <t>1889690319</t>
  </si>
  <si>
    <t>Montáž krabic elektroinstalačních bez napojení na trubky a lišty, demontáže a montáže víčka a přístroje protahovacích nebo odbočných zapuštěných plastových kruhových</t>
  </si>
  <si>
    <t>35</t>
  </si>
  <si>
    <t>IP-EK-002</t>
  </si>
  <si>
    <t>krabice elektroinstalační odboční s víčkem Kopos Kolín typ KU 68-1902</t>
  </si>
  <si>
    <t>666958566</t>
  </si>
  <si>
    <t>Poznámka k položce:
Poznámka k položce: Doporučený typ.</t>
  </si>
  <si>
    <t>36</t>
  </si>
  <si>
    <t>IP-BS-002.1</t>
  </si>
  <si>
    <t>bezšroubová svorka Kopos Kolín TYP016 - 3x1,5-2,5</t>
  </si>
  <si>
    <t>-764305751</t>
  </si>
  <si>
    <t>Poznámka k položce:
Doporučený typ</t>
  </si>
  <si>
    <t>169</t>
  </si>
  <si>
    <t>37</t>
  </si>
  <si>
    <t>IP-BS-003.1</t>
  </si>
  <si>
    <t>bezšroubová svorka Kopos Kolín TYP018 - 4x1,5-2,5</t>
  </si>
  <si>
    <t>61820879</t>
  </si>
  <si>
    <t>52</t>
  </si>
  <si>
    <t>38</t>
  </si>
  <si>
    <t>IP-BS-004</t>
  </si>
  <si>
    <t>bezšroubová svorka Kopos Kolín TYP015 - 5x1,5-2,5</t>
  </si>
  <si>
    <t>-234687559</t>
  </si>
  <si>
    <t>39</t>
  </si>
  <si>
    <t>741112061</t>
  </si>
  <si>
    <t>Montáž krabice přístrojová zapuštěná plastová kruhová</t>
  </si>
  <si>
    <t>638516402</t>
  </si>
  <si>
    <t>Montáž krabic elektroinstalačních bez napojení na trubky a lišty, demontáže a montáže víčka a přístroje přístrojových zapuštěných plastových kruhových</t>
  </si>
  <si>
    <t>40</t>
  </si>
  <si>
    <t>IP-EK-001</t>
  </si>
  <si>
    <t>krabice elektroinstalační přístrojová Kopos Kolín typ KU 68-1901</t>
  </si>
  <si>
    <t>2098841156</t>
  </si>
  <si>
    <t>Poznámka k položce:
Poznámka k položce: Doporučený typ</t>
  </si>
  <si>
    <t>41</t>
  </si>
  <si>
    <t>741313001</t>
  </si>
  <si>
    <t>Montáž zásuvka (polo)zapuštěná bezšroubové připojení 2P+PE se zapojením vodičů</t>
  </si>
  <si>
    <t>-1782690575</t>
  </si>
  <si>
    <t>Montáž zásuvek domovních se zapojením vodičů bezšroubové připojení polozapuštěných nebo zapuštěných 10/16 A, provedení 2P + PE</t>
  </si>
  <si>
    <t>31+5</t>
  </si>
  <si>
    <t>42</t>
  </si>
  <si>
    <t>IP-EP-002</t>
  </si>
  <si>
    <t>Zásuvka jedn. s clon., s ochranou před přepětím, bezšroub. sv. ABB typ 5599A-A02357 B</t>
  </si>
  <si>
    <t>1744521880</t>
  </si>
  <si>
    <t>Poznámka k položce:
Doporučený typ.</t>
  </si>
  <si>
    <t>43</t>
  </si>
  <si>
    <t>IP-EP-001</t>
  </si>
  <si>
    <t>Zásuvka jedn. s clon., bezšroub. sv. ABB typ 5519A-A02357 B</t>
  </si>
  <si>
    <t>208050376</t>
  </si>
  <si>
    <t>44</t>
  </si>
  <si>
    <t>741313003</t>
  </si>
  <si>
    <t>Montáž zásuvka (polo)zapuštěná bezšroubové připojení 2x(2P+PE) dvojnásobná</t>
  </si>
  <si>
    <t>-448398194</t>
  </si>
  <si>
    <t>Montáž zásuvek domovních se zapojením vodičů bezšroubové připojení polozapuštěných nebo zapuštěných 10/16 A, provedení 2x (2P + PE) dvojnásobná</t>
  </si>
  <si>
    <t>45</t>
  </si>
  <si>
    <t>IP-EP-004</t>
  </si>
  <si>
    <t>Zásuvka dvojnásobná s ochr. kolíky,s clonkami,s natoč. dutinou ABB typ 5513A-C02357 B</t>
  </si>
  <si>
    <t>83638608</t>
  </si>
  <si>
    <t>Poznámka k položce:
 Doporučený typ</t>
  </si>
  <si>
    <t>46</t>
  </si>
  <si>
    <t>741310001</t>
  </si>
  <si>
    <t>Montáž vypínač nástěnný 1-jednopólový prostředí normální</t>
  </si>
  <si>
    <t>1630144828</t>
  </si>
  <si>
    <t>Montáž spínačů jedno nebo dvoupólových nástěnných se zapojením vodičů, pro prostředí normální vypínačů, řazení 1-jednopólových</t>
  </si>
  <si>
    <t>47</t>
  </si>
  <si>
    <t>IP-EP-006</t>
  </si>
  <si>
    <t>spínač jednopólový, řazení 1, ABB typ 3559-A01345 + 3558A-A651 B</t>
  </si>
  <si>
    <t>1718201052</t>
  </si>
  <si>
    <t>48</t>
  </si>
  <si>
    <t>741310012</t>
  </si>
  <si>
    <t>Montáž ovladač nástěnný 1/0S-tlačítkový zapínací se signální doutnavkou prostředí normální</t>
  </si>
  <si>
    <t>1729189918</t>
  </si>
  <si>
    <t>Montáž spínačů jedno nebo dvoupólových nástěnných se zapojením vodičů, pro prostředí normální ovladačů, řazení 1/0S-tlačítkových zapínacích se signální doutnavkou</t>
  </si>
  <si>
    <t>IP-EP-010</t>
  </si>
  <si>
    <t>Přístroj tlač. ovládače zapínacího, řazení 1/0, 1/0S, 1/0So, přístroj + kryt, ABB typ 3559-A91345 + 3558A-A653 B</t>
  </si>
  <si>
    <t>1595703724</t>
  </si>
  <si>
    <t>50</t>
  </si>
  <si>
    <t>IP-EP-009</t>
  </si>
  <si>
    <t>doutnavka orientační 0,5mA (univerzální)-oranžové světlo ABB typ 3916-12221</t>
  </si>
  <si>
    <t>1771041057</t>
  </si>
  <si>
    <t>51</t>
  </si>
  <si>
    <t>741310021</t>
  </si>
  <si>
    <t>Montáž přepínač nástěnný 5-sériový prostředí normální</t>
  </si>
  <si>
    <t>-295974173</t>
  </si>
  <si>
    <t>Montáž spínačů jedno nebo dvoupólových nástěnných se zapojením vodičů, pro prostředí normální přepínačů, řazení 5-sériových</t>
  </si>
  <si>
    <t>IP-EP-007</t>
  </si>
  <si>
    <t>přepínač sériový, řazení 5, přístroj + kryt, ABB typ 3559-A05345 + 3558A-A652 B</t>
  </si>
  <si>
    <t>180687978</t>
  </si>
  <si>
    <t>53</t>
  </si>
  <si>
    <t>741310122</t>
  </si>
  <si>
    <t>Montáž přepínač (polo)zapuštěný bezšroubové připojení 6-střídavý</t>
  </si>
  <si>
    <t>969366793</t>
  </si>
  <si>
    <t>Montáž spínačů jedno nebo dvoupólových polozapuštěných nebo zapuštěných se zapojením vodičů bezšroubové připojení přepínačů, řazení 6-střídavých</t>
  </si>
  <si>
    <t>54</t>
  </si>
  <si>
    <t>IP-EP-005.7</t>
  </si>
  <si>
    <t>přístroj přepínače střídavého, řazení 6, 6So, ABB typ 3559-A06345 + kryt typ 3558A-A651 B</t>
  </si>
  <si>
    <t>428822447</t>
  </si>
  <si>
    <t>přístroj přepínače střídavého, řazení 6,6So, ABB typ 3559-A06345 + kryt typ 3558A-A651 B</t>
  </si>
  <si>
    <t>55</t>
  </si>
  <si>
    <t>IP-EP-015</t>
  </si>
  <si>
    <t>rámeček jednonásobný vodorovný ABB typ 3901A-B10 B</t>
  </si>
  <si>
    <t>ks</t>
  </si>
  <si>
    <t>446474526</t>
  </si>
  <si>
    <t>56</t>
  </si>
  <si>
    <t>IP-EP-016</t>
  </si>
  <si>
    <t>rámeček dvojnásobný vodorovný ABB typ 3901A-B20 B</t>
  </si>
  <si>
    <t>1387200011</t>
  </si>
  <si>
    <t>57</t>
  </si>
  <si>
    <t>IP-EP-017</t>
  </si>
  <si>
    <t>rámeček trojnásobný vodorovný ABB typ 3901A-B30 B</t>
  </si>
  <si>
    <t>-1007740860</t>
  </si>
  <si>
    <t>58</t>
  </si>
  <si>
    <t>IP-EP-018</t>
  </si>
  <si>
    <t>rámeček čtyřnásobný vodorovný ABB typ 3901A-B40 B</t>
  </si>
  <si>
    <t>-1553465326</t>
  </si>
  <si>
    <t>59</t>
  </si>
  <si>
    <t>741372062</t>
  </si>
  <si>
    <t>Montáž svítidlo LED bytové přisazené stropní panelové do 0,36 m2</t>
  </si>
  <si>
    <t>-104232027</t>
  </si>
  <si>
    <t>Montáž svítidel LED se zapojením vodičů bytových nebo společenských místností přisazených stropních panelových, obsahu přes 0,09 do 0,36 m2</t>
  </si>
  <si>
    <t>2+4+2+2+1+8+5+2+4</t>
  </si>
  <si>
    <t>60</t>
  </si>
  <si>
    <t>IP-LL303</t>
  </si>
  <si>
    <t>svítidlo Trevos Linea 1.4ft, atyp., LED modul 18W/2600lm/830, IP54</t>
  </si>
  <si>
    <t>-1145463521</t>
  </si>
  <si>
    <t>svítidlo Trevos Linea 1.4ft, atyp., LED modul 30W/4400lm/830, IP54</t>
  </si>
  <si>
    <t>61</t>
  </si>
  <si>
    <t>IP-LL423</t>
  </si>
  <si>
    <t>svítidlo Trevos Linea 2.4ft, atyp. , LED modul 42W/6400lm/830, IP54</t>
  </si>
  <si>
    <t>897441102</t>
  </si>
  <si>
    <t>62</t>
  </si>
  <si>
    <t>IP-LL424</t>
  </si>
  <si>
    <t>svítidlo Trevos Linea 2.4ft, typ 63250, LED modul 42W/6400lm/840, IP54</t>
  </si>
  <si>
    <t>-1547143758</t>
  </si>
  <si>
    <t>63</t>
  </si>
  <si>
    <t>IP-LL584</t>
  </si>
  <si>
    <t>svítidlo Trevos Linea 2.4ft, typ 63260, LED modul 58W/8800lm/840, IP54</t>
  </si>
  <si>
    <t>-741206598</t>
  </si>
  <si>
    <t>64</t>
  </si>
  <si>
    <t>IP-LR123</t>
  </si>
  <si>
    <t>svítidlo Trevos Linea Round, atyp. 3000K, LED modul 12W/1900lm/830, IP54</t>
  </si>
  <si>
    <t>-758550684</t>
  </si>
  <si>
    <t>65</t>
  </si>
  <si>
    <t>IP-LR143</t>
  </si>
  <si>
    <t>svítidlo Trevos Linea Round, atyp. 3000K, LED modul 14W/2200lm/830, IP54</t>
  </si>
  <si>
    <t>-1524205901</t>
  </si>
  <si>
    <t>66</t>
  </si>
  <si>
    <t>IP-LR163</t>
  </si>
  <si>
    <t>svítidlo Trevos Linea Round, atyp. 3000K, LED modul 16W/2500lm/830, IP54</t>
  </si>
  <si>
    <t>146029893</t>
  </si>
  <si>
    <t>67</t>
  </si>
  <si>
    <t>IP-LR243</t>
  </si>
  <si>
    <t>svítidlo Trevos Linea Round, atyp. 3000K, LED modul 24W/3600lm/830, IP54</t>
  </si>
  <si>
    <t>-812630113</t>
  </si>
  <si>
    <t>68</t>
  </si>
  <si>
    <t>IP-NM353</t>
  </si>
  <si>
    <t>svítidlo Trevos Naos MPR 2,4ft, atyp. 3000K, LED modul MPR 35W/5200lm/830, IP20</t>
  </si>
  <si>
    <t>-193171912</t>
  </si>
  <si>
    <t>69</t>
  </si>
  <si>
    <t>741372021</t>
  </si>
  <si>
    <t>Montáž svítidlo LED bytové přisazené nástěnné panelové do 0,09 m2</t>
  </si>
  <si>
    <t>1910049407</t>
  </si>
  <si>
    <t>Montáž svítidel LED se zapojením vodičů bytových nebo společenských místností přisazených nástěnných panelových, obsahu do 0,09 m2</t>
  </si>
  <si>
    <t>70</t>
  </si>
  <si>
    <t>IP-SV-N1</t>
  </si>
  <si>
    <t>svítidlo orientační Trevos Helios LED 102 M1hAt, typ 43541, LED modul 2W/150lm, autotest, 1 hodina, IP65</t>
  </si>
  <si>
    <t>-460341168</t>
  </si>
  <si>
    <t>71</t>
  </si>
  <si>
    <t>741130004</t>
  </si>
  <si>
    <t>Ukončení vodič izolovaný do 6 mm2 v rozváděči nebo na přístroji</t>
  </si>
  <si>
    <t>1742582741</t>
  </si>
  <si>
    <t>Ukončení vodičů izolovaných s označením a zapojením v rozváděči nebo na přístroji, průřezu žíly do 6 mm2</t>
  </si>
  <si>
    <t>72</t>
  </si>
  <si>
    <t>741130001</t>
  </si>
  <si>
    <t>Ukončení vodič izolovaný do 2,5 mm2 v rozváděči nebo na přístroji</t>
  </si>
  <si>
    <t>-1913270271</t>
  </si>
  <si>
    <t>Ukončení vodičů izolovaných s označením a zapojením v rozváděči nebo na přístroji, průřezu žíly do 2,5 mm2</t>
  </si>
  <si>
    <t>73</t>
  </si>
  <si>
    <t>IP-OP-001</t>
  </si>
  <si>
    <t>Oprava a doplnění stávajícího ochraného pospojení (práce+materiál)</t>
  </si>
  <si>
    <t>1908289270</t>
  </si>
  <si>
    <t>74</t>
  </si>
  <si>
    <t>HZS2232</t>
  </si>
  <si>
    <t>Hodinová zúčtovací sazba elektrikář odborný</t>
  </si>
  <si>
    <t>hod</t>
  </si>
  <si>
    <t>179038799</t>
  </si>
  <si>
    <t>Hodinové zúčtovací sazby profesí PSV provádění stavebních instalací elektrikář odborný</t>
  </si>
  <si>
    <t>75</t>
  </si>
  <si>
    <t>IP-D-001</t>
  </si>
  <si>
    <t>Demontážní práce silnoproud a slaboproud</t>
  </si>
  <si>
    <t>-199271773</t>
  </si>
  <si>
    <t>76</t>
  </si>
  <si>
    <t>IP-D-002</t>
  </si>
  <si>
    <t>drobný materiál</t>
  </si>
  <si>
    <t>184014346</t>
  </si>
  <si>
    <t>SLAB</t>
  </si>
  <si>
    <t>Slaboproud</t>
  </si>
  <si>
    <t>77</t>
  </si>
  <si>
    <t>742110001</t>
  </si>
  <si>
    <t>Montáž trubek pro slaboproud plastových ohebných uložených pod omítku se zasekáním</t>
  </si>
  <si>
    <t>586776463</t>
  </si>
  <si>
    <t>Montáž trubek elektroinstalačních plastových ohebných uložených pod omítku včetně zasekání</t>
  </si>
  <si>
    <t>91+26</t>
  </si>
  <si>
    <t>78</t>
  </si>
  <si>
    <t>IP-ET-01425</t>
  </si>
  <si>
    <t>elektroinstalační trubka Kopos Kolín typ Monoflex 1425 s drátem</t>
  </si>
  <si>
    <t>592344643</t>
  </si>
  <si>
    <t>91</t>
  </si>
  <si>
    <t>79</t>
  </si>
  <si>
    <t>IP-ET-01440</t>
  </si>
  <si>
    <t>elektroinstalační trubka Kopos Kolín typ Monoflex 1440 s drátem</t>
  </si>
  <si>
    <t>1680488148</t>
  </si>
  <si>
    <t>80</t>
  </si>
  <si>
    <t>742121001</t>
  </si>
  <si>
    <t>Montáž kabelů sdělovacích pro vnitřní rozvody do 15 žil</t>
  </si>
  <si>
    <t>137088324</t>
  </si>
  <si>
    <t>Montáž kabelů sdělovacích pro vnitřní rozvody počtu žil do 15</t>
  </si>
  <si>
    <t>81</t>
  </si>
  <si>
    <t>IP-UTP-02</t>
  </si>
  <si>
    <t>kabel UTP Cat 6</t>
  </si>
  <si>
    <t>790905803</t>
  </si>
  <si>
    <t>82</t>
  </si>
  <si>
    <t>741112001.2</t>
  </si>
  <si>
    <t>1628704559</t>
  </si>
  <si>
    <t>83</t>
  </si>
  <si>
    <t>IP-EK-002.4</t>
  </si>
  <si>
    <t>krabice elektroinstalační odbočná s víčkem Kopos Kolín typ KU 68-1902</t>
  </si>
  <si>
    <t>-1743715931</t>
  </si>
  <si>
    <t>84</t>
  </si>
  <si>
    <t>741112023</t>
  </si>
  <si>
    <t>Montáž krabice nástěnná plastová čtyřhranná do 250x250 mm</t>
  </si>
  <si>
    <t>-174590542</t>
  </si>
  <si>
    <t>Montáž krabic elektroinstalačních bez napojení na trubky a lišty, demontáže a montáže víčka a přístroje protahovacích nebo odbočných nástěnných plastových čtyřhranných, vel. do 250x250 mm</t>
  </si>
  <si>
    <t>85</t>
  </si>
  <si>
    <t>IP-EK-006.1</t>
  </si>
  <si>
    <t>krabice elektroinstalační s víčkem Kopos Kolín typ KT 250/1</t>
  </si>
  <si>
    <t>-926287157</t>
  </si>
  <si>
    <t>86</t>
  </si>
  <si>
    <t>741112061.2</t>
  </si>
  <si>
    <t>-624167656</t>
  </si>
  <si>
    <t>87</t>
  </si>
  <si>
    <t>-1357041313</t>
  </si>
  <si>
    <t>88</t>
  </si>
  <si>
    <t>742330042</t>
  </si>
  <si>
    <t>Montáž datové dvouzásuvky</t>
  </si>
  <si>
    <t>-118637742</t>
  </si>
  <si>
    <t>Montáž strukturované kabeláže zásuvek datových pod omítku, do nábytku, do parapetního žlabu nebo podlahové krabice dvouzásuvky</t>
  </si>
  <si>
    <t>89</t>
  </si>
  <si>
    <t>IPZD-002</t>
  </si>
  <si>
    <t>datová dvojzásuvka Tango 2xRJ45 (5014A-A100 B + 5014A-B1018 +2x RJ45C6U)</t>
  </si>
  <si>
    <t>-1240678051</t>
  </si>
  <si>
    <t>90</t>
  </si>
  <si>
    <t>742-ost-02</t>
  </si>
  <si>
    <t>Drobný elektroinstalační materiál</t>
  </si>
  <si>
    <t>-109658169</t>
  </si>
  <si>
    <t>742-ost-05.2</t>
  </si>
  <si>
    <t>Měření kabelů včetně zpracování protokolu</t>
  </si>
  <si>
    <t>kpl</t>
  </si>
  <si>
    <t>-842914436</t>
  </si>
  <si>
    <t>92</t>
  </si>
  <si>
    <t>742-ost-06</t>
  </si>
  <si>
    <t>Revize systému</t>
  </si>
  <si>
    <t>-1907619645</t>
  </si>
  <si>
    <t>VRN</t>
  </si>
  <si>
    <t>Vedlejší rozpočtové náklady</t>
  </si>
  <si>
    <t>93</t>
  </si>
  <si>
    <t>013254000</t>
  </si>
  <si>
    <t>Dokumentace skutečného provedení stavby</t>
  </si>
  <si>
    <t>…</t>
  </si>
  <si>
    <t>262144</t>
  </si>
  <si>
    <t>-415119773</t>
  </si>
  <si>
    <t>94</t>
  </si>
  <si>
    <t>741810002</t>
  </si>
  <si>
    <t>Celková prohlídka elektrického rozvodu a zařízení do 500 000,- Kč</t>
  </si>
  <si>
    <t>-639524485</t>
  </si>
  <si>
    <t>Zkoušky a prohlídky elektrických rozvodů a zařízení celková prohlídka a vyhotovení revizní zprávy pro objem montážních prací přes 100 do 500 tis. Kč</t>
  </si>
  <si>
    <t>95</t>
  </si>
  <si>
    <t>999-VRN-1</t>
  </si>
  <si>
    <t>Vedlejší náklady</t>
  </si>
  <si>
    <t>%</t>
  </si>
  <si>
    <t>-46085130</t>
  </si>
  <si>
    <t>etapa I st - Stavební část 2.NP</t>
  </si>
  <si>
    <t>HSV - Práce a dodávky HSV</t>
  </si>
  <si>
    <t>PSV - Práce a dodávky PSV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</si>
  <si>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</si>
  <si>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</si>
  <si>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</si>
  <si>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</si>
  <si>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OST - Ostatní</t>
  </si>
  <si>
    <t>VRN - Vedlejší rozpočtové náklady</t>
  </si>
  <si>
    <t>Práce a dodávky HSV</t>
  </si>
  <si>
    <t>612311131</t>
  </si>
  <si>
    <t>Potažení vnitřních stěn vápenným štukem tloušťky do 3 mm</t>
  </si>
  <si>
    <t>-1633331336</t>
  </si>
  <si>
    <t>Potažení vnitřních ploch štukem tloušťky do 3 mm svislých konstrukcí stěn</t>
  </si>
  <si>
    <t>13,53*1,3 "2.07</t>
  </si>
  <si>
    <t>0,6*1,3 "2.07</t>
  </si>
  <si>
    <t>612315223</t>
  </si>
  <si>
    <t>Vápenná štuková omítka malých ploch do 1,0 m2 na stěnách</t>
  </si>
  <si>
    <t>-978834797</t>
  </si>
  <si>
    <t>Vápenná omítka jednotlivých malých ploch štuková na stěnách, plochy jednotlivě přes 0,25 do 1 m2</t>
  </si>
  <si>
    <t>612325411</t>
  </si>
  <si>
    <t>Oprava vnitřní vápenocementové hladké omítky stěn v rozsahu plochy do 10%</t>
  </si>
  <si>
    <t>-181147397</t>
  </si>
  <si>
    <t>Oprava vápenocementové omítky vnitřních ploch hladké, tloušťky do 20 mm stěn, v rozsahu opravované plochy do 10%</t>
  </si>
  <si>
    <t>1844539922</t>
  </si>
  <si>
    <t>558285850</t>
  </si>
  <si>
    <t>-471358789</t>
  </si>
  <si>
    <t>0,392*9 'Přepočtené koeficientem množství</t>
  </si>
  <si>
    <t>997013811</t>
  </si>
  <si>
    <t>Poplatek za uložení na skládce (skládkovné) stavebního odpadu dřevěného kód odpadu 17 02 01</t>
  </si>
  <si>
    <t>-61613911</t>
  </si>
  <si>
    <t>Poplatek za uložení stavebního odpadu na skládce (skládkovné) dřevěného zatříděného do Katalogu odpadů pod kódem 17 02 01</t>
  </si>
  <si>
    <t>998018001</t>
  </si>
  <si>
    <t>Přesun hmot ruční pro budovy v do 6 m</t>
  </si>
  <si>
    <t>542522857</t>
  </si>
  <si>
    <t>Přesun hmot pro budovy občanské výstavby, bydlení, výrobu a služby ruční - bez užití mechanizace vodorovná dopravní vzdálenost do 100 m pro budovy s jakoukoliv nosnou konstrukcí výšky do 6 m</t>
  </si>
  <si>
    <t>PSV</t>
  </si>
  <si>
    <t>Práce a dodávky PSV</t>
  </si>
  <si>
    <t>766</t>
  </si>
  <si>
    <t>Konstrukce truhlářské</t>
  </si>
  <si>
    <t>766411821</t>
  </si>
  <si>
    <t>Demontáž truhlářského obložení stěn z palubek</t>
  </si>
  <si>
    <t>-142795025</t>
  </si>
  <si>
    <t>Demontáž obložení stěn palubkami</t>
  </si>
  <si>
    <t>13,75*1,3 "2.07</t>
  </si>
  <si>
    <t>766411822</t>
  </si>
  <si>
    <t>Demontáž truhlářského obložení stěn podkladových roštů</t>
  </si>
  <si>
    <t>-348956031</t>
  </si>
  <si>
    <t>Demontáž obložení stěn podkladových roštů</t>
  </si>
  <si>
    <t>776</t>
  </si>
  <si>
    <t>Podlahy povlakové</t>
  </si>
  <si>
    <t>776410811</t>
  </si>
  <si>
    <t>Odstranění soklíků a lišt pryžových nebo plastových</t>
  </si>
  <si>
    <t>-95481222</t>
  </si>
  <si>
    <t>Demontáž soklíků nebo lišt pryžových nebo plastových</t>
  </si>
  <si>
    <t>13,75 "2.07</t>
  </si>
  <si>
    <t>776411111</t>
  </si>
  <si>
    <t>Montáž obvodových soklíků výšky do 80 mm</t>
  </si>
  <si>
    <t>1589146604</t>
  </si>
  <si>
    <t>Montáž soklíků lepením obvodových, výšky do 80 mm</t>
  </si>
  <si>
    <t>28411003</t>
  </si>
  <si>
    <t>lišta soklová PVC 30x30mm</t>
  </si>
  <si>
    <t>1578253217</t>
  </si>
  <si>
    <t>13,75*1,02 'Přepočtené koeficientem množství</t>
  </si>
  <si>
    <t>998776201</t>
  </si>
  <si>
    <t>Přesun hmot procentní pro podlahy povlakové v objektech v do 6 m</t>
  </si>
  <si>
    <t>636920904</t>
  </si>
  <si>
    <t>Přesun hmot pro podlahy povlakové stanovený procentní sazbou (%) z ceny vodorovná dopravní vzdálenost do 50 m v objektech výšky do 6 m</t>
  </si>
  <si>
    <t>783</t>
  </si>
  <si>
    <t>Dokončovací práce - nátěry</t>
  </si>
  <si>
    <t>783801201</t>
  </si>
  <si>
    <t>Obroušení omítek před provedením nátěru</t>
  </si>
  <si>
    <t>1274187177</t>
  </si>
  <si>
    <t>Příprava podkladu omítek před provedením nátěru obroušení</t>
  </si>
  <si>
    <t>19,9*1,3 "2.05</t>
  </si>
  <si>
    <t>18,23*1,3 "2.07</t>
  </si>
  <si>
    <t>783823131</t>
  </si>
  <si>
    <t>Penetrační akrylátový nátěr hladkých, tenkovrstvých zrnitých nebo štukových omítek</t>
  </si>
  <si>
    <t>169931950</t>
  </si>
  <si>
    <t>Penetrační nátěr omítek hladkých omítek hladkých, zrnitých tenkovrstvých nebo štukových stupně členitosti 1 a 2 akrylátový</t>
  </si>
  <si>
    <t>783827421</t>
  </si>
  <si>
    <t>Krycí dvojnásobný akrylátový nátěr omítek stupně členitosti 1 a 2</t>
  </si>
  <si>
    <t>1719712626</t>
  </si>
  <si>
    <t>Krycí (ochranný ) nátěr omítek dvojnásobný hladkých omítek hladkých, zrnitých tenkovrstvých nebo štukových stupně členitosti 1 a 2 akrylátový</t>
  </si>
  <si>
    <t>784</t>
  </si>
  <si>
    <t>Dokončovací práce - malby a tapety</t>
  </si>
  <si>
    <t>784121001</t>
  </si>
  <si>
    <t>Oškrabání malby v mísnostech výšky do 3,80 m</t>
  </si>
  <si>
    <t>1084128342</t>
  </si>
  <si>
    <t>Oškrabání malby v místnostech výšky do 3,80 m</t>
  </si>
  <si>
    <t>7,2*(2,9-1,2) "2.04</t>
  </si>
  <si>
    <t>25,18*(2,9-1,3) "2.05</t>
  </si>
  <si>
    <t>28,1*(2,9-1,3) "2.07</t>
  </si>
  <si>
    <t>18,95*(2,9-1,3) "2.08</t>
  </si>
  <si>
    <t>7,45*(2,9-1,3) "2.09</t>
  </si>
  <si>
    <t>11,6*(2,9-1,3) "2.12</t>
  </si>
  <si>
    <t>784171101</t>
  </si>
  <si>
    <t>Zakrytí vnitřních podlah včetně pozdějšího odkrytí</t>
  </si>
  <si>
    <t>-1929221213</t>
  </si>
  <si>
    <t>Zakrytí nemalovaných ploch (materiál ve specifikaci) včetně pozdějšího odkrytí podlah</t>
  </si>
  <si>
    <t>0,7*2 "dveře</t>
  </si>
  <si>
    <t>3*0,7*0,8</t>
  </si>
  <si>
    <t>0,9*0,7+1,2*1,3</t>
  </si>
  <si>
    <t>3*0,8*0,7</t>
  </si>
  <si>
    <t>2*0,9*0,7</t>
  </si>
  <si>
    <t>2*0,8*0,7</t>
  </si>
  <si>
    <t>0,9*0,7</t>
  </si>
  <si>
    <t>0,7*0,7</t>
  </si>
  <si>
    <t>0,9*1,65 "okna</t>
  </si>
  <si>
    <t>1,2*0,6</t>
  </si>
  <si>
    <t>3*1,2*1,3</t>
  </si>
  <si>
    <t>2*1,2*1</t>
  </si>
  <si>
    <t>4*1,2*1,3</t>
  </si>
  <si>
    <t>2*1,2*1,3</t>
  </si>
  <si>
    <t>1,2*1,3</t>
  </si>
  <si>
    <t>1,2*0,7</t>
  </si>
  <si>
    <t>1,2*1,6</t>
  </si>
  <si>
    <t>58124844</t>
  </si>
  <si>
    <t>fólie pro malířské potřeby zakrývací tl 25µ 4x5m</t>
  </si>
  <si>
    <t>339999630</t>
  </si>
  <si>
    <t>33,415*1,1 'Přepočtené koeficientem množství</t>
  </si>
  <si>
    <t>784181101</t>
  </si>
  <si>
    <t>Základní akrylátová jednonásobná penetrace podkladu v místnostech výšky do 3,80 m</t>
  </si>
  <si>
    <t>-1750492634</t>
  </si>
  <si>
    <t>Penetrace podkladu jednonásobná základní akrylátová v místnostech výšky do 3,80 m</t>
  </si>
  <si>
    <t>2,24 "2.01</t>
  </si>
  <si>
    <t>6,3*2,9</t>
  </si>
  <si>
    <t>14,12 "2.02</t>
  </si>
  <si>
    <t>16,1*2,9</t>
  </si>
  <si>
    <t>1,92 "2.03</t>
  </si>
  <si>
    <t>5,8*(2,9-2)</t>
  </si>
  <si>
    <t>26,67 "2.04</t>
  </si>
  <si>
    <t>36,6*2,9+4,1*2,9-24,52*1,2</t>
  </si>
  <si>
    <t>30,3 "2.05</t>
  </si>
  <si>
    <t>25,18*(2,9-1,3)</t>
  </si>
  <si>
    <t>13,77 "2.06</t>
  </si>
  <si>
    <t>24,4*(2,9-1,9)</t>
  </si>
  <si>
    <t>39,59 "2.07</t>
  </si>
  <si>
    <t>28,1*(2,9-1,3)-1,35*2</t>
  </si>
  <si>
    <t>15,13 "2.08</t>
  </si>
  <si>
    <t>18,95*(2,9-1,3)</t>
  </si>
  <si>
    <t>3,08 "2.09</t>
  </si>
  <si>
    <t>7,45*(2,9-1,3)</t>
  </si>
  <si>
    <t>3,67 "2.10</t>
  </si>
  <si>
    <t>7,95*(2,9-1,3)</t>
  </si>
  <si>
    <t>6,97 "2.11</t>
  </si>
  <si>
    <t>11,8*(2,9-1,9)</t>
  </si>
  <si>
    <t>6,77 "2.12</t>
  </si>
  <si>
    <t>11,6*(2,9-1,3)</t>
  </si>
  <si>
    <t>784191003</t>
  </si>
  <si>
    <t>Čištění vnitřních ploch oken dvojitých nebo zdvojených po provedení malířských prací</t>
  </si>
  <si>
    <t>122005777</t>
  </si>
  <si>
    <t>Čištění vnitřních ploch hrubý úklid po provedení malířských prací omytím oken dvojitých nebo zdvojených</t>
  </si>
  <si>
    <t>0,9*1,65*2 "okna</t>
  </si>
  <si>
    <t>1,2*0,6*2</t>
  </si>
  <si>
    <t>3*1,2*1,3*2</t>
  </si>
  <si>
    <t>2*1,2*1*2</t>
  </si>
  <si>
    <t>4*1,2*1,3*2</t>
  </si>
  <si>
    <t>2*1,2*1,3*2</t>
  </si>
  <si>
    <t>1,2*1,3*2</t>
  </si>
  <si>
    <t>1,2*0,7*2</t>
  </si>
  <si>
    <t>1,2*1,6*2</t>
  </si>
  <si>
    <t>784191005</t>
  </si>
  <si>
    <t>Čištění vnitřních ploch dveří nebo vrat po provedení malířských prací</t>
  </si>
  <si>
    <t>-331305081</t>
  </si>
  <si>
    <t>Čištění vnitřních ploch hrubý úklid po provedení malířských prací omytím dveří nebo vrat</t>
  </si>
  <si>
    <t>784221101</t>
  </si>
  <si>
    <t>Dvojnásobné bílé malby ze směsí za sucha dobře otěruvzdorných v místnostech do 3,80 m</t>
  </si>
  <si>
    <t>-1828731566</t>
  </si>
  <si>
    <t>Malby z malířských směsí otěruvzdorných za sucha dvojnásobné, bílé za sucha otěruvzdorné dobře v místnostech výšky do 3,80 m</t>
  </si>
  <si>
    <t>784221153</t>
  </si>
  <si>
    <t>Příplatek k cenám 2x maleb za sucha otěruvzdorných za barevnou malbu v odstínu středně sytém</t>
  </si>
  <si>
    <t>-400451225</t>
  </si>
  <si>
    <t>Malby z malířských směsí otěruvzdorných za sucha Příplatek k cenám dvojnásobných maleb na tónovacích automatech, v odstínu středně sytém</t>
  </si>
  <si>
    <t>OST</t>
  </si>
  <si>
    <t>Ostatní</t>
  </si>
  <si>
    <t>999-3</t>
  </si>
  <si>
    <t>P02 - Vyklizení, přesun, uskladnění, přesun zpět - vybavení a mobiliář místností - 2.NP - 2.01-02, 2.04, 2.07-08, 2.10</t>
  </si>
  <si>
    <t>h</t>
  </si>
  <si>
    <t>1477108908</t>
  </si>
  <si>
    <t>999-4</t>
  </si>
  <si>
    <t>P03 - Vyklizení, přesun, uskladnění, přesun zpět - dětské postele</t>
  </si>
  <si>
    <t>-1313409347</t>
  </si>
  <si>
    <t>25 "2.05</t>
  </si>
  <si>
    <t>999-5</t>
  </si>
  <si>
    <t>N01 - D+MNT-Ochrana podlah.krytin - stáv.koberec/PVC</t>
  </si>
  <si>
    <t>2036289271</t>
  </si>
  <si>
    <t>"Položení ochranné vrstvy podlah - geotextilie 200g/m2+slepené přesahy</t>
  </si>
  <si>
    <t>39,6 "2.07</t>
  </si>
  <si>
    <t>3,7 "2.10</t>
  </si>
  <si>
    <t>6,8 "2.12</t>
  </si>
  <si>
    <t>201706549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</si>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</sst>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8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2" fillId="0" borderId="10" xfId="0" applyNumberFormat="1" applyFont="1" applyBorder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 wrapText="1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44:72" s="1" customFormat="1" ht="36.95" customHeight="1"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328" t="s">
        <v>15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3"/>
      <c r="AQ5" s="23"/>
      <c r="AR5" s="21"/>
      <c r="BG5" s="325" t="s">
        <v>16</v>
      </c>
      <c r="BS5" s="18" t="s">
        <v>7</v>
      </c>
    </row>
    <row r="6" spans="2:71" s="1" customFormat="1" ht="36.95" customHeight="1">
      <c r="B6" s="22"/>
      <c r="C6" s="23"/>
      <c r="D6" s="29" t="s">
        <v>17</v>
      </c>
      <c r="E6" s="23"/>
      <c r="F6" s="23"/>
      <c r="G6" s="23"/>
      <c r="H6" s="23"/>
      <c r="I6" s="23"/>
      <c r="J6" s="23"/>
      <c r="K6" s="330" t="s">
        <v>18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3"/>
      <c r="AQ6" s="23"/>
      <c r="AR6" s="21"/>
      <c r="BG6" s="326"/>
      <c r="BS6" s="18" t="s">
        <v>19</v>
      </c>
    </row>
    <row r="7" spans="2:71" s="1" customFormat="1" ht="12" customHeight="1">
      <c r="B7" s="22"/>
      <c r="C7" s="23"/>
      <c r="D7" s="30" t="s">
        <v>20</v>
      </c>
      <c r="E7" s="23"/>
      <c r="F7" s="23"/>
      <c r="G7" s="23"/>
      <c r="H7" s="23"/>
      <c r="I7" s="23"/>
      <c r="J7" s="23"/>
      <c r="K7" s="28" t="s">
        <v>21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22</v>
      </c>
      <c r="AL7" s="23"/>
      <c r="AM7" s="23"/>
      <c r="AN7" s="28" t="s">
        <v>23</v>
      </c>
      <c r="AO7" s="23"/>
      <c r="AP7" s="23"/>
      <c r="AQ7" s="23"/>
      <c r="AR7" s="21"/>
      <c r="BG7" s="326"/>
      <c r="BS7" s="18" t="s">
        <v>24</v>
      </c>
    </row>
    <row r="8" spans="2:71" s="1" customFormat="1" ht="12" customHeight="1">
      <c r="B8" s="22"/>
      <c r="C8" s="23"/>
      <c r="D8" s="30" t="s">
        <v>25</v>
      </c>
      <c r="E8" s="23"/>
      <c r="F8" s="23"/>
      <c r="G8" s="23"/>
      <c r="H8" s="23"/>
      <c r="I8" s="23"/>
      <c r="J8" s="23"/>
      <c r="K8" s="28" t="s">
        <v>26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27</v>
      </c>
      <c r="AL8" s="23"/>
      <c r="AM8" s="23"/>
      <c r="AN8" s="31" t="s">
        <v>28</v>
      </c>
      <c r="AO8" s="23"/>
      <c r="AP8" s="23"/>
      <c r="AQ8" s="23"/>
      <c r="AR8" s="21"/>
      <c r="BG8" s="326"/>
      <c r="BS8" s="18" t="s">
        <v>29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26"/>
      <c r="BS9" s="18" t="s">
        <v>30</v>
      </c>
    </row>
    <row r="10" spans="2:71" s="1" customFormat="1" ht="12" customHeight="1">
      <c r="B10" s="22"/>
      <c r="C10" s="23"/>
      <c r="D10" s="30" t="s">
        <v>31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32</v>
      </c>
      <c r="AL10" s="23"/>
      <c r="AM10" s="23"/>
      <c r="AN10" s="28" t="s">
        <v>33</v>
      </c>
      <c r="AO10" s="23"/>
      <c r="AP10" s="23"/>
      <c r="AQ10" s="23"/>
      <c r="AR10" s="21"/>
      <c r="BG10" s="326"/>
      <c r="BS10" s="18" t="s">
        <v>19</v>
      </c>
    </row>
    <row r="11" spans="2:71" s="1" customFormat="1" ht="18.4" customHeight="1">
      <c r="B11" s="22"/>
      <c r="C11" s="23"/>
      <c r="D11" s="23"/>
      <c r="E11" s="28" t="s">
        <v>34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35</v>
      </c>
      <c r="AL11" s="23"/>
      <c r="AM11" s="23"/>
      <c r="AN11" s="28" t="s">
        <v>33</v>
      </c>
      <c r="AO11" s="23"/>
      <c r="AP11" s="23"/>
      <c r="AQ11" s="23"/>
      <c r="AR11" s="21"/>
      <c r="BG11" s="326"/>
      <c r="BS11" s="18" t="s">
        <v>19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6"/>
      <c r="BS12" s="18" t="s">
        <v>19</v>
      </c>
    </row>
    <row r="13" spans="2:71" s="1" customFormat="1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32</v>
      </c>
      <c r="AL13" s="23"/>
      <c r="AM13" s="23"/>
      <c r="AN13" s="32" t="s">
        <v>37</v>
      </c>
      <c r="AO13" s="23"/>
      <c r="AP13" s="23"/>
      <c r="AQ13" s="23"/>
      <c r="AR13" s="21"/>
      <c r="BG13" s="326"/>
      <c r="BS13" s="18" t="s">
        <v>19</v>
      </c>
    </row>
    <row r="14" spans="2:71" ht="12.75">
      <c r="B14" s="22"/>
      <c r="C14" s="23"/>
      <c r="D14" s="23"/>
      <c r="E14" s="331" t="s">
        <v>37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0" t="s">
        <v>35</v>
      </c>
      <c r="AL14" s="23"/>
      <c r="AM14" s="23"/>
      <c r="AN14" s="32" t="s">
        <v>37</v>
      </c>
      <c r="AO14" s="23"/>
      <c r="AP14" s="23"/>
      <c r="AQ14" s="23"/>
      <c r="AR14" s="21"/>
      <c r="BG14" s="326"/>
      <c r="BS14" s="18" t="s">
        <v>19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6"/>
      <c r="BS15" s="18" t="s">
        <v>4</v>
      </c>
    </row>
    <row r="16" spans="2:71" s="1" customFormat="1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32</v>
      </c>
      <c r="AL16" s="23"/>
      <c r="AM16" s="23"/>
      <c r="AN16" s="28" t="s">
        <v>33</v>
      </c>
      <c r="AO16" s="23"/>
      <c r="AP16" s="23"/>
      <c r="AQ16" s="23"/>
      <c r="AR16" s="21"/>
      <c r="BG16" s="326"/>
      <c r="BS16" s="18" t="s">
        <v>4</v>
      </c>
    </row>
    <row r="17" spans="2:71" s="1" customFormat="1" ht="18.4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35</v>
      </c>
      <c r="AL17" s="23"/>
      <c r="AM17" s="23"/>
      <c r="AN17" s="28" t="s">
        <v>33</v>
      </c>
      <c r="AO17" s="23"/>
      <c r="AP17" s="23"/>
      <c r="AQ17" s="23"/>
      <c r="AR17" s="21"/>
      <c r="BG17" s="326"/>
      <c r="BS17" s="18" t="s">
        <v>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6"/>
      <c r="BS18" s="18" t="s">
        <v>7</v>
      </c>
    </row>
    <row r="19" spans="2:71" s="1" customFormat="1" ht="12" customHeight="1">
      <c r="B19" s="22"/>
      <c r="C19" s="23"/>
      <c r="D19" s="30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32</v>
      </c>
      <c r="AL19" s="23"/>
      <c r="AM19" s="23"/>
      <c r="AN19" s="28" t="s">
        <v>33</v>
      </c>
      <c r="AO19" s="23"/>
      <c r="AP19" s="23"/>
      <c r="AQ19" s="23"/>
      <c r="AR19" s="21"/>
      <c r="BG19" s="326"/>
      <c r="BS19" s="18" t="s">
        <v>19</v>
      </c>
    </row>
    <row r="20" spans="2:71" s="1" customFormat="1" ht="18.4" customHeight="1">
      <c r="B20" s="22"/>
      <c r="C20" s="23"/>
      <c r="D20" s="23"/>
      <c r="E20" s="28" t="s">
        <v>41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35</v>
      </c>
      <c r="AL20" s="23"/>
      <c r="AM20" s="23"/>
      <c r="AN20" s="28" t="s">
        <v>33</v>
      </c>
      <c r="AO20" s="23"/>
      <c r="AP20" s="23"/>
      <c r="AQ20" s="23"/>
      <c r="AR20" s="21"/>
      <c r="BG20" s="326"/>
      <c r="BS20" s="18" t="s">
        <v>5</v>
      </c>
    </row>
    <row r="21" spans="2:59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6"/>
    </row>
    <row r="22" spans="2:59" s="1" customFormat="1" ht="12" customHeight="1">
      <c r="B22" s="22"/>
      <c r="C22" s="23"/>
      <c r="D22" s="30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6"/>
    </row>
    <row r="23" spans="2:59" s="1" customFormat="1" ht="47.25" customHeight="1">
      <c r="B23" s="22"/>
      <c r="C23" s="23"/>
      <c r="D23" s="23"/>
      <c r="E23" s="333" t="s">
        <v>43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23"/>
      <c r="AP23" s="23"/>
      <c r="AQ23" s="23"/>
      <c r="AR23" s="21"/>
      <c r="BG23" s="326"/>
    </row>
    <row r="24" spans="2:59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6"/>
    </row>
    <row r="25" spans="2:59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G25" s="326"/>
    </row>
    <row r="26" spans="1:59" s="2" customFormat="1" ht="25.9" customHeight="1">
      <c r="A26" s="35"/>
      <c r="B26" s="36"/>
      <c r="C26" s="37"/>
      <c r="D26" s="38" t="s">
        <v>44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4">
        <f>ROUND(AG54,2)</f>
        <v>0</v>
      </c>
      <c r="AL26" s="335"/>
      <c r="AM26" s="335"/>
      <c r="AN26" s="335"/>
      <c r="AO26" s="335"/>
      <c r="AP26" s="37"/>
      <c r="AQ26" s="37"/>
      <c r="AR26" s="40"/>
      <c r="BG26" s="326"/>
    </row>
    <row r="27" spans="1:59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G27" s="326"/>
    </row>
    <row r="28" spans="1:59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6" t="s">
        <v>45</v>
      </c>
      <c r="M28" s="336"/>
      <c r="N28" s="336"/>
      <c r="O28" s="336"/>
      <c r="P28" s="336"/>
      <c r="Q28" s="37"/>
      <c r="R28" s="37"/>
      <c r="S28" s="37"/>
      <c r="T28" s="37"/>
      <c r="U28" s="37"/>
      <c r="V28" s="37"/>
      <c r="W28" s="336" t="s">
        <v>46</v>
      </c>
      <c r="X28" s="336"/>
      <c r="Y28" s="336"/>
      <c r="Z28" s="336"/>
      <c r="AA28" s="336"/>
      <c r="AB28" s="336"/>
      <c r="AC28" s="336"/>
      <c r="AD28" s="336"/>
      <c r="AE28" s="336"/>
      <c r="AF28" s="37"/>
      <c r="AG28" s="37"/>
      <c r="AH28" s="37"/>
      <c r="AI28" s="37"/>
      <c r="AJ28" s="37"/>
      <c r="AK28" s="336" t="s">
        <v>47</v>
      </c>
      <c r="AL28" s="336"/>
      <c r="AM28" s="336"/>
      <c r="AN28" s="336"/>
      <c r="AO28" s="336"/>
      <c r="AP28" s="37"/>
      <c r="AQ28" s="37"/>
      <c r="AR28" s="40"/>
      <c r="BG28" s="326"/>
    </row>
    <row r="29" spans="2:59" s="3" customFormat="1" ht="14.45" customHeight="1">
      <c r="B29" s="41"/>
      <c r="C29" s="42"/>
      <c r="D29" s="30" t="s">
        <v>48</v>
      </c>
      <c r="E29" s="42"/>
      <c r="F29" s="30" t="s">
        <v>49</v>
      </c>
      <c r="G29" s="42"/>
      <c r="H29" s="42"/>
      <c r="I29" s="42"/>
      <c r="J29" s="42"/>
      <c r="K29" s="42"/>
      <c r="L29" s="339">
        <v>0.21</v>
      </c>
      <c r="M29" s="338"/>
      <c r="N29" s="338"/>
      <c r="O29" s="338"/>
      <c r="P29" s="338"/>
      <c r="Q29" s="42"/>
      <c r="R29" s="42"/>
      <c r="S29" s="42"/>
      <c r="T29" s="42"/>
      <c r="U29" s="42"/>
      <c r="V29" s="42"/>
      <c r="W29" s="337">
        <f>ROUND(BB54,2)</f>
        <v>0</v>
      </c>
      <c r="X29" s="338"/>
      <c r="Y29" s="338"/>
      <c r="Z29" s="338"/>
      <c r="AA29" s="338"/>
      <c r="AB29" s="338"/>
      <c r="AC29" s="338"/>
      <c r="AD29" s="338"/>
      <c r="AE29" s="338"/>
      <c r="AF29" s="42"/>
      <c r="AG29" s="42"/>
      <c r="AH29" s="42"/>
      <c r="AI29" s="42"/>
      <c r="AJ29" s="42"/>
      <c r="AK29" s="337">
        <f>ROUND(AX54,2)</f>
        <v>0</v>
      </c>
      <c r="AL29" s="338"/>
      <c r="AM29" s="338"/>
      <c r="AN29" s="338"/>
      <c r="AO29" s="338"/>
      <c r="AP29" s="42"/>
      <c r="AQ29" s="42"/>
      <c r="AR29" s="43"/>
      <c r="BG29" s="327"/>
    </row>
    <row r="30" spans="2:59" s="3" customFormat="1" ht="14.45" customHeight="1">
      <c r="B30" s="41"/>
      <c r="C30" s="42"/>
      <c r="D30" s="42"/>
      <c r="E30" s="42"/>
      <c r="F30" s="30" t="s">
        <v>50</v>
      </c>
      <c r="G30" s="42"/>
      <c r="H30" s="42"/>
      <c r="I30" s="42"/>
      <c r="J30" s="42"/>
      <c r="K30" s="42"/>
      <c r="L30" s="339">
        <v>0.15</v>
      </c>
      <c r="M30" s="338"/>
      <c r="N30" s="338"/>
      <c r="O30" s="338"/>
      <c r="P30" s="338"/>
      <c r="Q30" s="42"/>
      <c r="R30" s="42"/>
      <c r="S30" s="42"/>
      <c r="T30" s="42"/>
      <c r="U30" s="42"/>
      <c r="V30" s="42"/>
      <c r="W30" s="337">
        <f>ROUND(BC54,2)</f>
        <v>0</v>
      </c>
      <c r="X30" s="338"/>
      <c r="Y30" s="338"/>
      <c r="Z30" s="338"/>
      <c r="AA30" s="338"/>
      <c r="AB30" s="338"/>
      <c r="AC30" s="338"/>
      <c r="AD30" s="338"/>
      <c r="AE30" s="338"/>
      <c r="AF30" s="42"/>
      <c r="AG30" s="42"/>
      <c r="AH30" s="42"/>
      <c r="AI30" s="42"/>
      <c r="AJ30" s="42"/>
      <c r="AK30" s="337">
        <f>ROUND(AY54,2)</f>
        <v>0</v>
      </c>
      <c r="AL30" s="338"/>
      <c r="AM30" s="338"/>
      <c r="AN30" s="338"/>
      <c r="AO30" s="338"/>
      <c r="AP30" s="42"/>
      <c r="AQ30" s="42"/>
      <c r="AR30" s="43"/>
      <c r="BG30" s="327"/>
    </row>
    <row r="31" spans="2:59" s="3" customFormat="1" ht="14.45" customHeight="1" hidden="1">
      <c r="B31" s="41"/>
      <c r="C31" s="42"/>
      <c r="D31" s="42"/>
      <c r="E31" s="42"/>
      <c r="F31" s="30" t="s">
        <v>51</v>
      </c>
      <c r="G31" s="42"/>
      <c r="H31" s="42"/>
      <c r="I31" s="42"/>
      <c r="J31" s="42"/>
      <c r="K31" s="42"/>
      <c r="L31" s="339">
        <v>0.21</v>
      </c>
      <c r="M31" s="338"/>
      <c r="N31" s="338"/>
      <c r="O31" s="338"/>
      <c r="P31" s="338"/>
      <c r="Q31" s="42"/>
      <c r="R31" s="42"/>
      <c r="S31" s="42"/>
      <c r="T31" s="42"/>
      <c r="U31" s="42"/>
      <c r="V31" s="42"/>
      <c r="W31" s="337">
        <f>ROUND(BD54,2)</f>
        <v>0</v>
      </c>
      <c r="X31" s="338"/>
      <c r="Y31" s="338"/>
      <c r="Z31" s="338"/>
      <c r="AA31" s="338"/>
      <c r="AB31" s="338"/>
      <c r="AC31" s="338"/>
      <c r="AD31" s="338"/>
      <c r="AE31" s="338"/>
      <c r="AF31" s="42"/>
      <c r="AG31" s="42"/>
      <c r="AH31" s="42"/>
      <c r="AI31" s="42"/>
      <c r="AJ31" s="42"/>
      <c r="AK31" s="337">
        <v>0</v>
      </c>
      <c r="AL31" s="338"/>
      <c r="AM31" s="338"/>
      <c r="AN31" s="338"/>
      <c r="AO31" s="338"/>
      <c r="AP31" s="42"/>
      <c r="AQ31" s="42"/>
      <c r="AR31" s="43"/>
      <c r="BG31" s="327"/>
    </row>
    <row r="32" spans="2:59" s="3" customFormat="1" ht="14.45" customHeight="1" hidden="1">
      <c r="B32" s="41"/>
      <c r="C32" s="42"/>
      <c r="D32" s="42"/>
      <c r="E32" s="42"/>
      <c r="F32" s="30" t="s">
        <v>52</v>
      </c>
      <c r="G32" s="42"/>
      <c r="H32" s="42"/>
      <c r="I32" s="42"/>
      <c r="J32" s="42"/>
      <c r="K32" s="42"/>
      <c r="L32" s="339">
        <v>0.15</v>
      </c>
      <c r="M32" s="338"/>
      <c r="N32" s="338"/>
      <c r="O32" s="338"/>
      <c r="P32" s="338"/>
      <c r="Q32" s="42"/>
      <c r="R32" s="42"/>
      <c r="S32" s="42"/>
      <c r="T32" s="42"/>
      <c r="U32" s="42"/>
      <c r="V32" s="42"/>
      <c r="W32" s="337">
        <f>ROUND(BE54,2)</f>
        <v>0</v>
      </c>
      <c r="X32" s="338"/>
      <c r="Y32" s="338"/>
      <c r="Z32" s="338"/>
      <c r="AA32" s="338"/>
      <c r="AB32" s="338"/>
      <c r="AC32" s="338"/>
      <c r="AD32" s="338"/>
      <c r="AE32" s="338"/>
      <c r="AF32" s="42"/>
      <c r="AG32" s="42"/>
      <c r="AH32" s="42"/>
      <c r="AI32" s="42"/>
      <c r="AJ32" s="42"/>
      <c r="AK32" s="337">
        <v>0</v>
      </c>
      <c r="AL32" s="338"/>
      <c r="AM32" s="338"/>
      <c r="AN32" s="338"/>
      <c r="AO32" s="338"/>
      <c r="AP32" s="42"/>
      <c r="AQ32" s="42"/>
      <c r="AR32" s="43"/>
      <c r="BG32" s="327"/>
    </row>
    <row r="33" spans="2:44" s="3" customFormat="1" ht="14.45" customHeight="1" hidden="1">
      <c r="B33" s="41"/>
      <c r="C33" s="42"/>
      <c r="D33" s="42"/>
      <c r="E33" s="42"/>
      <c r="F33" s="30" t="s">
        <v>53</v>
      </c>
      <c r="G33" s="42"/>
      <c r="H33" s="42"/>
      <c r="I33" s="42"/>
      <c r="J33" s="42"/>
      <c r="K33" s="42"/>
      <c r="L33" s="339">
        <v>0</v>
      </c>
      <c r="M33" s="338"/>
      <c r="N33" s="338"/>
      <c r="O33" s="338"/>
      <c r="P33" s="338"/>
      <c r="Q33" s="42"/>
      <c r="R33" s="42"/>
      <c r="S33" s="42"/>
      <c r="T33" s="42"/>
      <c r="U33" s="42"/>
      <c r="V33" s="42"/>
      <c r="W33" s="337">
        <f>ROUND(BF54,2)</f>
        <v>0</v>
      </c>
      <c r="X33" s="338"/>
      <c r="Y33" s="338"/>
      <c r="Z33" s="338"/>
      <c r="AA33" s="338"/>
      <c r="AB33" s="338"/>
      <c r="AC33" s="338"/>
      <c r="AD33" s="338"/>
      <c r="AE33" s="338"/>
      <c r="AF33" s="42"/>
      <c r="AG33" s="42"/>
      <c r="AH33" s="42"/>
      <c r="AI33" s="42"/>
      <c r="AJ33" s="42"/>
      <c r="AK33" s="337">
        <v>0</v>
      </c>
      <c r="AL33" s="338"/>
      <c r="AM33" s="338"/>
      <c r="AN33" s="338"/>
      <c r="AO33" s="338"/>
      <c r="AP33" s="42"/>
      <c r="AQ33" s="42"/>
      <c r="AR33" s="43"/>
    </row>
    <row r="34" spans="1:59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G34" s="35"/>
    </row>
    <row r="35" spans="1:59" s="2" customFormat="1" ht="25.9" customHeight="1">
      <c r="A35" s="35"/>
      <c r="B35" s="36"/>
      <c r="C35" s="44"/>
      <c r="D35" s="45" t="s">
        <v>54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55</v>
      </c>
      <c r="U35" s="46"/>
      <c r="V35" s="46"/>
      <c r="W35" s="46"/>
      <c r="X35" s="340" t="s">
        <v>56</v>
      </c>
      <c r="Y35" s="341"/>
      <c r="Z35" s="341"/>
      <c r="AA35" s="341"/>
      <c r="AB35" s="341"/>
      <c r="AC35" s="46"/>
      <c r="AD35" s="46"/>
      <c r="AE35" s="46"/>
      <c r="AF35" s="46"/>
      <c r="AG35" s="46"/>
      <c r="AH35" s="46"/>
      <c r="AI35" s="46"/>
      <c r="AJ35" s="46"/>
      <c r="AK35" s="342">
        <f>SUM(AK26:AK33)</f>
        <v>0</v>
      </c>
      <c r="AL35" s="341"/>
      <c r="AM35" s="341"/>
      <c r="AN35" s="341"/>
      <c r="AO35" s="343"/>
      <c r="AP35" s="44"/>
      <c r="AQ35" s="44"/>
      <c r="AR35" s="40"/>
      <c r="BG35" s="35"/>
    </row>
    <row r="36" spans="1:59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G36" s="35"/>
    </row>
    <row r="37" spans="1:59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G37" s="35"/>
    </row>
    <row r="41" spans="1:59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G41" s="35"/>
    </row>
    <row r="42" spans="1:59" s="2" customFormat="1" ht="24.95" customHeight="1">
      <c r="A42" s="35"/>
      <c r="B42" s="36"/>
      <c r="C42" s="24" t="s">
        <v>57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G42" s="35"/>
    </row>
    <row r="43" spans="1:59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G43" s="35"/>
    </row>
    <row r="44" spans="2:44" s="4" customFormat="1" ht="12" customHeight="1">
      <c r="B44" s="52"/>
      <c r="C44" s="30" t="s">
        <v>14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210102e1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17</v>
      </c>
      <c r="D45" s="57"/>
      <c r="E45" s="57"/>
      <c r="F45" s="57"/>
      <c r="G45" s="57"/>
      <c r="H45" s="57"/>
      <c r="I45" s="57"/>
      <c r="J45" s="57"/>
      <c r="K45" s="57"/>
      <c r="L45" s="344" t="str">
        <f>K6</f>
        <v>MŠ K. H. Borovského, Sokolov, st.p.č. 3158, oprava elektroinstalace</v>
      </c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57"/>
      <c r="AQ45" s="57"/>
      <c r="AR45" s="58"/>
    </row>
    <row r="46" spans="1:59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G46" s="35"/>
    </row>
    <row r="47" spans="1:59" s="2" customFormat="1" ht="12" customHeight="1">
      <c r="A47" s="35"/>
      <c r="B47" s="36"/>
      <c r="C47" s="30" t="s">
        <v>25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Sokolov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27</v>
      </c>
      <c r="AJ47" s="37"/>
      <c r="AK47" s="37"/>
      <c r="AL47" s="37"/>
      <c r="AM47" s="346" t="str">
        <f>IF(AN8="","",AN8)</f>
        <v>12. 2. 2021</v>
      </c>
      <c r="AN47" s="346"/>
      <c r="AO47" s="37"/>
      <c r="AP47" s="37"/>
      <c r="AQ47" s="37"/>
      <c r="AR47" s="40"/>
      <c r="BG47" s="35"/>
    </row>
    <row r="48" spans="1:59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G48" s="35"/>
    </row>
    <row r="49" spans="1:59" s="2" customFormat="1" ht="15.2" customHeight="1">
      <c r="A49" s="35"/>
      <c r="B49" s="36"/>
      <c r="C49" s="30" t="s">
        <v>31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Sokolov, Rokycanova 1929, Sokolov 356 01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38</v>
      </c>
      <c r="AJ49" s="37"/>
      <c r="AK49" s="37"/>
      <c r="AL49" s="37"/>
      <c r="AM49" s="347" t="str">
        <f>IF(E17="","",E17)</f>
        <v>Ing. Jiří Voráč</v>
      </c>
      <c r="AN49" s="348"/>
      <c r="AO49" s="348"/>
      <c r="AP49" s="348"/>
      <c r="AQ49" s="37"/>
      <c r="AR49" s="40"/>
      <c r="AS49" s="349" t="s">
        <v>58</v>
      </c>
      <c r="AT49" s="350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2"/>
      <c r="BG49" s="35"/>
    </row>
    <row r="50" spans="1:59" s="2" customFormat="1" ht="15.2" customHeight="1">
      <c r="A50" s="35"/>
      <c r="B50" s="36"/>
      <c r="C50" s="30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40</v>
      </c>
      <c r="AJ50" s="37"/>
      <c r="AK50" s="37"/>
      <c r="AL50" s="37"/>
      <c r="AM50" s="347" t="str">
        <f>IF(E20="","",E20)</f>
        <v xml:space="preserve"> </v>
      </c>
      <c r="AN50" s="348"/>
      <c r="AO50" s="348"/>
      <c r="AP50" s="348"/>
      <c r="AQ50" s="37"/>
      <c r="AR50" s="40"/>
      <c r="AS50" s="351"/>
      <c r="AT50" s="352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4"/>
      <c r="BG50" s="35"/>
    </row>
    <row r="51" spans="1:59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3"/>
      <c r="AT51" s="354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6"/>
      <c r="BG51" s="35"/>
    </row>
    <row r="52" spans="1:59" s="2" customFormat="1" ht="29.25" customHeight="1">
      <c r="A52" s="35"/>
      <c r="B52" s="36"/>
      <c r="C52" s="355" t="s">
        <v>59</v>
      </c>
      <c r="D52" s="356"/>
      <c r="E52" s="356"/>
      <c r="F52" s="356"/>
      <c r="G52" s="356"/>
      <c r="H52" s="67"/>
      <c r="I52" s="357" t="s">
        <v>60</v>
      </c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8" t="s">
        <v>61</v>
      </c>
      <c r="AH52" s="356"/>
      <c r="AI52" s="356"/>
      <c r="AJ52" s="356"/>
      <c r="AK52" s="356"/>
      <c r="AL52" s="356"/>
      <c r="AM52" s="356"/>
      <c r="AN52" s="357" t="s">
        <v>62</v>
      </c>
      <c r="AO52" s="356"/>
      <c r="AP52" s="356"/>
      <c r="AQ52" s="68" t="s">
        <v>63</v>
      </c>
      <c r="AR52" s="40"/>
      <c r="AS52" s="69" t="s">
        <v>64</v>
      </c>
      <c r="AT52" s="70" t="s">
        <v>65</v>
      </c>
      <c r="AU52" s="70" t="s">
        <v>66</v>
      </c>
      <c r="AV52" s="70" t="s">
        <v>67</v>
      </c>
      <c r="AW52" s="70" t="s">
        <v>68</v>
      </c>
      <c r="AX52" s="70" t="s">
        <v>69</v>
      </c>
      <c r="AY52" s="70" t="s">
        <v>70</v>
      </c>
      <c r="AZ52" s="70" t="s">
        <v>71</v>
      </c>
      <c r="BA52" s="70" t="s">
        <v>72</v>
      </c>
      <c r="BB52" s="70" t="s">
        <v>73</v>
      </c>
      <c r="BC52" s="70" t="s">
        <v>74</v>
      </c>
      <c r="BD52" s="70" t="s">
        <v>75</v>
      </c>
      <c r="BE52" s="70" t="s">
        <v>76</v>
      </c>
      <c r="BF52" s="71" t="s">
        <v>77</v>
      </c>
      <c r="BG52" s="35"/>
    </row>
    <row r="53" spans="1:59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4"/>
      <c r="BG53" s="35"/>
    </row>
    <row r="54" spans="2:90" s="6" customFormat="1" ht="32.45" customHeight="1">
      <c r="B54" s="75"/>
      <c r="C54" s="76" t="s">
        <v>78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2">
        <f>ROUND(SUM(AG55:AG56),2)</f>
        <v>0</v>
      </c>
      <c r="AH54" s="362"/>
      <c r="AI54" s="362"/>
      <c r="AJ54" s="362"/>
      <c r="AK54" s="362"/>
      <c r="AL54" s="362"/>
      <c r="AM54" s="362"/>
      <c r="AN54" s="363">
        <f>SUM(AG54,AV54)</f>
        <v>0</v>
      </c>
      <c r="AO54" s="363"/>
      <c r="AP54" s="363"/>
      <c r="AQ54" s="79" t="s">
        <v>33</v>
      </c>
      <c r="AR54" s="80"/>
      <c r="AS54" s="81">
        <f>ROUND(SUM(AS55:AS56),2)</f>
        <v>0</v>
      </c>
      <c r="AT54" s="82">
        <f>ROUND(SUM(AT55:AT56),2)</f>
        <v>0</v>
      </c>
      <c r="AU54" s="83">
        <f>ROUND(SUM(AU55:AU56),2)</f>
        <v>0</v>
      </c>
      <c r="AV54" s="83">
        <f>ROUND(SUM(AX54:AY54),1)</f>
        <v>0</v>
      </c>
      <c r="AW54" s="84">
        <f>ROUND(SUM(AW55:AW56),5)</f>
        <v>0</v>
      </c>
      <c r="AX54" s="83">
        <f>ROUND(BB54*L29,1)</f>
        <v>0</v>
      </c>
      <c r="AY54" s="83">
        <f>ROUND(BC54*L30,1)</f>
        <v>0</v>
      </c>
      <c r="AZ54" s="83">
        <f>ROUND(BD54*L29,1)</f>
        <v>0</v>
      </c>
      <c r="BA54" s="83">
        <f>ROUND(BE54*L30,1)</f>
        <v>0</v>
      </c>
      <c r="BB54" s="83">
        <f>ROUND(SUM(BB55:BB56),2)</f>
        <v>0</v>
      </c>
      <c r="BC54" s="83">
        <f>ROUND(SUM(BC55:BC56),2)</f>
        <v>0</v>
      </c>
      <c r="BD54" s="83">
        <f>ROUND(SUM(BD55:BD56),2)</f>
        <v>0</v>
      </c>
      <c r="BE54" s="83">
        <f>ROUND(SUM(BE55:BE56),2)</f>
        <v>0</v>
      </c>
      <c r="BF54" s="85">
        <f>ROUND(SUM(BF55:BF56),2)</f>
        <v>0</v>
      </c>
      <c r="BS54" s="86" t="s">
        <v>79</v>
      </c>
      <c r="BT54" s="86" t="s">
        <v>80</v>
      </c>
      <c r="BU54" s="87" t="s">
        <v>81</v>
      </c>
      <c r="BV54" s="86" t="s">
        <v>82</v>
      </c>
      <c r="BW54" s="86" t="s">
        <v>6</v>
      </c>
      <c r="BX54" s="86" t="s">
        <v>83</v>
      </c>
      <c r="CL54" s="86" t="s">
        <v>21</v>
      </c>
    </row>
    <row r="55" spans="1:91" s="7" customFormat="1" ht="16.5" customHeight="1">
      <c r="A55" s="88" t="s">
        <v>84</v>
      </c>
      <c r="B55" s="89"/>
      <c r="C55" s="90"/>
      <c r="D55" s="361" t="s">
        <v>85</v>
      </c>
      <c r="E55" s="361"/>
      <c r="F55" s="361"/>
      <c r="G55" s="361"/>
      <c r="H55" s="361"/>
      <c r="I55" s="91"/>
      <c r="J55" s="361" t="s">
        <v>86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59">
        <f>'etapa I - Elektroinstalac...'!K32</f>
        <v>0</v>
      </c>
      <c r="AH55" s="360"/>
      <c r="AI55" s="360"/>
      <c r="AJ55" s="360"/>
      <c r="AK55" s="360"/>
      <c r="AL55" s="360"/>
      <c r="AM55" s="360"/>
      <c r="AN55" s="359">
        <f>SUM(AG55,AV55)</f>
        <v>0</v>
      </c>
      <c r="AO55" s="360"/>
      <c r="AP55" s="360"/>
      <c r="AQ55" s="92" t="s">
        <v>87</v>
      </c>
      <c r="AR55" s="93"/>
      <c r="AS55" s="94">
        <f>'etapa I - Elektroinstalac...'!K30</f>
        <v>0</v>
      </c>
      <c r="AT55" s="95">
        <f>'etapa I - Elektroinstalac...'!K31</f>
        <v>0</v>
      </c>
      <c r="AU55" s="95">
        <v>0</v>
      </c>
      <c r="AV55" s="95">
        <f>ROUND(SUM(AX55:AY55),1)</f>
        <v>0</v>
      </c>
      <c r="AW55" s="96">
        <f>'etapa I - Elektroinstalac...'!T91</f>
        <v>0</v>
      </c>
      <c r="AX55" s="95">
        <f>'etapa I - Elektroinstalac...'!K35</f>
        <v>0</v>
      </c>
      <c r="AY55" s="95">
        <f>'etapa I - Elektroinstalac...'!K36</f>
        <v>0</v>
      </c>
      <c r="AZ55" s="95">
        <f>'etapa I - Elektroinstalac...'!K37</f>
        <v>0</v>
      </c>
      <c r="BA55" s="95">
        <f>'etapa I - Elektroinstalac...'!K38</f>
        <v>0</v>
      </c>
      <c r="BB55" s="95">
        <f>'etapa I - Elektroinstalac...'!F35</f>
        <v>0</v>
      </c>
      <c r="BC55" s="95">
        <f>'etapa I - Elektroinstalac...'!F36</f>
        <v>0</v>
      </c>
      <c r="BD55" s="95">
        <f>'etapa I - Elektroinstalac...'!F37</f>
        <v>0</v>
      </c>
      <c r="BE55" s="95">
        <f>'etapa I - Elektroinstalac...'!F38</f>
        <v>0</v>
      </c>
      <c r="BF55" s="97">
        <f>'etapa I - Elektroinstalac...'!F39</f>
        <v>0</v>
      </c>
      <c r="BT55" s="98" t="s">
        <v>24</v>
      </c>
      <c r="BV55" s="98" t="s">
        <v>82</v>
      </c>
      <c r="BW55" s="98" t="s">
        <v>88</v>
      </c>
      <c r="BX55" s="98" t="s">
        <v>6</v>
      </c>
      <c r="CL55" s="98" t="s">
        <v>33</v>
      </c>
      <c r="CM55" s="98" t="s">
        <v>89</v>
      </c>
    </row>
    <row r="56" spans="1:91" s="7" customFormat="1" ht="24.75" customHeight="1">
      <c r="A56" s="88" t="s">
        <v>84</v>
      </c>
      <c r="B56" s="89"/>
      <c r="C56" s="90"/>
      <c r="D56" s="361" t="s">
        <v>90</v>
      </c>
      <c r="E56" s="361"/>
      <c r="F56" s="361"/>
      <c r="G56" s="361"/>
      <c r="H56" s="361"/>
      <c r="I56" s="91"/>
      <c r="J56" s="361" t="s">
        <v>91</v>
      </c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59">
        <f>'etapa I st - Stavební čás...'!K32</f>
        <v>0</v>
      </c>
      <c r="AH56" s="360"/>
      <c r="AI56" s="360"/>
      <c r="AJ56" s="360"/>
      <c r="AK56" s="360"/>
      <c r="AL56" s="360"/>
      <c r="AM56" s="360"/>
      <c r="AN56" s="359">
        <f>SUM(AG56,AV56)</f>
        <v>0</v>
      </c>
      <c r="AO56" s="360"/>
      <c r="AP56" s="360"/>
      <c r="AQ56" s="92" t="s">
        <v>87</v>
      </c>
      <c r="AR56" s="93"/>
      <c r="AS56" s="99">
        <f>'etapa I st - Stavební čás...'!K30</f>
        <v>0</v>
      </c>
      <c r="AT56" s="100">
        <f>'etapa I st - Stavební čás...'!K31</f>
        <v>0</v>
      </c>
      <c r="AU56" s="100">
        <v>0</v>
      </c>
      <c r="AV56" s="100">
        <f>ROUND(SUM(AX56:AY56),1)</f>
        <v>0</v>
      </c>
      <c r="AW56" s="101">
        <f>'etapa I st - Stavební čás...'!T92</f>
        <v>0</v>
      </c>
      <c r="AX56" s="100">
        <f>'etapa I st - Stavební čás...'!K35</f>
        <v>0</v>
      </c>
      <c r="AY56" s="100">
        <f>'etapa I st - Stavební čás...'!K36</f>
        <v>0</v>
      </c>
      <c r="AZ56" s="100">
        <f>'etapa I st - Stavební čás...'!K37</f>
        <v>0</v>
      </c>
      <c r="BA56" s="100">
        <f>'etapa I st - Stavební čás...'!K38</f>
        <v>0</v>
      </c>
      <c r="BB56" s="100">
        <f>'etapa I st - Stavební čás...'!F35</f>
        <v>0</v>
      </c>
      <c r="BC56" s="100">
        <f>'etapa I st - Stavební čás...'!F36</f>
        <v>0</v>
      </c>
      <c r="BD56" s="100">
        <f>'etapa I st - Stavební čás...'!F37</f>
        <v>0</v>
      </c>
      <c r="BE56" s="100">
        <f>'etapa I st - Stavební čás...'!F38</f>
        <v>0</v>
      </c>
      <c r="BF56" s="102">
        <f>'etapa I st - Stavební čás...'!F39</f>
        <v>0</v>
      </c>
      <c r="BT56" s="98" t="s">
        <v>24</v>
      </c>
      <c r="BV56" s="98" t="s">
        <v>82</v>
      </c>
      <c r="BW56" s="98" t="s">
        <v>92</v>
      </c>
      <c r="BX56" s="98" t="s">
        <v>6</v>
      </c>
      <c r="CL56" s="98" t="s">
        <v>33</v>
      </c>
      <c r="CM56" s="98" t="s">
        <v>89</v>
      </c>
    </row>
    <row r="57" spans="1:59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</row>
    <row r="58" spans="1:59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</row>
  </sheetData>
  <sheetProtection algorithmName="SHA-512" hashValue="NS6SQtPrVWSukEe/BjHKPksA6L/fRlzQ/+kKwuN9R65SF/Z92ARf4WbWpyB2nDrvNH7gugGprGn4UyX62/eJmw==" saltValue="ycLyu3fKJbE7yjCQOX/Z0Jvw4BMuz3mTlccJUokBqbRQKF6RKrjgo6KCXplWr2N6pbAFR4lZFIWAnGQqgdY94w==" spinCount="100000" sheet="1" objects="1" scenarios="1" formatColumns="0" formatRows="0"/>
  <mergeCells count="46">
    <mergeCell ref="AR2:BG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etapa I - Elektroinstalac...'!C2" display="/"/>
    <hyperlink ref="A56" location="'etapa I st - Stavební čá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T2" s="18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21"/>
      <c r="AT3" s="18" t="s">
        <v>89</v>
      </c>
    </row>
    <row r="4" spans="2:46" s="1" customFormat="1" ht="24.95" customHeight="1">
      <c r="B4" s="21"/>
      <c r="D4" s="105" t="s">
        <v>93</v>
      </c>
      <c r="M4" s="21"/>
      <c r="N4" s="106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07" t="s">
        <v>17</v>
      </c>
      <c r="M6" s="21"/>
    </row>
    <row r="7" spans="2:13" s="1" customFormat="1" ht="16.5" customHeight="1">
      <c r="B7" s="21"/>
      <c r="E7" s="365" t="str">
        <f>'Rekapitulace stavby'!K6</f>
        <v>MŠ K. H. Borovského, Sokolov, st.p.č. 3158, oprava elektroinstalace</v>
      </c>
      <c r="F7" s="366"/>
      <c r="G7" s="366"/>
      <c r="H7" s="366"/>
      <c r="M7" s="21"/>
    </row>
    <row r="8" spans="1:31" s="2" customFormat="1" ht="12" customHeight="1">
      <c r="A8" s="35"/>
      <c r="B8" s="40"/>
      <c r="C8" s="35"/>
      <c r="D8" s="107" t="s">
        <v>94</v>
      </c>
      <c r="E8" s="35"/>
      <c r="F8" s="35"/>
      <c r="G8" s="35"/>
      <c r="H8" s="35"/>
      <c r="I8" s="35"/>
      <c r="J8" s="35"/>
      <c r="K8" s="35"/>
      <c r="L8" s="35"/>
      <c r="M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95</v>
      </c>
      <c r="F9" s="368"/>
      <c r="G9" s="368"/>
      <c r="H9" s="368"/>
      <c r="I9" s="35"/>
      <c r="J9" s="35"/>
      <c r="K9" s="35"/>
      <c r="L9" s="35"/>
      <c r="M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20</v>
      </c>
      <c r="E11" s="35"/>
      <c r="F11" s="109" t="s">
        <v>33</v>
      </c>
      <c r="G11" s="35"/>
      <c r="H11" s="35"/>
      <c r="I11" s="107" t="s">
        <v>22</v>
      </c>
      <c r="J11" s="109" t="s">
        <v>23</v>
      </c>
      <c r="K11" s="35"/>
      <c r="L11" s="35"/>
      <c r="M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25</v>
      </c>
      <c r="E12" s="35"/>
      <c r="F12" s="109" t="s">
        <v>26</v>
      </c>
      <c r="G12" s="35"/>
      <c r="H12" s="35"/>
      <c r="I12" s="107" t="s">
        <v>27</v>
      </c>
      <c r="J12" s="110" t="str">
        <f>'Rekapitulace stavby'!AN8</f>
        <v>12. 2. 2021</v>
      </c>
      <c r="K12" s="35"/>
      <c r="L12" s="35"/>
      <c r="M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31</v>
      </c>
      <c r="E14" s="35"/>
      <c r="F14" s="35"/>
      <c r="G14" s="35"/>
      <c r="H14" s="35"/>
      <c r="I14" s="107" t="s">
        <v>32</v>
      </c>
      <c r="J14" s="109" t="s">
        <v>33</v>
      </c>
      <c r="K14" s="35"/>
      <c r="L14" s="35"/>
      <c r="M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34</v>
      </c>
      <c r="F15" s="35"/>
      <c r="G15" s="35"/>
      <c r="H15" s="35"/>
      <c r="I15" s="107" t="s">
        <v>35</v>
      </c>
      <c r="J15" s="109" t="s">
        <v>33</v>
      </c>
      <c r="K15" s="35"/>
      <c r="L15" s="35"/>
      <c r="M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32</v>
      </c>
      <c r="J17" s="31" t="str">
        <f>'Rekapitulace stavby'!AN13</f>
        <v>Vyplň údaj</v>
      </c>
      <c r="K17" s="35"/>
      <c r="L17" s="35"/>
      <c r="M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7" t="s">
        <v>35</v>
      </c>
      <c r="J18" s="31" t="str">
        <f>'Rekapitulace stavby'!AN14</f>
        <v>Vyplň údaj</v>
      </c>
      <c r="K18" s="35"/>
      <c r="L18" s="35"/>
      <c r="M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32</v>
      </c>
      <c r="J20" s="109" t="s">
        <v>33</v>
      </c>
      <c r="K20" s="35"/>
      <c r="L20" s="35"/>
      <c r="M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39</v>
      </c>
      <c r="F21" s="35"/>
      <c r="G21" s="35"/>
      <c r="H21" s="35"/>
      <c r="I21" s="107" t="s">
        <v>35</v>
      </c>
      <c r="J21" s="109" t="s">
        <v>33</v>
      </c>
      <c r="K21" s="35"/>
      <c r="L21" s="35"/>
      <c r="M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40</v>
      </c>
      <c r="E23" s="35"/>
      <c r="F23" s="35"/>
      <c r="G23" s="35"/>
      <c r="H23" s="35"/>
      <c r="I23" s="107" t="s">
        <v>32</v>
      </c>
      <c r="J23" s="109" t="s">
        <v>33</v>
      </c>
      <c r="K23" s="35"/>
      <c r="L23" s="35"/>
      <c r="M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41</v>
      </c>
      <c r="F24" s="35"/>
      <c r="G24" s="35"/>
      <c r="H24" s="35"/>
      <c r="I24" s="107" t="s">
        <v>35</v>
      </c>
      <c r="J24" s="109" t="s">
        <v>33</v>
      </c>
      <c r="K24" s="35"/>
      <c r="L24" s="35"/>
      <c r="M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42</v>
      </c>
      <c r="E26" s="35"/>
      <c r="F26" s="35"/>
      <c r="G26" s="35"/>
      <c r="H26" s="35"/>
      <c r="I26" s="35"/>
      <c r="J26" s="35"/>
      <c r="K26" s="35"/>
      <c r="L26" s="35"/>
      <c r="M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1" t="s">
        <v>33</v>
      </c>
      <c r="F27" s="371"/>
      <c r="G27" s="371"/>
      <c r="H27" s="371"/>
      <c r="I27" s="111"/>
      <c r="J27" s="111"/>
      <c r="K27" s="111"/>
      <c r="L27" s="111"/>
      <c r="M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14"/>
      <c r="M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>
      <c r="A30" s="35"/>
      <c r="B30" s="40"/>
      <c r="C30" s="35"/>
      <c r="D30" s="35"/>
      <c r="E30" s="107" t="s">
        <v>96</v>
      </c>
      <c r="F30" s="35"/>
      <c r="G30" s="35"/>
      <c r="H30" s="35"/>
      <c r="I30" s="35"/>
      <c r="J30" s="35"/>
      <c r="K30" s="115">
        <f>I61</f>
        <v>0</v>
      </c>
      <c r="L30" s="35"/>
      <c r="M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>
      <c r="A31" s="35"/>
      <c r="B31" s="40"/>
      <c r="C31" s="35"/>
      <c r="D31" s="35"/>
      <c r="E31" s="107" t="s">
        <v>97</v>
      </c>
      <c r="F31" s="35"/>
      <c r="G31" s="35"/>
      <c r="H31" s="35"/>
      <c r="I31" s="35"/>
      <c r="J31" s="35"/>
      <c r="K31" s="115">
        <f>J61</f>
        <v>0</v>
      </c>
      <c r="L31" s="35"/>
      <c r="M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16" t="s">
        <v>44</v>
      </c>
      <c r="E32" s="35"/>
      <c r="F32" s="35"/>
      <c r="G32" s="35"/>
      <c r="H32" s="35"/>
      <c r="I32" s="35"/>
      <c r="J32" s="35"/>
      <c r="K32" s="117">
        <f>ROUND(K91,2)</f>
        <v>0</v>
      </c>
      <c r="L32" s="35"/>
      <c r="M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4"/>
      <c r="E33" s="114"/>
      <c r="F33" s="114"/>
      <c r="G33" s="114"/>
      <c r="H33" s="114"/>
      <c r="I33" s="114"/>
      <c r="J33" s="114"/>
      <c r="K33" s="114"/>
      <c r="L33" s="114"/>
      <c r="M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18" t="s">
        <v>46</v>
      </c>
      <c r="G34" s="35"/>
      <c r="H34" s="35"/>
      <c r="I34" s="118" t="s">
        <v>45</v>
      </c>
      <c r="J34" s="35"/>
      <c r="K34" s="118" t="s">
        <v>47</v>
      </c>
      <c r="L34" s="35"/>
      <c r="M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19" t="s">
        <v>48</v>
      </c>
      <c r="E35" s="107" t="s">
        <v>49</v>
      </c>
      <c r="F35" s="115">
        <f>ROUND((SUM(BE91:BE548)),2)</f>
        <v>0</v>
      </c>
      <c r="G35" s="35"/>
      <c r="H35" s="35"/>
      <c r="I35" s="120">
        <v>0.21</v>
      </c>
      <c r="J35" s="35"/>
      <c r="K35" s="115">
        <f>ROUND(((SUM(BE91:BE548))*I35),2)</f>
        <v>0</v>
      </c>
      <c r="L35" s="35"/>
      <c r="M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07" t="s">
        <v>50</v>
      </c>
      <c r="F36" s="115">
        <f>ROUND((SUM(BF91:BF548)),2)</f>
        <v>0</v>
      </c>
      <c r="G36" s="35"/>
      <c r="H36" s="35"/>
      <c r="I36" s="120">
        <v>0.15</v>
      </c>
      <c r="J36" s="35"/>
      <c r="K36" s="115">
        <f>ROUND(((SUM(BF91:BF548))*I36),2)</f>
        <v>0</v>
      </c>
      <c r="L36" s="35"/>
      <c r="M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51</v>
      </c>
      <c r="F37" s="115">
        <f>ROUND((SUM(BG91:BG548)),2)</f>
        <v>0</v>
      </c>
      <c r="G37" s="35"/>
      <c r="H37" s="35"/>
      <c r="I37" s="120">
        <v>0.21</v>
      </c>
      <c r="J37" s="35"/>
      <c r="K37" s="115">
        <f>0</f>
        <v>0</v>
      </c>
      <c r="L37" s="35"/>
      <c r="M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07" t="s">
        <v>52</v>
      </c>
      <c r="F38" s="115">
        <f>ROUND((SUM(BH91:BH548)),2)</f>
        <v>0</v>
      </c>
      <c r="G38" s="35"/>
      <c r="H38" s="35"/>
      <c r="I38" s="120">
        <v>0.15</v>
      </c>
      <c r="J38" s="35"/>
      <c r="K38" s="115">
        <f>0</f>
        <v>0</v>
      </c>
      <c r="L38" s="35"/>
      <c r="M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07" t="s">
        <v>53</v>
      </c>
      <c r="F39" s="115">
        <f>ROUND((SUM(BI91:BI548)),2)</f>
        <v>0</v>
      </c>
      <c r="G39" s="35"/>
      <c r="H39" s="35"/>
      <c r="I39" s="120">
        <v>0</v>
      </c>
      <c r="J39" s="35"/>
      <c r="K39" s="115">
        <f>0</f>
        <v>0</v>
      </c>
      <c r="L39" s="35"/>
      <c r="M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1"/>
      <c r="D41" s="122" t="s">
        <v>54</v>
      </c>
      <c r="E41" s="123"/>
      <c r="F41" s="123"/>
      <c r="G41" s="124" t="s">
        <v>55</v>
      </c>
      <c r="H41" s="125" t="s">
        <v>56</v>
      </c>
      <c r="I41" s="123"/>
      <c r="J41" s="123"/>
      <c r="K41" s="126">
        <f>SUM(K32:K39)</f>
        <v>0</v>
      </c>
      <c r="L41" s="127"/>
      <c r="M41" s="10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08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98</v>
      </c>
      <c r="D47" s="37"/>
      <c r="E47" s="37"/>
      <c r="F47" s="37"/>
      <c r="G47" s="37"/>
      <c r="H47" s="37"/>
      <c r="I47" s="37"/>
      <c r="J47" s="37"/>
      <c r="K47" s="37"/>
      <c r="L47" s="37"/>
      <c r="M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37"/>
      <c r="M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2" t="str">
        <f>E7</f>
        <v>MŠ K. H. Borovského, Sokolov, st.p.č. 3158, oprava elektroinstalace</v>
      </c>
      <c r="F50" s="373"/>
      <c r="G50" s="373"/>
      <c r="H50" s="373"/>
      <c r="I50" s="37"/>
      <c r="J50" s="37"/>
      <c r="K50" s="37"/>
      <c r="L50" s="37"/>
      <c r="M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>
      <c r="A51" s="35"/>
      <c r="B51" s="36"/>
      <c r="C51" s="30" t="s">
        <v>94</v>
      </c>
      <c r="D51" s="37"/>
      <c r="E51" s="37"/>
      <c r="F51" s="37"/>
      <c r="G51" s="37"/>
      <c r="H51" s="37"/>
      <c r="I51" s="37"/>
      <c r="J51" s="37"/>
      <c r="K51" s="37"/>
      <c r="L51" s="37"/>
      <c r="M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>
      <c r="A52" s="35"/>
      <c r="B52" s="36"/>
      <c r="C52" s="37"/>
      <c r="D52" s="37"/>
      <c r="E52" s="344" t="str">
        <f>E9</f>
        <v>etapa I - Elektroinstalace 2.NP</v>
      </c>
      <c r="F52" s="374"/>
      <c r="G52" s="374"/>
      <c r="H52" s="374"/>
      <c r="I52" s="37"/>
      <c r="J52" s="37"/>
      <c r="K52" s="37"/>
      <c r="L52" s="37"/>
      <c r="M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2" customHeight="1">
      <c r="A54" s="35"/>
      <c r="B54" s="36"/>
      <c r="C54" s="30" t="s">
        <v>25</v>
      </c>
      <c r="D54" s="37"/>
      <c r="E54" s="37"/>
      <c r="F54" s="28" t="str">
        <f>F12</f>
        <v>Sokolov</v>
      </c>
      <c r="G54" s="37"/>
      <c r="H54" s="37"/>
      <c r="I54" s="30" t="s">
        <v>27</v>
      </c>
      <c r="J54" s="60" t="str">
        <f>IF(J12="","",J12)</f>
        <v>12. 2. 2021</v>
      </c>
      <c r="K54" s="37"/>
      <c r="L54" s="37"/>
      <c r="M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5.2" customHeight="1">
      <c r="A56" s="35"/>
      <c r="B56" s="36"/>
      <c r="C56" s="30" t="s">
        <v>31</v>
      </c>
      <c r="D56" s="37"/>
      <c r="E56" s="37"/>
      <c r="F56" s="28" t="str">
        <f>E15</f>
        <v>Město Sokolov, Rokycanova 1929, Sokolov 356 01</v>
      </c>
      <c r="G56" s="37"/>
      <c r="H56" s="37"/>
      <c r="I56" s="30" t="s">
        <v>38</v>
      </c>
      <c r="J56" s="33" t="str">
        <f>E21</f>
        <v>Ing. Jiří Voráč</v>
      </c>
      <c r="K56" s="37"/>
      <c r="L56" s="37"/>
      <c r="M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5.2" customHeight="1">
      <c r="A57" s="35"/>
      <c r="B57" s="36"/>
      <c r="C57" s="30" t="s">
        <v>36</v>
      </c>
      <c r="D57" s="37"/>
      <c r="E57" s="37"/>
      <c r="F57" s="28" t="str">
        <f>IF(E18="","",E18)</f>
        <v>Vyplň údaj</v>
      </c>
      <c r="G57" s="37"/>
      <c r="H57" s="37"/>
      <c r="I57" s="30" t="s">
        <v>40</v>
      </c>
      <c r="J57" s="33" t="str">
        <f>E24</f>
        <v xml:space="preserve"> </v>
      </c>
      <c r="K57" s="37"/>
      <c r="L57" s="37"/>
      <c r="M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9.25" customHeight="1">
      <c r="A59" s="35"/>
      <c r="B59" s="36"/>
      <c r="C59" s="132" t="s">
        <v>99</v>
      </c>
      <c r="D59" s="133"/>
      <c r="E59" s="133"/>
      <c r="F59" s="133"/>
      <c r="G59" s="133"/>
      <c r="H59" s="133"/>
      <c r="I59" s="134" t="s">
        <v>100</v>
      </c>
      <c r="J59" s="134" t="s">
        <v>101</v>
      </c>
      <c r="K59" s="134" t="s">
        <v>102</v>
      </c>
      <c r="L59" s="133"/>
      <c r="M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08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2.9" customHeight="1">
      <c r="A61" s="35"/>
      <c r="B61" s="36"/>
      <c r="C61" s="135" t="s">
        <v>78</v>
      </c>
      <c r="D61" s="37"/>
      <c r="E61" s="37"/>
      <c r="F61" s="37"/>
      <c r="G61" s="37"/>
      <c r="H61" s="37"/>
      <c r="I61" s="78">
        <f aca="true" t="shared" si="0" ref="I61:J63">Q91</f>
        <v>0</v>
      </c>
      <c r="J61" s="78">
        <f t="shared" si="0"/>
        <v>0</v>
      </c>
      <c r="K61" s="78">
        <f>K91</f>
        <v>0</v>
      </c>
      <c r="L61" s="37"/>
      <c r="M61" s="108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U61" s="18" t="s">
        <v>103</v>
      </c>
    </row>
    <row r="62" spans="2:13" s="9" customFormat="1" ht="24.95" customHeight="1">
      <c r="B62" s="136"/>
      <c r="C62" s="137"/>
      <c r="D62" s="138" t="s">
        <v>104</v>
      </c>
      <c r="E62" s="139"/>
      <c r="F62" s="139"/>
      <c r="G62" s="139"/>
      <c r="H62" s="139"/>
      <c r="I62" s="140">
        <f t="shared" si="0"/>
        <v>0</v>
      </c>
      <c r="J62" s="140">
        <f t="shared" si="0"/>
        <v>0</v>
      </c>
      <c r="K62" s="140">
        <f>K92</f>
        <v>0</v>
      </c>
      <c r="L62" s="137"/>
      <c r="M62" s="141"/>
    </row>
    <row r="63" spans="2:13" s="10" customFormat="1" ht="19.9" customHeight="1">
      <c r="B63" s="142"/>
      <c r="C63" s="143"/>
      <c r="D63" s="144" t="s">
        <v>105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6">
        <f>K93</f>
        <v>0</v>
      </c>
      <c r="L63" s="143"/>
      <c r="M63" s="147"/>
    </row>
    <row r="64" spans="2:13" s="10" customFormat="1" ht="19.9" customHeight="1">
      <c r="B64" s="142"/>
      <c r="C64" s="143"/>
      <c r="D64" s="144" t="s">
        <v>106</v>
      </c>
      <c r="E64" s="145"/>
      <c r="F64" s="145"/>
      <c r="G64" s="145"/>
      <c r="H64" s="145"/>
      <c r="I64" s="146">
        <f>Q110</f>
        <v>0</v>
      </c>
      <c r="J64" s="146">
        <f>R110</f>
        <v>0</v>
      </c>
      <c r="K64" s="146">
        <f>K110</f>
        <v>0</v>
      </c>
      <c r="L64" s="143"/>
      <c r="M64" s="147"/>
    </row>
    <row r="65" spans="2:13" s="10" customFormat="1" ht="19.9" customHeight="1">
      <c r="B65" s="142"/>
      <c r="C65" s="143"/>
      <c r="D65" s="144" t="s">
        <v>107</v>
      </c>
      <c r="E65" s="145"/>
      <c r="F65" s="145"/>
      <c r="G65" s="145"/>
      <c r="H65" s="145"/>
      <c r="I65" s="146">
        <f>Q135</f>
        <v>0</v>
      </c>
      <c r="J65" s="146">
        <f>R135</f>
        <v>0</v>
      </c>
      <c r="K65" s="146">
        <f>K135</f>
        <v>0</v>
      </c>
      <c r="L65" s="143"/>
      <c r="M65" s="147"/>
    </row>
    <row r="66" spans="2:13" s="10" customFormat="1" ht="19.9" customHeight="1">
      <c r="B66" s="142"/>
      <c r="C66" s="143"/>
      <c r="D66" s="144" t="s">
        <v>108</v>
      </c>
      <c r="E66" s="145"/>
      <c r="F66" s="145"/>
      <c r="G66" s="145"/>
      <c r="H66" s="145"/>
      <c r="I66" s="146">
        <f>Q145</f>
        <v>0</v>
      </c>
      <c r="J66" s="146">
        <f>R145</f>
        <v>0</v>
      </c>
      <c r="K66" s="146">
        <f>K145</f>
        <v>0</v>
      </c>
      <c r="L66" s="143"/>
      <c r="M66" s="147"/>
    </row>
    <row r="67" spans="2:13" s="9" customFormat="1" ht="24.95" customHeight="1">
      <c r="B67" s="136"/>
      <c r="C67" s="137"/>
      <c r="D67" s="138" t="s">
        <v>109</v>
      </c>
      <c r="E67" s="139"/>
      <c r="F67" s="139"/>
      <c r="G67" s="139"/>
      <c r="H67" s="139"/>
      <c r="I67" s="140">
        <f aca="true" t="shared" si="1" ref="I67:J69">Q148</f>
        <v>0</v>
      </c>
      <c r="J67" s="140">
        <f t="shared" si="1"/>
        <v>0</v>
      </c>
      <c r="K67" s="140">
        <f>K148</f>
        <v>0</v>
      </c>
      <c r="L67" s="137"/>
      <c r="M67" s="141"/>
    </row>
    <row r="68" spans="2:13" s="10" customFormat="1" ht="19.9" customHeight="1">
      <c r="B68" s="142"/>
      <c r="C68" s="143"/>
      <c r="D68" s="144" t="s">
        <v>110</v>
      </c>
      <c r="E68" s="145"/>
      <c r="F68" s="145"/>
      <c r="G68" s="145"/>
      <c r="H68" s="145"/>
      <c r="I68" s="146">
        <f t="shared" si="1"/>
        <v>0</v>
      </c>
      <c r="J68" s="146">
        <f t="shared" si="1"/>
        <v>0</v>
      </c>
      <c r="K68" s="146">
        <f>K149</f>
        <v>0</v>
      </c>
      <c r="L68" s="143"/>
      <c r="M68" s="147"/>
    </row>
    <row r="69" spans="2:13" s="10" customFormat="1" ht="14.85" customHeight="1">
      <c r="B69" s="142"/>
      <c r="C69" s="143"/>
      <c r="D69" s="144" t="s">
        <v>111</v>
      </c>
      <c r="E69" s="145"/>
      <c r="F69" s="145"/>
      <c r="G69" s="145"/>
      <c r="H69" s="145"/>
      <c r="I69" s="146">
        <f t="shared" si="1"/>
        <v>0</v>
      </c>
      <c r="J69" s="146">
        <f t="shared" si="1"/>
        <v>0</v>
      </c>
      <c r="K69" s="146">
        <f>K150</f>
        <v>0</v>
      </c>
      <c r="L69" s="143"/>
      <c r="M69" s="147"/>
    </row>
    <row r="70" spans="2:13" s="10" customFormat="1" ht="14.85" customHeight="1">
      <c r="B70" s="142"/>
      <c r="C70" s="143"/>
      <c r="D70" s="144" t="s">
        <v>112</v>
      </c>
      <c r="E70" s="145"/>
      <c r="F70" s="145"/>
      <c r="G70" s="145"/>
      <c r="H70" s="145"/>
      <c r="I70" s="146">
        <f>Q464</f>
        <v>0</v>
      </c>
      <c r="J70" s="146">
        <f>R464</f>
        <v>0</v>
      </c>
      <c r="K70" s="146">
        <f>K464</f>
        <v>0</v>
      </c>
      <c r="L70" s="143"/>
      <c r="M70" s="147"/>
    </row>
    <row r="71" spans="2:13" s="10" customFormat="1" ht="19.9" customHeight="1">
      <c r="B71" s="142"/>
      <c r="C71" s="143"/>
      <c r="D71" s="144" t="s">
        <v>113</v>
      </c>
      <c r="E71" s="145"/>
      <c r="F71" s="145"/>
      <c r="G71" s="145"/>
      <c r="H71" s="145"/>
      <c r="I71" s="146">
        <f>Q542</f>
        <v>0</v>
      </c>
      <c r="J71" s="146">
        <f>R542</f>
        <v>0</v>
      </c>
      <c r="K71" s="146">
        <f>K542</f>
        <v>0</v>
      </c>
      <c r="L71" s="143"/>
      <c r="M71" s="147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4" t="s">
        <v>114</v>
      </c>
      <c r="D78" s="37"/>
      <c r="E78" s="37"/>
      <c r="F78" s="37"/>
      <c r="G78" s="37"/>
      <c r="H78" s="37"/>
      <c r="I78" s="37"/>
      <c r="J78" s="37"/>
      <c r="K78" s="37"/>
      <c r="L78" s="37"/>
      <c r="M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17</v>
      </c>
      <c r="D80" s="37"/>
      <c r="E80" s="37"/>
      <c r="F80" s="37"/>
      <c r="G80" s="37"/>
      <c r="H80" s="37"/>
      <c r="I80" s="37"/>
      <c r="J80" s="37"/>
      <c r="K80" s="37"/>
      <c r="L80" s="37"/>
      <c r="M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72" t="str">
        <f>E7</f>
        <v>MŠ K. H. Borovského, Sokolov, st.p.č. 3158, oprava elektroinstalace</v>
      </c>
      <c r="F81" s="373"/>
      <c r="G81" s="373"/>
      <c r="H81" s="373"/>
      <c r="I81" s="37"/>
      <c r="J81" s="37"/>
      <c r="K81" s="37"/>
      <c r="L81" s="37"/>
      <c r="M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94</v>
      </c>
      <c r="D82" s="37"/>
      <c r="E82" s="37"/>
      <c r="F82" s="37"/>
      <c r="G82" s="37"/>
      <c r="H82" s="37"/>
      <c r="I82" s="37"/>
      <c r="J82" s="37"/>
      <c r="K82" s="37"/>
      <c r="L82" s="37"/>
      <c r="M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44" t="str">
        <f>E9</f>
        <v>etapa I - Elektroinstalace 2.NP</v>
      </c>
      <c r="F83" s="374"/>
      <c r="G83" s="374"/>
      <c r="H83" s="374"/>
      <c r="I83" s="37"/>
      <c r="J83" s="37"/>
      <c r="K83" s="37"/>
      <c r="L83" s="37"/>
      <c r="M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25</v>
      </c>
      <c r="D85" s="37"/>
      <c r="E85" s="37"/>
      <c r="F85" s="28" t="str">
        <f>F12</f>
        <v>Sokolov</v>
      </c>
      <c r="G85" s="37"/>
      <c r="H85" s="37"/>
      <c r="I85" s="30" t="s">
        <v>27</v>
      </c>
      <c r="J85" s="60" t="str">
        <f>IF(J12="","",J12)</f>
        <v>12. 2. 2021</v>
      </c>
      <c r="K85" s="37"/>
      <c r="L85" s="37"/>
      <c r="M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31</v>
      </c>
      <c r="D87" s="37"/>
      <c r="E87" s="37"/>
      <c r="F87" s="28" t="str">
        <f>E15</f>
        <v>Město Sokolov, Rokycanova 1929, Sokolov 356 01</v>
      </c>
      <c r="G87" s="37"/>
      <c r="H87" s="37"/>
      <c r="I87" s="30" t="s">
        <v>38</v>
      </c>
      <c r="J87" s="33" t="str">
        <f>E21</f>
        <v>Ing. Jiří Voráč</v>
      </c>
      <c r="K87" s="37"/>
      <c r="L87" s="37"/>
      <c r="M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36</v>
      </c>
      <c r="D88" s="37"/>
      <c r="E88" s="37"/>
      <c r="F88" s="28" t="str">
        <f>IF(E18="","",E18)</f>
        <v>Vyplň údaj</v>
      </c>
      <c r="G88" s="37"/>
      <c r="H88" s="37"/>
      <c r="I88" s="30" t="s">
        <v>40</v>
      </c>
      <c r="J88" s="33" t="str">
        <f>E24</f>
        <v xml:space="preserve"> </v>
      </c>
      <c r="K88" s="37"/>
      <c r="L88" s="37"/>
      <c r="M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48"/>
      <c r="B90" s="149"/>
      <c r="C90" s="150" t="s">
        <v>115</v>
      </c>
      <c r="D90" s="151" t="s">
        <v>63</v>
      </c>
      <c r="E90" s="151" t="s">
        <v>59</v>
      </c>
      <c r="F90" s="151" t="s">
        <v>60</v>
      </c>
      <c r="G90" s="151" t="s">
        <v>116</v>
      </c>
      <c r="H90" s="151" t="s">
        <v>117</v>
      </c>
      <c r="I90" s="151" t="s">
        <v>118</v>
      </c>
      <c r="J90" s="151" t="s">
        <v>119</v>
      </c>
      <c r="K90" s="151" t="s">
        <v>102</v>
      </c>
      <c r="L90" s="152" t="s">
        <v>120</v>
      </c>
      <c r="M90" s="153"/>
      <c r="N90" s="69" t="s">
        <v>33</v>
      </c>
      <c r="O90" s="70" t="s">
        <v>48</v>
      </c>
      <c r="P90" s="70" t="s">
        <v>121</v>
      </c>
      <c r="Q90" s="70" t="s">
        <v>122</v>
      </c>
      <c r="R90" s="70" t="s">
        <v>123</v>
      </c>
      <c r="S90" s="70" t="s">
        <v>124</v>
      </c>
      <c r="T90" s="70" t="s">
        <v>125</v>
      </c>
      <c r="U90" s="70" t="s">
        <v>126</v>
      </c>
      <c r="V90" s="70" t="s">
        <v>127</v>
      </c>
      <c r="W90" s="70" t="s">
        <v>128</v>
      </c>
      <c r="X90" s="71" t="s">
        <v>129</v>
      </c>
      <c r="Y90" s="148"/>
      <c r="Z90" s="148"/>
      <c r="AA90" s="148"/>
      <c r="AB90" s="148"/>
      <c r="AC90" s="148"/>
      <c r="AD90" s="148"/>
      <c r="AE90" s="148"/>
    </row>
    <row r="91" spans="1:63" s="2" customFormat="1" ht="22.9" customHeight="1">
      <c r="A91" s="35"/>
      <c r="B91" s="36"/>
      <c r="C91" s="76" t="s">
        <v>130</v>
      </c>
      <c r="D91" s="37"/>
      <c r="E91" s="37"/>
      <c r="F91" s="37"/>
      <c r="G91" s="37"/>
      <c r="H91" s="37"/>
      <c r="I91" s="37"/>
      <c r="J91" s="37"/>
      <c r="K91" s="154">
        <f>BK91</f>
        <v>0</v>
      </c>
      <c r="L91" s="37"/>
      <c r="M91" s="40"/>
      <c r="N91" s="72"/>
      <c r="O91" s="155"/>
      <c r="P91" s="73"/>
      <c r="Q91" s="156">
        <f>Q92+Q148</f>
        <v>0</v>
      </c>
      <c r="R91" s="156">
        <f>R92+R148</f>
        <v>0</v>
      </c>
      <c r="S91" s="73"/>
      <c r="T91" s="157">
        <f>T92+T148</f>
        <v>0</v>
      </c>
      <c r="U91" s="73"/>
      <c r="V91" s="157">
        <f>V92+V148</f>
        <v>1.4417468</v>
      </c>
      <c r="W91" s="73"/>
      <c r="X91" s="158">
        <f>X92+X148</f>
        <v>0.5229</v>
      </c>
      <c r="Y91" s="35"/>
      <c r="Z91" s="35"/>
      <c r="AA91" s="35"/>
      <c r="AB91" s="35"/>
      <c r="AC91" s="35"/>
      <c r="AD91" s="35"/>
      <c r="AE91" s="35"/>
      <c r="AT91" s="18" t="s">
        <v>79</v>
      </c>
      <c r="AU91" s="18" t="s">
        <v>103</v>
      </c>
      <c r="BK91" s="159">
        <f>BK92+BK148</f>
        <v>0</v>
      </c>
    </row>
    <row r="92" spans="2:63" s="12" customFormat="1" ht="25.9" customHeight="1">
      <c r="B92" s="160"/>
      <c r="C92" s="161"/>
      <c r="D92" s="162" t="s">
        <v>79</v>
      </c>
      <c r="E92" s="163" t="s">
        <v>131</v>
      </c>
      <c r="F92" s="163" t="s">
        <v>131</v>
      </c>
      <c r="G92" s="161"/>
      <c r="H92" s="161"/>
      <c r="I92" s="164"/>
      <c r="J92" s="164"/>
      <c r="K92" s="165">
        <f>BK92</f>
        <v>0</v>
      </c>
      <c r="L92" s="161"/>
      <c r="M92" s="166"/>
      <c r="N92" s="167"/>
      <c r="O92" s="168"/>
      <c r="P92" s="168"/>
      <c r="Q92" s="169">
        <f>Q93+Q110+Q135+Q145</f>
        <v>0</v>
      </c>
      <c r="R92" s="169">
        <f>R93+R110+R135+R145</f>
        <v>0</v>
      </c>
      <c r="S92" s="168"/>
      <c r="T92" s="170">
        <f>T93+T110+T135+T145</f>
        <v>0</v>
      </c>
      <c r="U92" s="168"/>
      <c r="V92" s="170">
        <f>V93+V110+V135+V145</f>
        <v>1.2973828</v>
      </c>
      <c r="W92" s="168"/>
      <c r="X92" s="171">
        <f>X93+X110+X135+X145</f>
        <v>0.5229</v>
      </c>
      <c r="AR92" s="172" t="s">
        <v>24</v>
      </c>
      <c r="AT92" s="173" t="s">
        <v>79</v>
      </c>
      <c r="AU92" s="173" t="s">
        <v>80</v>
      </c>
      <c r="AY92" s="172" t="s">
        <v>132</v>
      </c>
      <c r="BK92" s="174">
        <f>BK93+BK110+BK135+BK145</f>
        <v>0</v>
      </c>
    </row>
    <row r="93" spans="2:63" s="12" customFormat="1" ht="22.9" customHeight="1">
      <c r="B93" s="160"/>
      <c r="C93" s="161"/>
      <c r="D93" s="162" t="s">
        <v>79</v>
      </c>
      <c r="E93" s="175" t="s">
        <v>133</v>
      </c>
      <c r="F93" s="175" t="s">
        <v>134</v>
      </c>
      <c r="G93" s="161"/>
      <c r="H93" s="161"/>
      <c r="I93" s="164"/>
      <c r="J93" s="164"/>
      <c r="K93" s="176">
        <f>BK93</f>
        <v>0</v>
      </c>
      <c r="L93" s="161"/>
      <c r="M93" s="166"/>
      <c r="N93" s="167"/>
      <c r="O93" s="168"/>
      <c r="P93" s="168"/>
      <c r="Q93" s="169">
        <f>SUM(Q94:Q109)</f>
        <v>0</v>
      </c>
      <c r="R93" s="169">
        <f>SUM(R94:R109)</f>
        <v>0</v>
      </c>
      <c r="S93" s="168"/>
      <c r="T93" s="170">
        <f>SUM(T94:T109)</f>
        <v>0</v>
      </c>
      <c r="U93" s="168"/>
      <c r="V93" s="170">
        <f>SUM(V94:V109)</f>
        <v>1.2949858</v>
      </c>
      <c r="W93" s="168"/>
      <c r="X93" s="171">
        <f>SUM(X94:X109)</f>
        <v>0</v>
      </c>
      <c r="AR93" s="172" t="s">
        <v>24</v>
      </c>
      <c r="AT93" s="173" t="s">
        <v>79</v>
      </c>
      <c r="AU93" s="173" t="s">
        <v>24</v>
      </c>
      <c r="AY93" s="172" t="s">
        <v>132</v>
      </c>
      <c r="BK93" s="174">
        <f>SUM(BK94:BK109)</f>
        <v>0</v>
      </c>
    </row>
    <row r="94" spans="1:65" s="2" customFormat="1" ht="24.2" customHeight="1">
      <c r="A94" s="35"/>
      <c r="B94" s="36"/>
      <c r="C94" s="177" t="s">
        <v>24</v>
      </c>
      <c r="D94" s="177" t="s">
        <v>135</v>
      </c>
      <c r="E94" s="178" t="s">
        <v>136</v>
      </c>
      <c r="F94" s="179" t="s">
        <v>137</v>
      </c>
      <c r="G94" s="180" t="s">
        <v>138</v>
      </c>
      <c r="H94" s="181">
        <v>12.9</v>
      </c>
      <c r="I94" s="182"/>
      <c r="J94" s="182"/>
      <c r="K94" s="183">
        <f>ROUND(P94*H94,2)</f>
        <v>0</v>
      </c>
      <c r="L94" s="179" t="s">
        <v>139</v>
      </c>
      <c r="M94" s="40"/>
      <c r="N94" s="184" t="s">
        <v>33</v>
      </c>
      <c r="O94" s="185" t="s">
        <v>49</v>
      </c>
      <c r="P94" s="186">
        <f>I94+J94</f>
        <v>0</v>
      </c>
      <c r="Q94" s="186">
        <f>ROUND(I94*H94,2)</f>
        <v>0</v>
      </c>
      <c r="R94" s="186">
        <f>ROUND(J94*H94,2)</f>
        <v>0</v>
      </c>
      <c r="S94" s="65"/>
      <c r="T94" s="187">
        <f>S94*H94</f>
        <v>0</v>
      </c>
      <c r="U94" s="187">
        <v>0.04</v>
      </c>
      <c r="V94" s="187">
        <f>U94*H94</f>
        <v>0.516</v>
      </c>
      <c r="W94" s="187">
        <v>0</v>
      </c>
      <c r="X94" s="188">
        <f>W94*H94</f>
        <v>0</v>
      </c>
      <c r="Y94" s="35"/>
      <c r="Z94" s="35"/>
      <c r="AA94" s="35"/>
      <c r="AB94" s="35"/>
      <c r="AC94" s="35"/>
      <c r="AD94" s="35"/>
      <c r="AE94" s="35"/>
      <c r="AR94" s="189" t="s">
        <v>140</v>
      </c>
      <c r="AT94" s="189" t="s">
        <v>135</v>
      </c>
      <c r="AU94" s="189" t="s">
        <v>89</v>
      </c>
      <c r="AY94" s="18" t="s">
        <v>132</v>
      </c>
      <c r="BE94" s="190">
        <f>IF(O94="základní",K94,0)</f>
        <v>0</v>
      </c>
      <c r="BF94" s="190">
        <f>IF(O94="snížená",K94,0)</f>
        <v>0</v>
      </c>
      <c r="BG94" s="190">
        <f>IF(O94="zákl. přenesená",K94,0)</f>
        <v>0</v>
      </c>
      <c r="BH94" s="190">
        <f>IF(O94="sníž. přenesená",K94,0)</f>
        <v>0</v>
      </c>
      <c r="BI94" s="190">
        <f>IF(O94="nulová",K94,0)</f>
        <v>0</v>
      </c>
      <c r="BJ94" s="18" t="s">
        <v>24</v>
      </c>
      <c r="BK94" s="190">
        <f>ROUND(P94*H94,2)</f>
        <v>0</v>
      </c>
      <c r="BL94" s="18" t="s">
        <v>140</v>
      </c>
      <c r="BM94" s="189" t="s">
        <v>141</v>
      </c>
    </row>
    <row r="95" spans="1:47" s="2" customFormat="1" ht="11.25">
      <c r="A95" s="35"/>
      <c r="B95" s="36"/>
      <c r="C95" s="37"/>
      <c r="D95" s="191" t="s">
        <v>142</v>
      </c>
      <c r="E95" s="37"/>
      <c r="F95" s="192" t="s">
        <v>143</v>
      </c>
      <c r="G95" s="37"/>
      <c r="H95" s="37"/>
      <c r="I95" s="193"/>
      <c r="J95" s="193"/>
      <c r="K95" s="37"/>
      <c r="L95" s="37"/>
      <c r="M95" s="40"/>
      <c r="N95" s="194"/>
      <c r="O95" s="195"/>
      <c r="P95" s="65"/>
      <c r="Q95" s="65"/>
      <c r="R95" s="65"/>
      <c r="S95" s="65"/>
      <c r="T95" s="65"/>
      <c r="U95" s="65"/>
      <c r="V95" s="65"/>
      <c r="W95" s="65"/>
      <c r="X95" s="66"/>
      <c r="Y95" s="35"/>
      <c r="Z95" s="35"/>
      <c r="AA95" s="35"/>
      <c r="AB95" s="35"/>
      <c r="AC95" s="35"/>
      <c r="AD95" s="35"/>
      <c r="AE95" s="35"/>
      <c r="AT95" s="18" t="s">
        <v>142</v>
      </c>
      <c r="AU95" s="18" t="s">
        <v>89</v>
      </c>
    </row>
    <row r="96" spans="2:51" s="13" customFormat="1" ht="11.25">
      <c r="B96" s="196"/>
      <c r="C96" s="197"/>
      <c r="D96" s="191" t="s">
        <v>144</v>
      </c>
      <c r="E96" s="198" t="s">
        <v>33</v>
      </c>
      <c r="F96" s="199" t="s">
        <v>145</v>
      </c>
      <c r="G96" s="197"/>
      <c r="H96" s="200">
        <v>5.79</v>
      </c>
      <c r="I96" s="201"/>
      <c r="J96" s="201"/>
      <c r="K96" s="197"/>
      <c r="L96" s="197"/>
      <c r="M96" s="202"/>
      <c r="N96" s="203"/>
      <c r="O96" s="204"/>
      <c r="P96" s="204"/>
      <c r="Q96" s="204"/>
      <c r="R96" s="204"/>
      <c r="S96" s="204"/>
      <c r="T96" s="204"/>
      <c r="U96" s="204"/>
      <c r="V96" s="204"/>
      <c r="W96" s="204"/>
      <c r="X96" s="205"/>
      <c r="AT96" s="206" t="s">
        <v>144</v>
      </c>
      <c r="AU96" s="206" t="s">
        <v>89</v>
      </c>
      <c r="AV96" s="13" t="s">
        <v>89</v>
      </c>
      <c r="AW96" s="13" t="s">
        <v>5</v>
      </c>
      <c r="AX96" s="13" t="s">
        <v>80</v>
      </c>
      <c r="AY96" s="206" t="s">
        <v>132</v>
      </c>
    </row>
    <row r="97" spans="2:51" s="13" customFormat="1" ht="11.25">
      <c r="B97" s="196"/>
      <c r="C97" s="197"/>
      <c r="D97" s="191" t="s">
        <v>144</v>
      </c>
      <c r="E97" s="198" t="s">
        <v>33</v>
      </c>
      <c r="F97" s="199" t="s">
        <v>146</v>
      </c>
      <c r="G97" s="197"/>
      <c r="H97" s="200">
        <v>1.6</v>
      </c>
      <c r="I97" s="201"/>
      <c r="J97" s="201"/>
      <c r="K97" s="197"/>
      <c r="L97" s="197"/>
      <c r="M97" s="202"/>
      <c r="N97" s="203"/>
      <c r="O97" s="204"/>
      <c r="P97" s="204"/>
      <c r="Q97" s="204"/>
      <c r="R97" s="204"/>
      <c r="S97" s="204"/>
      <c r="T97" s="204"/>
      <c r="U97" s="204"/>
      <c r="V97" s="204"/>
      <c r="W97" s="204"/>
      <c r="X97" s="205"/>
      <c r="AT97" s="206" t="s">
        <v>144</v>
      </c>
      <c r="AU97" s="206" t="s">
        <v>89</v>
      </c>
      <c r="AV97" s="13" t="s">
        <v>89</v>
      </c>
      <c r="AW97" s="13" t="s">
        <v>5</v>
      </c>
      <c r="AX97" s="13" t="s">
        <v>80</v>
      </c>
      <c r="AY97" s="206" t="s">
        <v>132</v>
      </c>
    </row>
    <row r="98" spans="2:51" s="13" customFormat="1" ht="11.25">
      <c r="B98" s="196"/>
      <c r="C98" s="197"/>
      <c r="D98" s="191" t="s">
        <v>144</v>
      </c>
      <c r="E98" s="198" t="s">
        <v>33</v>
      </c>
      <c r="F98" s="199" t="s">
        <v>147</v>
      </c>
      <c r="G98" s="197"/>
      <c r="H98" s="200">
        <v>0.56</v>
      </c>
      <c r="I98" s="201"/>
      <c r="J98" s="201"/>
      <c r="K98" s="197"/>
      <c r="L98" s="197"/>
      <c r="M98" s="202"/>
      <c r="N98" s="203"/>
      <c r="O98" s="204"/>
      <c r="P98" s="204"/>
      <c r="Q98" s="204"/>
      <c r="R98" s="204"/>
      <c r="S98" s="204"/>
      <c r="T98" s="204"/>
      <c r="U98" s="204"/>
      <c r="V98" s="204"/>
      <c r="W98" s="204"/>
      <c r="X98" s="205"/>
      <c r="AT98" s="206" t="s">
        <v>144</v>
      </c>
      <c r="AU98" s="206" t="s">
        <v>89</v>
      </c>
      <c r="AV98" s="13" t="s">
        <v>89</v>
      </c>
      <c r="AW98" s="13" t="s">
        <v>5</v>
      </c>
      <c r="AX98" s="13" t="s">
        <v>80</v>
      </c>
      <c r="AY98" s="206" t="s">
        <v>132</v>
      </c>
    </row>
    <row r="99" spans="2:51" s="13" customFormat="1" ht="11.25">
      <c r="B99" s="196"/>
      <c r="C99" s="197"/>
      <c r="D99" s="191" t="s">
        <v>144</v>
      </c>
      <c r="E99" s="198" t="s">
        <v>33</v>
      </c>
      <c r="F99" s="199" t="s">
        <v>148</v>
      </c>
      <c r="G99" s="197"/>
      <c r="H99" s="200">
        <v>0.9</v>
      </c>
      <c r="I99" s="201"/>
      <c r="J99" s="201"/>
      <c r="K99" s="197"/>
      <c r="L99" s="197"/>
      <c r="M99" s="202"/>
      <c r="N99" s="203"/>
      <c r="O99" s="204"/>
      <c r="P99" s="204"/>
      <c r="Q99" s="204"/>
      <c r="R99" s="204"/>
      <c r="S99" s="204"/>
      <c r="T99" s="204"/>
      <c r="U99" s="204"/>
      <c r="V99" s="204"/>
      <c r="W99" s="204"/>
      <c r="X99" s="205"/>
      <c r="AT99" s="206" t="s">
        <v>144</v>
      </c>
      <c r="AU99" s="206" t="s">
        <v>89</v>
      </c>
      <c r="AV99" s="13" t="s">
        <v>89</v>
      </c>
      <c r="AW99" s="13" t="s">
        <v>5</v>
      </c>
      <c r="AX99" s="13" t="s">
        <v>80</v>
      </c>
      <c r="AY99" s="206" t="s">
        <v>132</v>
      </c>
    </row>
    <row r="100" spans="2:51" s="13" customFormat="1" ht="11.25">
      <c r="B100" s="196"/>
      <c r="C100" s="197"/>
      <c r="D100" s="191" t="s">
        <v>144</v>
      </c>
      <c r="E100" s="198" t="s">
        <v>33</v>
      </c>
      <c r="F100" s="199" t="s">
        <v>149</v>
      </c>
      <c r="G100" s="197"/>
      <c r="H100" s="200">
        <v>4.05</v>
      </c>
      <c r="I100" s="201"/>
      <c r="J100" s="201"/>
      <c r="K100" s="197"/>
      <c r="L100" s="197"/>
      <c r="M100" s="202"/>
      <c r="N100" s="203"/>
      <c r="O100" s="204"/>
      <c r="P100" s="204"/>
      <c r="Q100" s="204"/>
      <c r="R100" s="204"/>
      <c r="S100" s="204"/>
      <c r="T100" s="204"/>
      <c r="U100" s="204"/>
      <c r="V100" s="204"/>
      <c r="W100" s="204"/>
      <c r="X100" s="205"/>
      <c r="AT100" s="206" t="s">
        <v>144</v>
      </c>
      <c r="AU100" s="206" t="s">
        <v>89</v>
      </c>
      <c r="AV100" s="13" t="s">
        <v>89</v>
      </c>
      <c r="AW100" s="13" t="s">
        <v>5</v>
      </c>
      <c r="AX100" s="13" t="s">
        <v>80</v>
      </c>
      <c r="AY100" s="206" t="s">
        <v>132</v>
      </c>
    </row>
    <row r="101" spans="1:65" s="2" customFormat="1" ht="24.2" customHeight="1">
      <c r="A101" s="35"/>
      <c r="B101" s="36"/>
      <c r="C101" s="177" t="s">
        <v>89</v>
      </c>
      <c r="D101" s="177" t="s">
        <v>135</v>
      </c>
      <c r="E101" s="178" t="s">
        <v>150</v>
      </c>
      <c r="F101" s="179" t="s">
        <v>151</v>
      </c>
      <c r="G101" s="180" t="s">
        <v>138</v>
      </c>
      <c r="H101" s="181">
        <v>15.86</v>
      </c>
      <c r="I101" s="182"/>
      <c r="J101" s="182"/>
      <c r="K101" s="183">
        <f>ROUND(P101*H101,2)</f>
        <v>0</v>
      </c>
      <c r="L101" s="179" t="s">
        <v>139</v>
      </c>
      <c r="M101" s="40"/>
      <c r="N101" s="184" t="s">
        <v>33</v>
      </c>
      <c r="O101" s="185" t="s">
        <v>49</v>
      </c>
      <c r="P101" s="186">
        <f>I101+J101</f>
        <v>0</v>
      </c>
      <c r="Q101" s="186">
        <f>ROUND(I101*H101,2)</f>
        <v>0</v>
      </c>
      <c r="R101" s="186">
        <f>ROUND(J101*H101,2)</f>
        <v>0</v>
      </c>
      <c r="S101" s="65"/>
      <c r="T101" s="187">
        <f>S101*H101</f>
        <v>0</v>
      </c>
      <c r="U101" s="187">
        <v>0.04153</v>
      </c>
      <c r="V101" s="187">
        <f>U101*H101</f>
        <v>0.6586658</v>
      </c>
      <c r="W101" s="187">
        <v>0</v>
      </c>
      <c r="X101" s="188">
        <f>W101*H101</f>
        <v>0</v>
      </c>
      <c r="Y101" s="35"/>
      <c r="Z101" s="35"/>
      <c r="AA101" s="35"/>
      <c r="AB101" s="35"/>
      <c r="AC101" s="35"/>
      <c r="AD101" s="35"/>
      <c r="AE101" s="35"/>
      <c r="AR101" s="189" t="s">
        <v>140</v>
      </c>
      <c r="AT101" s="189" t="s">
        <v>135</v>
      </c>
      <c r="AU101" s="189" t="s">
        <v>89</v>
      </c>
      <c r="AY101" s="18" t="s">
        <v>132</v>
      </c>
      <c r="BE101" s="190">
        <f>IF(O101="základní",K101,0)</f>
        <v>0</v>
      </c>
      <c r="BF101" s="190">
        <f>IF(O101="snížená",K101,0)</f>
        <v>0</v>
      </c>
      <c r="BG101" s="190">
        <f>IF(O101="zákl. přenesená",K101,0)</f>
        <v>0</v>
      </c>
      <c r="BH101" s="190">
        <f>IF(O101="sníž. přenesená",K101,0)</f>
        <v>0</v>
      </c>
      <c r="BI101" s="190">
        <f>IF(O101="nulová",K101,0)</f>
        <v>0</v>
      </c>
      <c r="BJ101" s="18" t="s">
        <v>24</v>
      </c>
      <c r="BK101" s="190">
        <f>ROUND(P101*H101,2)</f>
        <v>0</v>
      </c>
      <c r="BL101" s="18" t="s">
        <v>140</v>
      </c>
      <c r="BM101" s="189" t="s">
        <v>152</v>
      </c>
    </row>
    <row r="102" spans="1:47" s="2" customFormat="1" ht="11.25">
      <c r="A102" s="35"/>
      <c r="B102" s="36"/>
      <c r="C102" s="37"/>
      <c r="D102" s="191" t="s">
        <v>142</v>
      </c>
      <c r="E102" s="37"/>
      <c r="F102" s="192" t="s">
        <v>153</v>
      </c>
      <c r="G102" s="37"/>
      <c r="H102" s="37"/>
      <c r="I102" s="193"/>
      <c r="J102" s="193"/>
      <c r="K102" s="37"/>
      <c r="L102" s="37"/>
      <c r="M102" s="40"/>
      <c r="N102" s="194"/>
      <c r="O102" s="195"/>
      <c r="P102" s="65"/>
      <c r="Q102" s="65"/>
      <c r="R102" s="65"/>
      <c r="S102" s="65"/>
      <c r="T102" s="65"/>
      <c r="U102" s="65"/>
      <c r="V102" s="65"/>
      <c r="W102" s="65"/>
      <c r="X102" s="66"/>
      <c r="Y102" s="35"/>
      <c r="Z102" s="35"/>
      <c r="AA102" s="35"/>
      <c r="AB102" s="35"/>
      <c r="AC102" s="35"/>
      <c r="AD102" s="35"/>
      <c r="AE102" s="35"/>
      <c r="AT102" s="18" t="s">
        <v>142</v>
      </c>
      <c r="AU102" s="18" t="s">
        <v>89</v>
      </c>
    </row>
    <row r="103" spans="2:51" s="13" customFormat="1" ht="11.25">
      <c r="B103" s="196"/>
      <c r="C103" s="197"/>
      <c r="D103" s="191" t="s">
        <v>144</v>
      </c>
      <c r="E103" s="198" t="s">
        <v>33</v>
      </c>
      <c r="F103" s="199" t="s">
        <v>154</v>
      </c>
      <c r="G103" s="197"/>
      <c r="H103" s="200">
        <v>7.72</v>
      </c>
      <c r="I103" s="201"/>
      <c r="J103" s="201"/>
      <c r="K103" s="197"/>
      <c r="L103" s="197"/>
      <c r="M103" s="202"/>
      <c r="N103" s="203"/>
      <c r="O103" s="204"/>
      <c r="P103" s="204"/>
      <c r="Q103" s="204"/>
      <c r="R103" s="204"/>
      <c r="S103" s="204"/>
      <c r="T103" s="204"/>
      <c r="U103" s="204"/>
      <c r="V103" s="204"/>
      <c r="W103" s="204"/>
      <c r="X103" s="205"/>
      <c r="AT103" s="206" t="s">
        <v>144</v>
      </c>
      <c r="AU103" s="206" t="s">
        <v>89</v>
      </c>
      <c r="AV103" s="13" t="s">
        <v>89</v>
      </c>
      <c r="AW103" s="13" t="s">
        <v>5</v>
      </c>
      <c r="AX103" s="13" t="s">
        <v>80</v>
      </c>
      <c r="AY103" s="206" t="s">
        <v>132</v>
      </c>
    </row>
    <row r="104" spans="2:51" s="13" customFormat="1" ht="11.25">
      <c r="B104" s="196"/>
      <c r="C104" s="197"/>
      <c r="D104" s="191" t="s">
        <v>144</v>
      </c>
      <c r="E104" s="198" t="s">
        <v>33</v>
      </c>
      <c r="F104" s="199" t="s">
        <v>155</v>
      </c>
      <c r="G104" s="197"/>
      <c r="H104" s="200">
        <v>1.92</v>
      </c>
      <c r="I104" s="201"/>
      <c r="J104" s="201"/>
      <c r="K104" s="197"/>
      <c r="L104" s="197"/>
      <c r="M104" s="202"/>
      <c r="N104" s="203"/>
      <c r="O104" s="204"/>
      <c r="P104" s="204"/>
      <c r="Q104" s="204"/>
      <c r="R104" s="204"/>
      <c r="S104" s="204"/>
      <c r="T104" s="204"/>
      <c r="U104" s="204"/>
      <c r="V104" s="204"/>
      <c r="W104" s="204"/>
      <c r="X104" s="205"/>
      <c r="AT104" s="206" t="s">
        <v>144</v>
      </c>
      <c r="AU104" s="206" t="s">
        <v>89</v>
      </c>
      <c r="AV104" s="13" t="s">
        <v>89</v>
      </c>
      <c r="AW104" s="13" t="s">
        <v>5</v>
      </c>
      <c r="AX104" s="13" t="s">
        <v>80</v>
      </c>
      <c r="AY104" s="206" t="s">
        <v>132</v>
      </c>
    </row>
    <row r="105" spans="2:51" s="13" customFormat="1" ht="11.25">
      <c r="B105" s="196"/>
      <c r="C105" s="197"/>
      <c r="D105" s="191" t="s">
        <v>144</v>
      </c>
      <c r="E105" s="198" t="s">
        <v>33</v>
      </c>
      <c r="F105" s="199" t="s">
        <v>156</v>
      </c>
      <c r="G105" s="197"/>
      <c r="H105" s="200">
        <v>0.64</v>
      </c>
      <c r="I105" s="201"/>
      <c r="J105" s="201"/>
      <c r="K105" s="197"/>
      <c r="L105" s="197"/>
      <c r="M105" s="202"/>
      <c r="N105" s="203"/>
      <c r="O105" s="204"/>
      <c r="P105" s="204"/>
      <c r="Q105" s="204"/>
      <c r="R105" s="204"/>
      <c r="S105" s="204"/>
      <c r="T105" s="204"/>
      <c r="U105" s="204"/>
      <c r="V105" s="204"/>
      <c r="W105" s="204"/>
      <c r="X105" s="205"/>
      <c r="AT105" s="206" t="s">
        <v>144</v>
      </c>
      <c r="AU105" s="206" t="s">
        <v>89</v>
      </c>
      <c r="AV105" s="13" t="s">
        <v>89</v>
      </c>
      <c r="AW105" s="13" t="s">
        <v>5</v>
      </c>
      <c r="AX105" s="13" t="s">
        <v>80</v>
      </c>
      <c r="AY105" s="206" t="s">
        <v>132</v>
      </c>
    </row>
    <row r="106" spans="2:51" s="13" customFormat="1" ht="11.25">
      <c r="B106" s="196"/>
      <c r="C106" s="197"/>
      <c r="D106" s="191" t="s">
        <v>144</v>
      </c>
      <c r="E106" s="198" t="s">
        <v>33</v>
      </c>
      <c r="F106" s="199" t="s">
        <v>157</v>
      </c>
      <c r="G106" s="197"/>
      <c r="H106" s="200">
        <v>0.99</v>
      </c>
      <c r="I106" s="201"/>
      <c r="J106" s="201"/>
      <c r="K106" s="197"/>
      <c r="L106" s="197"/>
      <c r="M106" s="202"/>
      <c r="N106" s="203"/>
      <c r="O106" s="204"/>
      <c r="P106" s="204"/>
      <c r="Q106" s="204"/>
      <c r="R106" s="204"/>
      <c r="S106" s="204"/>
      <c r="T106" s="204"/>
      <c r="U106" s="204"/>
      <c r="V106" s="204"/>
      <c r="W106" s="204"/>
      <c r="X106" s="205"/>
      <c r="AT106" s="206" t="s">
        <v>144</v>
      </c>
      <c r="AU106" s="206" t="s">
        <v>89</v>
      </c>
      <c r="AV106" s="13" t="s">
        <v>89</v>
      </c>
      <c r="AW106" s="13" t="s">
        <v>5</v>
      </c>
      <c r="AX106" s="13" t="s">
        <v>80</v>
      </c>
      <c r="AY106" s="206" t="s">
        <v>132</v>
      </c>
    </row>
    <row r="107" spans="2:51" s="13" customFormat="1" ht="11.25">
      <c r="B107" s="196"/>
      <c r="C107" s="197"/>
      <c r="D107" s="191" t="s">
        <v>144</v>
      </c>
      <c r="E107" s="198" t="s">
        <v>33</v>
      </c>
      <c r="F107" s="199" t="s">
        <v>158</v>
      </c>
      <c r="G107" s="197"/>
      <c r="H107" s="200">
        <v>4.59</v>
      </c>
      <c r="I107" s="201"/>
      <c r="J107" s="201"/>
      <c r="K107" s="197"/>
      <c r="L107" s="197"/>
      <c r="M107" s="202"/>
      <c r="N107" s="203"/>
      <c r="O107" s="204"/>
      <c r="P107" s="204"/>
      <c r="Q107" s="204"/>
      <c r="R107" s="204"/>
      <c r="S107" s="204"/>
      <c r="T107" s="204"/>
      <c r="U107" s="204"/>
      <c r="V107" s="204"/>
      <c r="W107" s="204"/>
      <c r="X107" s="205"/>
      <c r="AT107" s="206" t="s">
        <v>144</v>
      </c>
      <c r="AU107" s="206" t="s">
        <v>89</v>
      </c>
      <c r="AV107" s="13" t="s">
        <v>89</v>
      </c>
      <c r="AW107" s="13" t="s">
        <v>5</v>
      </c>
      <c r="AX107" s="13" t="s">
        <v>80</v>
      </c>
      <c r="AY107" s="206" t="s">
        <v>132</v>
      </c>
    </row>
    <row r="108" spans="1:65" s="2" customFormat="1" ht="24.2" customHeight="1">
      <c r="A108" s="35"/>
      <c r="B108" s="36"/>
      <c r="C108" s="177" t="s">
        <v>159</v>
      </c>
      <c r="D108" s="177" t="s">
        <v>135</v>
      </c>
      <c r="E108" s="178" t="s">
        <v>160</v>
      </c>
      <c r="F108" s="179" t="s">
        <v>161</v>
      </c>
      <c r="G108" s="180" t="s">
        <v>162</v>
      </c>
      <c r="H108" s="181">
        <v>32</v>
      </c>
      <c r="I108" s="182"/>
      <c r="J108" s="182"/>
      <c r="K108" s="183">
        <f>ROUND(P108*H108,2)</f>
        <v>0</v>
      </c>
      <c r="L108" s="179" t="s">
        <v>139</v>
      </c>
      <c r="M108" s="40"/>
      <c r="N108" s="184" t="s">
        <v>33</v>
      </c>
      <c r="O108" s="185" t="s">
        <v>49</v>
      </c>
      <c r="P108" s="186">
        <f>I108+J108</f>
        <v>0</v>
      </c>
      <c r="Q108" s="186">
        <f>ROUND(I108*H108,2)</f>
        <v>0</v>
      </c>
      <c r="R108" s="186">
        <f>ROUND(J108*H108,2)</f>
        <v>0</v>
      </c>
      <c r="S108" s="65"/>
      <c r="T108" s="187">
        <f>S108*H108</f>
        <v>0</v>
      </c>
      <c r="U108" s="187">
        <v>0.00376</v>
      </c>
      <c r="V108" s="187">
        <f>U108*H108</f>
        <v>0.12032</v>
      </c>
      <c r="W108" s="187">
        <v>0</v>
      </c>
      <c r="X108" s="188">
        <f>W108*H108</f>
        <v>0</v>
      </c>
      <c r="Y108" s="35"/>
      <c r="Z108" s="35"/>
      <c r="AA108" s="35"/>
      <c r="AB108" s="35"/>
      <c r="AC108" s="35"/>
      <c r="AD108" s="35"/>
      <c r="AE108" s="35"/>
      <c r="AR108" s="189" t="s">
        <v>140</v>
      </c>
      <c r="AT108" s="189" t="s">
        <v>135</v>
      </c>
      <c r="AU108" s="189" t="s">
        <v>89</v>
      </c>
      <c r="AY108" s="18" t="s">
        <v>132</v>
      </c>
      <c r="BE108" s="190">
        <f>IF(O108="základní",K108,0)</f>
        <v>0</v>
      </c>
      <c r="BF108" s="190">
        <f>IF(O108="snížená",K108,0)</f>
        <v>0</v>
      </c>
      <c r="BG108" s="190">
        <f>IF(O108="zákl. přenesená",K108,0)</f>
        <v>0</v>
      </c>
      <c r="BH108" s="190">
        <f>IF(O108="sníž. přenesená",K108,0)</f>
        <v>0</v>
      </c>
      <c r="BI108" s="190">
        <f>IF(O108="nulová",K108,0)</f>
        <v>0</v>
      </c>
      <c r="BJ108" s="18" t="s">
        <v>24</v>
      </c>
      <c r="BK108" s="190">
        <f>ROUND(P108*H108,2)</f>
        <v>0</v>
      </c>
      <c r="BL108" s="18" t="s">
        <v>140</v>
      </c>
      <c r="BM108" s="189" t="s">
        <v>163</v>
      </c>
    </row>
    <row r="109" spans="1:47" s="2" customFormat="1" ht="11.25">
      <c r="A109" s="35"/>
      <c r="B109" s="36"/>
      <c r="C109" s="37"/>
      <c r="D109" s="191" t="s">
        <v>142</v>
      </c>
      <c r="E109" s="37"/>
      <c r="F109" s="192" t="s">
        <v>164</v>
      </c>
      <c r="G109" s="37"/>
      <c r="H109" s="37"/>
      <c r="I109" s="193"/>
      <c r="J109" s="193"/>
      <c r="K109" s="37"/>
      <c r="L109" s="37"/>
      <c r="M109" s="40"/>
      <c r="N109" s="194"/>
      <c r="O109" s="195"/>
      <c r="P109" s="65"/>
      <c r="Q109" s="65"/>
      <c r="R109" s="65"/>
      <c r="S109" s="65"/>
      <c r="T109" s="65"/>
      <c r="U109" s="65"/>
      <c r="V109" s="65"/>
      <c r="W109" s="65"/>
      <c r="X109" s="66"/>
      <c r="Y109" s="35"/>
      <c r="Z109" s="35"/>
      <c r="AA109" s="35"/>
      <c r="AB109" s="35"/>
      <c r="AC109" s="35"/>
      <c r="AD109" s="35"/>
      <c r="AE109" s="35"/>
      <c r="AT109" s="18" t="s">
        <v>142</v>
      </c>
      <c r="AU109" s="18" t="s">
        <v>89</v>
      </c>
    </row>
    <row r="110" spans="2:63" s="12" customFormat="1" ht="22.9" customHeight="1">
      <c r="B110" s="160"/>
      <c r="C110" s="161"/>
      <c r="D110" s="162" t="s">
        <v>79</v>
      </c>
      <c r="E110" s="175" t="s">
        <v>165</v>
      </c>
      <c r="F110" s="175" t="s">
        <v>166</v>
      </c>
      <c r="G110" s="161"/>
      <c r="H110" s="161"/>
      <c r="I110" s="164"/>
      <c r="J110" s="164"/>
      <c r="K110" s="176">
        <f>BK110</f>
        <v>0</v>
      </c>
      <c r="L110" s="161"/>
      <c r="M110" s="166"/>
      <c r="N110" s="167"/>
      <c r="O110" s="168"/>
      <c r="P110" s="168"/>
      <c r="Q110" s="169">
        <f>SUM(Q111:Q134)</f>
        <v>0</v>
      </c>
      <c r="R110" s="169">
        <f>SUM(R111:R134)</f>
        <v>0</v>
      </c>
      <c r="S110" s="168"/>
      <c r="T110" s="170">
        <f>SUM(T111:T134)</f>
        <v>0</v>
      </c>
      <c r="U110" s="168"/>
      <c r="V110" s="170">
        <f>SUM(V111:V134)</f>
        <v>0.0023970000000000003</v>
      </c>
      <c r="W110" s="168"/>
      <c r="X110" s="171">
        <f>SUM(X111:X134)</f>
        <v>0.5229</v>
      </c>
      <c r="AR110" s="172" t="s">
        <v>24</v>
      </c>
      <c r="AT110" s="173" t="s">
        <v>79</v>
      </c>
      <c r="AU110" s="173" t="s">
        <v>24</v>
      </c>
      <c r="AY110" s="172" t="s">
        <v>132</v>
      </c>
      <c r="BK110" s="174">
        <f>SUM(BK111:BK134)</f>
        <v>0</v>
      </c>
    </row>
    <row r="111" spans="1:65" s="2" customFormat="1" ht="24.2" customHeight="1">
      <c r="A111" s="35"/>
      <c r="B111" s="36"/>
      <c r="C111" s="177" t="s">
        <v>140</v>
      </c>
      <c r="D111" s="177" t="s">
        <v>135</v>
      </c>
      <c r="E111" s="178" t="s">
        <v>167</v>
      </c>
      <c r="F111" s="179" t="s">
        <v>168</v>
      </c>
      <c r="G111" s="180" t="s">
        <v>169</v>
      </c>
      <c r="H111" s="181">
        <v>193</v>
      </c>
      <c r="I111" s="182"/>
      <c r="J111" s="182"/>
      <c r="K111" s="183">
        <f>ROUND(P111*H111,2)</f>
        <v>0</v>
      </c>
      <c r="L111" s="179" t="s">
        <v>139</v>
      </c>
      <c r="M111" s="40"/>
      <c r="N111" s="184" t="s">
        <v>33</v>
      </c>
      <c r="O111" s="185" t="s">
        <v>49</v>
      </c>
      <c r="P111" s="186">
        <f>I111+J111</f>
        <v>0</v>
      </c>
      <c r="Q111" s="186">
        <f>ROUND(I111*H111,2)</f>
        <v>0</v>
      </c>
      <c r="R111" s="186">
        <f>ROUND(J111*H111,2)</f>
        <v>0</v>
      </c>
      <c r="S111" s="65"/>
      <c r="T111" s="187">
        <f>S111*H111</f>
        <v>0</v>
      </c>
      <c r="U111" s="187">
        <v>0</v>
      </c>
      <c r="V111" s="187">
        <f>U111*H111</f>
        <v>0</v>
      </c>
      <c r="W111" s="187">
        <v>0.001</v>
      </c>
      <c r="X111" s="188">
        <f>W111*H111</f>
        <v>0.193</v>
      </c>
      <c r="Y111" s="35"/>
      <c r="Z111" s="35"/>
      <c r="AA111" s="35"/>
      <c r="AB111" s="35"/>
      <c r="AC111" s="35"/>
      <c r="AD111" s="35"/>
      <c r="AE111" s="35"/>
      <c r="AR111" s="189" t="s">
        <v>140</v>
      </c>
      <c r="AT111" s="189" t="s">
        <v>135</v>
      </c>
      <c r="AU111" s="189" t="s">
        <v>89</v>
      </c>
      <c r="AY111" s="18" t="s">
        <v>132</v>
      </c>
      <c r="BE111" s="190">
        <f>IF(O111="základní",K111,0)</f>
        <v>0</v>
      </c>
      <c r="BF111" s="190">
        <f>IF(O111="snížená",K111,0)</f>
        <v>0</v>
      </c>
      <c r="BG111" s="190">
        <f>IF(O111="zákl. přenesená",K111,0)</f>
        <v>0</v>
      </c>
      <c r="BH111" s="190">
        <f>IF(O111="sníž. přenesená",K111,0)</f>
        <v>0</v>
      </c>
      <c r="BI111" s="190">
        <f>IF(O111="nulová",K111,0)</f>
        <v>0</v>
      </c>
      <c r="BJ111" s="18" t="s">
        <v>24</v>
      </c>
      <c r="BK111" s="190">
        <f>ROUND(P111*H111,2)</f>
        <v>0</v>
      </c>
      <c r="BL111" s="18" t="s">
        <v>140</v>
      </c>
      <c r="BM111" s="189" t="s">
        <v>170</v>
      </c>
    </row>
    <row r="112" spans="1:47" s="2" customFormat="1" ht="11.25">
      <c r="A112" s="35"/>
      <c r="B112" s="36"/>
      <c r="C112" s="37"/>
      <c r="D112" s="191" t="s">
        <v>142</v>
      </c>
      <c r="E112" s="37"/>
      <c r="F112" s="192" t="s">
        <v>171</v>
      </c>
      <c r="G112" s="37"/>
      <c r="H112" s="37"/>
      <c r="I112" s="193"/>
      <c r="J112" s="193"/>
      <c r="K112" s="37"/>
      <c r="L112" s="37"/>
      <c r="M112" s="40"/>
      <c r="N112" s="194"/>
      <c r="O112" s="195"/>
      <c r="P112" s="65"/>
      <c r="Q112" s="65"/>
      <c r="R112" s="65"/>
      <c r="S112" s="65"/>
      <c r="T112" s="65"/>
      <c r="U112" s="65"/>
      <c r="V112" s="65"/>
      <c r="W112" s="65"/>
      <c r="X112" s="66"/>
      <c r="Y112" s="35"/>
      <c r="Z112" s="35"/>
      <c r="AA112" s="35"/>
      <c r="AB112" s="35"/>
      <c r="AC112" s="35"/>
      <c r="AD112" s="35"/>
      <c r="AE112" s="35"/>
      <c r="AT112" s="18" t="s">
        <v>142</v>
      </c>
      <c r="AU112" s="18" t="s">
        <v>89</v>
      </c>
    </row>
    <row r="113" spans="1:65" s="2" customFormat="1" ht="24.2" customHeight="1">
      <c r="A113" s="35"/>
      <c r="B113" s="36"/>
      <c r="C113" s="177" t="s">
        <v>172</v>
      </c>
      <c r="D113" s="177" t="s">
        <v>135</v>
      </c>
      <c r="E113" s="178" t="s">
        <v>173</v>
      </c>
      <c r="F113" s="179" t="s">
        <v>174</v>
      </c>
      <c r="G113" s="180" t="s">
        <v>169</v>
      </c>
      <c r="H113" s="181">
        <v>32</v>
      </c>
      <c r="I113" s="182"/>
      <c r="J113" s="182"/>
      <c r="K113" s="183">
        <f>ROUND(P113*H113,2)</f>
        <v>0</v>
      </c>
      <c r="L113" s="179" t="s">
        <v>139</v>
      </c>
      <c r="M113" s="40"/>
      <c r="N113" s="184" t="s">
        <v>33</v>
      </c>
      <c r="O113" s="185" t="s">
        <v>49</v>
      </c>
      <c r="P113" s="186">
        <f>I113+J113</f>
        <v>0</v>
      </c>
      <c r="Q113" s="186">
        <f>ROUND(I113*H113,2)</f>
        <v>0</v>
      </c>
      <c r="R113" s="186">
        <f>ROUND(J113*H113,2)</f>
        <v>0</v>
      </c>
      <c r="S113" s="65"/>
      <c r="T113" s="187">
        <f>S113*H113</f>
        <v>0</v>
      </c>
      <c r="U113" s="187">
        <v>0</v>
      </c>
      <c r="V113" s="187">
        <f>U113*H113</f>
        <v>0</v>
      </c>
      <c r="W113" s="187">
        <v>0.002</v>
      </c>
      <c r="X113" s="188">
        <f>W113*H113</f>
        <v>0.064</v>
      </c>
      <c r="Y113" s="35"/>
      <c r="Z113" s="35"/>
      <c r="AA113" s="35"/>
      <c r="AB113" s="35"/>
      <c r="AC113" s="35"/>
      <c r="AD113" s="35"/>
      <c r="AE113" s="35"/>
      <c r="AR113" s="189" t="s">
        <v>140</v>
      </c>
      <c r="AT113" s="189" t="s">
        <v>135</v>
      </c>
      <c r="AU113" s="189" t="s">
        <v>89</v>
      </c>
      <c r="AY113" s="18" t="s">
        <v>132</v>
      </c>
      <c r="BE113" s="190">
        <f>IF(O113="základní",K113,0)</f>
        <v>0</v>
      </c>
      <c r="BF113" s="190">
        <f>IF(O113="snížená",K113,0)</f>
        <v>0</v>
      </c>
      <c r="BG113" s="190">
        <f>IF(O113="zákl. přenesená",K113,0)</f>
        <v>0</v>
      </c>
      <c r="BH113" s="190">
        <f>IF(O113="sníž. přenesená",K113,0)</f>
        <v>0</v>
      </c>
      <c r="BI113" s="190">
        <f>IF(O113="nulová",K113,0)</f>
        <v>0</v>
      </c>
      <c r="BJ113" s="18" t="s">
        <v>24</v>
      </c>
      <c r="BK113" s="190">
        <f>ROUND(P113*H113,2)</f>
        <v>0</v>
      </c>
      <c r="BL113" s="18" t="s">
        <v>140</v>
      </c>
      <c r="BM113" s="189" t="s">
        <v>175</v>
      </c>
    </row>
    <row r="114" spans="1:47" s="2" customFormat="1" ht="11.25">
      <c r="A114" s="35"/>
      <c r="B114" s="36"/>
      <c r="C114" s="37"/>
      <c r="D114" s="191" t="s">
        <v>142</v>
      </c>
      <c r="E114" s="37"/>
      <c r="F114" s="192" t="s">
        <v>176</v>
      </c>
      <c r="G114" s="37"/>
      <c r="H114" s="37"/>
      <c r="I114" s="193"/>
      <c r="J114" s="193"/>
      <c r="K114" s="37"/>
      <c r="L114" s="37"/>
      <c r="M114" s="40"/>
      <c r="N114" s="194"/>
      <c r="O114" s="195"/>
      <c r="P114" s="65"/>
      <c r="Q114" s="65"/>
      <c r="R114" s="65"/>
      <c r="S114" s="65"/>
      <c r="T114" s="65"/>
      <c r="U114" s="65"/>
      <c r="V114" s="65"/>
      <c r="W114" s="65"/>
      <c r="X114" s="66"/>
      <c r="Y114" s="35"/>
      <c r="Z114" s="35"/>
      <c r="AA114" s="35"/>
      <c r="AB114" s="35"/>
      <c r="AC114" s="35"/>
      <c r="AD114" s="35"/>
      <c r="AE114" s="35"/>
      <c r="AT114" s="18" t="s">
        <v>142</v>
      </c>
      <c r="AU114" s="18" t="s">
        <v>89</v>
      </c>
    </row>
    <row r="115" spans="1:65" s="2" customFormat="1" ht="24.2" customHeight="1">
      <c r="A115" s="35"/>
      <c r="B115" s="36"/>
      <c r="C115" s="177" t="s">
        <v>133</v>
      </c>
      <c r="D115" s="177" t="s">
        <v>135</v>
      </c>
      <c r="E115" s="178" t="s">
        <v>177</v>
      </c>
      <c r="F115" s="179" t="s">
        <v>178</v>
      </c>
      <c r="G115" s="180" t="s">
        <v>169</v>
      </c>
      <c r="H115" s="181">
        <v>8</v>
      </c>
      <c r="I115" s="182"/>
      <c r="J115" s="182"/>
      <c r="K115" s="183">
        <f>ROUND(P115*H115,2)</f>
        <v>0</v>
      </c>
      <c r="L115" s="179" t="s">
        <v>139</v>
      </c>
      <c r="M115" s="40"/>
      <c r="N115" s="184" t="s">
        <v>33</v>
      </c>
      <c r="O115" s="185" t="s">
        <v>49</v>
      </c>
      <c r="P115" s="186">
        <f>I115+J115</f>
        <v>0</v>
      </c>
      <c r="Q115" s="186">
        <f>ROUND(I115*H115,2)</f>
        <v>0</v>
      </c>
      <c r="R115" s="186">
        <f>ROUND(J115*H115,2)</f>
        <v>0</v>
      </c>
      <c r="S115" s="65"/>
      <c r="T115" s="187">
        <f>S115*H115</f>
        <v>0</v>
      </c>
      <c r="U115" s="187">
        <v>0</v>
      </c>
      <c r="V115" s="187">
        <f>U115*H115</f>
        <v>0</v>
      </c>
      <c r="W115" s="187">
        <v>0.002</v>
      </c>
      <c r="X115" s="188">
        <f>W115*H115</f>
        <v>0.016</v>
      </c>
      <c r="Y115" s="35"/>
      <c r="Z115" s="35"/>
      <c r="AA115" s="35"/>
      <c r="AB115" s="35"/>
      <c r="AC115" s="35"/>
      <c r="AD115" s="35"/>
      <c r="AE115" s="35"/>
      <c r="AR115" s="189" t="s">
        <v>140</v>
      </c>
      <c r="AT115" s="189" t="s">
        <v>135</v>
      </c>
      <c r="AU115" s="189" t="s">
        <v>89</v>
      </c>
      <c r="AY115" s="18" t="s">
        <v>132</v>
      </c>
      <c r="BE115" s="190">
        <f>IF(O115="základní",K115,0)</f>
        <v>0</v>
      </c>
      <c r="BF115" s="190">
        <f>IF(O115="snížená",K115,0)</f>
        <v>0</v>
      </c>
      <c r="BG115" s="190">
        <f>IF(O115="zákl. přenesená",K115,0)</f>
        <v>0</v>
      </c>
      <c r="BH115" s="190">
        <f>IF(O115="sníž. přenesená",K115,0)</f>
        <v>0</v>
      </c>
      <c r="BI115" s="190">
        <f>IF(O115="nulová",K115,0)</f>
        <v>0</v>
      </c>
      <c r="BJ115" s="18" t="s">
        <v>24</v>
      </c>
      <c r="BK115" s="190">
        <f>ROUND(P115*H115,2)</f>
        <v>0</v>
      </c>
      <c r="BL115" s="18" t="s">
        <v>140</v>
      </c>
      <c r="BM115" s="189" t="s">
        <v>179</v>
      </c>
    </row>
    <row r="116" spans="1:47" s="2" customFormat="1" ht="11.25">
      <c r="A116" s="35"/>
      <c r="B116" s="36"/>
      <c r="C116" s="37"/>
      <c r="D116" s="191" t="s">
        <v>142</v>
      </c>
      <c r="E116" s="37"/>
      <c r="F116" s="192" t="s">
        <v>180</v>
      </c>
      <c r="G116" s="37"/>
      <c r="H116" s="37"/>
      <c r="I116" s="193"/>
      <c r="J116" s="193"/>
      <c r="K116" s="37"/>
      <c r="L116" s="37"/>
      <c r="M116" s="40"/>
      <c r="N116" s="194"/>
      <c r="O116" s="195"/>
      <c r="P116" s="65"/>
      <c r="Q116" s="65"/>
      <c r="R116" s="65"/>
      <c r="S116" s="65"/>
      <c r="T116" s="65"/>
      <c r="U116" s="65"/>
      <c r="V116" s="65"/>
      <c r="W116" s="65"/>
      <c r="X116" s="66"/>
      <c r="Y116" s="35"/>
      <c r="Z116" s="35"/>
      <c r="AA116" s="35"/>
      <c r="AB116" s="35"/>
      <c r="AC116" s="35"/>
      <c r="AD116" s="35"/>
      <c r="AE116" s="35"/>
      <c r="AT116" s="18" t="s">
        <v>142</v>
      </c>
      <c r="AU116" s="18" t="s">
        <v>89</v>
      </c>
    </row>
    <row r="117" spans="1:65" s="2" customFormat="1" ht="24.2" customHeight="1">
      <c r="A117" s="35"/>
      <c r="B117" s="36"/>
      <c r="C117" s="177" t="s">
        <v>181</v>
      </c>
      <c r="D117" s="177" t="s">
        <v>135</v>
      </c>
      <c r="E117" s="178" t="s">
        <v>182</v>
      </c>
      <c r="F117" s="179" t="s">
        <v>183</v>
      </c>
      <c r="G117" s="180" t="s">
        <v>169</v>
      </c>
      <c r="H117" s="181">
        <v>9</v>
      </c>
      <c r="I117" s="182"/>
      <c r="J117" s="182"/>
      <c r="K117" s="183">
        <f>ROUND(P117*H117,2)</f>
        <v>0</v>
      </c>
      <c r="L117" s="179" t="s">
        <v>139</v>
      </c>
      <c r="M117" s="40"/>
      <c r="N117" s="184" t="s">
        <v>33</v>
      </c>
      <c r="O117" s="185" t="s">
        <v>49</v>
      </c>
      <c r="P117" s="186">
        <f>I117+J117</f>
        <v>0</v>
      </c>
      <c r="Q117" s="186">
        <f>ROUND(I117*H117,2)</f>
        <v>0</v>
      </c>
      <c r="R117" s="186">
        <f>ROUND(J117*H117,2)</f>
        <v>0</v>
      </c>
      <c r="S117" s="65"/>
      <c r="T117" s="187">
        <f>S117*H117</f>
        <v>0</v>
      </c>
      <c r="U117" s="187">
        <v>0</v>
      </c>
      <c r="V117" s="187">
        <f>U117*H117</f>
        <v>0</v>
      </c>
      <c r="W117" s="187">
        <v>0.003</v>
      </c>
      <c r="X117" s="188">
        <f>W117*H117</f>
        <v>0.027</v>
      </c>
      <c r="Y117" s="35"/>
      <c r="Z117" s="35"/>
      <c r="AA117" s="35"/>
      <c r="AB117" s="35"/>
      <c r="AC117" s="35"/>
      <c r="AD117" s="35"/>
      <c r="AE117" s="35"/>
      <c r="AR117" s="189" t="s">
        <v>140</v>
      </c>
      <c r="AT117" s="189" t="s">
        <v>135</v>
      </c>
      <c r="AU117" s="189" t="s">
        <v>89</v>
      </c>
      <c r="AY117" s="18" t="s">
        <v>132</v>
      </c>
      <c r="BE117" s="190">
        <f>IF(O117="základní",K117,0)</f>
        <v>0</v>
      </c>
      <c r="BF117" s="190">
        <f>IF(O117="snížená",K117,0)</f>
        <v>0</v>
      </c>
      <c r="BG117" s="190">
        <f>IF(O117="zákl. přenesená",K117,0)</f>
        <v>0</v>
      </c>
      <c r="BH117" s="190">
        <f>IF(O117="sníž. přenesená",K117,0)</f>
        <v>0</v>
      </c>
      <c r="BI117" s="190">
        <f>IF(O117="nulová",K117,0)</f>
        <v>0</v>
      </c>
      <c r="BJ117" s="18" t="s">
        <v>24</v>
      </c>
      <c r="BK117" s="190">
        <f>ROUND(P117*H117,2)</f>
        <v>0</v>
      </c>
      <c r="BL117" s="18" t="s">
        <v>140</v>
      </c>
      <c r="BM117" s="189" t="s">
        <v>184</v>
      </c>
    </row>
    <row r="118" spans="1:47" s="2" customFormat="1" ht="11.25">
      <c r="A118" s="35"/>
      <c r="B118" s="36"/>
      <c r="C118" s="37"/>
      <c r="D118" s="191" t="s">
        <v>142</v>
      </c>
      <c r="E118" s="37"/>
      <c r="F118" s="192" t="s">
        <v>185</v>
      </c>
      <c r="G118" s="37"/>
      <c r="H118" s="37"/>
      <c r="I118" s="193"/>
      <c r="J118" s="193"/>
      <c r="K118" s="37"/>
      <c r="L118" s="37"/>
      <c r="M118" s="40"/>
      <c r="N118" s="194"/>
      <c r="O118" s="195"/>
      <c r="P118" s="65"/>
      <c r="Q118" s="65"/>
      <c r="R118" s="65"/>
      <c r="S118" s="65"/>
      <c r="T118" s="65"/>
      <c r="U118" s="65"/>
      <c r="V118" s="65"/>
      <c r="W118" s="65"/>
      <c r="X118" s="66"/>
      <c r="Y118" s="35"/>
      <c r="Z118" s="35"/>
      <c r="AA118" s="35"/>
      <c r="AB118" s="35"/>
      <c r="AC118" s="35"/>
      <c r="AD118" s="35"/>
      <c r="AE118" s="35"/>
      <c r="AT118" s="18" t="s">
        <v>142</v>
      </c>
      <c r="AU118" s="18" t="s">
        <v>89</v>
      </c>
    </row>
    <row r="119" spans="1:65" s="2" customFormat="1" ht="24.2" customHeight="1">
      <c r="A119" s="35"/>
      <c r="B119" s="36"/>
      <c r="C119" s="177" t="s">
        <v>186</v>
      </c>
      <c r="D119" s="177" t="s">
        <v>135</v>
      </c>
      <c r="E119" s="178" t="s">
        <v>187</v>
      </c>
      <c r="F119" s="179" t="s">
        <v>188</v>
      </c>
      <c r="G119" s="180" t="s">
        <v>169</v>
      </c>
      <c r="H119" s="181">
        <v>27</v>
      </c>
      <c r="I119" s="182"/>
      <c r="J119" s="182"/>
      <c r="K119" s="183">
        <f>ROUND(P119*H119,2)</f>
        <v>0</v>
      </c>
      <c r="L119" s="179" t="s">
        <v>139</v>
      </c>
      <c r="M119" s="40"/>
      <c r="N119" s="184" t="s">
        <v>33</v>
      </c>
      <c r="O119" s="185" t="s">
        <v>49</v>
      </c>
      <c r="P119" s="186">
        <f>I119+J119</f>
        <v>0</v>
      </c>
      <c r="Q119" s="186">
        <f>ROUND(I119*H119,2)</f>
        <v>0</v>
      </c>
      <c r="R119" s="186">
        <f>ROUND(J119*H119,2)</f>
        <v>0</v>
      </c>
      <c r="S119" s="65"/>
      <c r="T119" s="187">
        <f>S119*H119</f>
        <v>0</v>
      </c>
      <c r="U119" s="187">
        <v>0</v>
      </c>
      <c r="V119" s="187">
        <f>U119*H119</f>
        <v>0</v>
      </c>
      <c r="W119" s="187">
        <v>0.005</v>
      </c>
      <c r="X119" s="188">
        <f>W119*H119</f>
        <v>0.135</v>
      </c>
      <c r="Y119" s="35"/>
      <c r="Z119" s="35"/>
      <c r="AA119" s="35"/>
      <c r="AB119" s="35"/>
      <c r="AC119" s="35"/>
      <c r="AD119" s="35"/>
      <c r="AE119" s="35"/>
      <c r="AR119" s="189" t="s">
        <v>140</v>
      </c>
      <c r="AT119" s="189" t="s">
        <v>135</v>
      </c>
      <c r="AU119" s="189" t="s">
        <v>89</v>
      </c>
      <c r="AY119" s="18" t="s">
        <v>132</v>
      </c>
      <c r="BE119" s="190">
        <f>IF(O119="základní",K119,0)</f>
        <v>0</v>
      </c>
      <c r="BF119" s="190">
        <f>IF(O119="snížená",K119,0)</f>
        <v>0</v>
      </c>
      <c r="BG119" s="190">
        <f>IF(O119="zákl. přenesená",K119,0)</f>
        <v>0</v>
      </c>
      <c r="BH119" s="190">
        <f>IF(O119="sníž. přenesená",K119,0)</f>
        <v>0</v>
      </c>
      <c r="BI119" s="190">
        <f>IF(O119="nulová",K119,0)</f>
        <v>0</v>
      </c>
      <c r="BJ119" s="18" t="s">
        <v>24</v>
      </c>
      <c r="BK119" s="190">
        <f>ROUND(P119*H119,2)</f>
        <v>0</v>
      </c>
      <c r="BL119" s="18" t="s">
        <v>140</v>
      </c>
      <c r="BM119" s="189" t="s">
        <v>189</v>
      </c>
    </row>
    <row r="120" spans="1:47" s="2" customFormat="1" ht="11.25">
      <c r="A120" s="35"/>
      <c r="B120" s="36"/>
      <c r="C120" s="37"/>
      <c r="D120" s="191" t="s">
        <v>142</v>
      </c>
      <c r="E120" s="37"/>
      <c r="F120" s="192" t="s">
        <v>190</v>
      </c>
      <c r="G120" s="37"/>
      <c r="H120" s="37"/>
      <c r="I120" s="193"/>
      <c r="J120" s="193"/>
      <c r="K120" s="37"/>
      <c r="L120" s="37"/>
      <c r="M120" s="40"/>
      <c r="N120" s="194"/>
      <c r="O120" s="195"/>
      <c r="P120" s="65"/>
      <c r="Q120" s="65"/>
      <c r="R120" s="65"/>
      <c r="S120" s="65"/>
      <c r="T120" s="65"/>
      <c r="U120" s="65"/>
      <c r="V120" s="65"/>
      <c r="W120" s="65"/>
      <c r="X120" s="66"/>
      <c r="Y120" s="35"/>
      <c r="Z120" s="35"/>
      <c r="AA120" s="35"/>
      <c r="AB120" s="35"/>
      <c r="AC120" s="35"/>
      <c r="AD120" s="35"/>
      <c r="AE120" s="35"/>
      <c r="AT120" s="18" t="s">
        <v>142</v>
      </c>
      <c r="AU120" s="18" t="s">
        <v>89</v>
      </c>
    </row>
    <row r="121" spans="1:65" s="2" customFormat="1" ht="24.2" customHeight="1">
      <c r="A121" s="35"/>
      <c r="B121" s="36"/>
      <c r="C121" s="177" t="s">
        <v>165</v>
      </c>
      <c r="D121" s="177" t="s">
        <v>135</v>
      </c>
      <c r="E121" s="178" t="s">
        <v>191</v>
      </c>
      <c r="F121" s="179" t="s">
        <v>192</v>
      </c>
      <c r="G121" s="180" t="s">
        <v>169</v>
      </c>
      <c r="H121" s="181">
        <v>0.9</v>
      </c>
      <c r="I121" s="182"/>
      <c r="J121" s="182"/>
      <c r="K121" s="183">
        <f>ROUND(P121*H121,2)</f>
        <v>0</v>
      </c>
      <c r="L121" s="179" t="s">
        <v>193</v>
      </c>
      <c r="M121" s="40"/>
      <c r="N121" s="184" t="s">
        <v>33</v>
      </c>
      <c r="O121" s="185" t="s">
        <v>49</v>
      </c>
      <c r="P121" s="186">
        <f>I121+J121</f>
        <v>0</v>
      </c>
      <c r="Q121" s="186">
        <f>ROUND(I121*H121,2)</f>
        <v>0</v>
      </c>
      <c r="R121" s="186">
        <f>ROUND(J121*H121,2)</f>
        <v>0</v>
      </c>
      <c r="S121" s="65"/>
      <c r="T121" s="187">
        <f>S121*H121</f>
        <v>0</v>
      </c>
      <c r="U121" s="187">
        <v>0.00012</v>
      </c>
      <c r="V121" s="187">
        <f>U121*H121</f>
        <v>0.00010800000000000001</v>
      </c>
      <c r="W121" s="187">
        <v>0.004</v>
      </c>
      <c r="X121" s="188">
        <f>W121*H121</f>
        <v>0.0036000000000000003</v>
      </c>
      <c r="Y121" s="35"/>
      <c r="Z121" s="35"/>
      <c r="AA121" s="35"/>
      <c r="AB121" s="35"/>
      <c r="AC121" s="35"/>
      <c r="AD121" s="35"/>
      <c r="AE121" s="35"/>
      <c r="AR121" s="189" t="s">
        <v>140</v>
      </c>
      <c r="AT121" s="189" t="s">
        <v>135</v>
      </c>
      <c r="AU121" s="189" t="s">
        <v>89</v>
      </c>
      <c r="AY121" s="18" t="s">
        <v>132</v>
      </c>
      <c r="BE121" s="190">
        <f>IF(O121="základní",K121,0)</f>
        <v>0</v>
      </c>
      <c r="BF121" s="190">
        <f>IF(O121="snížená",K121,0)</f>
        <v>0</v>
      </c>
      <c r="BG121" s="190">
        <f>IF(O121="zákl. přenesená",K121,0)</f>
        <v>0</v>
      </c>
      <c r="BH121" s="190">
        <f>IF(O121="sníž. přenesená",K121,0)</f>
        <v>0</v>
      </c>
      <c r="BI121" s="190">
        <f>IF(O121="nulová",K121,0)</f>
        <v>0</v>
      </c>
      <c r="BJ121" s="18" t="s">
        <v>24</v>
      </c>
      <c r="BK121" s="190">
        <f>ROUND(P121*H121,2)</f>
        <v>0</v>
      </c>
      <c r="BL121" s="18" t="s">
        <v>140</v>
      </c>
      <c r="BM121" s="189" t="s">
        <v>194</v>
      </c>
    </row>
    <row r="122" spans="1:47" s="2" customFormat="1" ht="19.5">
      <c r="A122" s="35"/>
      <c r="B122" s="36"/>
      <c r="C122" s="37"/>
      <c r="D122" s="191" t="s">
        <v>142</v>
      </c>
      <c r="E122" s="37"/>
      <c r="F122" s="192" t="s">
        <v>195</v>
      </c>
      <c r="G122" s="37"/>
      <c r="H122" s="37"/>
      <c r="I122" s="193"/>
      <c r="J122" s="193"/>
      <c r="K122" s="37"/>
      <c r="L122" s="37"/>
      <c r="M122" s="40"/>
      <c r="N122" s="194"/>
      <c r="O122" s="195"/>
      <c r="P122" s="65"/>
      <c r="Q122" s="65"/>
      <c r="R122" s="65"/>
      <c r="S122" s="65"/>
      <c r="T122" s="65"/>
      <c r="U122" s="65"/>
      <c r="V122" s="65"/>
      <c r="W122" s="65"/>
      <c r="X122" s="66"/>
      <c r="Y122" s="35"/>
      <c r="Z122" s="35"/>
      <c r="AA122" s="35"/>
      <c r="AB122" s="35"/>
      <c r="AC122" s="35"/>
      <c r="AD122" s="35"/>
      <c r="AE122" s="35"/>
      <c r="AT122" s="18" t="s">
        <v>142</v>
      </c>
      <c r="AU122" s="18" t="s">
        <v>89</v>
      </c>
    </row>
    <row r="123" spans="2:51" s="13" customFormat="1" ht="11.25">
      <c r="B123" s="196"/>
      <c r="C123" s="197"/>
      <c r="D123" s="191" t="s">
        <v>144</v>
      </c>
      <c r="E123" s="198" t="s">
        <v>33</v>
      </c>
      <c r="F123" s="199" t="s">
        <v>196</v>
      </c>
      <c r="G123" s="197"/>
      <c r="H123" s="200">
        <v>0.9</v>
      </c>
      <c r="I123" s="201"/>
      <c r="J123" s="201"/>
      <c r="K123" s="197"/>
      <c r="L123" s="197"/>
      <c r="M123" s="202"/>
      <c r="N123" s="203"/>
      <c r="O123" s="204"/>
      <c r="P123" s="204"/>
      <c r="Q123" s="204"/>
      <c r="R123" s="204"/>
      <c r="S123" s="204"/>
      <c r="T123" s="204"/>
      <c r="U123" s="204"/>
      <c r="V123" s="204"/>
      <c r="W123" s="204"/>
      <c r="X123" s="205"/>
      <c r="AT123" s="206" t="s">
        <v>144</v>
      </c>
      <c r="AU123" s="206" t="s">
        <v>89</v>
      </c>
      <c r="AV123" s="13" t="s">
        <v>89</v>
      </c>
      <c r="AW123" s="13" t="s">
        <v>5</v>
      </c>
      <c r="AX123" s="13" t="s">
        <v>24</v>
      </c>
      <c r="AY123" s="206" t="s">
        <v>132</v>
      </c>
    </row>
    <row r="124" spans="1:65" s="2" customFormat="1" ht="24.2" customHeight="1">
      <c r="A124" s="35"/>
      <c r="B124" s="36"/>
      <c r="C124" s="177" t="s">
        <v>29</v>
      </c>
      <c r="D124" s="177" t="s">
        <v>135</v>
      </c>
      <c r="E124" s="178" t="s">
        <v>197</v>
      </c>
      <c r="F124" s="179" t="s">
        <v>198</v>
      </c>
      <c r="G124" s="180" t="s">
        <v>169</v>
      </c>
      <c r="H124" s="181">
        <v>2.4</v>
      </c>
      <c r="I124" s="182"/>
      <c r="J124" s="182"/>
      <c r="K124" s="183">
        <f>ROUND(P124*H124,2)</f>
        <v>0</v>
      </c>
      <c r="L124" s="179" t="s">
        <v>193</v>
      </c>
      <c r="M124" s="40"/>
      <c r="N124" s="184" t="s">
        <v>33</v>
      </c>
      <c r="O124" s="185" t="s">
        <v>49</v>
      </c>
      <c r="P124" s="186">
        <f>I124+J124</f>
        <v>0</v>
      </c>
      <c r="Q124" s="186">
        <f>ROUND(I124*H124,2)</f>
        <v>0</v>
      </c>
      <c r="R124" s="186">
        <f>ROUND(J124*H124,2)</f>
        <v>0</v>
      </c>
      <c r="S124" s="65"/>
      <c r="T124" s="187">
        <f>S124*H124</f>
        <v>0</v>
      </c>
      <c r="U124" s="187">
        <v>0.00048</v>
      </c>
      <c r="V124" s="187">
        <f>U124*H124</f>
        <v>0.001152</v>
      </c>
      <c r="W124" s="187">
        <v>0.008</v>
      </c>
      <c r="X124" s="188">
        <f>W124*H124</f>
        <v>0.0192</v>
      </c>
      <c r="Y124" s="35"/>
      <c r="Z124" s="35"/>
      <c r="AA124" s="35"/>
      <c r="AB124" s="35"/>
      <c r="AC124" s="35"/>
      <c r="AD124" s="35"/>
      <c r="AE124" s="35"/>
      <c r="AR124" s="189" t="s">
        <v>140</v>
      </c>
      <c r="AT124" s="189" t="s">
        <v>135</v>
      </c>
      <c r="AU124" s="189" t="s">
        <v>89</v>
      </c>
      <c r="AY124" s="18" t="s">
        <v>132</v>
      </c>
      <c r="BE124" s="190">
        <f>IF(O124="základní",K124,0)</f>
        <v>0</v>
      </c>
      <c r="BF124" s="190">
        <f>IF(O124="snížená",K124,0)</f>
        <v>0</v>
      </c>
      <c r="BG124" s="190">
        <f>IF(O124="zákl. přenesená",K124,0)</f>
        <v>0</v>
      </c>
      <c r="BH124" s="190">
        <f>IF(O124="sníž. přenesená",K124,0)</f>
        <v>0</v>
      </c>
      <c r="BI124" s="190">
        <f>IF(O124="nulová",K124,0)</f>
        <v>0</v>
      </c>
      <c r="BJ124" s="18" t="s">
        <v>24</v>
      </c>
      <c r="BK124" s="190">
        <f>ROUND(P124*H124,2)</f>
        <v>0</v>
      </c>
      <c r="BL124" s="18" t="s">
        <v>140</v>
      </c>
      <c r="BM124" s="189" t="s">
        <v>199</v>
      </c>
    </row>
    <row r="125" spans="1:47" s="2" customFormat="1" ht="19.5">
      <c r="A125" s="35"/>
      <c r="B125" s="36"/>
      <c r="C125" s="37"/>
      <c r="D125" s="191" t="s">
        <v>142</v>
      </c>
      <c r="E125" s="37"/>
      <c r="F125" s="192" t="s">
        <v>200</v>
      </c>
      <c r="G125" s="37"/>
      <c r="H125" s="37"/>
      <c r="I125" s="193"/>
      <c r="J125" s="193"/>
      <c r="K125" s="37"/>
      <c r="L125" s="37"/>
      <c r="M125" s="40"/>
      <c r="N125" s="194"/>
      <c r="O125" s="195"/>
      <c r="P125" s="65"/>
      <c r="Q125" s="65"/>
      <c r="R125" s="65"/>
      <c r="S125" s="65"/>
      <c r="T125" s="65"/>
      <c r="U125" s="65"/>
      <c r="V125" s="65"/>
      <c r="W125" s="65"/>
      <c r="X125" s="66"/>
      <c r="Y125" s="35"/>
      <c r="Z125" s="35"/>
      <c r="AA125" s="35"/>
      <c r="AB125" s="35"/>
      <c r="AC125" s="35"/>
      <c r="AD125" s="35"/>
      <c r="AE125" s="35"/>
      <c r="AT125" s="18" t="s">
        <v>142</v>
      </c>
      <c r="AU125" s="18" t="s">
        <v>89</v>
      </c>
    </row>
    <row r="126" spans="2:51" s="13" customFormat="1" ht="11.25">
      <c r="B126" s="196"/>
      <c r="C126" s="197"/>
      <c r="D126" s="191" t="s">
        <v>144</v>
      </c>
      <c r="E126" s="198" t="s">
        <v>33</v>
      </c>
      <c r="F126" s="199" t="s">
        <v>201</v>
      </c>
      <c r="G126" s="197"/>
      <c r="H126" s="200">
        <v>2.4</v>
      </c>
      <c r="I126" s="201"/>
      <c r="J126" s="201"/>
      <c r="K126" s="197"/>
      <c r="L126" s="197"/>
      <c r="M126" s="202"/>
      <c r="N126" s="203"/>
      <c r="O126" s="204"/>
      <c r="P126" s="204"/>
      <c r="Q126" s="204"/>
      <c r="R126" s="204"/>
      <c r="S126" s="204"/>
      <c r="T126" s="204"/>
      <c r="U126" s="204"/>
      <c r="V126" s="204"/>
      <c r="W126" s="204"/>
      <c r="X126" s="205"/>
      <c r="AT126" s="206" t="s">
        <v>144</v>
      </c>
      <c r="AU126" s="206" t="s">
        <v>89</v>
      </c>
      <c r="AV126" s="13" t="s">
        <v>89</v>
      </c>
      <c r="AW126" s="13" t="s">
        <v>5</v>
      </c>
      <c r="AX126" s="13" t="s">
        <v>24</v>
      </c>
      <c r="AY126" s="206" t="s">
        <v>132</v>
      </c>
    </row>
    <row r="127" spans="1:65" s="2" customFormat="1" ht="24.2" customHeight="1">
      <c r="A127" s="35"/>
      <c r="B127" s="36"/>
      <c r="C127" s="177" t="s">
        <v>202</v>
      </c>
      <c r="D127" s="177" t="s">
        <v>135</v>
      </c>
      <c r="E127" s="178" t="s">
        <v>203</v>
      </c>
      <c r="F127" s="179" t="s">
        <v>204</v>
      </c>
      <c r="G127" s="180" t="s">
        <v>169</v>
      </c>
      <c r="H127" s="181">
        <v>0.3</v>
      </c>
      <c r="I127" s="182"/>
      <c r="J127" s="182"/>
      <c r="K127" s="183">
        <f>ROUND(P127*H127,2)</f>
        <v>0</v>
      </c>
      <c r="L127" s="179" t="s">
        <v>193</v>
      </c>
      <c r="M127" s="40"/>
      <c r="N127" s="184" t="s">
        <v>33</v>
      </c>
      <c r="O127" s="185" t="s">
        <v>49</v>
      </c>
      <c r="P127" s="186">
        <f>I127+J127</f>
        <v>0</v>
      </c>
      <c r="Q127" s="186">
        <f>ROUND(I127*H127,2)</f>
        <v>0</v>
      </c>
      <c r="R127" s="186">
        <f>ROUND(J127*H127,2)</f>
        <v>0</v>
      </c>
      <c r="S127" s="65"/>
      <c r="T127" s="187">
        <f>S127*H127</f>
        <v>0</v>
      </c>
      <c r="U127" s="187">
        <v>0.00059</v>
      </c>
      <c r="V127" s="187">
        <f>U127*H127</f>
        <v>0.000177</v>
      </c>
      <c r="W127" s="187">
        <v>0.015</v>
      </c>
      <c r="X127" s="188">
        <f>W127*H127</f>
        <v>0.0045</v>
      </c>
      <c r="Y127" s="35"/>
      <c r="Z127" s="35"/>
      <c r="AA127" s="35"/>
      <c r="AB127" s="35"/>
      <c r="AC127" s="35"/>
      <c r="AD127" s="35"/>
      <c r="AE127" s="35"/>
      <c r="AR127" s="189" t="s">
        <v>140</v>
      </c>
      <c r="AT127" s="189" t="s">
        <v>135</v>
      </c>
      <c r="AU127" s="189" t="s">
        <v>89</v>
      </c>
      <c r="AY127" s="18" t="s">
        <v>132</v>
      </c>
      <c r="BE127" s="190">
        <f>IF(O127="základní",K127,0)</f>
        <v>0</v>
      </c>
      <c r="BF127" s="190">
        <f>IF(O127="snížená",K127,0)</f>
        <v>0</v>
      </c>
      <c r="BG127" s="190">
        <f>IF(O127="zákl. přenesená",K127,0)</f>
        <v>0</v>
      </c>
      <c r="BH127" s="190">
        <f>IF(O127="sníž. přenesená",K127,0)</f>
        <v>0</v>
      </c>
      <c r="BI127" s="190">
        <f>IF(O127="nulová",K127,0)</f>
        <v>0</v>
      </c>
      <c r="BJ127" s="18" t="s">
        <v>24</v>
      </c>
      <c r="BK127" s="190">
        <f>ROUND(P127*H127,2)</f>
        <v>0</v>
      </c>
      <c r="BL127" s="18" t="s">
        <v>140</v>
      </c>
      <c r="BM127" s="189" t="s">
        <v>205</v>
      </c>
    </row>
    <row r="128" spans="1:47" s="2" customFormat="1" ht="19.5">
      <c r="A128" s="35"/>
      <c r="B128" s="36"/>
      <c r="C128" s="37"/>
      <c r="D128" s="191" t="s">
        <v>142</v>
      </c>
      <c r="E128" s="37"/>
      <c r="F128" s="192" t="s">
        <v>206</v>
      </c>
      <c r="G128" s="37"/>
      <c r="H128" s="37"/>
      <c r="I128" s="193"/>
      <c r="J128" s="193"/>
      <c r="K128" s="37"/>
      <c r="L128" s="37"/>
      <c r="M128" s="40"/>
      <c r="N128" s="194"/>
      <c r="O128" s="195"/>
      <c r="P128" s="65"/>
      <c r="Q128" s="65"/>
      <c r="R128" s="65"/>
      <c r="S128" s="65"/>
      <c r="T128" s="65"/>
      <c r="U128" s="65"/>
      <c r="V128" s="65"/>
      <c r="W128" s="65"/>
      <c r="X128" s="66"/>
      <c r="Y128" s="35"/>
      <c r="Z128" s="35"/>
      <c r="AA128" s="35"/>
      <c r="AB128" s="35"/>
      <c r="AC128" s="35"/>
      <c r="AD128" s="35"/>
      <c r="AE128" s="35"/>
      <c r="AT128" s="18" t="s">
        <v>142</v>
      </c>
      <c r="AU128" s="18" t="s">
        <v>89</v>
      </c>
    </row>
    <row r="129" spans="1:65" s="2" customFormat="1" ht="24.2" customHeight="1">
      <c r="A129" s="35"/>
      <c r="B129" s="36"/>
      <c r="C129" s="177" t="s">
        <v>207</v>
      </c>
      <c r="D129" s="177" t="s">
        <v>135</v>
      </c>
      <c r="E129" s="178" t="s">
        <v>208</v>
      </c>
      <c r="F129" s="179" t="s">
        <v>209</v>
      </c>
      <c r="G129" s="180" t="s">
        <v>169</v>
      </c>
      <c r="H129" s="181">
        <v>0.6</v>
      </c>
      <c r="I129" s="182"/>
      <c r="J129" s="182"/>
      <c r="K129" s="183">
        <f>ROUND(P129*H129,2)</f>
        <v>0</v>
      </c>
      <c r="L129" s="179" t="s">
        <v>193</v>
      </c>
      <c r="M129" s="40"/>
      <c r="N129" s="184" t="s">
        <v>33</v>
      </c>
      <c r="O129" s="185" t="s">
        <v>49</v>
      </c>
      <c r="P129" s="186">
        <f>I129+J129</f>
        <v>0</v>
      </c>
      <c r="Q129" s="186">
        <f>ROUND(I129*H129,2)</f>
        <v>0</v>
      </c>
      <c r="R129" s="186">
        <f>ROUND(J129*H129,2)</f>
        <v>0</v>
      </c>
      <c r="S129" s="65"/>
      <c r="T129" s="187">
        <f>S129*H129</f>
        <v>0</v>
      </c>
      <c r="U129" s="187">
        <v>0.00067</v>
      </c>
      <c r="V129" s="187">
        <f>U129*H129</f>
        <v>0.000402</v>
      </c>
      <c r="W129" s="187">
        <v>0.031</v>
      </c>
      <c r="X129" s="188">
        <f>W129*H129</f>
        <v>0.0186</v>
      </c>
      <c r="Y129" s="35"/>
      <c r="Z129" s="35"/>
      <c r="AA129" s="35"/>
      <c r="AB129" s="35"/>
      <c r="AC129" s="35"/>
      <c r="AD129" s="35"/>
      <c r="AE129" s="35"/>
      <c r="AR129" s="189" t="s">
        <v>140</v>
      </c>
      <c r="AT129" s="189" t="s">
        <v>135</v>
      </c>
      <c r="AU129" s="189" t="s">
        <v>89</v>
      </c>
      <c r="AY129" s="18" t="s">
        <v>132</v>
      </c>
      <c r="BE129" s="190">
        <f>IF(O129="základní",K129,0)</f>
        <v>0</v>
      </c>
      <c r="BF129" s="190">
        <f>IF(O129="snížená",K129,0)</f>
        <v>0</v>
      </c>
      <c r="BG129" s="190">
        <f>IF(O129="zákl. přenesená",K129,0)</f>
        <v>0</v>
      </c>
      <c r="BH129" s="190">
        <f>IF(O129="sníž. přenesená",K129,0)</f>
        <v>0</v>
      </c>
      <c r="BI129" s="190">
        <f>IF(O129="nulová",K129,0)</f>
        <v>0</v>
      </c>
      <c r="BJ129" s="18" t="s">
        <v>24</v>
      </c>
      <c r="BK129" s="190">
        <f>ROUND(P129*H129,2)</f>
        <v>0</v>
      </c>
      <c r="BL129" s="18" t="s">
        <v>140</v>
      </c>
      <c r="BM129" s="189" t="s">
        <v>210</v>
      </c>
    </row>
    <row r="130" spans="1:47" s="2" customFormat="1" ht="19.5">
      <c r="A130" s="35"/>
      <c r="B130" s="36"/>
      <c r="C130" s="37"/>
      <c r="D130" s="191" t="s">
        <v>142</v>
      </c>
      <c r="E130" s="37"/>
      <c r="F130" s="192" t="s">
        <v>211</v>
      </c>
      <c r="G130" s="37"/>
      <c r="H130" s="37"/>
      <c r="I130" s="193"/>
      <c r="J130" s="193"/>
      <c r="K130" s="37"/>
      <c r="L130" s="37"/>
      <c r="M130" s="40"/>
      <c r="N130" s="194"/>
      <c r="O130" s="195"/>
      <c r="P130" s="65"/>
      <c r="Q130" s="65"/>
      <c r="R130" s="65"/>
      <c r="S130" s="65"/>
      <c r="T130" s="65"/>
      <c r="U130" s="65"/>
      <c r="V130" s="65"/>
      <c r="W130" s="65"/>
      <c r="X130" s="66"/>
      <c r="Y130" s="35"/>
      <c r="Z130" s="35"/>
      <c r="AA130" s="35"/>
      <c r="AB130" s="35"/>
      <c r="AC130" s="35"/>
      <c r="AD130" s="35"/>
      <c r="AE130" s="35"/>
      <c r="AT130" s="18" t="s">
        <v>142</v>
      </c>
      <c r="AU130" s="18" t="s">
        <v>89</v>
      </c>
    </row>
    <row r="131" spans="2:51" s="13" customFormat="1" ht="11.25">
      <c r="B131" s="196"/>
      <c r="C131" s="197"/>
      <c r="D131" s="191" t="s">
        <v>144</v>
      </c>
      <c r="E131" s="198" t="s">
        <v>33</v>
      </c>
      <c r="F131" s="199" t="s">
        <v>212</v>
      </c>
      <c r="G131" s="197"/>
      <c r="H131" s="200">
        <v>0.6</v>
      </c>
      <c r="I131" s="201"/>
      <c r="J131" s="201"/>
      <c r="K131" s="197"/>
      <c r="L131" s="197"/>
      <c r="M131" s="202"/>
      <c r="N131" s="203"/>
      <c r="O131" s="204"/>
      <c r="P131" s="204"/>
      <c r="Q131" s="204"/>
      <c r="R131" s="204"/>
      <c r="S131" s="204"/>
      <c r="T131" s="204"/>
      <c r="U131" s="204"/>
      <c r="V131" s="204"/>
      <c r="W131" s="204"/>
      <c r="X131" s="205"/>
      <c r="AT131" s="206" t="s">
        <v>144</v>
      </c>
      <c r="AU131" s="206" t="s">
        <v>89</v>
      </c>
      <c r="AV131" s="13" t="s">
        <v>89</v>
      </c>
      <c r="AW131" s="13" t="s">
        <v>5</v>
      </c>
      <c r="AX131" s="13" t="s">
        <v>24</v>
      </c>
      <c r="AY131" s="206" t="s">
        <v>132</v>
      </c>
    </row>
    <row r="132" spans="1:65" s="2" customFormat="1" ht="24.2" customHeight="1">
      <c r="A132" s="35"/>
      <c r="B132" s="36"/>
      <c r="C132" s="177" t="s">
        <v>213</v>
      </c>
      <c r="D132" s="177" t="s">
        <v>135</v>
      </c>
      <c r="E132" s="178" t="s">
        <v>214</v>
      </c>
      <c r="F132" s="179" t="s">
        <v>215</v>
      </c>
      <c r="G132" s="180" t="s">
        <v>169</v>
      </c>
      <c r="H132" s="181">
        <v>0.6</v>
      </c>
      <c r="I132" s="182"/>
      <c r="J132" s="182"/>
      <c r="K132" s="183">
        <f>ROUND(P132*H132,2)</f>
        <v>0</v>
      </c>
      <c r="L132" s="179" t="s">
        <v>193</v>
      </c>
      <c r="M132" s="40"/>
      <c r="N132" s="184" t="s">
        <v>33</v>
      </c>
      <c r="O132" s="185" t="s">
        <v>49</v>
      </c>
      <c r="P132" s="186">
        <f>I132+J132</f>
        <v>0</v>
      </c>
      <c r="Q132" s="186">
        <f>ROUND(I132*H132,2)</f>
        <v>0</v>
      </c>
      <c r="R132" s="186">
        <f>ROUND(J132*H132,2)</f>
        <v>0</v>
      </c>
      <c r="S132" s="65"/>
      <c r="T132" s="187">
        <f>S132*H132</f>
        <v>0</v>
      </c>
      <c r="U132" s="187">
        <v>0.00093</v>
      </c>
      <c r="V132" s="187">
        <f>U132*H132</f>
        <v>0.000558</v>
      </c>
      <c r="W132" s="187">
        <v>0.07</v>
      </c>
      <c r="X132" s="188">
        <f>W132*H132</f>
        <v>0.042</v>
      </c>
      <c r="Y132" s="35"/>
      <c r="Z132" s="35"/>
      <c r="AA132" s="35"/>
      <c r="AB132" s="35"/>
      <c r="AC132" s="35"/>
      <c r="AD132" s="35"/>
      <c r="AE132" s="35"/>
      <c r="AR132" s="189" t="s">
        <v>140</v>
      </c>
      <c r="AT132" s="189" t="s">
        <v>135</v>
      </c>
      <c r="AU132" s="189" t="s">
        <v>89</v>
      </c>
      <c r="AY132" s="18" t="s">
        <v>132</v>
      </c>
      <c r="BE132" s="190">
        <f>IF(O132="základní",K132,0)</f>
        <v>0</v>
      </c>
      <c r="BF132" s="190">
        <f>IF(O132="snížená",K132,0)</f>
        <v>0</v>
      </c>
      <c r="BG132" s="190">
        <f>IF(O132="zákl. přenesená",K132,0)</f>
        <v>0</v>
      </c>
      <c r="BH132" s="190">
        <f>IF(O132="sníž. přenesená",K132,0)</f>
        <v>0</v>
      </c>
      <c r="BI132" s="190">
        <f>IF(O132="nulová",K132,0)</f>
        <v>0</v>
      </c>
      <c r="BJ132" s="18" t="s">
        <v>24</v>
      </c>
      <c r="BK132" s="190">
        <f>ROUND(P132*H132,2)</f>
        <v>0</v>
      </c>
      <c r="BL132" s="18" t="s">
        <v>140</v>
      </c>
      <c r="BM132" s="189" t="s">
        <v>216</v>
      </c>
    </row>
    <row r="133" spans="1:47" s="2" customFormat="1" ht="19.5">
      <c r="A133" s="35"/>
      <c r="B133" s="36"/>
      <c r="C133" s="37"/>
      <c r="D133" s="191" t="s">
        <v>142</v>
      </c>
      <c r="E133" s="37"/>
      <c r="F133" s="192" t="s">
        <v>217</v>
      </c>
      <c r="G133" s="37"/>
      <c r="H133" s="37"/>
      <c r="I133" s="193"/>
      <c r="J133" s="193"/>
      <c r="K133" s="37"/>
      <c r="L133" s="37"/>
      <c r="M133" s="40"/>
      <c r="N133" s="194"/>
      <c r="O133" s="195"/>
      <c r="P133" s="65"/>
      <c r="Q133" s="65"/>
      <c r="R133" s="65"/>
      <c r="S133" s="65"/>
      <c r="T133" s="65"/>
      <c r="U133" s="65"/>
      <c r="V133" s="65"/>
      <c r="W133" s="65"/>
      <c r="X133" s="66"/>
      <c r="Y133" s="35"/>
      <c r="Z133" s="35"/>
      <c r="AA133" s="35"/>
      <c r="AB133" s="35"/>
      <c r="AC133" s="35"/>
      <c r="AD133" s="35"/>
      <c r="AE133" s="35"/>
      <c r="AT133" s="18" t="s">
        <v>142</v>
      </c>
      <c r="AU133" s="18" t="s">
        <v>89</v>
      </c>
    </row>
    <row r="134" spans="2:51" s="13" customFormat="1" ht="11.25">
      <c r="B134" s="196"/>
      <c r="C134" s="197"/>
      <c r="D134" s="191" t="s">
        <v>144</v>
      </c>
      <c r="E134" s="198" t="s">
        <v>33</v>
      </c>
      <c r="F134" s="199" t="s">
        <v>212</v>
      </c>
      <c r="G134" s="197"/>
      <c r="H134" s="200">
        <v>0.6</v>
      </c>
      <c r="I134" s="201"/>
      <c r="J134" s="201"/>
      <c r="K134" s="197"/>
      <c r="L134" s="197"/>
      <c r="M134" s="202"/>
      <c r="N134" s="203"/>
      <c r="O134" s="204"/>
      <c r="P134" s="204"/>
      <c r="Q134" s="204"/>
      <c r="R134" s="204"/>
      <c r="S134" s="204"/>
      <c r="T134" s="204"/>
      <c r="U134" s="204"/>
      <c r="V134" s="204"/>
      <c r="W134" s="204"/>
      <c r="X134" s="205"/>
      <c r="AT134" s="206" t="s">
        <v>144</v>
      </c>
      <c r="AU134" s="206" t="s">
        <v>89</v>
      </c>
      <c r="AV134" s="13" t="s">
        <v>89</v>
      </c>
      <c r="AW134" s="13" t="s">
        <v>5</v>
      </c>
      <c r="AX134" s="13" t="s">
        <v>24</v>
      </c>
      <c r="AY134" s="206" t="s">
        <v>132</v>
      </c>
    </row>
    <row r="135" spans="2:63" s="12" customFormat="1" ht="22.9" customHeight="1">
      <c r="B135" s="160"/>
      <c r="C135" s="161"/>
      <c r="D135" s="162" t="s">
        <v>79</v>
      </c>
      <c r="E135" s="175" t="s">
        <v>218</v>
      </c>
      <c r="F135" s="175" t="s">
        <v>219</v>
      </c>
      <c r="G135" s="161"/>
      <c r="H135" s="161"/>
      <c r="I135" s="164"/>
      <c r="J135" s="164"/>
      <c r="K135" s="176">
        <f>BK135</f>
        <v>0</v>
      </c>
      <c r="L135" s="161"/>
      <c r="M135" s="166"/>
      <c r="N135" s="167"/>
      <c r="O135" s="168"/>
      <c r="P135" s="168"/>
      <c r="Q135" s="169">
        <f>SUM(Q136:Q144)</f>
        <v>0</v>
      </c>
      <c r="R135" s="169">
        <f>SUM(R136:R144)</f>
        <v>0</v>
      </c>
      <c r="S135" s="168"/>
      <c r="T135" s="170">
        <f>SUM(T136:T144)</f>
        <v>0</v>
      </c>
      <c r="U135" s="168"/>
      <c r="V135" s="170">
        <f>SUM(V136:V144)</f>
        <v>0</v>
      </c>
      <c r="W135" s="168"/>
      <c r="X135" s="171">
        <f>SUM(X136:X144)</f>
        <v>0</v>
      </c>
      <c r="AR135" s="172" t="s">
        <v>24</v>
      </c>
      <c r="AT135" s="173" t="s">
        <v>79</v>
      </c>
      <c r="AU135" s="173" t="s">
        <v>24</v>
      </c>
      <c r="AY135" s="172" t="s">
        <v>132</v>
      </c>
      <c r="BK135" s="174">
        <f>SUM(BK136:BK144)</f>
        <v>0</v>
      </c>
    </row>
    <row r="136" spans="1:65" s="2" customFormat="1" ht="24.2" customHeight="1">
      <c r="A136" s="35"/>
      <c r="B136" s="36"/>
      <c r="C136" s="177" t="s">
        <v>220</v>
      </c>
      <c r="D136" s="177" t="s">
        <v>135</v>
      </c>
      <c r="E136" s="178" t="s">
        <v>221</v>
      </c>
      <c r="F136" s="179" t="s">
        <v>222</v>
      </c>
      <c r="G136" s="180" t="s">
        <v>223</v>
      </c>
      <c r="H136" s="181">
        <v>0.523</v>
      </c>
      <c r="I136" s="182"/>
      <c r="J136" s="182"/>
      <c r="K136" s="183">
        <f>ROUND(P136*H136,2)</f>
        <v>0</v>
      </c>
      <c r="L136" s="179" t="s">
        <v>139</v>
      </c>
      <c r="M136" s="40"/>
      <c r="N136" s="184" t="s">
        <v>33</v>
      </c>
      <c r="O136" s="185" t="s">
        <v>49</v>
      </c>
      <c r="P136" s="186">
        <f>I136+J136</f>
        <v>0</v>
      </c>
      <c r="Q136" s="186">
        <f>ROUND(I136*H136,2)</f>
        <v>0</v>
      </c>
      <c r="R136" s="186">
        <f>ROUND(J136*H136,2)</f>
        <v>0</v>
      </c>
      <c r="S136" s="65"/>
      <c r="T136" s="187">
        <f>S136*H136</f>
        <v>0</v>
      </c>
      <c r="U136" s="187">
        <v>0</v>
      </c>
      <c r="V136" s="187">
        <f>U136*H136</f>
        <v>0</v>
      </c>
      <c r="W136" s="187">
        <v>0</v>
      </c>
      <c r="X136" s="188">
        <f>W136*H136</f>
        <v>0</v>
      </c>
      <c r="Y136" s="35"/>
      <c r="Z136" s="35"/>
      <c r="AA136" s="35"/>
      <c r="AB136" s="35"/>
      <c r="AC136" s="35"/>
      <c r="AD136" s="35"/>
      <c r="AE136" s="35"/>
      <c r="AR136" s="189" t="s">
        <v>140</v>
      </c>
      <c r="AT136" s="189" t="s">
        <v>135</v>
      </c>
      <c r="AU136" s="189" t="s">
        <v>89</v>
      </c>
      <c r="AY136" s="18" t="s">
        <v>132</v>
      </c>
      <c r="BE136" s="190">
        <f>IF(O136="základní",K136,0)</f>
        <v>0</v>
      </c>
      <c r="BF136" s="190">
        <f>IF(O136="snížená",K136,0)</f>
        <v>0</v>
      </c>
      <c r="BG136" s="190">
        <f>IF(O136="zákl. přenesená",K136,0)</f>
        <v>0</v>
      </c>
      <c r="BH136" s="190">
        <f>IF(O136="sníž. přenesená",K136,0)</f>
        <v>0</v>
      </c>
      <c r="BI136" s="190">
        <f>IF(O136="nulová",K136,0)</f>
        <v>0</v>
      </c>
      <c r="BJ136" s="18" t="s">
        <v>24</v>
      </c>
      <c r="BK136" s="190">
        <f>ROUND(P136*H136,2)</f>
        <v>0</v>
      </c>
      <c r="BL136" s="18" t="s">
        <v>140</v>
      </c>
      <c r="BM136" s="189" t="s">
        <v>224</v>
      </c>
    </row>
    <row r="137" spans="1:47" s="2" customFormat="1" ht="11.25">
      <c r="A137" s="35"/>
      <c r="B137" s="36"/>
      <c r="C137" s="37"/>
      <c r="D137" s="191" t="s">
        <v>142</v>
      </c>
      <c r="E137" s="37"/>
      <c r="F137" s="192" t="s">
        <v>225</v>
      </c>
      <c r="G137" s="37"/>
      <c r="H137" s="37"/>
      <c r="I137" s="193"/>
      <c r="J137" s="193"/>
      <c r="K137" s="37"/>
      <c r="L137" s="37"/>
      <c r="M137" s="40"/>
      <c r="N137" s="194"/>
      <c r="O137" s="195"/>
      <c r="P137" s="65"/>
      <c r="Q137" s="65"/>
      <c r="R137" s="65"/>
      <c r="S137" s="65"/>
      <c r="T137" s="65"/>
      <c r="U137" s="65"/>
      <c r="V137" s="65"/>
      <c r="W137" s="65"/>
      <c r="X137" s="66"/>
      <c r="Y137" s="35"/>
      <c r="Z137" s="35"/>
      <c r="AA137" s="35"/>
      <c r="AB137" s="35"/>
      <c r="AC137" s="35"/>
      <c r="AD137" s="35"/>
      <c r="AE137" s="35"/>
      <c r="AT137" s="18" t="s">
        <v>142</v>
      </c>
      <c r="AU137" s="18" t="s">
        <v>89</v>
      </c>
    </row>
    <row r="138" spans="1:65" s="2" customFormat="1" ht="24.2" customHeight="1">
      <c r="A138" s="35"/>
      <c r="B138" s="36"/>
      <c r="C138" s="177" t="s">
        <v>9</v>
      </c>
      <c r="D138" s="177" t="s">
        <v>135</v>
      </c>
      <c r="E138" s="178" t="s">
        <v>226</v>
      </c>
      <c r="F138" s="179" t="s">
        <v>227</v>
      </c>
      <c r="G138" s="180" t="s">
        <v>223</v>
      </c>
      <c r="H138" s="181">
        <v>0.523</v>
      </c>
      <c r="I138" s="182"/>
      <c r="J138" s="182"/>
      <c r="K138" s="183">
        <f>ROUND(P138*H138,2)</f>
        <v>0</v>
      </c>
      <c r="L138" s="179" t="s">
        <v>139</v>
      </c>
      <c r="M138" s="40"/>
      <c r="N138" s="184" t="s">
        <v>33</v>
      </c>
      <c r="O138" s="185" t="s">
        <v>49</v>
      </c>
      <c r="P138" s="186">
        <f>I138+J138</f>
        <v>0</v>
      </c>
      <c r="Q138" s="186">
        <f>ROUND(I138*H138,2)</f>
        <v>0</v>
      </c>
      <c r="R138" s="186">
        <f>ROUND(J138*H138,2)</f>
        <v>0</v>
      </c>
      <c r="S138" s="65"/>
      <c r="T138" s="187">
        <f>S138*H138</f>
        <v>0</v>
      </c>
      <c r="U138" s="187">
        <v>0</v>
      </c>
      <c r="V138" s="187">
        <f>U138*H138</f>
        <v>0</v>
      </c>
      <c r="W138" s="187">
        <v>0</v>
      </c>
      <c r="X138" s="188">
        <f>W138*H138</f>
        <v>0</v>
      </c>
      <c r="Y138" s="35"/>
      <c r="Z138" s="35"/>
      <c r="AA138" s="35"/>
      <c r="AB138" s="35"/>
      <c r="AC138" s="35"/>
      <c r="AD138" s="35"/>
      <c r="AE138" s="35"/>
      <c r="AR138" s="189" t="s">
        <v>140</v>
      </c>
      <c r="AT138" s="189" t="s">
        <v>135</v>
      </c>
      <c r="AU138" s="189" t="s">
        <v>89</v>
      </c>
      <c r="AY138" s="18" t="s">
        <v>132</v>
      </c>
      <c r="BE138" s="190">
        <f>IF(O138="základní",K138,0)</f>
        <v>0</v>
      </c>
      <c r="BF138" s="190">
        <f>IF(O138="snížená",K138,0)</f>
        <v>0</v>
      </c>
      <c r="BG138" s="190">
        <f>IF(O138="zákl. přenesená",K138,0)</f>
        <v>0</v>
      </c>
      <c r="BH138" s="190">
        <f>IF(O138="sníž. přenesená",K138,0)</f>
        <v>0</v>
      </c>
      <c r="BI138" s="190">
        <f>IF(O138="nulová",K138,0)</f>
        <v>0</v>
      </c>
      <c r="BJ138" s="18" t="s">
        <v>24</v>
      </c>
      <c r="BK138" s="190">
        <f>ROUND(P138*H138,2)</f>
        <v>0</v>
      </c>
      <c r="BL138" s="18" t="s">
        <v>140</v>
      </c>
      <c r="BM138" s="189" t="s">
        <v>228</v>
      </c>
    </row>
    <row r="139" spans="1:47" s="2" customFormat="1" ht="11.25">
      <c r="A139" s="35"/>
      <c r="B139" s="36"/>
      <c r="C139" s="37"/>
      <c r="D139" s="191" t="s">
        <v>142</v>
      </c>
      <c r="E139" s="37"/>
      <c r="F139" s="192" t="s">
        <v>229</v>
      </c>
      <c r="G139" s="37"/>
      <c r="H139" s="37"/>
      <c r="I139" s="193"/>
      <c r="J139" s="193"/>
      <c r="K139" s="37"/>
      <c r="L139" s="37"/>
      <c r="M139" s="40"/>
      <c r="N139" s="194"/>
      <c r="O139" s="195"/>
      <c r="P139" s="65"/>
      <c r="Q139" s="65"/>
      <c r="R139" s="65"/>
      <c r="S139" s="65"/>
      <c r="T139" s="65"/>
      <c r="U139" s="65"/>
      <c r="V139" s="65"/>
      <c r="W139" s="65"/>
      <c r="X139" s="66"/>
      <c r="Y139" s="35"/>
      <c r="Z139" s="35"/>
      <c r="AA139" s="35"/>
      <c r="AB139" s="35"/>
      <c r="AC139" s="35"/>
      <c r="AD139" s="35"/>
      <c r="AE139" s="35"/>
      <c r="AT139" s="18" t="s">
        <v>142</v>
      </c>
      <c r="AU139" s="18" t="s">
        <v>89</v>
      </c>
    </row>
    <row r="140" spans="1:65" s="2" customFormat="1" ht="24.2" customHeight="1">
      <c r="A140" s="35"/>
      <c r="B140" s="36"/>
      <c r="C140" s="177" t="s">
        <v>230</v>
      </c>
      <c r="D140" s="177" t="s">
        <v>135</v>
      </c>
      <c r="E140" s="178" t="s">
        <v>231</v>
      </c>
      <c r="F140" s="179" t="s">
        <v>232</v>
      </c>
      <c r="G140" s="180" t="s">
        <v>223</v>
      </c>
      <c r="H140" s="181">
        <v>4.707</v>
      </c>
      <c r="I140" s="182"/>
      <c r="J140" s="182"/>
      <c r="K140" s="183">
        <f>ROUND(P140*H140,2)</f>
        <v>0</v>
      </c>
      <c r="L140" s="179" t="s">
        <v>139</v>
      </c>
      <c r="M140" s="40"/>
      <c r="N140" s="184" t="s">
        <v>33</v>
      </c>
      <c r="O140" s="185" t="s">
        <v>49</v>
      </c>
      <c r="P140" s="186">
        <f>I140+J140</f>
        <v>0</v>
      </c>
      <c r="Q140" s="186">
        <f>ROUND(I140*H140,2)</f>
        <v>0</v>
      </c>
      <c r="R140" s="186">
        <f>ROUND(J140*H140,2)</f>
        <v>0</v>
      </c>
      <c r="S140" s="65"/>
      <c r="T140" s="187">
        <f>S140*H140</f>
        <v>0</v>
      </c>
      <c r="U140" s="187">
        <v>0</v>
      </c>
      <c r="V140" s="187">
        <f>U140*H140</f>
        <v>0</v>
      </c>
      <c r="W140" s="187">
        <v>0</v>
      </c>
      <c r="X140" s="188">
        <f>W140*H140</f>
        <v>0</v>
      </c>
      <c r="Y140" s="35"/>
      <c r="Z140" s="35"/>
      <c r="AA140" s="35"/>
      <c r="AB140" s="35"/>
      <c r="AC140" s="35"/>
      <c r="AD140" s="35"/>
      <c r="AE140" s="35"/>
      <c r="AR140" s="189" t="s">
        <v>140</v>
      </c>
      <c r="AT140" s="189" t="s">
        <v>135</v>
      </c>
      <c r="AU140" s="189" t="s">
        <v>89</v>
      </c>
      <c r="AY140" s="18" t="s">
        <v>132</v>
      </c>
      <c r="BE140" s="190">
        <f>IF(O140="základní",K140,0)</f>
        <v>0</v>
      </c>
      <c r="BF140" s="190">
        <f>IF(O140="snížená",K140,0)</f>
        <v>0</v>
      </c>
      <c r="BG140" s="190">
        <f>IF(O140="zákl. přenesená",K140,0)</f>
        <v>0</v>
      </c>
      <c r="BH140" s="190">
        <f>IF(O140="sníž. přenesená",K140,0)</f>
        <v>0</v>
      </c>
      <c r="BI140" s="190">
        <f>IF(O140="nulová",K140,0)</f>
        <v>0</v>
      </c>
      <c r="BJ140" s="18" t="s">
        <v>24</v>
      </c>
      <c r="BK140" s="190">
        <f>ROUND(P140*H140,2)</f>
        <v>0</v>
      </c>
      <c r="BL140" s="18" t="s">
        <v>140</v>
      </c>
      <c r="BM140" s="189" t="s">
        <v>233</v>
      </c>
    </row>
    <row r="141" spans="1:47" s="2" customFormat="1" ht="19.5">
      <c r="A141" s="35"/>
      <c r="B141" s="36"/>
      <c r="C141" s="37"/>
      <c r="D141" s="191" t="s">
        <v>142</v>
      </c>
      <c r="E141" s="37"/>
      <c r="F141" s="192" t="s">
        <v>234</v>
      </c>
      <c r="G141" s="37"/>
      <c r="H141" s="37"/>
      <c r="I141" s="193"/>
      <c r="J141" s="193"/>
      <c r="K141" s="37"/>
      <c r="L141" s="37"/>
      <c r="M141" s="40"/>
      <c r="N141" s="194"/>
      <c r="O141" s="195"/>
      <c r="P141" s="65"/>
      <c r="Q141" s="65"/>
      <c r="R141" s="65"/>
      <c r="S141" s="65"/>
      <c r="T141" s="65"/>
      <c r="U141" s="65"/>
      <c r="V141" s="65"/>
      <c r="W141" s="65"/>
      <c r="X141" s="66"/>
      <c r="Y141" s="35"/>
      <c r="Z141" s="35"/>
      <c r="AA141" s="35"/>
      <c r="AB141" s="35"/>
      <c r="AC141" s="35"/>
      <c r="AD141" s="35"/>
      <c r="AE141" s="35"/>
      <c r="AT141" s="18" t="s">
        <v>142</v>
      </c>
      <c r="AU141" s="18" t="s">
        <v>89</v>
      </c>
    </row>
    <row r="142" spans="2:51" s="13" customFormat="1" ht="11.25">
      <c r="B142" s="196"/>
      <c r="C142" s="197"/>
      <c r="D142" s="191" t="s">
        <v>144</v>
      </c>
      <c r="E142" s="197"/>
      <c r="F142" s="199" t="s">
        <v>235</v>
      </c>
      <c r="G142" s="197"/>
      <c r="H142" s="200">
        <v>4.707</v>
      </c>
      <c r="I142" s="201"/>
      <c r="J142" s="201"/>
      <c r="K142" s="197"/>
      <c r="L142" s="197"/>
      <c r="M142" s="202"/>
      <c r="N142" s="203"/>
      <c r="O142" s="204"/>
      <c r="P142" s="204"/>
      <c r="Q142" s="204"/>
      <c r="R142" s="204"/>
      <c r="S142" s="204"/>
      <c r="T142" s="204"/>
      <c r="U142" s="204"/>
      <c r="V142" s="204"/>
      <c r="W142" s="204"/>
      <c r="X142" s="205"/>
      <c r="AT142" s="206" t="s">
        <v>144</v>
      </c>
      <c r="AU142" s="206" t="s">
        <v>89</v>
      </c>
      <c r="AV142" s="13" t="s">
        <v>89</v>
      </c>
      <c r="AW142" s="13" t="s">
        <v>4</v>
      </c>
      <c r="AX142" s="13" t="s">
        <v>24</v>
      </c>
      <c r="AY142" s="206" t="s">
        <v>132</v>
      </c>
    </row>
    <row r="143" spans="1:65" s="2" customFormat="1" ht="24.2" customHeight="1">
      <c r="A143" s="35"/>
      <c r="B143" s="36"/>
      <c r="C143" s="177" t="s">
        <v>236</v>
      </c>
      <c r="D143" s="177" t="s">
        <v>135</v>
      </c>
      <c r="E143" s="178" t="s">
        <v>237</v>
      </c>
      <c r="F143" s="179" t="s">
        <v>238</v>
      </c>
      <c r="G143" s="180" t="s">
        <v>223</v>
      </c>
      <c r="H143" s="181">
        <v>0.523</v>
      </c>
      <c r="I143" s="182"/>
      <c r="J143" s="182"/>
      <c r="K143" s="183">
        <f>ROUND(P143*H143,2)</f>
        <v>0</v>
      </c>
      <c r="L143" s="179" t="s">
        <v>139</v>
      </c>
      <c r="M143" s="40"/>
      <c r="N143" s="184" t="s">
        <v>33</v>
      </c>
      <c r="O143" s="185" t="s">
        <v>49</v>
      </c>
      <c r="P143" s="186">
        <f>I143+J143</f>
        <v>0</v>
      </c>
      <c r="Q143" s="186">
        <f>ROUND(I143*H143,2)</f>
        <v>0</v>
      </c>
      <c r="R143" s="186">
        <f>ROUND(J143*H143,2)</f>
        <v>0</v>
      </c>
      <c r="S143" s="65"/>
      <c r="T143" s="187">
        <f>S143*H143</f>
        <v>0</v>
      </c>
      <c r="U143" s="187">
        <v>0</v>
      </c>
      <c r="V143" s="187">
        <f>U143*H143</f>
        <v>0</v>
      </c>
      <c r="W143" s="187">
        <v>0</v>
      </c>
      <c r="X143" s="188">
        <f>W143*H143</f>
        <v>0</v>
      </c>
      <c r="Y143" s="35"/>
      <c r="Z143" s="35"/>
      <c r="AA143" s="35"/>
      <c r="AB143" s="35"/>
      <c r="AC143" s="35"/>
      <c r="AD143" s="35"/>
      <c r="AE143" s="35"/>
      <c r="AR143" s="189" t="s">
        <v>140</v>
      </c>
      <c r="AT143" s="189" t="s">
        <v>135</v>
      </c>
      <c r="AU143" s="189" t="s">
        <v>89</v>
      </c>
      <c r="AY143" s="18" t="s">
        <v>132</v>
      </c>
      <c r="BE143" s="190">
        <f>IF(O143="základní",K143,0)</f>
        <v>0</v>
      </c>
      <c r="BF143" s="190">
        <f>IF(O143="snížená",K143,0)</f>
        <v>0</v>
      </c>
      <c r="BG143" s="190">
        <f>IF(O143="zákl. přenesená",K143,0)</f>
        <v>0</v>
      </c>
      <c r="BH143" s="190">
        <f>IF(O143="sníž. přenesená",K143,0)</f>
        <v>0</v>
      </c>
      <c r="BI143" s="190">
        <f>IF(O143="nulová",K143,0)</f>
        <v>0</v>
      </c>
      <c r="BJ143" s="18" t="s">
        <v>24</v>
      </c>
      <c r="BK143" s="190">
        <f>ROUND(P143*H143,2)</f>
        <v>0</v>
      </c>
      <c r="BL143" s="18" t="s">
        <v>140</v>
      </c>
      <c r="BM143" s="189" t="s">
        <v>239</v>
      </c>
    </row>
    <row r="144" spans="1:47" s="2" customFormat="1" ht="19.5">
      <c r="A144" s="35"/>
      <c r="B144" s="36"/>
      <c r="C144" s="37"/>
      <c r="D144" s="191" t="s">
        <v>142</v>
      </c>
      <c r="E144" s="37"/>
      <c r="F144" s="192" t="s">
        <v>240</v>
      </c>
      <c r="G144" s="37"/>
      <c r="H144" s="37"/>
      <c r="I144" s="193"/>
      <c r="J144" s="193"/>
      <c r="K144" s="37"/>
      <c r="L144" s="37"/>
      <c r="M144" s="40"/>
      <c r="N144" s="194"/>
      <c r="O144" s="195"/>
      <c r="P144" s="65"/>
      <c r="Q144" s="65"/>
      <c r="R144" s="65"/>
      <c r="S144" s="65"/>
      <c r="T144" s="65"/>
      <c r="U144" s="65"/>
      <c r="V144" s="65"/>
      <c r="W144" s="65"/>
      <c r="X144" s="66"/>
      <c r="Y144" s="35"/>
      <c r="Z144" s="35"/>
      <c r="AA144" s="35"/>
      <c r="AB144" s="35"/>
      <c r="AC144" s="35"/>
      <c r="AD144" s="35"/>
      <c r="AE144" s="35"/>
      <c r="AT144" s="18" t="s">
        <v>142</v>
      </c>
      <c r="AU144" s="18" t="s">
        <v>89</v>
      </c>
    </row>
    <row r="145" spans="2:63" s="12" customFormat="1" ht="22.9" customHeight="1">
      <c r="B145" s="160"/>
      <c r="C145" s="161"/>
      <c r="D145" s="162" t="s">
        <v>79</v>
      </c>
      <c r="E145" s="175" t="s">
        <v>241</v>
      </c>
      <c r="F145" s="175" t="s">
        <v>242</v>
      </c>
      <c r="G145" s="161"/>
      <c r="H145" s="161"/>
      <c r="I145" s="164"/>
      <c r="J145" s="164"/>
      <c r="K145" s="176">
        <f>BK145</f>
        <v>0</v>
      </c>
      <c r="L145" s="161"/>
      <c r="M145" s="166"/>
      <c r="N145" s="167"/>
      <c r="O145" s="168"/>
      <c r="P145" s="168"/>
      <c r="Q145" s="169">
        <f>SUM(Q146:Q147)</f>
        <v>0</v>
      </c>
      <c r="R145" s="169">
        <f>SUM(R146:R147)</f>
        <v>0</v>
      </c>
      <c r="S145" s="168"/>
      <c r="T145" s="170">
        <f>SUM(T146:T147)</f>
        <v>0</v>
      </c>
      <c r="U145" s="168"/>
      <c r="V145" s="170">
        <f>SUM(V146:V147)</f>
        <v>0</v>
      </c>
      <c r="W145" s="168"/>
      <c r="X145" s="171">
        <f>SUM(X146:X147)</f>
        <v>0</v>
      </c>
      <c r="AR145" s="172" t="s">
        <v>24</v>
      </c>
      <c r="AT145" s="173" t="s">
        <v>79</v>
      </c>
      <c r="AU145" s="173" t="s">
        <v>24</v>
      </c>
      <c r="AY145" s="172" t="s">
        <v>132</v>
      </c>
      <c r="BK145" s="174">
        <f>SUM(BK146:BK147)</f>
        <v>0</v>
      </c>
    </row>
    <row r="146" spans="1:65" s="2" customFormat="1" ht="24.2" customHeight="1">
      <c r="A146" s="35"/>
      <c r="B146" s="36"/>
      <c r="C146" s="177" t="s">
        <v>243</v>
      </c>
      <c r="D146" s="177" t="s">
        <v>135</v>
      </c>
      <c r="E146" s="178" t="s">
        <v>244</v>
      </c>
      <c r="F146" s="179" t="s">
        <v>245</v>
      </c>
      <c r="G146" s="180" t="s">
        <v>223</v>
      </c>
      <c r="H146" s="181">
        <v>3.163</v>
      </c>
      <c r="I146" s="182"/>
      <c r="J146" s="182"/>
      <c r="K146" s="183">
        <f>ROUND(P146*H146,2)</f>
        <v>0</v>
      </c>
      <c r="L146" s="179" t="s">
        <v>193</v>
      </c>
      <c r="M146" s="40"/>
      <c r="N146" s="184" t="s">
        <v>33</v>
      </c>
      <c r="O146" s="185" t="s">
        <v>49</v>
      </c>
      <c r="P146" s="186">
        <f>I146+J146</f>
        <v>0</v>
      </c>
      <c r="Q146" s="186">
        <f>ROUND(I146*H146,2)</f>
        <v>0</v>
      </c>
      <c r="R146" s="186">
        <f>ROUND(J146*H146,2)</f>
        <v>0</v>
      </c>
      <c r="S146" s="65"/>
      <c r="T146" s="187">
        <f>S146*H146</f>
        <v>0</v>
      </c>
      <c r="U146" s="187">
        <v>0</v>
      </c>
      <c r="V146" s="187">
        <f>U146*H146</f>
        <v>0</v>
      </c>
      <c r="W146" s="187">
        <v>0</v>
      </c>
      <c r="X146" s="188">
        <f>W146*H146</f>
        <v>0</v>
      </c>
      <c r="Y146" s="35"/>
      <c r="Z146" s="35"/>
      <c r="AA146" s="35"/>
      <c r="AB146" s="35"/>
      <c r="AC146" s="35"/>
      <c r="AD146" s="35"/>
      <c r="AE146" s="35"/>
      <c r="AR146" s="189" t="s">
        <v>140</v>
      </c>
      <c r="AT146" s="189" t="s">
        <v>135</v>
      </c>
      <c r="AU146" s="189" t="s">
        <v>89</v>
      </c>
      <c r="AY146" s="18" t="s">
        <v>132</v>
      </c>
      <c r="BE146" s="190">
        <f>IF(O146="základní",K146,0)</f>
        <v>0</v>
      </c>
      <c r="BF146" s="190">
        <f>IF(O146="snížená",K146,0)</f>
        <v>0</v>
      </c>
      <c r="BG146" s="190">
        <f>IF(O146="zákl. přenesená",K146,0)</f>
        <v>0</v>
      </c>
      <c r="BH146" s="190">
        <f>IF(O146="sníž. přenesená",K146,0)</f>
        <v>0</v>
      </c>
      <c r="BI146" s="190">
        <f>IF(O146="nulová",K146,0)</f>
        <v>0</v>
      </c>
      <c r="BJ146" s="18" t="s">
        <v>24</v>
      </c>
      <c r="BK146" s="190">
        <f>ROUND(P146*H146,2)</f>
        <v>0</v>
      </c>
      <c r="BL146" s="18" t="s">
        <v>140</v>
      </c>
      <c r="BM146" s="189" t="s">
        <v>246</v>
      </c>
    </row>
    <row r="147" spans="1:47" s="2" customFormat="1" ht="19.5">
      <c r="A147" s="35"/>
      <c r="B147" s="36"/>
      <c r="C147" s="37"/>
      <c r="D147" s="191" t="s">
        <v>142</v>
      </c>
      <c r="E147" s="37"/>
      <c r="F147" s="192" t="s">
        <v>247</v>
      </c>
      <c r="G147" s="37"/>
      <c r="H147" s="37"/>
      <c r="I147" s="193"/>
      <c r="J147" s="193"/>
      <c r="K147" s="37"/>
      <c r="L147" s="37"/>
      <c r="M147" s="40"/>
      <c r="N147" s="194"/>
      <c r="O147" s="195"/>
      <c r="P147" s="65"/>
      <c r="Q147" s="65"/>
      <c r="R147" s="65"/>
      <c r="S147" s="65"/>
      <c r="T147" s="65"/>
      <c r="U147" s="65"/>
      <c r="V147" s="65"/>
      <c r="W147" s="65"/>
      <c r="X147" s="66"/>
      <c r="Y147" s="35"/>
      <c r="Z147" s="35"/>
      <c r="AA147" s="35"/>
      <c r="AB147" s="35"/>
      <c r="AC147" s="35"/>
      <c r="AD147" s="35"/>
      <c r="AE147" s="35"/>
      <c r="AT147" s="18" t="s">
        <v>142</v>
      </c>
      <c r="AU147" s="18" t="s">
        <v>89</v>
      </c>
    </row>
    <row r="148" spans="2:63" s="12" customFormat="1" ht="25.9" customHeight="1">
      <c r="B148" s="160"/>
      <c r="C148" s="161"/>
      <c r="D148" s="162" t="s">
        <v>79</v>
      </c>
      <c r="E148" s="163" t="s">
        <v>248</v>
      </c>
      <c r="F148" s="163" t="s">
        <v>249</v>
      </c>
      <c r="G148" s="161"/>
      <c r="H148" s="161"/>
      <c r="I148" s="164"/>
      <c r="J148" s="164"/>
      <c r="K148" s="165">
        <f>BK148</f>
        <v>0</v>
      </c>
      <c r="L148" s="161"/>
      <c r="M148" s="166"/>
      <c r="N148" s="167"/>
      <c r="O148" s="168"/>
      <c r="P148" s="168"/>
      <c r="Q148" s="169">
        <f>Q149+Q542</f>
        <v>0</v>
      </c>
      <c r="R148" s="169">
        <f>R149+R542</f>
        <v>0</v>
      </c>
      <c r="S148" s="168"/>
      <c r="T148" s="170">
        <f>T149+T542</f>
        <v>0</v>
      </c>
      <c r="U148" s="168"/>
      <c r="V148" s="170">
        <f>V149+V542</f>
        <v>0.14436400000000002</v>
      </c>
      <c r="W148" s="168"/>
      <c r="X148" s="171">
        <f>X149+X542</f>
        <v>0</v>
      </c>
      <c r="AR148" s="172" t="s">
        <v>140</v>
      </c>
      <c r="AT148" s="173" t="s">
        <v>79</v>
      </c>
      <c r="AU148" s="173" t="s">
        <v>80</v>
      </c>
      <c r="AY148" s="172" t="s">
        <v>132</v>
      </c>
      <c r="BK148" s="174">
        <f>BK149+BK542</f>
        <v>0</v>
      </c>
    </row>
    <row r="149" spans="2:63" s="12" customFormat="1" ht="22.9" customHeight="1">
      <c r="B149" s="160"/>
      <c r="C149" s="161"/>
      <c r="D149" s="162" t="s">
        <v>79</v>
      </c>
      <c r="E149" s="175" t="s">
        <v>250</v>
      </c>
      <c r="F149" s="175" t="s">
        <v>251</v>
      </c>
      <c r="G149" s="161"/>
      <c r="H149" s="161"/>
      <c r="I149" s="164"/>
      <c r="J149" s="164"/>
      <c r="K149" s="176">
        <f>BK149</f>
        <v>0</v>
      </c>
      <c r="L149" s="161"/>
      <c r="M149" s="166"/>
      <c r="N149" s="167"/>
      <c r="O149" s="168"/>
      <c r="P149" s="168"/>
      <c r="Q149" s="169">
        <f>Q150+Q464</f>
        <v>0</v>
      </c>
      <c r="R149" s="169">
        <f>R150+R464</f>
        <v>0</v>
      </c>
      <c r="S149" s="168"/>
      <c r="T149" s="170">
        <f>T150+T464</f>
        <v>0</v>
      </c>
      <c r="U149" s="168"/>
      <c r="V149" s="170">
        <f>V150+V464</f>
        <v>0.14436400000000002</v>
      </c>
      <c r="W149" s="168"/>
      <c r="X149" s="171">
        <f>X150+X464</f>
        <v>0</v>
      </c>
      <c r="AR149" s="172" t="s">
        <v>140</v>
      </c>
      <c r="AT149" s="173" t="s">
        <v>79</v>
      </c>
      <c r="AU149" s="173" t="s">
        <v>24</v>
      </c>
      <c r="AY149" s="172" t="s">
        <v>132</v>
      </c>
      <c r="BK149" s="174">
        <f>BK150+BK464</f>
        <v>0</v>
      </c>
    </row>
    <row r="150" spans="2:63" s="12" customFormat="1" ht="20.85" customHeight="1">
      <c r="B150" s="160"/>
      <c r="C150" s="161"/>
      <c r="D150" s="162" t="s">
        <v>79</v>
      </c>
      <c r="E150" s="175" t="s">
        <v>252</v>
      </c>
      <c r="F150" s="175" t="s">
        <v>253</v>
      </c>
      <c r="G150" s="161"/>
      <c r="H150" s="161"/>
      <c r="I150" s="164"/>
      <c r="J150" s="164"/>
      <c r="K150" s="176">
        <f>BK150</f>
        <v>0</v>
      </c>
      <c r="L150" s="161"/>
      <c r="M150" s="166"/>
      <c r="N150" s="167"/>
      <c r="O150" s="168"/>
      <c r="P150" s="168"/>
      <c r="Q150" s="169">
        <f>SUM(Q151:Q463)</f>
        <v>0</v>
      </c>
      <c r="R150" s="169">
        <f>SUM(R151:R463)</f>
        <v>0</v>
      </c>
      <c r="S150" s="168"/>
      <c r="T150" s="170">
        <f>SUM(T151:T463)</f>
        <v>0</v>
      </c>
      <c r="U150" s="168"/>
      <c r="V150" s="170">
        <f>SUM(V151:V463)</f>
        <v>0.14436400000000002</v>
      </c>
      <c r="W150" s="168"/>
      <c r="X150" s="171">
        <f>SUM(X151:X463)</f>
        <v>0</v>
      </c>
      <c r="AR150" s="172" t="s">
        <v>24</v>
      </c>
      <c r="AT150" s="173" t="s">
        <v>79</v>
      </c>
      <c r="AU150" s="173" t="s">
        <v>89</v>
      </c>
      <c r="AY150" s="172" t="s">
        <v>132</v>
      </c>
      <c r="BK150" s="174">
        <f>SUM(BK151:BK463)</f>
        <v>0</v>
      </c>
    </row>
    <row r="151" spans="1:65" s="2" customFormat="1" ht="24.2" customHeight="1">
      <c r="A151" s="35"/>
      <c r="B151" s="36"/>
      <c r="C151" s="177" t="s">
        <v>254</v>
      </c>
      <c r="D151" s="177" t="s">
        <v>135</v>
      </c>
      <c r="E151" s="178" t="s">
        <v>255</v>
      </c>
      <c r="F151" s="179" t="s">
        <v>256</v>
      </c>
      <c r="G151" s="180" t="s">
        <v>162</v>
      </c>
      <c r="H151" s="181">
        <v>1</v>
      </c>
      <c r="I151" s="182"/>
      <c r="J151" s="182"/>
      <c r="K151" s="183">
        <f>ROUND(P151*H151,2)</f>
        <v>0</v>
      </c>
      <c r="L151" s="179" t="s">
        <v>139</v>
      </c>
      <c r="M151" s="40"/>
      <c r="N151" s="184" t="s">
        <v>33</v>
      </c>
      <c r="O151" s="185" t="s">
        <v>49</v>
      </c>
      <c r="P151" s="186">
        <f>I151+J151</f>
        <v>0</v>
      </c>
      <c r="Q151" s="186">
        <f>ROUND(I151*H151,2)</f>
        <v>0</v>
      </c>
      <c r="R151" s="186">
        <f>ROUND(J151*H151,2)</f>
        <v>0</v>
      </c>
      <c r="S151" s="65"/>
      <c r="T151" s="187">
        <f>S151*H151</f>
        <v>0</v>
      </c>
      <c r="U151" s="187">
        <v>0</v>
      </c>
      <c r="V151" s="187">
        <f>U151*H151</f>
        <v>0</v>
      </c>
      <c r="W151" s="187">
        <v>0</v>
      </c>
      <c r="X151" s="188">
        <f>W151*H151</f>
        <v>0</v>
      </c>
      <c r="Y151" s="35"/>
      <c r="Z151" s="35"/>
      <c r="AA151" s="35"/>
      <c r="AB151" s="35"/>
      <c r="AC151" s="35"/>
      <c r="AD151" s="35"/>
      <c r="AE151" s="35"/>
      <c r="AR151" s="189" t="s">
        <v>140</v>
      </c>
      <c r="AT151" s="189" t="s">
        <v>135</v>
      </c>
      <c r="AU151" s="189" t="s">
        <v>159</v>
      </c>
      <c r="AY151" s="18" t="s">
        <v>132</v>
      </c>
      <c r="BE151" s="190">
        <f>IF(O151="základní",K151,0)</f>
        <v>0</v>
      </c>
      <c r="BF151" s="190">
        <f>IF(O151="snížená",K151,0)</f>
        <v>0</v>
      </c>
      <c r="BG151" s="190">
        <f>IF(O151="zákl. přenesená",K151,0)</f>
        <v>0</v>
      </c>
      <c r="BH151" s="190">
        <f>IF(O151="sníž. přenesená",K151,0)</f>
        <v>0</v>
      </c>
      <c r="BI151" s="190">
        <f>IF(O151="nulová",K151,0)</f>
        <v>0</v>
      </c>
      <c r="BJ151" s="18" t="s">
        <v>24</v>
      </c>
      <c r="BK151" s="190">
        <f>ROUND(P151*H151,2)</f>
        <v>0</v>
      </c>
      <c r="BL151" s="18" t="s">
        <v>140</v>
      </c>
      <c r="BM151" s="189" t="s">
        <v>257</v>
      </c>
    </row>
    <row r="152" spans="1:47" s="2" customFormat="1" ht="11.25">
      <c r="A152" s="35"/>
      <c r="B152" s="36"/>
      <c r="C152" s="37"/>
      <c r="D152" s="191" t="s">
        <v>142</v>
      </c>
      <c r="E152" s="37"/>
      <c r="F152" s="192" t="s">
        <v>258</v>
      </c>
      <c r="G152" s="37"/>
      <c r="H152" s="37"/>
      <c r="I152" s="193"/>
      <c r="J152" s="193"/>
      <c r="K152" s="37"/>
      <c r="L152" s="37"/>
      <c r="M152" s="40"/>
      <c r="N152" s="194"/>
      <c r="O152" s="195"/>
      <c r="P152" s="65"/>
      <c r="Q152" s="65"/>
      <c r="R152" s="65"/>
      <c r="S152" s="65"/>
      <c r="T152" s="65"/>
      <c r="U152" s="65"/>
      <c r="V152" s="65"/>
      <c r="W152" s="65"/>
      <c r="X152" s="66"/>
      <c r="Y152" s="35"/>
      <c r="Z152" s="35"/>
      <c r="AA152" s="35"/>
      <c r="AB152" s="35"/>
      <c r="AC152" s="35"/>
      <c r="AD152" s="35"/>
      <c r="AE152" s="35"/>
      <c r="AT152" s="18" t="s">
        <v>142</v>
      </c>
      <c r="AU152" s="18" t="s">
        <v>159</v>
      </c>
    </row>
    <row r="153" spans="2:51" s="14" customFormat="1" ht="11.25">
      <c r="B153" s="207"/>
      <c r="C153" s="208"/>
      <c r="D153" s="191" t="s">
        <v>144</v>
      </c>
      <c r="E153" s="209" t="s">
        <v>33</v>
      </c>
      <c r="F153" s="210" t="s">
        <v>259</v>
      </c>
      <c r="G153" s="208"/>
      <c r="H153" s="209" t="s">
        <v>33</v>
      </c>
      <c r="I153" s="211"/>
      <c r="J153" s="211"/>
      <c r="K153" s="208"/>
      <c r="L153" s="208"/>
      <c r="M153" s="212"/>
      <c r="N153" s="213"/>
      <c r="O153" s="214"/>
      <c r="P153" s="214"/>
      <c r="Q153" s="214"/>
      <c r="R153" s="214"/>
      <c r="S153" s="214"/>
      <c r="T153" s="214"/>
      <c r="U153" s="214"/>
      <c r="V153" s="214"/>
      <c r="W153" s="214"/>
      <c r="X153" s="215"/>
      <c r="AT153" s="216" t="s">
        <v>144</v>
      </c>
      <c r="AU153" s="216" t="s">
        <v>159</v>
      </c>
      <c r="AV153" s="14" t="s">
        <v>24</v>
      </c>
      <c r="AW153" s="14" t="s">
        <v>5</v>
      </c>
      <c r="AX153" s="14" t="s">
        <v>80</v>
      </c>
      <c r="AY153" s="216" t="s">
        <v>132</v>
      </c>
    </row>
    <row r="154" spans="2:51" s="13" customFormat="1" ht="11.25">
      <c r="B154" s="196"/>
      <c r="C154" s="197"/>
      <c r="D154" s="191" t="s">
        <v>144</v>
      </c>
      <c r="E154" s="198" t="s">
        <v>33</v>
      </c>
      <c r="F154" s="199" t="s">
        <v>24</v>
      </c>
      <c r="G154" s="197"/>
      <c r="H154" s="200">
        <v>1</v>
      </c>
      <c r="I154" s="201"/>
      <c r="J154" s="201"/>
      <c r="K154" s="197"/>
      <c r="L154" s="197"/>
      <c r="M154" s="202"/>
      <c r="N154" s="203"/>
      <c r="O154" s="204"/>
      <c r="P154" s="204"/>
      <c r="Q154" s="204"/>
      <c r="R154" s="204"/>
      <c r="S154" s="204"/>
      <c r="T154" s="204"/>
      <c r="U154" s="204"/>
      <c r="V154" s="204"/>
      <c r="W154" s="204"/>
      <c r="X154" s="205"/>
      <c r="AT154" s="206" t="s">
        <v>144</v>
      </c>
      <c r="AU154" s="206" t="s">
        <v>159</v>
      </c>
      <c r="AV154" s="13" t="s">
        <v>89</v>
      </c>
      <c r="AW154" s="13" t="s">
        <v>5</v>
      </c>
      <c r="AX154" s="13" t="s">
        <v>80</v>
      </c>
      <c r="AY154" s="206" t="s">
        <v>132</v>
      </c>
    </row>
    <row r="155" spans="2:51" s="15" customFormat="1" ht="11.25">
      <c r="B155" s="217"/>
      <c r="C155" s="218"/>
      <c r="D155" s="191" t="s">
        <v>144</v>
      </c>
      <c r="E155" s="219" t="s">
        <v>33</v>
      </c>
      <c r="F155" s="220" t="s">
        <v>260</v>
      </c>
      <c r="G155" s="218"/>
      <c r="H155" s="221">
        <v>1</v>
      </c>
      <c r="I155" s="222"/>
      <c r="J155" s="222"/>
      <c r="K155" s="218"/>
      <c r="L155" s="218"/>
      <c r="M155" s="223"/>
      <c r="N155" s="224"/>
      <c r="O155" s="225"/>
      <c r="P155" s="225"/>
      <c r="Q155" s="225"/>
      <c r="R155" s="225"/>
      <c r="S155" s="225"/>
      <c r="T155" s="225"/>
      <c r="U155" s="225"/>
      <c r="V155" s="225"/>
      <c r="W155" s="225"/>
      <c r="X155" s="226"/>
      <c r="AT155" s="227" t="s">
        <v>144</v>
      </c>
      <c r="AU155" s="227" t="s">
        <v>159</v>
      </c>
      <c r="AV155" s="15" t="s">
        <v>140</v>
      </c>
      <c r="AW155" s="15" t="s">
        <v>5</v>
      </c>
      <c r="AX155" s="15" t="s">
        <v>24</v>
      </c>
      <c r="AY155" s="227" t="s">
        <v>132</v>
      </c>
    </row>
    <row r="156" spans="1:65" s="2" customFormat="1" ht="14.45" customHeight="1">
      <c r="A156" s="35"/>
      <c r="B156" s="36"/>
      <c r="C156" s="228" t="s">
        <v>261</v>
      </c>
      <c r="D156" s="228" t="s">
        <v>248</v>
      </c>
      <c r="E156" s="229" t="s">
        <v>262</v>
      </c>
      <c r="F156" s="230" t="s">
        <v>263</v>
      </c>
      <c r="G156" s="231" t="s">
        <v>162</v>
      </c>
      <c r="H156" s="232">
        <v>1</v>
      </c>
      <c r="I156" s="233"/>
      <c r="J156" s="234"/>
      <c r="K156" s="235">
        <f>ROUND(P156*H156,2)</f>
        <v>0</v>
      </c>
      <c r="L156" s="230" t="s">
        <v>33</v>
      </c>
      <c r="M156" s="236"/>
      <c r="N156" s="237" t="s">
        <v>33</v>
      </c>
      <c r="O156" s="185" t="s">
        <v>49</v>
      </c>
      <c r="P156" s="186">
        <f>I156+J156</f>
        <v>0</v>
      </c>
      <c r="Q156" s="186">
        <f>ROUND(I156*H156,2)</f>
        <v>0</v>
      </c>
      <c r="R156" s="186">
        <f>ROUND(J156*H156,2)</f>
        <v>0</v>
      </c>
      <c r="S156" s="65"/>
      <c r="T156" s="187">
        <f>S156*H156</f>
        <v>0</v>
      </c>
      <c r="U156" s="187">
        <v>0</v>
      </c>
      <c r="V156" s="187">
        <f>U156*H156</f>
        <v>0</v>
      </c>
      <c r="W156" s="187">
        <v>0</v>
      </c>
      <c r="X156" s="188">
        <f>W156*H156</f>
        <v>0</v>
      </c>
      <c r="Y156" s="35"/>
      <c r="Z156" s="35"/>
      <c r="AA156" s="35"/>
      <c r="AB156" s="35"/>
      <c r="AC156" s="35"/>
      <c r="AD156" s="35"/>
      <c r="AE156" s="35"/>
      <c r="AR156" s="189" t="s">
        <v>186</v>
      </c>
      <c r="AT156" s="189" t="s">
        <v>248</v>
      </c>
      <c r="AU156" s="189" t="s">
        <v>159</v>
      </c>
      <c r="AY156" s="18" t="s">
        <v>132</v>
      </c>
      <c r="BE156" s="190">
        <f>IF(O156="základní",K156,0)</f>
        <v>0</v>
      </c>
      <c r="BF156" s="190">
        <f>IF(O156="snížená",K156,0)</f>
        <v>0</v>
      </c>
      <c r="BG156" s="190">
        <f>IF(O156="zákl. přenesená",K156,0)</f>
        <v>0</v>
      </c>
      <c r="BH156" s="190">
        <f>IF(O156="sníž. přenesená",K156,0)</f>
        <v>0</v>
      </c>
      <c r="BI156" s="190">
        <f>IF(O156="nulová",K156,0)</f>
        <v>0</v>
      </c>
      <c r="BJ156" s="18" t="s">
        <v>24</v>
      </c>
      <c r="BK156" s="190">
        <f>ROUND(P156*H156,2)</f>
        <v>0</v>
      </c>
      <c r="BL156" s="18" t="s">
        <v>140</v>
      </c>
      <c r="BM156" s="189" t="s">
        <v>264</v>
      </c>
    </row>
    <row r="157" spans="1:47" s="2" customFormat="1" ht="11.25">
      <c r="A157" s="35"/>
      <c r="B157" s="36"/>
      <c r="C157" s="37"/>
      <c r="D157" s="191" t="s">
        <v>142</v>
      </c>
      <c r="E157" s="37"/>
      <c r="F157" s="192" t="s">
        <v>265</v>
      </c>
      <c r="G157" s="37"/>
      <c r="H157" s="37"/>
      <c r="I157" s="193"/>
      <c r="J157" s="193"/>
      <c r="K157" s="37"/>
      <c r="L157" s="37"/>
      <c r="M157" s="40"/>
      <c r="N157" s="194"/>
      <c r="O157" s="195"/>
      <c r="P157" s="65"/>
      <c r="Q157" s="65"/>
      <c r="R157" s="65"/>
      <c r="S157" s="65"/>
      <c r="T157" s="65"/>
      <c r="U157" s="65"/>
      <c r="V157" s="65"/>
      <c r="W157" s="65"/>
      <c r="X157" s="66"/>
      <c r="Y157" s="35"/>
      <c r="Z157" s="35"/>
      <c r="AA157" s="35"/>
      <c r="AB157" s="35"/>
      <c r="AC157" s="35"/>
      <c r="AD157" s="35"/>
      <c r="AE157" s="35"/>
      <c r="AT157" s="18" t="s">
        <v>142</v>
      </c>
      <c r="AU157" s="18" t="s">
        <v>159</v>
      </c>
    </row>
    <row r="158" spans="1:47" s="2" customFormat="1" ht="19.5">
      <c r="A158" s="35"/>
      <c r="B158" s="36"/>
      <c r="C158" s="37"/>
      <c r="D158" s="191" t="s">
        <v>266</v>
      </c>
      <c r="E158" s="37"/>
      <c r="F158" s="238" t="s">
        <v>267</v>
      </c>
      <c r="G158" s="37"/>
      <c r="H158" s="37"/>
      <c r="I158" s="193"/>
      <c r="J158" s="193"/>
      <c r="K158" s="37"/>
      <c r="L158" s="37"/>
      <c r="M158" s="40"/>
      <c r="N158" s="194"/>
      <c r="O158" s="195"/>
      <c r="P158" s="65"/>
      <c r="Q158" s="65"/>
      <c r="R158" s="65"/>
      <c r="S158" s="65"/>
      <c r="T158" s="65"/>
      <c r="U158" s="65"/>
      <c r="V158" s="65"/>
      <c r="W158" s="65"/>
      <c r="X158" s="66"/>
      <c r="Y158" s="35"/>
      <c r="Z158" s="35"/>
      <c r="AA158" s="35"/>
      <c r="AB158" s="35"/>
      <c r="AC158" s="35"/>
      <c r="AD158" s="35"/>
      <c r="AE158" s="35"/>
      <c r="AT158" s="18" t="s">
        <v>266</v>
      </c>
      <c r="AU158" s="18" t="s">
        <v>159</v>
      </c>
    </row>
    <row r="159" spans="2:51" s="14" customFormat="1" ht="11.25">
      <c r="B159" s="207"/>
      <c r="C159" s="208"/>
      <c r="D159" s="191" t="s">
        <v>144</v>
      </c>
      <c r="E159" s="209" t="s">
        <v>33</v>
      </c>
      <c r="F159" s="210" t="s">
        <v>259</v>
      </c>
      <c r="G159" s="208"/>
      <c r="H159" s="209" t="s">
        <v>33</v>
      </c>
      <c r="I159" s="211"/>
      <c r="J159" s="211"/>
      <c r="K159" s="208"/>
      <c r="L159" s="208"/>
      <c r="M159" s="212"/>
      <c r="N159" s="213"/>
      <c r="O159" s="214"/>
      <c r="P159" s="214"/>
      <c r="Q159" s="214"/>
      <c r="R159" s="214"/>
      <c r="S159" s="214"/>
      <c r="T159" s="214"/>
      <c r="U159" s="214"/>
      <c r="V159" s="214"/>
      <c r="W159" s="214"/>
      <c r="X159" s="215"/>
      <c r="AT159" s="216" t="s">
        <v>144</v>
      </c>
      <c r="AU159" s="216" t="s">
        <v>159</v>
      </c>
      <c r="AV159" s="14" t="s">
        <v>24</v>
      </c>
      <c r="AW159" s="14" t="s">
        <v>5</v>
      </c>
      <c r="AX159" s="14" t="s">
        <v>80</v>
      </c>
      <c r="AY159" s="216" t="s">
        <v>132</v>
      </c>
    </row>
    <row r="160" spans="2:51" s="13" customFormat="1" ht="11.25">
      <c r="B160" s="196"/>
      <c r="C160" s="197"/>
      <c r="D160" s="191" t="s">
        <v>144</v>
      </c>
      <c r="E160" s="198" t="s">
        <v>33</v>
      </c>
      <c r="F160" s="199" t="s">
        <v>24</v>
      </c>
      <c r="G160" s="197"/>
      <c r="H160" s="200">
        <v>1</v>
      </c>
      <c r="I160" s="201"/>
      <c r="J160" s="201"/>
      <c r="K160" s="197"/>
      <c r="L160" s="197"/>
      <c r="M160" s="202"/>
      <c r="N160" s="203"/>
      <c r="O160" s="204"/>
      <c r="P160" s="204"/>
      <c r="Q160" s="204"/>
      <c r="R160" s="204"/>
      <c r="S160" s="204"/>
      <c r="T160" s="204"/>
      <c r="U160" s="204"/>
      <c r="V160" s="204"/>
      <c r="W160" s="204"/>
      <c r="X160" s="205"/>
      <c r="AT160" s="206" t="s">
        <v>144</v>
      </c>
      <c r="AU160" s="206" t="s">
        <v>159</v>
      </c>
      <c r="AV160" s="13" t="s">
        <v>89</v>
      </c>
      <c r="AW160" s="13" t="s">
        <v>5</v>
      </c>
      <c r="AX160" s="13" t="s">
        <v>80</v>
      </c>
      <c r="AY160" s="206" t="s">
        <v>132</v>
      </c>
    </row>
    <row r="161" spans="2:51" s="15" customFormat="1" ht="11.25">
      <c r="B161" s="217"/>
      <c r="C161" s="218"/>
      <c r="D161" s="191" t="s">
        <v>144</v>
      </c>
      <c r="E161" s="219" t="s">
        <v>33</v>
      </c>
      <c r="F161" s="220" t="s">
        <v>260</v>
      </c>
      <c r="G161" s="218"/>
      <c r="H161" s="221">
        <v>1</v>
      </c>
      <c r="I161" s="222"/>
      <c r="J161" s="222"/>
      <c r="K161" s="218"/>
      <c r="L161" s="218"/>
      <c r="M161" s="223"/>
      <c r="N161" s="224"/>
      <c r="O161" s="225"/>
      <c r="P161" s="225"/>
      <c r="Q161" s="225"/>
      <c r="R161" s="225"/>
      <c r="S161" s="225"/>
      <c r="T161" s="225"/>
      <c r="U161" s="225"/>
      <c r="V161" s="225"/>
      <c r="W161" s="225"/>
      <c r="X161" s="226"/>
      <c r="AT161" s="227" t="s">
        <v>144</v>
      </c>
      <c r="AU161" s="227" t="s">
        <v>159</v>
      </c>
      <c r="AV161" s="15" t="s">
        <v>140</v>
      </c>
      <c r="AW161" s="15" t="s">
        <v>5</v>
      </c>
      <c r="AX161" s="15" t="s">
        <v>24</v>
      </c>
      <c r="AY161" s="227" t="s">
        <v>132</v>
      </c>
    </row>
    <row r="162" spans="1:65" s="2" customFormat="1" ht="24.2" customHeight="1">
      <c r="A162" s="35"/>
      <c r="B162" s="36"/>
      <c r="C162" s="177" t="s">
        <v>8</v>
      </c>
      <c r="D162" s="177" t="s">
        <v>135</v>
      </c>
      <c r="E162" s="178" t="s">
        <v>268</v>
      </c>
      <c r="F162" s="179" t="s">
        <v>269</v>
      </c>
      <c r="G162" s="180" t="s">
        <v>169</v>
      </c>
      <c r="H162" s="181">
        <v>3</v>
      </c>
      <c r="I162" s="182"/>
      <c r="J162" s="182"/>
      <c r="K162" s="183">
        <f>ROUND(P162*H162,2)</f>
        <v>0</v>
      </c>
      <c r="L162" s="179" t="s">
        <v>139</v>
      </c>
      <c r="M162" s="40"/>
      <c r="N162" s="184" t="s">
        <v>33</v>
      </c>
      <c r="O162" s="185" t="s">
        <v>49</v>
      </c>
      <c r="P162" s="186">
        <f>I162+J162</f>
        <v>0</v>
      </c>
      <c r="Q162" s="186">
        <f>ROUND(I162*H162,2)</f>
        <v>0</v>
      </c>
      <c r="R162" s="186">
        <f>ROUND(J162*H162,2)</f>
        <v>0</v>
      </c>
      <c r="S162" s="65"/>
      <c r="T162" s="187">
        <f>S162*H162</f>
        <v>0</v>
      </c>
      <c r="U162" s="187">
        <v>0</v>
      </c>
      <c r="V162" s="187">
        <f>U162*H162</f>
        <v>0</v>
      </c>
      <c r="W162" s="187">
        <v>0</v>
      </c>
      <c r="X162" s="188">
        <f>W162*H162</f>
        <v>0</v>
      </c>
      <c r="Y162" s="35"/>
      <c r="Z162" s="35"/>
      <c r="AA162" s="35"/>
      <c r="AB162" s="35"/>
      <c r="AC162" s="35"/>
      <c r="AD162" s="35"/>
      <c r="AE162" s="35"/>
      <c r="AR162" s="189" t="s">
        <v>140</v>
      </c>
      <c r="AT162" s="189" t="s">
        <v>135</v>
      </c>
      <c r="AU162" s="189" t="s">
        <v>159</v>
      </c>
      <c r="AY162" s="18" t="s">
        <v>132</v>
      </c>
      <c r="BE162" s="190">
        <f>IF(O162="základní",K162,0)</f>
        <v>0</v>
      </c>
      <c r="BF162" s="190">
        <f>IF(O162="snížená",K162,0)</f>
        <v>0</v>
      </c>
      <c r="BG162" s="190">
        <f>IF(O162="zákl. přenesená",K162,0)</f>
        <v>0</v>
      </c>
      <c r="BH162" s="190">
        <f>IF(O162="sníž. přenesená",K162,0)</f>
        <v>0</v>
      </c>
      <c r="BI162" s="190">
        <f>IF(O162="nulová",K162,0)</f>
        <v>0</v>
      </c>
      <c r="BJ162" s="18" t="s">
        <v>24</v>
      </c>
      <c r="BK162" s="190">
        <f>ROUND(P162*H162,2)</f>
        <v>0</v>
      </c>
      <c r="BL162" s="18" t="s">
        <v>140</v>
      </c>
      <c r="BM162" s="189" t="s">
        <v>270</v>
      </c>
    </row>
    <row r="163" spans="1:47" s="2" customFormat="1" ht="11.25">
      <c r="A163" s="35"/>
      <c r="B163" s="36"/>
      <c r="C163" s="37"/>
      <c r="D163" s="191" t="s">
        <v>142</v>
      </c>
      <c r="E163" s="37"/>
      <c r="F163" s="192" t="s">
        <v>271</v>
      </c>
      <c r="G163" s="37"/>
      <c r="H163" s="37"/>
      <c r="I163" s="193"/>
      <c r="J163" s="193"/>
      <c r="K163" s="37"/>
      <c r="L163" s="37"/>
      <c r="M163" s="40"/>
      <c r="N163" s="194"/>
      <c r="O163" s="195"/>
      <c r="P163" s="65"/>
      <c r="Q163" s="65"/>
      <c r="R163" s="65"/>
      <c r="S163" s="65"/>
      <c r="T163" s="65"/>
      <c r="U163" s="65"/>
      <c r="V163" s="65"/>
      <c r="W163" s="65"/>
      <c r="X163" s="66"/>
      <c r="Y163" s="35"/>
      <c r="Z163" s="35"/>
      <c r="AA163" s="35"/>
      <c r="AB163" s="35"/>
      <c r="AC163" s="35"/>
      <c r="AD163" s="35"/>
      <c r="AE163" s="35"/>
      <c r="AT163" s="18" t="s">
        <v>142</v>
      </c>
      <c r="AU163" s="18" t="s">
        <v>159</v>
      </c>
    </row>
    <row r="164" spans="2:51" s="14" customFormat="1" ht="11.25">
      <c r="B164" s="207"/>
      <c r="C164" s="208"/>
      <c r="D164" s="191" t="s">
        <v>144</v>
      </c>
      <c r="E164" s="209" t="s">
        <v>33</v>
      </c>
      <c r="F164" s="210" t="s">
        <v>272</v>
      </c>
      <c r="G164" s="208"/>
      <c r="H164" s="209" t="s">
        <v>33</v>
      </c>
      <c r="I164" s="211"/>
      <c r="J164" s="211"/>
      <c r="K164" s="208"/>
      <c r="L164" s="208"/>
      <c r="M164" s="212"/>
      <c r="N164" s="213"/>
      <c r="O164" s="214"/>
      <c r="P164" s="214"/>
      <c r="Q164" s="214"/>
      <c r="R164" s="214"/>
      <c r="S164" s="214"/>
      <c r="T164" s="214"/>
      <c r="U164" s="214"/>
      <c r="V164" s="214"/>
      <c r="W164" s="214"/>
      <c r="X164" s="215"/>
      <c r="AT164" s="216" t="s">
        <v>144</v>
      </c>
      <c r="AU164" s="216" t="s">
        <v>159</v>
      </c>
      <c r="AV164" s="14" t="s">
        <v>24</v>
      </c>
      <c r="AW164" s="14" t="s">
        <v>5</v>
      </c>
      <c r="AX164" s="14" t="s">
        <v>80</v>
      </c>
      <c r="AY164" s="216" t="s">
        <v>132</v>
      </c>
    </row>
    <row r="165" spans="2:51" s="13" customFormat="1" ht="11.25">
      <c r="B165" s="196"/>
      <c r="C165" s="197"/>
      <c r="D165" s="191" t="s">
        <v>144</v>
      </c>
      <c r="E165" s="198" t="s">
        <v>33</v>
      </c>
      <c r="F165" s="199" t="s">
        <v>159</v>
      </c>
      <c r="G165" s="197"/>
      <c r="H165" s="200">
        <v>3</v>
      </c>
      <c r="I165" s="201"/>
      <c r="J165" s="201"/>
      <c r="K165" s="197"/>
      <c r="L165" s="197"/>
      <c r="M165" s="202"/>
      <c r="N165" s="203"/>
      <c r="O165" s="204"/>
      <c r="P165" s="204"/>
      <c r="Q165" s="204"/>
      <c r="R165" s="204"/>
      <c r="S165" s="204"/>
      <c r="T165" s="204"/>
      <c r="U165" s="204"/>
      <c r="V165" s="204"/>
      <c r="W165" s="204"/>
      <c r="X165" s="205"/>
      <c r="AT165" s="206" t="s">
        <v>144</v>
      </c>
      <c r="AU165" s="206" t="s">
        <v>159</v>
      </c>
      <c r="AV165" s="13" t="s">
        <v>89</v>
      </c>
      <c r="AW165" s="13" t="s">
        <v>5</v>
      </c>
      <c r="AX165" s="13" t="s">
        <v>80</v>
      </c>
      <c r="AY165" s="206" t="s">
        <v>132</v>
      </c>
    </row>
    <row r="166" spans="2:51" s="15" customFormat="1" ht="11.25">
      <c r="B166" s="217"/>
      <c r="C166" s="218"/>
      <c r="D166" s="191" t="s">
        <v>144</v>
      </c>
      <c r="E166" s="219" t="s">
        <v>33</v>
      </c>
      <c r="F166" s="220" t="s">
        <v>260</v>
      </c>
      <c r="G166" s="218"/>
      <c r="H166" s="221">
        <v>3</v>
      </c>
      <c r="I166" s="222"/>
      <c r="J166" s="222"/>
      <c r="K166" s="218"/>
      <c r="L166" s="218"/>
      <c r="M166" s="223"/>
      <c r="N166" s="224"/>
      <c r="O166" s="225"/>
      <c r="P166" s="225"/>
      <c r="Q166" s="225"/>
      <c r="R166" s="225"/>
      <c r="S166" s="225"/>
      <c r="T166" s="225"/>
      <c r="U166" s="225"/>
      <c r="V166" s="225"/>
      <c r="W166" s="225"/>
      <c r="X166" s="226"/>
      <c r="AT166" s="227" t="s">
        <v>144</v>
      </c>
      <c r="AU166" s="227" t="s">
        <v>159</v>
      </c>
      <c r="AV166" s="15" t="s">
        <v>140</v>
      </c>
      <c r="AW166" s="15" t="s">
        <v>5</v>
      </c>
      <c r="AX166" s="15" t="s">
        <v>24</v>
      </c>
      <c r="AY166" s="227" t="s">
        <v>132</v>
      </c>
    </row>
    <row r="167" spans="1:65" s="2" customFormat="1" ht="24.2" customHeight="1">
      <c r="A167" s="35"/>
      <c r="B167" s="36"/>
      <c r="C167" s="228" t="s">
        <v>273</v>
      </c>
      <c r="D167" s="228" t="s">
        <v>248</v>
      </c>
      <c r="E167" s="229" t="s">
        <v>274</v>
      </c>
      <c r="F167" s="230" t="s">
        <v>275</v>
      </c>
      <c r="G167" s="231" t="s">
        <v>169</v>
      </c>
      <c r="H167" s="232">
        <v>3.45</v>
      </c>
      <c r="I167" s="233"/>
      <c r="J167" s="234"/>
      <c r="K167" s="235">
        <f>ROUND(P167*H167,2)</f>
        <v>0</v>
      </c>
      <c r="L167" s="230" t="s">
        <v>139</v>
      </c>
      <c r="M167" s="236"/>
      <c r="N167" s="237" t="s">
        <v>33</v>
      </c>
      <c r="O167" s="185" t="s">
        <v>49</v>
      </c>
      <c r="P167" s="186">
        <f>I167+J167</f>
        <v>0</v>
      </c>
      <c r="Q167" s="186">
        <f>ROUND(I167*H167,2)</f>
        <v>0</v>
      </c>
      <c r="R167" s="186">
        <f>ROUND(J167*H167,2)</f>
        <v>0</v>
      </c>
      <c r="S167" s="65"/>
      <c r="T167" s="187">
        <f>S167*H167</f>
        <v>0</v>
      </c>
      <c r="U167" s="187">
        <v>0.00053</v>
      </c>
      <c r="V167" s="187">
        <f>U167*H167</f>
        <v>0.0018285</v>
      </c>
      <c r="W167" s="187">
        <v>0</v>
      </c>
      <c r="X167" s="188">
        <f>W167*H167</f>
        <v>0</v>
      </c>
      <c r="Y167" s="35"/>
      <c r="Z167" s="35"/>
      <c r="AA167" s="35"/>
      <c r="AB167" s="35"/>
      <c r="AC167" s="35"/>
      <c r="AD167" s="35"/>
      <c r="AE167" s="35"/>
      <c r="AR167" s="189" t="s">
        <v>186</v>
      </c>
      <c r="AT167" s="189" t="s">
        <v>248</v>
      </c>
      <c r="AU167" s="189" t="s">
        <v>159</v>
      </c>
      <c r="AY167" s="18" t="s">
        <v>132</v>
      </c>
      <c r="BE167" s="190">
        <f>IF(O167="základní",K167,0)</f>
        <v>0</v>
      </c>
      <c r="BF167" s="190">
        <f>IF(O167="snížená",K167,0)</f>
        <v>0</v>
      </c>
      <c r="BG167" s="190">
        <f>IF(O167="zákl. přenesená",K167,0)</f>
        <v>0</v>
      </c>
      <c r="BH167" s="190">
        <f>IF(O167="sníž. přenesená",K167,0)</f>
        <v>0</v>
      </c>
      <c r="BI167" s="190">
        <f>IF(O167="nulová",K167,0)</f>
        <v>0</v>
      </c>
      <c r="BJ167" s="18" t="s">
        <v>24</v>
      </c>
      <c r="BK167" s="190">
        <f>ROUND(P167*H167,2)</f>
        <v>0</v>
      </c>
      <c r="BL167" s="18" t="s">
        <v>140</v>
      </c>
      <c r="BM167" s="189" t="s">
        <v>276</v>
      </c>
    </row>
    <row r="168" spans="1:47" s="2" customFormat="1" ht="11.25">
      <c r="A168" s="35"/>
      <c r="B168" s="36"/>
      <c r="C168" s="37"/>
      <c r="D168" s="191" t="s">
        <v>142</v>
      </c>
      <c r="E168" s="37"/>
      <c r="F168" s="192" t="s">
        <v>275</v>
      </c>
      <c r="G168" s="37"/>
      <c r="H168" s="37"/>
      <c r="I168" s="193"/>
      <c r="J168" s="193"/>
      <c r="K168" s="37"/>
      <c r="L168" s="37"/>
      <c r="M168" s="40"/>
      <c r="N168" s="194"/>
      <c r="O168" s="195"/>
      <c r="P168" s="65"/>
      <c r="Q168" s="65"/>
      <c r="R168" s="65"/>
      <c r="S168" s="65"/>
      <c r="T168" s="65"/>
      <c r="U168" s="65"/>
      <c r="V168" s="65"/>
      <c r="W168" s="65"/>
      <c r="X168" s="66"/>
      <c r="Y168" s="35"/>
      <c r="Z168" s="35"/>
      <c r="AA168" s="35"/>
      <c r="AB168" s="35"/>
      <c r="AC168" s="35"/>
      <c r="AD168" s="35"/>
      <c r="AE168" s="35"/>
      <c r="AT168" s="18" t="s">
        <v>142</v>
      </c>
      <c r="AU168" s="18" t="s">
        <v>159</v>
      </c>
    </row>
    <row r="169" spans="2:51" s="14" customFormat="1" ht="11.25">
      <c r="B169" s="207"/>
      <c r="C169" s="208"/>
      <c r="D169" s="191" t="s">
        <v>144</v>
      </c>
      <c r="E169" s="209" t="s">
        <v>33</v>
      </c>
      <c r="F169" s="210" t="s">
        <v>272</v>
      </c>
      <c r="G169" s="208"/>
      <c r="H169" s="209" t="s">
        <v>33</v>
      </c>
      <c r="I169" s="211"/>
      <c r="J169" s="211"/>
      <c r="K169" s="208"/>
      <c r="L169" s="208"/>
      <c r="M169" s="212"/>
      <c r="N169" s="213"/>
      <c r="O169" s="214"/>
      <c r="P169" s="214"/>
      <c r="Q169" s="214"/>
      <c r="R169" s="214"/>
      <c r="S169" s="214"/>
      <c r="T169" s="214"/>
      <c r="U169" s="214"/>
      <c r="V169" s="214"/>
      <c r="W169" s="214"/>
      <c r="X169" s="215"/>
      <c r="AT169" s="216" t="s">
        <v>144</v>
      </c>
      <c r="AU169" s="216" t="s">
        <v>159</v>
      </c>
      <c r="AV169" s="14" t="s">
        <v>24</v>
      </c>
      <c r="AW169" s="14" t="s">
        <v>5</v>
      </c>
      <c r="AX169" s="14" t="s">
        <v>80</v>
      </c>
      <c r="AY169" s="216" t="s">
        <v>132</v>
      </c>
    </row>
    <row r="170" spans="2:51" s="13" customFormat="1" ht="11.25">
      <c r="B170" s="196"/>
      <c r="C170" s="197"/>
      <c r="D170" s="191" t="s">
        <v>144</v>
      </c>
      <c r="E170" s="198" t="s">
        <v>33</v>
      </c>
      <c r="F170" s="199" t="s">
        <v>159</v>
      </c>
      <c r="G170" s="197"/>
      <c r="H170" s="200">
        <v>3</v>
      </c>
      <c r="I170" s="201"/>
      <c r="J170" s="201"/>
      <c r="K170" s="197"/>
      <c r="L170" s="197"/>
      <c r="M170" s="202"/>
      <c r="N170" s="203"/>
      <c r="O170" s="204"/>
      <c r="P170" s="204"/>
      <c r="Q170" s="204"/>
      <c r="R170" s="204"/>
      <c r="S170" s="204"/>
      <c r="T170" s="204"/>
      <c r="U170" s="204"/>
      <c r="V170" s="204"/>
      <c r="W170" s="204"/>
      <c r="X170" s="205"/>
      <c r="AT170" s="206" t="s">
        <v>144</v>
      </c>
      <c r="AU170" s="206" t="s">
        <v>159</v>
      </c>
      <c r="AV170" s="13" t="s">
        <v>89</v>
      </c>
      <c r="AW170" s="13" t="s">
        <v>5</v>
      </c>
      <c r="AX170" s="13" t="s">
        <v>80</v>
      </c>
      <c r="AY170" s="206" t="s">
        <v>132</v>
      </c>
    </row>
    <row r="171" spans="2:51" s="15" customFormat="1" ht="11.25">
      <c r="B171" s="217"/>
      <c r="C171" s="218"/>
      <c r="D171" s="191" t="s">
        <v>144</v>
      </c>
      <c r="E171" s="219" t="s">
        <v>33</v>
      </c>
      <c r="F171" s="220" t="s">
        <v>260</v>
      </c>
      <c r="G171" s="218"/>
      <c r="H171" s="221">
        <v>3</v>
      </c>
      <c r="I171" s="222"/>
      <c r="J171" s="222"/>
      <c r="K171" s="218"/>
      <c r="L171" s="218"/>
      <c r="M171" s="223"/>
      <c r="N171" s="224"/>
      <c r="O171" s="225"/>
      <c r="P171" s="225"/>
      <c r="Q171" s="225"/>
      <c r="R171" s="225"/>
      <c r="S171" s="225"/>
      <c r="T171" s="225"/>
      <c r="U171" s="225"/>
      <c r="V171" s="225"/>
      <c r="W171" s="225"/>
      <c r="X171" s="226"/>
      <c r="AT171" s="227" t="s">
        <v>144</v>
      </c>
      <c r="AU171" s="227" t="s">
        <v>159</v>
      </c>
      <c r="AV171" s="15" t="s">
        <v>140</v>
      </c>
      <c r="AW171" s="15" t="s">
        <v>5</v>
      </c>
      <c r="AX171" s="15" t="s">
        <v>24</v>
      </c>
      <c r="AY171" s="227" t="s">
        <v>132</v>
      </c>
    </row>
    <row r="172" spans="2:51" s="13" customFormat="1" ht="11.25">
      <c r="B172" s="196"/>
      <c r="C172" s="197"/>
      <c r="D172" s="191" t="s">
        <v>144</v>
      </c>
      <c r="E172" s="197"/>
      <c r="F172" s="199" t="s">
        <v>277</v>
      </c>
      <c r="G172" s="197"/>
      <c r="H172" s="200">
        <v>3.45</v>
      </c>
      <c r="I172" s="201"/>
      <c r="J172" s="201"/>
      <c r="K172" s="197"/>
      <c r="L172" s="197"/>
      <c r="M172" s="202"/>
      <c r="N172" s="203"/>
      <c r="O172" s="204"/>
      <c r="P172" s="204"/>
      <c r="Q172" s="204"/>
      <c r="R172" s="204"/>
      <c r="S172" s="204"/>
      <c r="T172" s="204"/>
      <c r="U172" s="204"/>
      <c r="V172" s="204"/>
      <c r="W172" s="204"/>
      <c r="X172" s="205"/>
      <c r="AT172" s="206" t="s">
        <v>144</v>
      </c>
      <c r="AU172" s="206" t="s">
        <v>159</v>
      </c>
      <c r="AV172" s="13" t="s">
        <v>89</v>
      </c>
      <c r="AW172" s="13" t="s">
        <v>4</v>
      </c>
      <c r="AX172" s="13" t="s">
        <v>24</v>
      </c>
      <c r="AY172" s="206" t="s">
        <v>132</v>
      </c>
    </row>
    <row r="173" spans="1:65" s="2" customFormat="1" ht="24.2" customHeight="1">
      <c r="A173" s="35"/>
      <c r="B173" s="36"/>
      <c r="C173" s="177" t="s">
        <v>278</v>
      </c>
      <c r="D173" s="177" t="s">
        <v>135</v>
      </c>
      <c r="E173" s="178" t="s">
        <v>279</v>
      </c>
      <c r="F173" s="179" t="s">
        <v>280</v>
      </c>
      <c r="G173" s="180" t="s">
        <v>169</v>
      </c>
      <c r="H173" s="181">
        <v>29</v>
      </c>
      <c r="I173" s="182"/>
      <c r="J173" s="182"/>
      <c r="K173" s="183">
        <f>ROUND(P173*H173,2)</f>
        <v>0</v>
      </c>
      <c r="L173" s="179" t="s">
        <v>139</v>
      </c>
      <c r="M173" s="40"/>
      <c r="N173" s="184" t="s">
        <v>33</v>
      </c>
      <c r="O173" s="185" t="s">
        <v>49</v>
      </c>
      <c r="P173" s="186">
        <f>I173+J173</f>
        <v>0</v>
      </c>
      <c r="Q173" s="186">
        <f>ROUND(I173*H173,2)</f>
        <v>0</v>
      </c>
      <c r="R173" s="186">
        <f>ROUND(J173*H173,2)</f>
        <v>0</v>
      </c>
      <c r="S173" s="65"/>
      <c r="T173" s="187">
        <f>S173*H173</f>
        <v>0</v>
      </c>
      <c r="U173" s="187">
        <v>0</v>
      </c>
      <c r="V173" s="187">
        <f>U173*H173</f>
        <v>0</v>
      </c>
      <c r="W173" s="187">
        <v>0</v>
      </c>
      <c r="X173" s="188">
        <f>W173*H173</f>
        <v>0</v>
      </c>
      <c r="Y173" s="35"/>
      <c r="Z173" s="35"/>
      <c r="AA173" s="35"/>
      <c r="AB173" s="35"/>
      <c r="AC173" s="35"/>
      <c r="AD173" s="35"/>
      <c r="AE173" s="35"/>
      <c r="AR173" s="189" t="s">
        <v>230</v>
      </c>
      <c r="AT173" s="189" t="s">
        <v>135</v>
      </c>
      <c r="AU173" s="189" t="s">
        <v>159</v>
      </c>
      <c r="AY173" s="18" t="s">
        <v>132</v>
      </c>
      <c r="BE173" s="190">
        <f>IF(O173="základní",K173,0)</f>
        <v>0</v>
      </c>
      <c r="BF173" s="190">
        <f>IF(O173="snížená",K173,0)</f>
        <v>0</v>
      </c>
      <c r="BG173" s="190">
        <f>IF(O173="zákl. přenesená",K173,0)</f>
        <v>0</v>
      </c>
      <c r="BH173" s="190">
        <f>IF(O173="sníž. přenesená",K173,0)</f>
        <v>0</v>
      </c>
      <c r="BI173" s="190">
        <f>IF(O173="nulová",K173,0)</f>
        <v>0</v>
      </c>
      <c r="BJ173" s="18" t="s">
        <v>24</v>
      </c>
      <c r="BK173" s="190">
        <f>ROUND(P173*H173,2)</f>
        <v>0</v>
      </c>
      <c r="BL173" s="18" t="s">
        <v>230</v>
      </c>
      <c r="BM173" s="189" t="s">
        <v>281</v>
      </c>
    </row>
    <row r="174" spans="1:47" s="2" customFormat="1" ht="11.25">
      <c r="A174" s="35"/>
      <c r="B174" s="36"/>
      <c r="C174" s="37"/>
      <c r="D174" s="191" t="s">
        <v>142</v>
      </c>
      <c r="E174" s="37"/>
      <c r="F174" s="192" t="s">
        <v>282</v>
      </c>
      <c r="G174" s="37"/>
      <c r="H174" s="37"/>
      <c r="I174" s="193"/>
      <c r="J174" s="193"/>
      <c r="K174" s="37"/>
      <c r="L174" s="37"/>
      <c r="M174" s="40"/>
      <c r="N174" s="194"/>
      <c r="O174" s="195"/>
      <c r="P174" s="65"/>
      <c r="Q174" s="65"/>
      <c r="R174" s="65"/>
      <c r="S174" s="65"/>
      <c r="T174" s="65"/>
      <c r="U174" s="65"/>
      <c r="V174" s="65"/>
      <c r="W174" s="65"/>
      <c r="X174" s="66"/>
      <c r="Y174" s="35"/>
      <c r="Z174" s="35"/>
      <c r="AA174" s="35"/>
      <c r="AB174" s="35"/>
      <c r="AC174" s="35"/>
      <c r="AD174" s="35"/>
      <c r="AE174" s="35"/>
      <c r="AT174" s="18" t="s">
        <v>142</v>
      </c>
      <c r="AU174" s="18" t="s">
        <v>159</v>
      </c>
    </row>
    <row r="175" spans="2:51" s="14" customFormat="1" ht="11.25">
      <c r="B175" s="207"/>
      <c r="C175" s="208"/>
      <c r="D175" s="191" t="s">
        <v>144</v>
      </c>
      <c r="E175" s="209" t="s">
        <v>33</v>
      </c>
      <c r="F175" s="210" t="s">
        <v>272</v>
      </c>
      <c r="G175" s="208"/>
      <c r="H175" s="209" t="s">
        <v>33</v>
      </c>
      <c r="I175" s="211"/>
      <c r="J175" s="211"/>
      <c r="K175" s="208"/>
      <c r="L175" s="208"/>
      <c r="M175" s="212"/>
      <c r="N175" s="213"/>
      <c r="O175" s="214"/>
      <c r="P175" s="214"/>
      <c r="Q175" s="214"/>
      <c r="R175" s="214"/>
      <c r="S175" s="214"/>
      <c r="T175" s="214"/>
      <c r="U175" s="214"/>
      <c r="V175" s="214"/>
      <c r="W175" s="214"/>
      <c r="X175" s="215"/>
      <c r="AT175" s="216" t="s">
        <v>144</v>
      </c>
      <c r="AU175" s="216" t="s">
        <v>159</v>
      </c>
      <c r="AV175" s="14" t="s">
        <v>24</v>
      </c>
      <c r="AW175" s="14" t="s">
        <v>5</v>
      </c>
      <c r="AX175" s="14" t="s">
        <v>80</v>
      </c>
      <c r="AY175" s="216" t="s">
        <v>132</v>
      </c>
    </row>
    <row r="176" spans="2:51" s="13" customFormat="1" ht="11.25">
      <c r="B176" s="196"/>
      <c r="C176" s="197"/>
      <c r="D176" s="191" t="s">
        <v>144</v>
      </c>
      <c r="E176" s="198" t="s">
        <v>33</v>
      </c>
      <c r="F176" s="199" t="s">
        <v>283</v>
      </c>
      <c r="G176" s="197"/>
      <c r="H176" s="200">
        <v>29</v>
      </c>
      <c r="I176" s="201"/>
      <c r="J176" s="201"/>
      <c r="K176" s="197"/>
      <c r="L176" s="197"/>
      <c r="M176" s="202"/>
      <c r="N176" s="203"/>
      <c r="O176" s="204"/>
      <c r="P176" s="204"/>
      <c r="Q176" s="204"/>
      <c r="R176" s="204"/>
      <c r="S176" s="204"/>
      <c r="T176" s="204"/>
      <c r="U176" s="204"/>
      <c r="V176" s="204"/>
      <c r="W176" s="204"/>
      <c r="X176" s="205"/>
      <c r="AT176" s="206" t="s">
        <v>144</v>
      </c>
      <c r="AU176" s="206" t="s">
        <v>159</v>
      </c>
      <c r="AV176" s="13" t="s">
        <v>89</v>
      </c>
      <c r="AW176" s="13" t="s">
        <v>5</v>
      </c>
      <c r="AX176" s="13" t="s">
        <v>80</v>
      </c>
      <c r="AY176" s="206" t="s">
        <v>132</v>
      </c>
    </row>
    <row r="177" spans="2:51" s="15" customFormat="1" ht="11.25">
      <c r="B177" s="217"/>
      <c r="C177" s="218"/>
      <c r="D177" s="191" t="s">
        <v>144</v>
      </c>
      <c r="E177" s="219" t="s">
        <v>33</v>
      </c>
      <c r="F177" s="220" t="s">
        <v>260</v>
      </c>
      <c r="G177" s="218"/>
      <c r="H177" s="221">
        <v>29</v>
      </c>
      <c r="I177" s="222"/>
      <c r="J177" s="222"/>
      <c r="K177" s="218"/>
      <c r="L177" s="218"/>
      <c r="M177" s="223"/>
      <c r="N177" s="224"/>
      <c r="O177" s="225"/>
      <c r="P177" s="225"/>
      <c r="Q177" s="225"/>
      <c r="R177" s="225"/>
      <c r="S177" s="225"/>
      <c r="T177" s="225"/>
      <c r="U177" s="225"/>
      <c r="V177" s="225"/>
      <c r="W177" s="225"/>
      <c r="X177" s="226"/>
      <c r="AT177" s="227" t="s">
        <v>144</v>
      </c>
      <c r="AU177" s="227" t="s">
        <v>159</v>
      </c>
      <c r="AV177" s="15" t="s">
        <v>140</v>
      </c>
      <c r="AW177" s="15" t="s">
        <v>5</v>
      </c>
      <c r="AX177" s="15" t="s">
        <v>24</v>
      </c>
      <c r="AY177" s="227" t="s">
        <v>132</v>
      </c>
    </row>
    <row r="178" spans="1:65" s="2" customFormat="1" ht="24.2" customHeight="1">
      <c r="A178" s="35"/>
      <c r="B178" s="36"/>
      <c r="C178" s="228" t="s">
        <v>284</v>
      </c>
      <c r="D178" s="228" t="s">
        <v>248</v>
      </c>
      <c r="E178" s="229" t="s">
        <v>285</v>
      </c>
      <c r="F178" s="230" t="s">
        <v>275</v>
      </c>
      <c r="G178" s="231" t="s">
        <v>169</v>
      </c>
      <c r="H178" s="232">
        <v>33.35</v>
      </c>
      <c r="I178" s="233"/>
      <c r="J178" s="234"/>
      <c r="K178" s="235">
        <f>ROUND(P178*H178,2)</f>
        <v>0</v>
      </c>
      <c r="L178" s="230" t="s">
        <v>139</v>
      </c>
      <c r="M178" s="236"/>
      <c r="N178" s="237" t="s">
        <v>33</v>
      </c>
      <c r="O178" s="185" t="s">
        <v>49</v>
      </c>
      <c r="P178" s="186">
        <f>I178+J178</f>
        <v>0</v>
      </c>
      <c r="Q178" s="186">
        <f>ROUND(I178*H178,2)</f>
        <v>0</v>
      </c>
      <c r="R178" s="186">
        <f>ROUND(J178*H178,2)</f>
        <v>0</v>
      </c>
      <c r="S178" s="65"/>
      <c r="T178" s="187">
        <f>S178*H178</f>
        <v>0</v>
      </c>
      <c r="U178" s="187">
        <v>0.00053</v>
      </c>
      <c r="V178" s="187">
        <f>U178*H178</f>
        <v>0.0176755</v>
      </c>
      <c r="W178" s="187">
        <v>0</v>
      </c>
      <c r="X178" s="188">
        <f>W178*H178</f>
        <v>0</v>
      </c>
      <c r="Y178" s="35"/>
      <c r="Z178" s="35"/>
      <c r="AA178" s="35"/>
      <c r="AB178" s="35"/>
      <c r="AC178" s="35"/>
      <c r="AD178" s="35"/>
      <c r="AE178" s="35"/>
      <c r="AR178" s="189" t="s">
        <v>286</v>
      </c>
      <c r="AT178" s="189" t="s">
        <v>248</v>
      </c>
      <c r="AU178" s="189" t="s">
        <v>159</v>
      </c>
      <c r="AY178" s="18" t="s">
        <v>132</v>
      </c>
      <c r="BE178" s="190">
        <f>IF(O178="základní",K178,0)</f>
        <v>0</v>
      </c>
      <c r="BF178" s="190">
        <f>IF(O178="snížená",K178,0)</f>
        <v>0</v>
      </c>
      <c r="BG178" s="190">
        <f>IF(O178="zákl. přenesená",K178,0)</f>
        <v>0</v>
      </c>
      <c r="BH178" s="190">
        <f>IF(O178="sníž. přenesená",K178,0)</f>
        <v>0</v>
      </c>
      <c r="BI178" s="190">
        <f>IF(O178="nulová",K178,0)</f>
        <v>0</v>
      </c>
      <c r="BJ178" s="18" t="s">
        <v>24</v>
      </c>
      <c r="BK178" s="190">
        <f>ROUND(P178*H178,2)</f>
        <v>0</v>
      </c>
      <c r="BL178" s="18" t="s">
        <v>230</v>
      </c>
      <c r="BM178" s="189" t="s">
        <v>287</v>
      </c>
    </row>
    <row r="179" spans="1:47" s="2" customFormat="1" ht="11.25">
      <c r="A179" s="35"/>
      <c r="B179" s="36"/>
      <c r="C179" s="37"/>
      <c r="D179" s="191" t="s">
        <v>142</v>
      </c>
      <c r="E179" s="37"/>
      <c r="F179" s="192" t="s">
        <v>275</v>
      </c>
      <c r="G179" s="37"/>
      <c r="H179" s="37"/>
      <c r="I179" s="193"/>
      <c r="J179" s="193"/>
      <c r="K179" s="37"/>
      <c r="L179" s="37"/>
      <c r="M179" s="40"/>
      <c r="N179" s="194"/>
      <c r="O179" s="195"/>
      <c r="P179" s="65"/>
      <c r="Q179" s="65"/>
      <c r="R179" s="65"/>
      <c r="S179" s="65"/>
      <c r="T179" s="65"/>
      <c r="U179" s="65"/>
      <c r="V179" s="65"/>
      <c r="W179" s="65"/>
      <c r="X179" s="66"/>
      <c r="Y179" s="35"/>
      <c r="Z179" s="35"/>
      <c r="AA179" s="35"/>
      <c r="AB179" s="35"/>
      <c r="AC179" s="35"/>
      <c r="AD179" s="35"/>
      <c r="AE179" s="35"/>
      <c r="AT179" s="18" t="s">
        <v>142</v>
      </c>
      <c r="AU179" s="18" t="s">
        <v>159</v>
      </c>
    </row>
    <row r="180" spans="2:51" s="14" customFormat="1" ht="11.25">
      <c r="B180" s="207"/>
      <c r="C180" s="208"/>
      <c r="D180" s="191" t="s">
        <v>144</v>
      </c>
      <c r="E180" s="209" t="s">
        <v>33</v>
      </c>
      <c r="F180" s="210" t="s">
        <v>272</v>
      </c>
      <c r="G180" s="208"/>
      <c r="H180" s="209" t="s">
        <v>33</v>
      </c>
      <c r="I180" s="211"/>
      <c r="J180" s="211"/>
      <c r="K180" s="208"/>
      <c r="L180" s="208"/>
      <c r="M180" s="212"/>
      <c r="N180" s="213"/>
      <c r="O180" s="214"/>
      <c r="P180" s="214"/>
      <c r="Q180" s="214"/>
      <c r="R180" s="214"/>
      <c r="S180" s="214"/>
      <c r="T180" s="214"/>
      <c r="U180" s="214"/>
      <c r="V180" s="214"/>
      <c r="W180" s="214"/>
      <c r="X180" s="215"/>
      <c r="AT180" s="216" t="s">
        <v>144</v>
      </c>
      <c r="AU180" s="216" t="s">
        <v>159</v>
      </c>
      <c r="AV180" s="14" t="s">
        <v>24</v>
      </c>
      <c r="AW180" s="14" t="s">
        <v>5</v>
      </c>
      <c r="AX180" s="14" t="s">
        <v>80</v>
      </c>
      <c r="AY180" s="216" t="s">
        <v>132</v>
      </c>
    </row>
    <row r="181" spans="2:51" s="13" customFormat="1" ht="11.25">
      <c r="B181" s="196"/>
      <c r="C181" s="197"/>
      <c r="D181" s="191" t="s">
        <v>144</v>
      </c>
      <c r="E181" s="198" t="s">
        <v>33</v>
      </c>
      <c r="F181" s="199" t="s">
        <v>283</v>
      </c>
      <c r="G181" s="197"/>
      <c r="H181" s="200">
        <v>29</v>
      </c>
      <c r="I181" s="201"/>
      <c r="J181" s="201"/>
      <c r="K181" s="197"/>
      <c r="L181" s="197"/>
      <c r="M181" s="202"/>
      <c r="N181" s="203"/>
      <c r="O181" s="204"/>
      <c r="P181" s="204"/>
      <c r="Q181" s="204"/>
      <c r="R181" s="204"/>
      <c r="S181" s="204"/>
      <c r="T181" s="204"/>
      <c r="U181" s="204"/>
      <c r="V181" s="204"/>
      <c r="W181" s="204"/>
      <c r="X181" s="205"/>
      <c r="AT181" s="206" t="s">
        <v>144</v>
      </c>
      <c r="AU181" s="206" t="s">
        <v>159</v>
      </c>
      <c r="AV181" s="13" t="s">
        <v>89</v>
      </c>
      <c r="AW181" s="13" t="s">
        <v>5</v>
      </c>
      <c r="AX181" s="13" t="s">
        <v>80</v>
      </c>
      <c r="AY181" s="206" t="s">
        <v>132</v>
      </c>
    </row>
    <row r="182" spans="2:51" s="15" customFormat="1" ht="11.25">
      <c r="B182" s="217"/>
      <c r="C182" s="218"/>
      <c r="D182" s="191" t="s">
        <v>144</v>
      </c>
      <c r="E182" s="219" t="s">
        <v>33</v>
      </c>
      <c r="F182" s="220" t="s">
        <v>260</v>
      </c>
      <c r="G182" s="218"/>
      <c r="H182" s="221">
        <v>29</v>
      </c>
      <c r="I182" s="222"/>
      <c r="J182" s="222"/>
      <c r="K182" s="218"/>
      <c r="L182" s="218"/>
      <c r="M182" s="223"/>
      <c r="N182" s="224"/>
      <c r="O182" s="225"/>
      <c r="P182" s="225"/>
      <c r="Q182" s="225"/>
      <c r="R182" s="225"/>
      <c r="S182" s="225"/>
      <c r="T182" s="225"/>
      <c r="U182" s="225"/>
      <c r="V182" s="225"/>
      <c r="W182" s="225"/>
      <c r="X182" s="226"/>
      <c r="AT182" s="227" t="s">
        <v>144</v>
      </c>
      <c r="AU182" s="227" t="s">
        <v>159</v>
      </c>
      <c r="AV182" s="15" t="s">
        <v>140</v>
      </c>
      <c r="AW182" s="15" t="s">
        <v>5</v>
      </c>
      <c r="AX182" s="15" t="s">
        <v>24</v>
      </c>
      <c r="AY182" s="227" t="s">
        <v>132</v>
      </c>
    </row>
    <row r="183" spans="2:51" s="13" customFormat="1" ht="11.25">
      <c r="B183" s="196"/>
      <c r="C183" s="197"/>
      <c r="D183" s="191" t="s">
        <v>144</v>
      </c>
      <c r="E183" s="197"/>
      <c r="F183" s="199" t="s">
        <v>288</v>
      </c>
      <c r="G183" s="197"/>
      <c r="H183" s="200">
        <v>33.35</v>
      </c>
      <c r="I183" s="201"/>
      <c r="J183" s="201"/>
      <c r="K183" s="197"/>
      <c r="L183" s="197"/>
      <c r="M183" s="202"/>
      <c r="N183" s="203"/>
      <c r="O183" s="204"/>
      <c r="P183" s="204"/>
      <c r="Q183" s="204"/>
      <c r="R183" s="204"/>
      <c r="S183" s="204"/>
      <c r="T183" s="204"/>
      <c r="U183" s="204"/>
      <c r="V183" s="204"/>
      <c r="W183" s="204"/>
      <c r="X183" s="205"/>
      <c r="AT183" s="206" t="s">
        <v>144</v>
      </c>
      <c r="AU183" s="206" t="s">
        <v>159</v>
      </c>
      <c r="AV183" s="13" t="s">
        <v>89</v>
      </c>
      <c r="AW183" s="13" t="s">
        <v>4</v>
      </c>
      <c r="AX183" s="13" t="s">
        <v>24</v>
      </c>
      <c r="AY183" s="206" t="s">
        <v>132</v>
      </c>
    </row>
    <row r="184" spans="1:65" s="2" customFormat="1" ht="24.2" customHeight="1">
      <c r="A184" s="35"/>
      <c r="B184" s="36"/>
      <c r="C184" s="177" t="s">
        <v>289</v>
      </c>
      <c r="D184" s="177" t="s">
        <v>135</v>
      </c>
      <c r="E184" s="178" t="s">
        <v>290</v>
      </c>
      <c r="F184" s="179" t="s">
        <v>291</v>
      </c>
      <c r="G184" s="180" t="s">
        <v>169</v>
      </c>
      <c r="H184" s="181">
        <v>418</v>
      </c>
      <c r="I184" s="182"/>
      <c r="J184" s="182"/>
      <c r="K184" s="183">
        <f>ROUND(P184*H184,2)</f>
        <v>0</v>
      </c>
      <c r="L184" s="179" t="s">
        <v>139</v>
      </c>
      <c r="M184" s="40"/>
      <c r="N184" s="184" t="s">
        <v>33</v>
      </c>
      <c r="O184" s="185" t="s">
        <v>49</v>
      </c>
      <c r="P184" s="186">
        <f>I184+J184</f>
        <v>0</v>
      </c>
      <c r="Q184" s="186">
        <f>ROUND(I184*H184,2)</f>
        <v>0</v>
      </c>
      <c r="R184" s="186">
        <f>ROUND(J184*H184,2)</f>
        <v>0</v>
      </c>
      <c r="S184" s="65"/>
      <c r="T184" s="187">
        <f>S184*H184</f>
        <v>0</v>
      </c>
      <c r="U184" s="187">
        <v>0</v>
      </c>
      <c r="V184" s="187">
        <f>U184*H184</f>
        <v>0</v>
      </c>
      <c r="W184" s="187">
        <v>0</v>
      </c>
      <c r="X184" s="188">
        <f>W184*H184</f>
        <v>0</v>
      </c>
      <c r="Y184" s="35"/>
      <c r="Z184" s="35"/>
      <c r="AA184" s="35"/>
      <c r="AB184" s="35"/>
      <c r="AC184" s="35"/>
      <c r="AD184" s="35"/>
      <c r="AE184" s="35"/>
      <c r="AR184" s="189" t="s">
        <v>140</v>
      </c>
      <c r="AT184" s="189" t="s">
        <v>135</v>
      </c>
      <c r="AU184" s="189" t="s">
        <v>159</v>
      </c>
      <c r="AY184" s="18" t="s">
        <v>132</v>
      </c>
      <c r="BE184" s="190">
        <f>IF(O184="základní",K184,0)</f>
        <v>0</v>
      </c>
      <c r="BF184" s="190">
        <f>IF(O184="snížená",K184,0)</f>
        <v>0</v>
      </c>
      <c r="BG184" s="190">
        <f>IF(O184="zákl. přenesená",K184,0)</f>
        <v>0</v>
      </c>
      <c r="BH184" s="190">
        <f>IF(O184="sníž. přenesená",K184,0)</f>
        <v>0</v>
      </c>
      <c r="BI184" s="190">
        <f>IF(O184="nulová",K184,0)</f>
        <v>0</v>
      </c>
      <c r="BJ184" s="18" t="s">
        <v>24</v>
      </c>
      <c r="BK184" s="190">
        <f>ROUND(P184*H184,2)</f>
        <v>0</v>
      </c>
      <c r="BL184" s="18" t="s">
        <v>140</v>
      </c>
      <c r="BM184" s="189" t="s">
        <v>292</v>
      </c>
    </row>
    <row r="185" spans="1:47" s="2" customFormat="1" ht="11.25">
      <c r="A185" s="35"/>
      <c r="B185" s="36"/>
      <c r="C185" s="37"/>
      <c r="D185" s="191" t="s">
        <v>142</v>
      </c>
      <c r="E185" s="37"/>
      <c r="F185" s="192" t="s">
        <v>293</v>
      </c>
      <c r="G185" s="37"/>
      <c r="H185" s="37"/>
      <c r="I185" s="193"/>
      <c r="J185" s="193"/>
      <c r="K185" s="37"/>
      <c r="L185" s="37"/>
      <c r="M185" s="40"/>
      <c r="N185" s="194"/>
      <c r="O185" s="195"/>
      <c r="P185" s="65"/>
      <c r="Q185" s="65"/>
      <c r="R185" s="65"/>
      <c r="S185" s="65"/>
      <c r="T185" s="65"/>
      <c r="U185" s="65"/>
      <c r="V185" s="65"/>
      <c r="W185" s="65"/>
      <c r="X185" s="66"/>
      <c r="Y185" s="35"/>
      <c r="Z185" s="35"/>
      <c r="AA185" s="35"/>
      <c r="AB185" s="35"/>
      <c r="AC185" s="35"/>
      <c r="AD185" s="35"/>
      <c r="AE185" s="35"/>
      <c r="AT185" s="18" t="s">
        <v>142</v>
      </c>
      <c r="AU185" s="18" t="s">
        <v>159</v>
      </c>
    </row>
    <row r="186" spans="2:51" s="14" customFormat="1" ht="11.25">
      <c r="B186" s="207"/>
      <c r="C186" s="208"/>
      <c r="D186" s="191" t="s">
        <v>144</v>
      </c>
      <c r="E186" s="209" t="s">
        <v>33</v>
      </c>
      <c r="F186" s="210" t="s">
        <v>272</v>
      </c>
      <c r="G186" s="208"/>
      <c r="H186" s="209" t="s">
        <v>33</v>
      </c>
      <c r="I186" s="211"/>
      <c r="J186" s="211"/>
      <c r="K186" s="208"/>
      <c r="L186" s="208"/>
      <c r="M186" s="212"/>
      <c r="N186" s="213"/>
      <c r="O186" s="214"/>
      <c r="P186" s="214"/>
      <c r="Q186" s="214"/>
      <c r="R186" s="214"/>
      <c r="S186" s="214"/>
      <c r="T186" s="214"/>
      <c r="U186" s="214"/>
      <c r="V186" s="214"/>
      <c r="W186" s="214"/>
      <c r="X186" s="215"/>
      <c r="AT186" s="216" t="s">
        <v>144</v>
      </c>
      <c r="AU186" s="216" t="s">
        <v>159</v>
      </c>
      <c r="AV186" s="14" t="s">
        <v>24</v>
      </c>
      <c r="AW186" s="14" t="s">
        <v>5</v>
      </c>
      <c r="AX186" s="14" t="s">
        <v>80</v>
      </c>
      <c r="AY186" s="216" t="s">
        <v>132</v>
      </c>
    </row>
    <row r="187" spans="2:51" s="13" customFormat="1" ht="11.25">
      <c r="B187" s="196"/>
      <c r="C187" s="197"/>
      <c r="D187" s="191" t="s">
        <v>144</v>
      </c>
      <c r="E187" s="198" t="s">
        <v>33</v>
      </c>
      <c r="F187" s="199" t="s">
        <v>294</v>
      </c>
      <c r="G187" s="197"/>
      <c r="H187" s="200">
        <v>418</v>
      </c>
      <c r="I187" s="201"/>
      <c r="J187" s="201"/>
      <c r="K187" s="197"/>
      <c r="L187" s="197"/>
      <c r="M187" s="202"/>
      <c r="N187" s="203"/>
      <c r="O187" s="204"/>
      <c r="P187" s="204"/>
      <c r="Q187" s="204"/>
      <c r="R187" s="204"/>
      <c r="S187" s="204"/>
      <c r="T187" s="204"/>
      <c r="U187" s="204"/>
      <c r="V187" s="204"/>
      <c r="W187" s="204"/>
      <c r="X187" s="205"/>
      <c r="AT187" s="206" t="s">
        <v>144</v>
      </c>
      <c r="AU187" s="206" t="s">
        <v>159</v>
      </c>
      <c r="AV187" s="13" t="s">
        <v>89</v>
      </c>
      <c r="AW187" s="13" t="s">
        <v>5</v>
      </c>
      <c r="AX187" s="13" t="s">
        <v>80</v>
      </c>
      <c r="AY187" s="206" t="s">
        <v>132</v>
      </c>
    </row>
    <row r="188" spans="2:51" s="15" customFormat="1" ht="11.25">
      <c r="B188" s="217"/>
      <c r="C188" s="218"/>
      <c r="D188" s="191" t="s">
        <v>144</v>
      </c>
      <c r="E188" s="219" t="s">
        <v>33</v>
      </c>
      <c r="F188" s="220" t="s">
        <v>260</v>
      </c>
      <c r="G188" s="218"/>
      <c r="H188" s="221">
        <v>418</v>
      </c>
      <c r="I188" s="222"/>
      <c r="J188" s="222"/>
      <c r="K188" s="218"/>
      <c r="L188" s="218"/>
      <c r="M188" s="223"/>
      <c r="N188" s="224"/>
      <c r="O188" s="225"/>
      <c r="P188" s="225"/>
      <c r="Q188" s="225"/>
      <c r="R188" s="225"/>
      <c r="S188" s="225"/>
      <c r="T188" s="225"/>
      <c r="U188" s="225"/>
      <c r="V188" s="225"/>
      <c r="W188" s="225"/>
      <c r="X188" s="226"/>
      <c r="AT188" s="227" t="s">
        <v>144</v>
      </c>
      <c r="AU188" s="227" t="s">
        <v>159</v>
      </c>
      <c r="AV188" s="15" t="s">
        <v>140</v>
      </c>
      <c r="AW188" s="15" t="s">
        <v>5</v>
      </c>
      <c r="AX188" s="15" t="s">
        <v>24</v>
      </c>
      <c r="AY188" s="227" t="s">
        <v>132</v>
      </c>
    </row>
    <row r="189" spans="1:65" s="2" customFormat="1" ht="24.2" customHeight="1">
      <c r="A189" s="35"/>
      <c r="B189" s="36"/>
      <c r="C189" s="228" t="s">
        <v>295</v>
      </c>
      <c r="D189" s="228" t="s">
        <v>248</v>
      </c>
      <c r="E189" s="229" t="s">
        <v>296</v>
      </c>
      <c r="F189" s="230" t="s">
        <v>297</v>
      </c>
      <c r="G189" s="231" t="s">
        <v>169</v>
      </c>
      <c r="H189" s="232">
        <v>480.7</v>
      </c>
      <c r="I189" s="233"/>
      <c r="J189" s="234"/>
      <c r="K189" s="235">
        <f>ROUND(P189*H189,2)</f>
        <v>0</v>
      </c>
      <c r="L189" s="230" t="s">
        <v>139</v>
      </c>
      <c r="M189" s="236"/>
      <c r="N189" s="237" t="s">
        <v>33</v>
      </c>
      <c r="O189" s="185" t="s">
        <v>49</v>
      </c>
      <c r="P189" s="186">
        <f>I189+J189</f>
        <v>0</v>
      </c>
      <c r="Q189" s="186">
        <f>ROUND(I189*H189,2)</f>
        <v>0</v>
      </c>
      <c r="R189" s="186">
        <f>ROUND(J189*H189,2)</f>
        <v>0</v>
      </c>
      <c r="S189" s="65"/>
      <c r="T189" s="187">
        <f>S189*H189</f>
        <v>0</v>
      </c>
      <c r="U189" s="187">
        <v>0.00017</v>
      </c>
      <c r="V189" s="187">
        <f>U189*H189</f>
        <v>0.081719</v>
      </c>
      <c r="W189" s="187">
        <v>0</v>
      </c>
      <c r="X189" s="188">
        <f>W189*H189</f>
        <v>0</v>
      </c>
      <c r="Y189" s="35"/>
      <c r="Z189" s="35"/>
      <c r="AA189" s="35"/>
      <c r="AB189" s="35"/>
      <c r="AC189" s="35"/>
      <c r="AD189" s="35"/>
      <c r="AE189" s="35"/>
      <c r="AR189" s="189" t="s">
        <v>186</v>
      </c>
      <c r="AT189" s="189" t="s">
        <v>248</v>
      </c>
      <c r="AU189" s="189" t="s">
        <v>159</v>
      </c>
      <c r="AY189" s="18" t="s">
        <v>132</v>
      </c>
      <c r="BE189" s="190">
        <f>IF(O189="základní",K189,0)</f>
        <v>0</v>
      </c>
      <c r="BF189" s="190">
        <f>IF(O189="snížená",K189,0)</f>
        <v>0</v>
      </c>
      <c r="BG189" s="190">
        <f>IF(O189="zákl. přenesená",K189,0)</f>
        <v>0</v>
      </c>
      <c r="BH189" s="190">
        <f>IF(O189="sníž. přenesená",K189,0)</f>
        <v>0</v>
      </c>
      <c r="BI189" s="190">
        <f>IF(O189="nulová",K189,0)</f>
        <v>0</v>
      </c>
      <c r="BJ189" s="18" t="s">
        <v>24</v>
      </c>
      <c r="BK189" s="190">
        <f>ROUND(P189*H189,2)</f>
        <v>0</v>
      </c>
      <c r="BL189" s="18" t="s">
        <v>140</v>
      </c>
      <c r="BM189" s="189" t="s">
        <v>298</v>
      </c>
    </row>
    <row r="190" spans="1:47" s="2" customFormat="1" ht="11.25">
      <c r="A190" s="35"/>
      <c r="B190" s="36"/>
      <c r="C190" s="37"/>
      <c r="D190" s="191" t="s">
        <v>142</v>
      </c>
      <c r="E190" s="37"/>
      <c r="F190" s="192" t="s">
        <v>297</v>
      </c>
      <c r="G190" s="37"/>
      <c r="H190" s="37"/>
      <c r="I190" s="193"/>
      <c r="J190" s="193"/>
      <c r="K190" s="37"/>
      <c r="L190" s="37"/>
      <c r="M190" s="40"/>
      <c r="N190" s="194"/>
      <c r="O190" s="195"/>
      <c r="P190" s="65"/>
      <c r="Q190" s="65"/>
      <c r="R190" s="65"/>
      <c r="S190" s="65"/>
      <c r="T190" s="65"/>
      <c r="U190" s="65"/>
      <c r="V190" s="65"/>
      <c r="W190" s="65"/>
      <c r="X190" s="66"/>
      <c r="Y190" s="35"/>
      <c r="Z190" s="35"/>
      <c r="AA190" s="35"/>
      <c r="AB190" s="35"/>
      <c r="AC190" s="35"/>
      <c r="AD190" s="35"/>
      <c r="AE190" s="35"/>
      <c r="AT190" s="18" t="s">
        <v>142</v>
      </c>
      <c r="AU190" s="18" t="s">
        <v>159</v>
      </c>
    </row>
    <row r="191" spans="2:51" s="14" customFormat="1" ht="11.25">
      <c r="B191" s="207"/>
      <c r="C191" s="208"/>
      <c r="D191" s="191" t="s">
        <v>144</v>
      </c>
      <c r="E191" s="209" t="s">
        <v>33</v>
      </c>
      <c r="F191" s="210" t="s">
        <v>272</v>
      </c>
      <c r="G191" s="208"/>
      <c r="H191" s="209" t="s">
        <v>33</v>
      </c>
      <c r="I191" s="211"/>
      <c r="J191" s="211"/>
      <c r="K191" s="208"/>
      <c r="L191" s="208"/>
      <c r="M191" s="212"/>
      <c r="N191" s="213"/>
      <c r="O191" s="214"/>
      <c r="P191" s="214"/>
      <c r="Q191" s="214"/>
      <c r="R191" s="214"/>
      <c r="S191" s="214"/>
      <c r="T191" s="214"/>
      <c r="U191" s="214"/>
      <c r="V191" s="214"/>
      <c r="W191" s="214"/>
      <c r="X191" s="215"/>
      <c r="AT191" s="216" t="s">
        <v>144</v>
      </c>
      <c r="AU191" s="216" t="s">
        <v>159</v>
      </c>
      <c r="AV191" s="14" t="s">
        <v>24</v>
      </c>
      <c r="AW191" s="14" t="s">
        <v>5</v>
      </c>
      <c r="AX191" s="14" t="s">
        <v>80</v>
      </c>
      <c r="AY191" s="216" t="s">
        <v>132</v>
      </c>
    </row>
    <row r="192" spans="2:51" s="13" customFormat="1" ht="11.25">
      <c r="B192" s="196"/>
      <c r="C192" s="197"/>
      <c r="D192" s="191" t="s">
        <v>144</v>
      </c>
      <c r="E192" s="198" t="s">
        <v>33</v>
      </c>
      <c r="F192" s="199" t="s">
        <v>294</v>
      </c>
      <c r="G192" s="197"/>
      <c r="H192" s="200">
        <v>418</v>
      </c>
      <c r="I192" s="201"/>
      <c r="J192" s="201"/>
      <c r="K192" s="197"/>
      <c r="L192" s="197"/>
      <c r="M192" s="202"/>
      <c r="N192" s="203"/>
      <c r="O192" s="204"/>
      <c r="P192" s="204"/>
      <c r="Q192" s="204"/>
      <c r="R192" s="204"/>
      <c r="S192" s="204"/>
      <c r="T192" s="204"/>
      <c r="U192" s="204"/>
      <c r="V192" s="204"/>
      <c r="W192" s="204"/>
      <c r="X192" s="205"/>
      <c r="AT192" s="206" t="s">
        <v>144</v>
      </c>
      <c r="AU192" s="206" t="s">
        <v>159</v>
      </c>
      <c r="AV192" s="13" t="s">
        <v>89</v>
      </c>
      <c r="AW192" s="13" t="s">
        <v>5</v>
      </c>
      <c r="AX192" s="13" t="s">
        <v>80</v>
      </c>
      <c r="AY192" s="206" t="s">
        <v>132</v>
      </c>
    </row>
    <row r="193" spans="2:51" s="15" customFormat="1" ht="11.25">
      <c r="B193" s="217"/>
      <c r="C193" s="218"/>
      <c r="D193" s="191" t="s">
        <v>144</v>
      </c>
      <c r="E193" s="219" t="s">
        <v>33</v>
      </c>
      <c r="F193" s="220" t="s">
        <v>260</v>
      </c>
      <c r="G193" s="218"/>
      <c r="H193" s="221">
        <v>418</v>
      </c>
      <c r="I193" s="222"/>
      <c r="J193" s="222"/>
      <c r="K193" s="218"/>
      <c r="L193" s="218"/>
      <c r="M193" s="223"/>
      <c r="N193" s="224"/>
      <c r="O193" s="225"/>
      <c r="P193" s="225"/>
      <c r="Q193" s="225"/>
      <c r="R193" s="225"/>
      <c r="S193" s="225"/>
      <c r="T193" s="225"/>
      <c r="U193" s="225"/>
      <c r="V193" s="225"/>
      <c r="W193" s="225"/>
      <c r="X193" s="226"/>
      <c r="AT193" s="227" t="s">
        <v>144</v>
      </c>
      <c r="AU193" s="227" t="s">
        <v>159</v>
      </c>
      <c r="AV193" s="15" t="s">
        <v>140</v>
      </c>
      <c r="AW193" s="15" t="s">
        <v>5</v>
      </c>
      <c r="AX193" s="15" t="s">
        <v>24</v>
      </c>
      <c r="AY193" s="227" t="s">
        <v>132</v>
      </c>
    </row>
    <row r="194" spans="2:51" s="13" customFormat="1" ht="11.25">
      <c r="B194" s="196"/>
      <c r="C194" s="197"/>
      <c r="D194" s="191" t="s">
        <v>144</v>
      </c>
      <c r="E194" s="197"/>
      <c r="F194" s="199" t="s">
        <v>299</v>
      </c>
      <c r="G194" s="197"/>
      <c r="H194" s="200">
        <v>480.7</v>
      </c>
      <c r="I194" s="201"/>
      <c r="J194" s="201"/>
      <c r="K194" s="197"/>
      <c r="L194" s="197"/>
      <c r="M194" s="202"/>
      <c r="N194" s="203"/>
      <c r="O194" s="204"/>
      <c r="P194" s="204"/>
      <c r="Q194" s="204"/>
      <c r="R194" s="204"/>
      <c r="S194" s="204"/>
      <c r="T194" s="204"/>
      <c r="U194" s="204"/>
      <c r="V194" s="204"/>
      <c r="W194" s="204"/>
      <c r="X194" s="205"/>
      <c r="AT194" s="206" t="s">
        <v>144</v>
      </c>
      <c r="AU194" s="206" t="s">
        <v>159</v>
      </c>
      <c r="AV194" s="13" t="s">
        <v>89</v>
      </c>
      <c r="AW194" s="13" t="s">
        <v>4</v>
      </c>
      <c r="AX194" s="13" t="s">
        <v>24</v>
      </c>
      <c r="AY194" s="206" t="s">
        <v>132</v>
      </c>
    </row>
    <row r="195" spans="1:65" s="2" customFormat="1" ht="24.2" customHeight="1">
      <c r="A195" s="35"/>
      <c r="B195" s="36"/>
      <c r="C195" s="177" t="s">
        <v>300</v>
      </c>
      <c r="D195" s="177" t="s">
        <v>135</v>
      </c>
      <c r="E195" s="178" t="s">
        <v>301</v>
      </c>
      <c r="F195" s="179" t="s">
        <v>302</v>
      </c>
      <c r="G195" s="180" t="s">
        <v>169</v>
      </c>
      <c r="H195" s="181">
        <v>49</v>
      </c>
      <c r="I195" s="182"/>
      <c r="J195" s="182"/>
      <c r="K195" s="183">
        <f>ROUND(P195*H195,2)</f>
        <v>0</v>
      </c>
      <c r="L195" s="179" t="s">
        <v>139</v>
      </c>
      <c r="M195" s="40"/>
      <c r="N195" s="184" t="s">
        <v>33</v>
      </c>
      <c r="O195" s="185" t="s">
        <v>49</v>
      </c>
      <c r="P195" s="186">
        <f>I195+J195</f>
        <v>0</v>
      </c>
      <c r="Q195" s="186">
        <f>ROUND(I195*H195,2)</f>
        <v>0</v>
      </c>
      <c r="R195" s="186">
        <f>ROUND(J195*H195,2)</f>
        <v>0</v>
      </c>
      <c r="S195" s="65"/>
      <c r="T195" s="187">
        <f>S195*H195</f>
        <v>0</v>
      </c>
      <c r="U195" s="187">
        <v>0</v>
      </c>
      <c r="V195" s="187">
        <f>U195*H195</f>
        <v>0</v>
      </c>
      <c r="W195" s="187">
        <v>0</v>
      </c>
      <c r="X195" s="188">
        <f>W195*H195</f>
        <v>0</v>
      </c>
      <c r="Y195" s="35"/>
      <c r="Z195" s="35"/>
      <c r="AA195" s="35"/>
      <c r="AB195" s="35"/>
      <c r="AC195" s="35"/>
      <c r="AD195" s="35"/>
      <c r="AE195" s="35"/>
      <c r="AR195" s="189" t="s">
        <v>140</v>
      </c>
      <c r="AT195" s="189" t="s">
        <v>135</v>
      </c>
      <c r="AU195" s="189" t="s">
        <v>159</v>
      </c>
      <c r="AY195" s="18" t="s">
        <v>132</v>
      </c>
      <c r="BE195" s="190">
        <f>IF(O195="základní",K195,0)</f>
        <v>0</v>
      </c>
      <c r="BF195" s="190">
        <f>IF(O195="snížená",K195,0)</f>
        <v>0</v>
      </c>
      <c r="BG195" s="190">
        <f>IF(O195="zákl. přenesená",K195,0)</f>
        <v>0</v>
      </c>
      <c r="BH195" s="190">
        <f>IF(O195="sníž. přenesená",K195,0)</f>
        <v>0</v>
      </c>
      <c r="BI195" s="190">
        <f>IF(O195="nulová",K195,0)</f>
        <v>0</v>
      </c>
      <c r="BJ195" s="18" t="s">
        <v>24</v>
      </c>
      <c r="BK195" s="190">
        <f>ROUND(P195*H195,2)</f>
        <v>0</v>
      </c>
      <c r="BL195" s="18" t="s">
        <v>140</v>
      </c>
      <c r="BM195" s="189" t="s">
        <v>303</v>
      </c>
    </row>
    <row r="196" spans="1:47" s="2" customFormat="1" ht="11.25">
      <c r="A196" s="35"/>
      <c r="B196" s="36"/>
      <c r="C196" s="37"/>
      <c r="D196" s="191" t="s">
        <v>142</v>
      </c>
      <c r="E196" s="37"/>
      <c r="F196" s="192" t="s">
        <v>304</v>
      </c>
      <c r="G196" s="37"/>
      <c r="H196" s="37"/>
      <c r="I196" s="193"/>
      <c r="J196" s="193"/>
      <c r="K196" s="37"/>
      <c r="L196" s="37"/>
      <c r="M196" s="40"/>
      <c r="N196" s="194"/>
      <c r="O196" s="195"/>
      <c r="P196" s="65"/>
      <c r="Q196" s="65"/>
      <c r="R196" s="65"/>
      <c r="S196" s="65"/>
      <c r="T196" s="65"/>
      <c r="U196" s="65"/>
      <c r="V196" s="65"/>
      <c r="W196" s="65"/>
      <c r="X196" s="66"/>
      <c r="Y196" s="35"/>
      <c r="Z196" s="35"/>
      <c r="AA196" s="35"/>
      <c r="AB196" s="35"/>
      <c r="AC196" s="35"/>
      <c r="AD196" s="35"/>
      <c r="AE196" s="35"/>
      <c r="AT196" s="18" t="s">
        <v>142</v>
      </c>
      <c r="AU196" s="18" t="s">
        <v>159</v>
      </c>
    </row>
    <row r="197" spans="2:51" s="14" customFormat="1" ht="11.25">
      <c r="B197" s="207"/>
      <c r="C197" s="208"/>
      <c r="D197" s="191" t="s">
        <v>144</v>
      </c>
      <c r="E197" s="209" t="s">
        <v>33</v>
      </c>
      <c r="F197" s="210" t="s">
        <v>272</v>
      </c>
      <c r="G197" s="208"/>
      <c r="H197" s="209" t="s">
        <v>33</v>
      </c>
      <c r="I197" s="211"/>
      <c r="J197" s="211"/>
      <c r="K197" s="208"/>
      <c r="L197" s="208"/>
      <c r="M197" s="212"/>
      <c r="N197" s="213"/>
      <c r="O197" s="214"/>
      <c r="P197" s="214"/>
      <c r="Q197" s="214"/>
      <c r="R197" s="214"/>
      <c r="S197" s="214"/>
      <c r="T197" s="214"/>
      <c r="U197" s="214"/>
      <c r="V197" s="214"/>
      <c r="W197" s="214"/>
      <c r="X197" s="215"/>
      <c r="AT197" s="216" t="s">
        <v>144</v>
      </c>
      <c r="AU197" s="216" t="s">
        <v>159</v>
      </c>
      <c r="AV197" s="14" t="s">
        <v>24</v>
      </c>
      <c r="AW197" s="14" t="s">
        <v>5</v>
      </c>
      <c r="AX197" s="14" t="s">
        <v>80</v>
      </c>
      <c r="AY197" s="216" t="s">
        <v>132</v>
      </c>
    </row>
    <row r="198" spans="2:51" s="13" customFormat="1" ht="11.25">
      <c r="B198" s="196"/>
      <c r="C198" s="197"/>
      <c r="D198" s="191" t="s">
        <v>144</v>
      </c>
      <c r="E198" s="198" t="s">
        <v>33</v>
      </c>
      <c r="F198" s="199" t="s">
        <v>305</v>
      </c>
      <c r="G198" s="197"/>
      <c r="H198" s="200">
        <v>49</v>
      </c>
      <c r="I198" s="201"/>
      <c r="J198" s="201"/>
      <c r="K198" s="197"/>
      <c r="L198" s="197"/>
      <c r="M198" s="202"/>
      <c r="N198" s="203"/>
      <c r="O198" s="204"/>
      <c r="P198" s="204"/>
      <c r="Q198" s="204"/>
      <c r="R198" s="204"/>
      <c r="S198" s="204"/>
      <c r="T198" s="204"/>
      <c r="U198" s="204"/>
      <c r="V198" s="204"/>
      <c r="W198" s="204"/>
      <c r="X198" s="205"/>
      <c r="AT198" s="206" t="s">
        <v>144</v>
      </c>
      <c r="AU198" s="206" t="s">
        <v>159</v>
      </c>
      <c r="AV198" s="13" t="s">
        <v>89</v>
      </c>
      <c r="AW198" s="13" t="s">
        <v>5</v>
      </c>
      <c r="AX198" s="13" t="s">
        <v>80</v>
      </c>
      <c r="AY198" s="206" t="s">
        <v>132</v>
      </c>
    </row>
    <row r="199" spans="2:51" s="15" customFormat="1" ht="11.25">
      <c r="B199" s="217"/>
      <c r="C199" s="218"/>
      <c r="D199" s="191" t="s">
        <v>144</v>
      </c>
      <c r="E199" s="219" t="s">
        <v>33</v>
      </c>
      <c r="F199" s="220" t="s">
        <v>260</v>
      </c>
      <c r="G199" s="218"/>
      <c r="H199" s="221">
        <v>49</v>
      </c>
      <c r="I199" s="222"/>
      <c r="J199" s="222"/>
      <c r="K199" s="218"/>
      <c r="L199" s="218"/>
      <c r="M199" s="223"/>
      <c r="N199" s="224"/>
      <c r="O199" s="225"/>
      <c r="P199" s="225"/>
      <c r="Q199" s="225"/>
      <c r="R199" s="225"/>
      <c r="S199" s="225"/>
      <c r="T199" s="225"/>
      <c r="U199" s="225"/>
      <c r="V199" s="225"/>
      <c r="W199" s="225"/>
      <c r="X199" s="226"/>
      <c r="AT199" s="227" t="s">
        <v>144</v>
      </c>
      <c r="AU199" s="227" t="s">
        <v>159</v>
      </c>
      <c r="AV199" s="15" t="s">
        <v>140</v>
      </c>
      <c r="AW199" s="15" t="s">
        <v>5</v>
      </c>
      <c r="AX199" s="15" t="s">
        <v>24</v>
      </c>
      <c r="AY199" s="227" t="s">
        <v>132</v>
      </c>
    </row>
    <row r="200" spans="1:65" s="2" customFormat="1" ht="24.2" customHeight="1">
      <c r="A200" s="35"/>
      <c r="B200" s="36"/>
      <c r="C200" s="228" t="s">
        <v>306</v>
      </c>
      <c r="D200" s="228" t="s">
        <v>248</v>
      </c>
      <c r="E200" s="229" t="s">
        <v>307</v>
      </c>
      <c r="F200" s="230" t="s">
        <v>308</v>
      </c>
      <c r="G200" s="231" t="s">
        <v>169</v>
      </c>
      <c r="H200" s="232">
        <v>56.35</v>
      </c>
      <c r="I200" s="233"/>
      <c r="J200" s="234"/>
      <c r="K200" s="235">
        <f>ROUND(P200*H200,2)</f>
        <v>0</v>
      </c>
      <c r="L200" s="230" t="s">
        <v>139</v>
      </c>
      <c r="M200" s="236"/>
      <c r="N200" s="237" t="s">
        <v>33</v>
      </c>
      <c r="O200" s="185" t="s">
        <v>49</v>
      </c>
      <c r="P200" s="186">
        <f>I200+J200</f>
        <v>0</v>
      </c>
      <c r="Q200" s="186">
        <f>ROUND(I200*H200,2)</f>
        <v>0</v>
      </c>
      <c r="R200" s="186">
        <f>ROUND(J200*H200,2)</f>
        <v>0</v>
      </c>
      <c r="S200" s="65"/>
      <c r="T200" s="187">
        <f>S200*H200</f>
        <v>0</v>
      </c>
      <c r="U200" s="187">
        <v>0.00016</v>
      </c>
      <c r="V200" s="187">
        <f>U200*H200</f>
        <v>0.009016000000000001</v>
      </c>
      <c r="W200" s="187">
        <v>0</v>
      </c>
      <c r="X200" s="188">
        <f>W200*H200</f>
        <v>0</v>
      </c>
      <c r="Y200" s="35"/>
      <c r="Z200" s="35"/>
      <c r="AA200" s="35"/>
      <c r="AB200" s="35"/>
      <c r="AC200" s="35"/>
      <c r="AD200" s="35"/>
      <c r="AE200" s="35"/>
      <c r="AR200" s="189" t="s">
        <v>186</v>
      </c>
      <c r="AT200" s="189" t="s">
        <v>248</v>
      </c>
      <c r="AU200" s="189" t="s">
        <v>159</v>
      </c>
      <c r="AY200" s="18" t="s">
        <v>132</v>
      </c>
      <c r="BE200" s="190">
        <f>IF(O200="základní",K200,0)</f>
        <v>0</v>
      </c>
      <c r="BF200" s="190">
        <f>IF(O200="snížená",K200,0)</f>
        <v>0</v>
      </c>
      <c r="BG200" s="190">
        <f>IF(O200="zákl. přenesená",K200,0)</f>
        <v>0</v>
      </c>
      <c r="BH200" s="190">
        <f>IF(O200="sníž. přenesená",K200,0)</f>
        <v>0</v>
      </c>
      <c r="BI200" s="190">
        <f>IF(O200="nulová",K200,0)</f>
        <v>0</v>
      </c>
      <c r="BJ200" s="18" t="s">
        <v>24</v>
      </c>
      <c r="BK200" s="190">
        <f>ROUND(P200*H200,2)</f>
        <v>0</v>
      </c>
      <c r="BL200" s="18" t="s">
        <v>140</v>
      </c>
      <c r="BM200" s="189" t="s">
        <v>309</v>
      </c>
    </row>
    <row r="201" spans="1:47" s="2" customFormat="1" ht="11.25">
      <c r="A201" s="35"/>
      <c r="B201" s="36"/>
      <c r="C201" s="37"/>
      <c r="D201" s="191" t="s">
        <v>142</v>
      </c>
      <c r="E201" s="37"/>
      <c r="F201" s="192" t="s">
        <v>308</v>
      </c>
      <c r="G201" s="37"/>
      <c r="H201" s="37"/>
      <c r="I201" s="193"/>
      <c r="J201" s="193"/>
      <c r="K201" s="37"/>
      <c r="L201" s="37"/>
      <c r="M201" s="40"/>
      <c r="N201" s="194"/>
      <c r="O201" s="195"/>
      <c r="P201" s="65"/>
      <c r="Q201" s="65"/>
      <c r="R201" s="65"/>
      <c r="S201" s="65"/>
      <c r="T201" s="65"/>
      <c r="U201" s="65"/>
      <c r="V201" s="65"/>
      <c r="W201" s="65"/>
      <c r="X201" s="66"/>
      <c r="Y201" s="35"/>
      <c r="Z201" s="35"/>
      <c r="AA201" s="35"/>
      <c r="AB201" s="35"/>
      <c r="AC201" s="35"/>
      <c r="AD201" s="35"/>
      <c r="AE201" s="35"/>
      <c r="AT201" s="18" t="s">
        <v>142</v>
      </c>
      <c r="AU201" s="18" t="s">
        <v>159</v>
      </c>
    </row>
    <row r="202" spans="2:51" s="14" customFormat="1" ht="11.25">
      <c r="B202" s="207"/>
      <c r="C202" s="208"/>
      <c r="D202" s="191" t="s">
        <v>144</v>
      </c>
      <c r="E202" s="209" t="s">
        <v>33</v>
      </c>
      <c r="F202" s="210" t="s">
        <v>272</v>
      </c>
      <c r="G202" s="208"/>
      <c r="H202" s="209" t="s">
        <v>33</v>
      </c>
      <c r="I202" s="211"/>
      <c r="J202" s="211"/>
      <c r="K202" s="208"/>
      <c r="L202" s="208"/>
      <c r="M202" s="212"/>
      <c r="N202" s="213"/>
      <c r="O202" s="214"/>
      <c r="P202" s="214"/>
      <c r="Q202" s="214"/>
      <c r="R202" s="214"/>
      <c r="S202" s="214"/>
      <c r="T202" s="214"/>
      <c r="U202" s="214"/>
      <c r="V202" s="214"/>
      <c r="W202" s="214"/>
      <c r="X202" s="215"/>
      <c r="AT202" s="216" t="s">
        <v>144</v>
      </c>
      <c r="AU202" s="216" t="s">
        <v>159</v>
      </c>
      <c r="AV202" s="14" t="s">
        <v>24</v>
      </c>
      <c r="AW202" s="14" t="s">
        <v>5</v>
      </c>
      <c r="AX202" s="14" t="s">
        <v>80</v>
      </c>
      <c r="AY202" s="216" t="s">
        <v>132</v>
      </c>
    </row>
    <row r="203" spans="2:51" s="13" customFormat="1" ht="11.25">
      <c r="B203" s="196"/>
      <c r="C203" s="197"/>
      <c r="D203" s="191" t="s">
        <v>144</v>
      </c>
      <c r="E203" s="198" t="s">
        <v>33</v>
      </c>
      <c r="F203" s="199" t="s">
        <v>305</v>
      </c>
      <c r="G203" s="197"/>
      <c r="H203" s="200">
        <v>49</v>
      </c>
      <c r="I203" s="201"/>
      <c r="J203" s="201"/>
      <c r="K203" s="197"/>
      <c r="L203" s="197"/>
      <c r="M203" s="202"/>
      <c r="N203" s="203"/>
      <c r="O203" s="204"/>
      <c r="P203" s="204"/>
      <c r="Q203" s="204"/>
      <c r="R203" s="204"/>
      <c r="S203" s="204"/>
      <c r="T203" s="204"/>
      <c r="U203" s="204"/>
      <c r="V203" s="204"/>
      <c r="W203" s="204"/>
      <c r="X203" s="205"/>
      <c r="AT203" s="206" t="s">
        <v>144</v>
      </c>
      <c r="AU203" s="206" t="s">
        <v>159</v>
      </c>
      <c r="AV203" s="13" t="s">
        <v>89</v>
      </c>
      <c r="AW203" s="13" t="s">
        <v>5</v>
      </c>
      <c r="AX203" s="13" t="s">
        <v>80</v>
      </c>
      <c r="AY203" s="206" t="s">
        <v>132</v>
      </c>
    </row>
    <row r="204" spans="2:51" s="15" customFormat="1" ht="11.25">
      <c r="B204" s="217"/>
      <c r="C204" s="218"/>
      <c r="D204" s="191" t="s">
        <v>144</v>
      </c>
      <c r="E204" s="219" t="s">
        <v>33</v>
      </c>
      <c r="F204" s="220" t="s">
        <v>260</v>
      </c>
      <c r="G204" s="218"/>
      <c r="H204" s="221">
        <v>49</v>
      </c>
      <c r="I204" s="222"/>
      <c r="J204" s="222"/>
      <c r="K204" s="218"/>
      <c r="L204" s="218"/>
      <c r="M204" s="223"/>
      <c r="N204" s="224"/>
      <c r="O204" s="225"/>
      <c r="P204" s="225"/>
      <c r="Q204" s="225"/>
      <c r="R204" s="225"/>
      <c r="S204" s="225"/>
      <c r="T204" s="225"/>
      <c r="U204" s="225"/>
      <c r="V204" s="225"/>
      <c r="W204" s="225"/>
      <c r="X204" s="226"/>
      <c r="AT204" s="227" t="s">
        <v>144</v>
      </c>
      <c r="AU204" s="227" t="s">
        <v>159</v>
      </c>
      <c r="AV204" s="15" t="s">
        <v>140</v>
      </c>
      <c r="AW204" s="15" t="s">
        <v>5</v>
      </c>
      <c r="AX204" s="15" t="s">
        <v>24</v>
      </c>
      <c r="AY204" s="227" t="s">
        <v>132</v>
      </c>
    </row>
    <row r="205" spans="2:51" s="13" customFormat="1" ht="11.25">
      <c r="B205" s="196"/>
      <c r="C205" s="197"/>
      <c r="D205" s="191" t="s">
        <v>144</v>
      </c>
      <c r="E205" s="197"/>
      <c r="F205" s="199" t="s">
        <v>310</v>
      </c>
      <c r="G205" s="197"/>
      <c r="H205" s="200">
        <v>56.35</v>
      </c>
      <c r="I205" s="201"/>
      <c r="J205" s="201"/>
      <c r="K205" s="197"/>
      <c r="L205" s="197"/>
      <c r="M205" s="202"/>
      <c r="N205" s="203"/>
      <c r="O205" s="204"/>
      <c r="P205" s="204"/>
      <c r="Q205" s="204"/>
      <c r="R205" s="204"/>
      <c r="S205" s="204"/>
      <c r="T205" s="204"/>
      <c r="U205" s="204"/>
      <c r="V205" s="204"/>
      <c r="W205" s="204"/>
      <c r="X205" s="205"/>
      <c r="AT205" s="206" t="s">
        <v>144</v>
      </c>
      <c r="AU205" s="206" t="s">
        <v>159</v>
      </c>
      <c r="AV205" s="13" t="s">
        <v>89</v>
      </c>
      <c r="AW205" s="13" t="s">
        <v>4</v>
      </c>
      <c r="AX205" s="13" t="s">
        <v>24</v>
      </c>
      <c r="AY205" s="206" t="s">
        <v>132</v>
      </c>
    </row>
    <row r="206" spans="1:65" s="2" customFormat="1" ht="24.2" customHeight="1">
      <c r="A206" s="35"/>
      <c r="B206" s="36"/>
      <c r="C206" s="177" t="s">
        <v>283</v>
      </c>
      <c r="D206" s="177" t="s">
        <v>135</v>
      </c>
      <c r="E206" s="178" t="s">
        <v>311</v>
      </c>
      <c r="F206" s="179" t="s">
        <v>312</v>
      </c>
      <c r="G206" s="180" t="s">
        <v>169</v>
      </c>
      <c r="H206" s="181">
        <v>342</v>
      </c>
      <c r="I206" s="182"/>
      <c r="J206" s="182"/>
      <c r="K206" s="183">
        <f>ROUND(P206*H206,2)</f>
        <v>0</v>
      </c>
      <c r="L206" s="179" t="s">
        <v>139</v>
      </c>
      <c r="M206" s="40"/>
      <c r="N206" s="184" t="s">
        <v>33</v>
      </c>
      <c r="O206" s="185" t="s">
        <v>49</v>
      </c>
      <c r="P206" s="186">
        <f>I206+J206</f>
        <v>0</v>
      </c>
      <c r="Q206" s="186">
        <f>ROUND(I206*H206,2)</f>
        <v>0</v>
      </c>
      <c r="R206" s="186">
        <f>ROUND(J206*H206,2)</f>
        <v>0</v>
      </c>
      <c r="S206" s="65"/>
      <c r="T206" s="187">
        <f>S206*H206</f>
        <v>0</v>
      </c>
      <c r="U206" s="187">
        <v>0</v>
      </c>
      <c r="V206" s="187">
        <f>U206*H206</f>
        <v>0</v>
      </c>
      <c r="W206" s="187">
        <v>0</v>
      </c>
      <c r="X206" s="188">
        <f>W206*H206</f>
        <v>0</v>
      </c>
      <c r="Y206" s="35"/>
      <c r="Z206" s="35"/>
      <c r="AA206" s="35"/>
      <c r="AB206" s="35"/>
      <c r="AC206" s="35"/>
      <c r="AD206" s="35"/>
      <c r="AE206" s="35"/>
      <c r="AR206" s="189" t="s">
        <v>140</v>
      </c>
      <c r="AT206" s="189" t="s">
        <v>135</v>
      </c>
      <c r="AU206" s="189" t="s">
        <v>159</v>
      </c>
      <c r="AY206" s="18" t="s">
        <v>132</v>
      </c>
      <c r="BE206" s="190">
        <f>IF(O206="základní",K206,0)</f>
        <v>0</v>
      </c>
      <c r="BF206" s="190">
        <f>IF(O206="snížená",K206,0)</f>
        <v>0</v>
      </c>
      <c r="BG206" s="190">
        <f>IF(O206="zákl. přenesená",K206,0)</f>
        <v>0</v>
      </c>
      <c r="BH206" s="190">
        <f>IF(O206="sníž. přenesená",K206,0)</f>
        <v>0</v>
      </c>
      <c r="BI206" s="190">
        <f>IF(O206="nulová",K206,0)</f>
        <v>0</v>
      </c>
      <c r="BJ206" s="18" t="s">
        <v>24</v>
      </c>
      <c r="BK206" s="190">
        <f>ROUND(P206*H206,2)</f>
        <v>0</v>
      </c>
      <c r="BL206" s="18" t="s">
        <v>140</v>
      </c>
      <c r="BM206" s="189" t="s">
        <v>313</v>
      </c>
    </row>
    <row r="207" spans="1:47" s="2" customFormat="1" ht="11.25">
      <c r="A207" s="35"/>
      <c r="B207" s="36"/>
      <c r="C207" s="37"/>
      <c r="D207" s="191" t="s">
        <v>142</v>
      </c>
      <c r="E207" s="37"/>
      <c r="F207" s="192" t="s">
        <v>314</v>
      </c>
      <c r="G207" s="37"/>
      <c r="H207" s="37"/>
      <c r="I207" s="193"/>
      <c r="J207" s="193"/>
      <c r="K207" s="37"/>
      <c r="L207" s="37"/>
      <c r="M207" s="40"/>
      <c r="N207" s="194"/>
      <c r="O207" s="195"/>
      <c r="P207" s="65"/>
      <c r="Q207" s="65"/>
      <c r="R207" s="65"/>
      <c r="S207" s="65"/>
      <c r="T207" s="65"/>
      <c r="U207" s="65"/>
      <c r="V207" s="65"/>
      <c r="W207" s="65"/>
      <c r="X207" s="66"/>
      <c r="Y207" s="35"/>
      <c r="Z207" s="35"/>
      <c r="AA207" s="35"/>
      <c r="AB207" s="35"/>
      <c r="AC207" s="35"/>
      <c r="AD207" s="35"/>
      <c r="AE207" s="35"/>
      <c r="AT207" s="18" t="s">
        <v>142</v>
      </c>
      <c r="AU207" s="18" t="s">
        <v>159</v>
      </c>
    </row>
    <row r="208" spans="2:51" s="14" customFormat="1" ht="11.25">
      <c r="B208" s="207"/>
      <c r="C208" s="208"/>
      <c r="D208" s="191" t="s">
        <v>144</v>
      </c>
      <c r="E208" s="209" t="s">
        <v>33</v>
      </c>
      <c r="F208" s="210" t="s">
        <v>272</v>
      </c>
      <c r="G208" s="208"/>
      <c r="H208" s="209" t="s">
        <v>33</v>
      </c>
      <c r="I208" s="211"/>
      <c r="J208" s="211"/>
      <c r="K208" s="208"/>
      <c r="L208" s="208"/>
      <c r="M208" s="212"/>
      <c r="N208" s="213"/>
      <c r="O208" s="214"/>
      <c r="P208" s="214"/>
      <c r="Q208" s="214"/>
      <c r="R208" s="214"/>
      <c r="S208" s="214"/>
      <c r="T208" s="214"/>
      <c r="U208" s="214"/>
      <c r="V208" s="214"/>
      <c r="W208" s="214"/>
      <c r="X208" s="215"/>
      <c r="AT208" s="216" t="s">
        <v>144</v>
      </c>
      <c r="AU208" s="216" t="s">
        <v>159</v>
      </c>
      <c r="AV208" s="14" t="s">
        <v>24</v>
      </c>
      <c r="AW208" s="14" t="s">
        <v>5</v>
      </c>
      <c r="AX208" s="14" t="s">
        <v>80</v>
      </c>
      <c r="AY208" s="216" t="s">
        <v>132</v>
      </c>
    </row>
    <row r="209" spans="2:51" s="13" customFormat="1" ht="11.25">
      <c r="B209" s="196"/>
      <c r="C209" s="197"/>
      <c r="D209" s="191" t="s">
        <v>144</v>
      </c>
      <c r="E209" s="198" t="s">
        <v>33</v>
      </c>
      <c r="F209" s="199" t="s">
        <v>315</v>
      </c>
      <c r="G209" s="197"/>
      <c r="H209" s="200">
        <v>342</v>
      </c>
      <c r="I209" s="201"/>
      <c r="J209" s="201"/>
      <c r="K209" s="197"/>
      <c r="L209" s="197"/>
      <c r="M209" s="202"/>
      <c r="N209" s="203"/>
      <c r="O209" s="204"/>
      <c r="P209" s="204"/>
      <c r="Q209" s="204"/>
      <c r="R209" s="204"/>
      <c r="S209" s="204"/>
      <c r="T209" s="204"/>
      <c r="U209" s="204"/>
      <c r="V209" s="204"/>
      <c r="W209" s="204"/>
      <c r="X209" s="205"/>
      <c r="AT209" s="206" t="s">
        <v>144</v>
      </c>
      <c r="AU209" s="206" t="s">
        <v>159</v>
      </c>
      <c r="AV209" s="13" t="s">
        <v>89</v>
      </c>
      <c r="AW209" s="13" t="s">
        <v>5</v>
      </c>
      <c r="AX209" s="13" t="s">
        <v>80</v>
      </c>
      <c r="AY209" s="206" t="s">
        <v>132</v>
      </c>
    </row>
    <row r="210" spans="2:51" s="15" customFormat="1" ht="11.25">
      <c r="B210" s="217"/>
      <c r="C210" s="218"/>
      <c r="D210" s="191" t="s">
        <v>144</v>
      </c>
      <c r="E210" s="219" t="s">
        <v>33</v>
      </c>
      <c r="F210" s="220" t="s">
        <v>260</v>
      </c>
      <c r="G210" s="218"/>
      <c r="H210" s="221">
        <v>342</v>
      </c>
      <c r="I210" s="222"/>
      <c r="J210" s="222"/>
      <c r="K210" s="218"/>
      <c r="L210" s="218"/>
      <c r="M210" s="223"/>
      <c r="N210" s="224"/>
      <c r="O210" s="225"/>
      <c r="P210" s="225"/>
      <c r="Q210" s="225"/>
      <c r="R210" s="225"/>
      <c r="S210" s="225"/>
      <c r="T210" s="225"/>
      <c r="U210" s="225"/>
      <c r="V210" s="225"/>
      <c r="W210" s="225"/>
      <c r="X210" s="226"/>
      <c r="AT210" s="227" t="s">
        <v>144</v>
      </c>
      <c r="AU210" s="227" t="s">
        <v>159</v>
      </c>
      <c r="AV210" s="15" t="s">
        <v>140</v>
      </c>
      <c r="AW210" s="15" t="s">
        <v>5</v>
      </c>
      <c r="AX210" s="15" t="s">
        <v>24</v>
      </c>
      <c r="AY210" s="227" t="s">
        <v>132</v>
      </c>
    </row>
    <row r="211" spans="1:65" s="2" customFormat="1" ht="24.2" customHeight="1">
      <c r="A211" s="35"/>
      <c r="B211" s="36"/>
      <c r="C211" s="228" t="s">
        <v>316</v>
      </c>
      <c r="D211" s="228" t="s">
        <v>248</v>
      </c>
      <c r="E211" s="229" t="s">
        <v>317</v>
      </c>
      <c r="F211" s="230" t="s">
        <v>318</v>
      </c>
      <c r="G211" s="231" t="s">
        <v>169</v>
      </c>
      <c r="H211" s="232">
        <v>281.75</v>
      </c>
      <c r="I211" s="233"/>
      <c r="J211" s="234"/>
      <c r="K211" s="235">
        <f>ROUND(P211*H211,2)</f>
        <v>0</v>
      </c>
      <c r="L211" s="230" t="s">
        <v>139</v>
      </c>
      <c r="M211" s="236"/>
      <c r="N211" s="237" t="s">
        <v>33</v>
      </c>
      <c r="O211" s="185" t="s">
        <v>49</v>
      </c>
      <c r="P211" s="186">
        <f>I211+J211</f>
        <v>0</v>
      </c>
      <c r="Q211" s="186">
        <f>ROUND(I211*H211,2)</f>
        <v>0</v>
      </c>
      <c r="R211" s="186">
        <f>ROUND(J211*H211,2)</f>
        <v>0</v>
      </c>
      <c r="S211" s="65"/>
      <c r="T211" s="187">
        <f>S211*H211</f>
        <v>0</v>
      </c>
      <c r="U211" s="187">
        <v>0.00012</v>
      </c>
      <c r="V211" s="187">
        <f>U211*H211</f>
        <v>0.03381</v>
      </c>
      <c r="W211" s="187">
        <v>0</v>
      </c>
      <c r="X211" s="188">
        <f>W211*H211</f>
        <v>0</v>
      </c>
      <c r="Y211" s="35"/>
      <c r="Z211" s="35"/>
      <c r="AA211" s="35"/>
      <c r="AB211" s="35"/>
      <c r="AC211" s="35"/>
      <c r="AD211" s="35"/>
      <c r="AE211" s="35"/>
      <c r="AR211" s="189" t="s">
        <v>186</v>
      </c>
      <c r="AT211" s="189" t="s">
        <v>248</v>
      </c>
      <c r="AU211" s="189" t="s">
        <v>159</v>
      </c>
      <c r="AY211" s="18" t="s">
        <v>132</v>
      </c>
      <c r="BE211" s="190">
        <f>IF(O211="základní",K211,0)</f>
        <v>0</v>
      </c>
      <c r="BF211" s="190">
        <f>IF(O211="snížená",K211,0)</f>
        <v>0</v>
      </c>
      <c r="BG211" s="190">
        <f>IF(O211="zákl. přenesená",K211,0)</f>
        <v>0</v>
      </c>
      <c r="BH211" s="190">
        <f>IF(O211="sníž. přenesená",K211,0)</f>
        <v>0</v>
      </c>
      <c r="BI211" s="190">
        <f>IF(O211="nulová",K211,0)</f>
        <v>0</v>
      </c>
      <c r="BJ211" s="18" t="s">
        <v>24</v>
      </c>
      <c r="BK211" s="190">
        <f>ROUND(P211*H211,2)</f>
        <v>0</v>
      </c>
      <c r="BL211" s="18" t="s">
        <v>140</v>
      </c>
      <c r="BM211" s="189" t="s">
        <v>319</v>
      </c>
    </row>
    <row r="212" spans="1:47" s="2" customFormat="1" ht="11.25">
      <c r="A212" s="35"/>
      <c r="B212" s="36"/>
      <c r="C212" s="37"/>
      <c r="D212" s="191" t="s">
        <v>142</v>
      </c>
      <c r="E212" s="37"/>
      <c r="F212" s="192" t="s">
        <v>318</v>
      </c>
      <c r="G212" s="37"/>
      <c r="H212" s="37"/>
      <c r="I212" s="193"/>
      <c r="J212" s="193"/>
      <c r="K212" s="37"/>
      <c r="L212" s="37"/>
      <c r="M212" s="40"/>
      <c r="N212" s="194"/>
      <c r="O212" s="195"/>
      <c r="P212" s="65"/>
      <c r="Q212" s="65"/>
      <c r="R212" s="65"/>
      <c r="S212" s="65"/>
      <c r="T212" s="65"/>
      <c r="U212" s="65"/>
      <c r="V212" s="65"/>
      <c r="W212" s="65"/>
      <c r="X212" s="66"/>
      <c r="Y212" s="35"/>
      <c r="Z212" s="35"/>
      <c r="AA212" s="35"/>
      <c r="AB212" s="35"/>
      <c r="AC212" s="35"/>
      <c r="AD212" s="35"/>
      <c r="AE212" s="35"/>
      <c r="AT212" s="18" t="s">
        <v>142</v>
      </c>
      <c r="AU212" s="18" t="s">
        <v>159</v>
      </c>
    </row>
    <row r="213" spans="2:51" s="14" customFormat="1" ht="11.25">
      <c r="B213" s="207"/>
      <c r="C213" s="208"/>
      <c r="D213" s="191" t="s">
        <v>144</v>
      </c>
      <c r="E213" s="209" t="s">
        <v>33</v>
      </c>
      <c r="F213" s="210" t="s">
        <v>272</v>
      </c>
      <c r="G213" s="208"/>
      <c r="H213" s="209" t="s">
        <v>33</v>
      </c>
      <c r="I213" s="211"/>
      <c r="J213" s="211"/>
      <c r="K213" s="208"/>
      <c r="L213" s="208"/>
      <c r="M213" s="212"/>
      <c r="N213" s="213"/>
      <c r="O213" s="214"/>
      <c r="P213" s="214"/>
      <c r="Q213" s="214"/>
      <c r="R213" s="214"/>
      <c r="S213" s="214"/>
      <c r="T213" s="214"/>
      <c r="U213" s="214"/>
      <c r="V213" s="214"/>
      <c r="W213" s="214"/>
      <c r="X213" s="215"/>
      <c r="AT213" s="216" t="s">
        <v>144</v>
      </c>
      <c r="AU213" s="216" t="s">
        <v>159</v>
      </c>
      <c r="AV213" s="14" t="s">
        <v>24</v>
      </c>
      <c r="AW213" s="14" t="s">
        <v>5</v>
      </c>
      <c r="AX213" s="14" t="s">
        <v>80</v>
      </c>
      <c r="AY213" s="216" t="s">
        <v>132</v>
      </c>
    </row>
    <row r="214" spans="2:51" s="13" customFormat="1" ht="11.25">
      <c r="B214" s="196"/>
      <c r="C214" s="197"/>
      <c r="D214" s="191" t="s">
        <v>144</v>
      </c>
      <c r="E214" s="198" t="s">
        <v>33</v>
      </c>
      <c r="F214" s="199" t="s">
        <v>320</v>
      </c>
      <c r="G214" s="197"/>
      <c r="H214" s="200">
        <v>245</v>
      </c>
      <c r="I214" s="201"/>
      <c r="J214" s="201"/>
      <c r="K214" s="197"/>
      <c r="L214" s="197"/>
      <c r="M214" s="202"/>
      <c r="N214" s="203"/>
      <c r="O214" s="204"/>
      <c r="P214" s="204"/>
      <c r="Q214" s="204"/>
      <c r="R214" s="204"/>
      <c r="S214" s="204"/>
      <c r="T214" s="204"/>
      <c r="U214" s="204"/>
      <c r="V214" s="204"/>
      <c r="W214" s="204"/>
      <c r="X214" s="205"/>
      <c r="AT214" s="206" t="s">
        <v>144</v>
      </c>
      <c r="AU214" s="206" t="s">
        <v>159</v>
      </c>
      <c r="AV214" s="13" t="s">
        <v>89</v>
      </c>
      <c r="AW214" s="13" t="s">
        <v>5</v>
      </c>
      <c r="AX214" s="13" t="s">
        <v>80</v>
      </c>
      <c r="AY214" s="206" t="s">
        <v>132</v>
      </c>
    </row>
    <row r="215" spans="2:51" s="15" customFormat="1" ht="11.25">
      <c r="B215" s="217"/>
      <c r="C215" s="218"/>
      <c r="D215" s="191" t="s">
        <v>144</v>
      </c>
      <c r="E215" s="219" t="s">
        <v>33</v>
      </c>
      <c r="F215" s="220" t="s">
        <v>260</v>
      </c>
      <c r="G215" s="218"/>
      <c r="H215" s="221">
        <v>245</v>
      </c>
      <c r="I215" s="222"/>
      <c r="J215" s="222"/>
      <c r="K215" s="218"/>
      <c r="L215" s="218"/>
      <c r="M215" s="223"/>
      <c r="N215" s="224"/>
      <c r="O215" s="225"/>
      <c r="P215" s="225"/>
      <c r="Q215" s="225"/>
      <c r="R215" s="225"/>
      <c r="S215" s="225"/>
      <c r="T215" s="225"/>
      <c r="U215" s="225"/>
      <c r="V215" s="225"/>
      <c r="W215" s="225"/>
      <c r="X215" s="226"/>
      <c r="AT215" s="227" t="s">
        <v>144</v>
      </c>
      <c r="AU215" s="227" t="s">
        <v>159</v>
      </c>
      <c r="AV215" s="15" t="s">
        <v>140</v>
      </c>
      <c r="AW215" s="15" t="s">
        <v>5</v>
      </c>
      <c r="AX215" s="15" t="s">
        <v>24</v>
      </c>
      <c r="AY215" s="227" t="s">
        <v>132</v>
      </c>
    </row>
    <row r="216" spans="2:51" s="13" customFormat="1" ht="11.25">
      <c r="B216" s="196"/>
      <c r="C216" s="197"/>
      <c r="D216" s="191" t="s">
        <v>144</v>
      </c>
      <c r="E216" s="197"/>
      <c r="F216" s="199" t="s">
        <v>321</v>
      </c>
      <c r="G216" s="197"/>
      <c r="H216" s="200">
        <v>281.75</v>
      </c>
      <c r="I216" s="201"/>
      <c r="J216" s="201"/>
      <c r="K216" s="197"/>
      <c r="L216" s="197"/>
      <c r="M216" s="202"/>
      <c r="N216" s="203"/>
      <c r="O216" s="204"/>
      <c r="P216" s="204"/>
      <c r="Q216" s="204"/>
      <c r="R216" s="204"/>
      <c r="S216" s="204"/>
      <c r="T216" s="204"/>
      <c r="U216" s="204"/>
      <c r="V216" s="204"/>
      <c r="W216" s="204"/>
      <c r="X216" s="205"/>
      <c r="AT216" s="206" t="s">
        <v>144</v>
      </c>
      <c r="AU216" s="206" t="s">
        <v>159</v>
      </c>
      <c r="AV216" s="13" t="s">
        <v>89</v>
      </c>
      <c r="AW216" s="13" t="s">
        <v>4</v>
      </c>
      <c r="AX216" s="13" t="s">
        <v>24</v>
      </c>
      <c r="AY216" s="206" t="s">
        <v>132</v>
      </c>
    </row>
    <row r="217" spans="1:65" s="2" customFormat="1" ht="14.45" customHeight="1">
      <c r="A217" s="35"/>
      <c r="B217" s="36"/>
      <c r="C217" s="228" t="s">
        <v>322</v>
      </c>
      <c r="D217" s="228" t="s">
        <v>248</v>
      </c>
      <c r="E217" s="229" t="s">
        <v>323</v>
      </c>
      <c r="F217" s="230" t="s">
        <v>324</v>
      </c>
      <c r="G217" s="231" t="s">
        <v>169</v>
      </c>
      <c r="H217" s="232">
        <v>111.55</v>
      </c>
      <c r="I217" s="233"/>
      <c r="J217" s="234"/>
      <c r="K217" s="235">
        <f>ROUND(P217*H217,2)</f>
        <v>0</v>
      </c>
      <c r="L217" s="230" t="s">
        <v>33</v>
      </c>
      <c r="M217" s="236"/>
      <c r="N217" s="237" t="s">
        <v>33</v>
      </c>
      <c r="O217" s="185" t="s">
        <v>49</v>
      </c>
      <c r="P217" s="186">
        <f>I217+J217</f>
        <v>0</v>
      </c>
      <c r="Q217" s="186">
        <f>ROUND(I217*H217,2)</f>
        <v>0</v>
      </c>
      <c r="R217" s="186">
        <f>ROUND(J217*H217,2)</f>
        <v>0</v>
      </c>
      <c r="S217" s="65"/>
      <c r="T217" s="187">
        <f>S217*H217</f>
        <v>0</v>
      </c>
      <c r="U217" s="187">
        <v>0</v>
      </c>
      <c r="V217" s="187">
        <f>U217*H217</f>
        <v>0</v>
      </c>
      <c r="W217" s="187">
        <v>0</v>
      </c>
      <c r="X217" s="188">
        <f>W217*H217</f>
        <v>0</v>
      </c>
      <c r="Y217" s="35"/>
      <c r="Z217" s="35"/>
      <c r="AA217" s="35"/>
      <c r="AB217" s="35"/>
      <c r="AC217" s="35"/>
      <c r="AD217" s="35"/>
      <c r="AE217" s="35"/>
      <c r="AR217" s="189" t="s">
        <v>186</v>
      </c>
      <c r="AT217" s="189" t="s">
        <v>248</v>
      </c>
      <c r="AU217" s="189" t="s">
        <v>159</v>
      </c>
      <c r="AY217" s="18" t="s">
        <v>132</v>
      </c>
      <c r="BE217" s="190">
        <f>IF(O217="základní",K217,0)</f>
        <v>0</v>
      </c>
      <c r="BF217" s="190">
        <f>IF(O217="snížená",K217,0)</f>
        <v>0</v>
      </c>
      <c r="BG217" s="190">
        <f>IF(O217="zákl. přenesená",K217,0)</f>
        <v>0</v>
      </c>
      <c r="BH217" s="190">
        <f>IF(O217="sníž. přenesená",K217,0)</f>
        <v>0</v>
      </c>
      <c r="BI217" s="190">
        <f>IF(O217="nulová",K217,0)</f>
        <v>0</v>
      </c>
      <c r="BJ217" s="18" t="s">
        <v>24</v>
      </c>
      <c r="BK217" s="190">
        <f>ROUND(P217*H217,2)</f>
        <v>0</v>
      </c>
      <c r="BL217" s="18" t="s">
        <v>140</v>
      </c>
      <c r="BM217" s="189" t="s">
        <v>325</v>
      </c>
    </row>
    <row r="218" spans="1:47" s="2" customFormat="1" ht="11.25">
      <c r="A218" s="35"/>
      <c r="B218" s="36"/>
      <c r="C218" s="37"/>
      <c r="D218" s="191" t="s">
        <v>142</v>
      </c>
      <c r="E218" s="37"/>
      <c r="F218" s="192" t="s">
        <v>324</v>
      </c>
      <c r="G218" s="37"/>
      <c r="H218" s="37"/>
      <c r="I218" s="193"/>
      <c r="J218" s="193"/>
      <c r="K218" s="37"/>
      <c r="L218" s="37"/>
      <c r="M218" s="40"/>
      <c r="N218" s="194"/>
      <c r="O218" s="195"/>
      <c r="P218" s="65"/>
      <c r="Q218" s="65"/>
      <c r="R218" s="65"/>
      <c r="S218" s="65"/>
      <c r="T218" s="65"/>
      <c r="U218" s="65"/>
      <c r="V218" s="65"/>
      <c r="W218" s="65"/>
      <c r="X218" s="66"/>
      <c r="Y218" s="35"/>
      <c r="Z218" s="35"/>
      <c r="AA218" s="35"/>
      <c r="AB218" s="35"/>
      <c r="AC218" s="35"/>
      <c r="AD218" s="35"/>
      <c r="AE218" s="35"/>
      <c r="AT218" s="18" t="s">
        <v>142</v>
      </c>
      <c r="AU218" s="18" t="s">
        <v>159</v>
      </c>
    </row>
    <row r="219" spans="2:51" s="14" customFormat="1" ht="11.25">
      <c r="B219" s="207"/>
      <c r="C219" s="208"/>
      <c r="D219" s="191" t="s">
        <v>144</v>
      </c>
      <c r="E219" s="209" t="s">
        <v>33</v>
      </c>
      <c r="F219" s="210" t="s">
        <v>272</v>
      </c>
      <c r="G219" s="208"/>
      <c r="H219" s="209" t="s">
        <v>33</v>
      </c>
      <c r="I219" s="211"/>
      <c r="J219" s="211"/>
      <c r="K219" s="208"/>
      <c r="L219" s="208"/>
      <c r="M219" s="212"/>
      <c r="N219" s="213"/>
      <c r="O219" s="214"/>
      <c r="P219" s="214"/>
      <c r="Q219" s="214"/>
      <c r="R219" s="214"/>
      <c r="S219" s="214"/>
      <c r="T219" s="214"/>
      <c r="U219" s="214"/>
      <c r="V219" s="214"/>
      <c r="W219" s="214"/>
      <c r="X219" s="215"/>
      <c r="AT219" s="216" t="s">
        <v>144</v>
      </c>
      <c r="AU219" s="216" t="s">
        <v>159</v>
      </c>
      <c r="AV219" s="14" t="s">
        <v>24</v>
      </c>
      <c r="AW219" s="14" t="s">
        <v>5</v>
      </c>
      <c r="AX219" s="14" t="s">
        <v>80</v>
      </c>
      <c r="AY219" s="216" t="s">
        <v>132</v>
      </c>
    </row>
    <row r="220" spans="2:51" s="13" customFormat="1" ht="11.25">
      <c r="B220" s="196"/>
      <c r="C220" s="197"/>
      <c r="D220" s="191" t="s">
        <v>144</v>
      </c>
      <c r="E220" s="198" t="s">
        <v>33</v>
      </c>
      <c r="F220" s="199" t="s">
        <v>326</v>
      </c>
      <c r="G220" s="197"/>
      <c r="H220" s="200">
        <v>97</v>
      </c>
      <c r="I220" s="201"/>
      <c r="J220" s="201"/>
      <c r="K220" s="197"/>
      <c r="L220" s="197"/>
      <c r="M220" s="202"/>
      <c r="N220" s="203"/>
      <c r="O220" s="204"/>
      <c r="P220" s="204"/>
      <c r="Q220" s="204"/>
      <c r="R220" s="204"/>
      <c r="S220" s="204"/>
      <c r="T220" s="204"/>
      <c r="U220" s="204"/>
      <c r="V220" s="204"/>
      <c r="W220" s="204"/>
      <c r="X220" s="205"/>
      <c r="AT220" s="206" t="s">
        <v>144</v>
      </c>
      <c r="AU220" s="206" t="s">
        <v>159</v>
      </c>
      <c r="AV220" s="13" t="s">
        <v>89</v>
      </c>
      <c r="AW220" s="13" t="s">
        <v>5</v>
      </c>
      <c r="AX220" s="13" t="s">
        <v>80</v>
      </c>
      <c r="AY220" s="206" t="s">
        <v>132</v>
      </c>
    </row>
    <row r="221" spans="2:51" s="15" customFormat="1" ht="11.25">
      <c r="B221" s="217"/>
      <c r="C221" s="218"/>
      <c r="D221" s="191" t="s">
        <v>144</v>
      </c>
      <c r="E221" s="219" t="s">
        <v>33</v>
      </c>
      <c r="F221" s="220" t="s">
        <v>260</v>
      </c>
      <c r="G221" s="218"/>
      <c r="H221" s="221">
        <v>97</v>
      </c>
      <c r="I221" s="222"/>
      <c r="J221" s="222"/>
      <c r="K221" s="218"/>
      <c r="L221" s="218"/>
      <c r="M221" s="223"/>
      <c r="N221" s="224"/>
      <c r="O221" s="225"/>
      <c r="P221" s="225"/>
      <c r="Q221" s="225"/>
      <c r="R221" s="225"/>
      <c r="S221" s="225"/>
      <c r="T221" s="225"/>
      <c r="U221" s="225"/>
      <c r="V221" s="225"/>
      <c r="W221" s="225"/>
      <c r="X221" s="226"/>
      <c r="AT221" s="227" t="s">
        <v>144</v>
      </c>
      <c r="AU221" s="227" t="s">
        <v>159</v>
      </c>
      <c r="AV221" s="15" t="s">
        <v>140</v>
      </c>
      <c r="AW221" s="15" t="s">
        <v>5</v>
      </c>
      <c r="AX221" s="15" t="s">
        <v>24</v>
      </c>
      <c r="AY221" s="227" t="s">
        <v>132</v>
      </c>
    </row>
    <row r="222" spans="2:51" s="13" customFormat="1" ht="11.25">
      <c r="B222" s="196"/>
      <c r="C222" s="197"/>
      <c r="D222" s="191" t="s">
        <v>144</v>
      </c>
      <c r="E222" s="197"/>
      <c r="F222" s="199" t="s">
        <v>327</v>
      </c>
      <c r="G222" s="197"/>
      <c r="H222" s="200">
        <v>111.55</v>
      </c>
      <c r="I222" s="201"/>
      <c r="J222" s="201"/>
      <c r="K222" s="197"/>
      <c r="L222" s="197"/>
      <c r="M222" s="202"/>
      <c r="N222" s="203"/>
      <c r="O222" s="204"/>
      <c r="P222" s="204"/>
      <c r="Q222" s="204"/>
      <c r="R222" s="204"/>
      <c r="S222" s="204"/>
      <c r="T222" s="204"/>
      <c r="U222" s="204"/>
      <c r="V222" s="204"/>
      <c r="W222" s="204"/>
      <c r="X222" s="205"/>
      <c r="AT222" s="206" t="s">
        <v>144</v>
      </c>
      <c r="AU222" s="206" t="s">
        <v>159</v>
      </c>
      <c r="AV222" s="13" t="s">
        <v>89</v>
      </c>
      <c r="AW222" s="13" t="s">
        <v>4</v>
      </c>
      <c r="AX222" s="13" t="s">
        <v>24</v>
      </c>
      <c r="AY222" s="206" t="s">
        <v>132</v>
      </c>
    </row>
    <row r="223" spans="1:65" s="2" customFormat="1" ht="24.2" customHeight="1">
      <c r="A223" s="35"/>
      <c r="B223" s="36"/>
      <c r="C223" s="177" t="s">
        <v>286</v>
      </c>
      <c r="D223" s="177" t="s">
        <v>135</v>
      </c>
      <c r="E223" s="178" t="s">
        <v>328</v>
      </c>
      <c r="F223" s="179" t="s">
        <v>329</v>
      </c>
      <c r="G223" s="180" t="s">
        <v>169</v>
      </c>
      <c r="H223" s="181">
        <v>2</v>
      </c>
      <c r="I223" s="182"/>
      <c r="J223" s="182"/>
      <c r="K223" s="183">
        <f>ROUND(P223*H223,2)</f>
        <v>0</v>
      </c>
      <c r="L223" s="179" t="s">
        <v>139</v>
      </c>
      <c r="M223" s="40"/>
      <c r="N223" s="184" t="s">
        <v>33</v>
      </c>
      <c r="O223" s="185" t="s">
        <v>49</v>
      </c>
      <c r="P223" s="186">
        <f>I223+J223</f>
        <v>0</v>
      </c>
      <c r="Q223" s="186">
        <f>ROUND(I223*H223,2)</f>
        <v>0</v>
      </c>
      <c r="R223" s="186">
        <f>ROUND(J223*H223,2)</f>
        <v>0</v>
      </c>
      <c r="S223" s="65"/>
      <c r="T223" s="187">
        <f>S223*H223</f>
        <v>0</v>
      </c>
      <c r="U223" s="187">
        <v>0</v>
      </c>
      <c r="V223" s="187">
        <f>U223*H223</f>
        <v>0</v>
      </c>
      <c r="W223" s="187">
        <v>0</v>
      </c>
      <c r="X223" s="188">
        <f>W223*H223</f>
        <v>0</v>
      </c>
      <c r="Y223" s="35"/>
      <c r="Z223" s="35"/>
      <c r="AA223" s="35"/>
      <c r="AB223" s="35"/>
      <c r="AC223" s="35"/>
      <c r="AD223" s="35"/>
      <c r="AE223" s="35"/>
      <c r="AR223" s="189" t="s">
        <v>140</v>
      </c>
      <c r="AT223" s="189" t="s">
        <v>135</v>
      </c>
      <c r="AU223" s="189" t="s">
        <v>159</v>
      </c>
      <c r="AY223" s="18" t="s">
        <v>132</v>
      </c>
      <c r="BE223" s="190">
        <f>IF(O223="základní",K223,0)</f>
        <v>0</v>
      </c>
      <c r="BF223" s="190">
        <f>IF(O223="snížená",K223,0)</f>
        <v>0</v>
      </c>
      <c r="BG223" s="190">
        <f>IF(O223="zákl. přenesená",K223,0)</f>
        <v>0</v>
      </c>
      <c r="BH223" s="190">
        <f>IF(O223="sníž. přenesená",K223,0)</f>
        <v>0</v>
      </c>
      <c r="BI223" s="190">
        <f>IF(O223="nulová",K223,0)</f>
        <v>0</v>
      </c>
      <c r="BJ223" s="18" t="s">
        <v>24</v>
      </c>
      <c r="BK223" s="190">
        <f>ROUND(P223*H223,2)</f>
        <v>0</v>
      </c>
      <c r="BL223" s="18" t="s">
        <v>140</v>
      </c>
      <c r="BM223" s="189" t="s">
        <v>330</v>
      </c>
    </row>
    <row r="224" spans="1:47" s="2" customFormat="1" ht="11.25">
      <c r="A224" s="35"/>
      <c r="B224" s="36"/>
      <c r="C224" s="37"/>
      <c r="D224" s="191" t="s">
        <v>142</v>
      </c>
      <c r="E224" s="37"/>
      <c r="F224" s="192" t="s">
        <v>331</v>
      </c>
      <c r="G224" s="37"/>
      <c r="H224" s="37"/>
      <c r="I224" s="193"/>
      <c r="J224" s="193"/>
      <c r="K224" s="37"/>
      <c r="L224" s="37"/>
      <c r="M224" s="40"/>
      <c r="N224" s="194"/>
      <c r="O224" s="195"/>
      <c r="P224" s="65"/>
      <c r="Q224" s="65"/>
      <c r="R224" s="65"/>
      <c r="S224" s="65"/>
      <c r="T224" s="65"/>
      <c r="U224" s="65"/>
      <c r="V224" s="65"/>
      <c r="W224" s="65"/>
      <c r="X224" s="66"/>
      <c r="Y224" s="35"/>
      <c r="Z224" s="35"/>
      <c r="AA224" s="35"/>
      <c r="AB224" s="35"/>
      <c r="AC224" s="35"/>
      <c r="AD224" s="35"/>
      <c r="AE224" s="35"/>
      <c r="AT224" s="18" t="s">
        <v>142</v>
      </c>
      <c r="AU224" s="18" t="s">
        <v>159</v>
      </c>
    </row>
    <row r="225" spans="2:51" s="14" customFormat="1" ht="11.25">
      <c r="B225" s="207"/>
      <c r="C225" s="208"/>
      <c r="D225" s="191" t="s">
        <v>144</v>
      </c>
      <c r="E225" s="209" t="s">
        <v>33</v>
      </c>
      <c r="F225" s="210" t="s">
        <v>272</v>
      </c>
      <c r="G225" s="208"/>
      <c r="H225" s="209" t="s">
        <v>33</v>
      </c>
      <c r="I225" s="211"/>
      <c r="J225" s="211"/>
      <c r="K225" s="208"/>
      <c r="L225" s="208"/>
      <c r="M225" s="212"/>
      <c r="N225" s="213"/>
      <c r="O225" s="214"/>
      <c r="P225" s="214"/>
      <c r="Q225" s="214"/>
      <c r="R225" s="214"/>
      <c r="S225" s="214"/>
      <c r="T225" s="214"/>
      <c r="U225" s="214"/>
      <c r="V225" s="214"/>
      <c r="W225" s="214"/>
      <c r="X225" s="215"/>
      <c r="AT225" s="216" t="s">
        <v>144</v>
      </c>
      <c r="AU225" s="216" t="s">
        <v>159</v>
      </c>
      <c r="AV225" s="14" t="s">
        <v>24</v>
      </c>
      <c r="AW225" s="14" t="s">
        <v>5</v>
      </c>
      <c r="AX225" s="14" t="s">
        <v>80</v>
      </c>
      <c r="AY225" s="216" t="s">
        <v>132</v>
      </c>
    </row>
    <row r="226" spans="2:51" s="13" customFormat="1" ht="11.25">
      <c r="B226" s="196"/>
      <c r="C226" s="197"/>
      <c r="D226" s="191" t="s">
        <v>144</v>
      </c>
      <c r="E226" s="198" t="s">
        <v>33</v>
      </c>
      <c r="F226" s="199" t="s">
        <v>89</v>
      </c>
      <c r="G226" s="197"/>
      <c r="H226" s="200">
        <v>2</v>
      </c>
      <c r="I226" s="201"/>
      <c r="J226" s="201"/>
      <c r="K226" s="197"/>
      <c r="L226" s="197"/>
      <c r="M226" s="202"/>
      <c r="N226" s="203"/>
      <c r="O226" s="204"/>
      <c r="P226" s="204"/>
      <c r="Q226" s="204"/>
      <c r="R226" s="204"/>
      <c r="S226" s="204"/>
      <c r="T226" s="204"/>
      <c r="U226" s="204"/>
      <c r="V226" s="204"/>
      <c r="W226" s="204"/>
      <c r="X226" s="205"/>
      <c r="AT226" s="206" t="s">
        <v>144</v>
      </c>
      <c r="AU226" s="206" t="s">
        <v>159</v>
      </c>
      <c r="AV226" s="13" t="s">
        <v>89</v>
      </c>
      <c r="AW226" s="13" t="s">
        <v>5</v>
      </c>
      <c r="AX226" s="13" t="s">
        <v>80</v>
      </c>
      <c r="AY226" s="206" t="s">
        <v>132</v>
      </c>
    </row>
    <row r="227" spans="2:51" s="15" customFormat="1" ht="11.25">
      <c r="B227" s="217"/>
      <c r="C227" s="218"/>
      <c r="D227" s="191" t="s">
        <v>144</v>
      </c>
      <c r="E227" s="219" t="s">
        <v>33</v>
      </c>
      <c r="F227" s="220" t="s">
        <v>260</v>
      </c>
      <c r="G227" s="218"/>
      <c r="H227" s="221">
        <v>2</v>
      </c>
      <c r="I227" s="222"/>
      <c r="J227" s="222"/>
      <c r="K227" s="218"/>
      <c r="L227" s="218"/>
      <c r="M227" s="223"/>
      <c r="N227" s="224"/>
      <c r="O227" s="225"/>
      <c r="P227" s="225"/>
      <c r="Q227" s="225"/>
      <c r="R227" s="225"/>
      <c r="S227" s="225"/>
      <c r="T227" s="225"/>
      <c r="U227" s="225"/>
      <c r="V227" s="225"/>
      <c r="W227" s="225"/>
      <c r="X227" s="226"/>
      <c r="AT227" s="227" t="s">
        <v>144</v>
      </c>
      <c r="AU227" s="227" t="s">
        <v>159</v>
      </c>
      <c r="AV227" s="15" t="s">
        <v>140</v>
      </c>
      <c r="AW227" s="15" t="s">
        <v>5</v>
      </c>
      <c r="AX227" s="15" t="s">
        <v>24</v>
      </c>
      <c r="AY227" s="227" t="s">
        <v>132</v>
      </c>
    </row>
    <row r="228" spans="1:65" s="2" customFormat="1" ht="24.2" customHeight="1">
      <c r="A228" s="35"/>
      <c r="B228" s="36"/>
      <c r="C228" s="228" t="s">
        <v>332</v>
      </c>
      <c r="D228" s="228" t="s">
        <v>248</v>
      </c>
      <c r="E228" s="229" t="s">
        <v>333</v>
      </c>
      <c r="F228" s="230" t="s">
        <v>334</v>
      </c>
      <c r="G228" s="231" t="s">
        <v>169</v>
      </c>
      <c r="H228" s="232">
        <v>2.1</v>
      </c>
      <c r="I228" s="233"/>
      <c r="J228" s="234"/>
      <c r="K228" s="235">
        <f>ROUND(P228*H228,2)</f>
        <v>0</v>
      </c>
      <c r="L228" s="230" t="s">
        <v>139</v>
      </c>
      <c r="M228" s="236"/>
      <c r="N228" s="237" t="s">
        <v>33</v>
      </c>
      <c r="O228" s="185" t="s">
        <v>49</v>
      </c>
      <c r="P228" s="186">
        <f>I228+J228</f>
        <v>0</v>
      </c>
      <c r="Q228" s="186">
        <f>ROUND(I228*H228,2)</f>
        <v>0</v>
      </c>
      <c r="R228" s="186">
        <f>ROUND(J228*H228,2)</f>
        <v>0</v>
      </c>
      <c r="S228" s="65"/>
      <c r="T228" s="187">
        <f>S228*H228</f>
        <v>0</v>
      </c>
      <c r="U228" s="187">
        <v>0.00015</v>
      </c>
      <c r="V228" s="187">
        <f>U228*H228</f>
        <v>0.00031499999999999996</v>
      </c>
      <c r="W228" s="187">
        <v>0</v>
      </c>
      <c r="X228" s="188">
        <f>W228*H228</f>
        <v>0</v>
      </c>
      <c r="Y228" s="35"/>
      <c r="Z228" s="35"/>
      <c r="AA228" s="35"/>
      <c r="AB228" s="35"/>
      <c r="AC228" s="35"/>
      <c r="AD228" s="35"/>
      <c r="AE228" s="35"/>
      <c r="AR228" s="189" t="s">
        <v>186</v>
      </c>
      <c r="AT228" s="189" t="s">
        <v>248</v>
      </c>
      <c r="AU228" s="189" t="s">
        <v>159</v>
      </c>
      <c r="AY228" s="18" t="s">
        <v>132</v>
      </c>
      <c r="BE228" s="190">
        <f>IF(O228="základní",K228,0)</f>
        <v>0</v>
      </c>
      <c r="BF228" s="190">
        <f>IF(O228="snížená",K228,0)</f>
        <v>0</v>
      </c>
      <c r="BG228" s="190">
        <f>IF(O228="zákl. přenesená",K228,0)</f>
        <v>0</v>
      </c>
      <c r="BH228" s="190">
        <f>IF(O228="sníž. přenesená",K228,0)</f>
        <v>0</v>
      </c>
      <c r="BI228" s="190">
        <f>IF(O228="nulová",K228,0)</f>
        <v>0</v>
      </c>
      <c r="BJ228" s="18" t="s">
        <v>24</v>
      </c>
      <c r="BK228" s="190">
        <f>ROUND(P228*H228,2)</f>
        <v>0</v>
      </c>
      <c r="BL228" s="18" t="s">
        <v>140</v>
      </c>
      <c r="BM228" s="189" t="s">
        <v>335</v>
      </c>
    </row>
    <row r="229" spans="1:47" s="2" customFormat="1" ht="11.25">
      <c r="A229" s="35"/>
      <c r="B229" s="36"/>
      <c r="C229" s="37"/>
      <c r="D229" s="191" t="s">
        <v>142</v>
      </c>
      <c r="E229" s="37"/>
      <c r="F229" s="192" t="s">
        <v>334</v>
      </c>
      <c r="G229" s="37"/>
      <c r="H229" s="37"/>
      <c r="I229" s="193"/>
      <c r="J229" s="193"/>
      <c r="K229" s="37"/>
      <c r="L229" s="37"/>
      <c r="M229" s="40"/>
      <c r="N229" s="194"/>
      <c r="O229" s="195"/>
      <c r="P229" s="65"/>
      <c r="Q229" s="65"/>
      <c r="R229" s="65"/>
      <c r="S229" s="65"/>
      <c r="T229" s="65"/>
      <c r="U229" s="65"/>
      <c r="V229" s="65"/>
      <c r="W229" s="65"/>
      <c r="X229" s="66"/>
      <c r="Y229" s="35"/>
      <c r="Z229" s="35"/>
      <c r="AA229" s="35"/>
      <c r="AB229" s="35"/>
      <c r="AC229" s="35"/>
      <c r="AD229" s="35"/>
      <c r="AE229" s="35"/>
      <c r="AT229" s="18" t="s">
        <v>142</v>
      </c>
      <c r="AU229" s="18" t="s">
        <v>159</v>
      </c>
    </row>
    <row r="230" spans="2:51" s="14" customFormat="1" ht="11.25">
      <c r="B230" s="207"/>
      <c r="C230" s="208"/>
      <c r="D230" s="191" t="s">
        <v>144</v>
      </c>
      <c r="E230" s="209" t="s">
        <v>33</v>
      </c>
      <c r="F230" s="210" t="s">
        <v>272</v>
      </c>
      <c r="G230" s="208"/>
      <c r="H230" s="209" t="s">
        <v>33</v>
      </c>
      <c r="I230" s="211"/>
      <c r="J230" s="211"/>
      <c r="K230" s="208"/>
      <c r="L230" s="208"/>
      <c r="M230" s="212"/>
      <c r="N230" s="213"/>
      <c r="O230" s="214"/>
      <c r="P230" s="214"/>
      <c r="Q230" s="214"/>
      <c r="R230" s="214"/>
      <c r="S230" s="214"/>
      <c r="T230" s="214"/>
      <c r="U230" s="214"/>
      <c r="V230" s="214"/>
      <c r="W230" s="214"/>
      <c r="X230" s="215"/>
      <c r="AT230" s="216" t="s">
        <v>144</v>
      </c>
      <c r="AU230" s="216" t="s">
        <v>159</v>
      </c>
      <c r="AV230" s="14" t="s">
        <v>24</v>
      </c>
      <c r="AW230" s="14" t="s">
        <v>5</v>
      </c>
      <c r="AX230" s="14" t="s">
        <v>80</v>
      </c>
      <c r="AY230" s="216" t="s">
        <v>132</v>
      </c>
    </row>
    <row r="231" spans="2:51" s="13" customFormat="1" ht="11.25">
      <c r="B231" s="196"/>
      <c r="C231" s="197"/>
      <c r="D231" s="191" t="s">
        <v>144</v>
      </c>
      <c r="E231" s="198" t="s">
        <v>33</v>
      </c>
      <c r="F231" s="199" t="s">
        <v>89</v>
      </c>
      <c r="G231" s="197"/>
      <c r="H231" s="200">
        <v>2</v>
      </c>
      <c r="I231" s="201"/>
      <c r="J231" s="201"/>
      <c r="K231" s="197"/>
      <c r="L231" s="197"/>
      <c r="M231" s="202"/>
      <c r="N231" s="203"/>
      <c r="O231" s="204"/>
      <c r="P231" s="204"/>
      <c r="Q231" s="204"/>
      <c r="R231" s="204"/>
      <c r="S231" s="204"/>
      <c r="T231" s="204"/>
      <c r="U231" s="204"/>
      <c r="V231" s="204"/>
      <c r="W231" s="204"/>
      <c r="X231" s="205"/>
      <c r="AT231" s="206" t="s">
        <v>144</v>
      </c>
      <c r="AU231" s="206" t="s">
        <v>159</v>
      </c>
      <c r="AV231" s="13" t="s">
        <v>89</v>
      </c>
      <c r="AW231" s="13" t="s">
        <v>5</v>
      </c>
      <c r="AX231" s="13" t="s">
        <v>80</v>
      </c>
      <c r="AY231" s="206" t="s">
        <v>132</v>
      </c>
    </row>
    <row r="232" spans="2:51" s="15" customFormat="1" ht="11.25">
      <c r="B232" s="217"/>
      <c r="C232" s="218"/>
      <c r="D232" s="191" t="s">
        <v>144</v>
      </c>
      <c r="E232" s="219" t="s">
        <v>33</v>
      </c>
      <c r="F232" s="220" t="s">
        <v>260</v>
      </c>
      <c r="G232" s="218"/>
      <c r="H232" s="221">
        <v>2</v>
      </c>
      <c r="I232" s="222"/>
      <c r="J232" s="222"/>
      <c r="K232" s="218"/>
      <c r="L232" s="218"/>
      <c r="M232" s="223"/>
      <c r="N232" s="224"/>
      <c r="O232" s="225"/>
      <c r="P232" s="225"/>
      <c r="Q232" s="225"/>
      <c r="R232" s="225"/>
      <c r="S232" s="225"/>
      <c r="T232" s="225"/>
      <c r="U232" s="225"/>
      <c r="V232" s="225"/>
      <c r="W232" s="225"/>
      <c r="X232" s="226"/>
      <c r="AT232" s="227" t="s">
        <v>144</v>
      </c>
      <c r="AU232" s="227" t="s">
        <v>159</v>
      </c>
      <c r="AV232" s="15" t="s">
        <v>140</v>
      </c>
      <c r="AW232" s="15" t="s">
        <v>5</v>
      </c>
      <c r="AX232" s="15" t="s">
        <v>24</v>
      </c>
      <c r="AY232" s="227" t="s">
        <v>132</v>
      </c>
    </row>
    <row r="233" spans="2:51" s="13" customFormat="1" ht="11.25">
      <c r="B233" s="196"/>
      <c r="C233" s="197"/>
      <c r="D233" s="191" t="s">
        <v>144</v>
      </c>
      <c r="E233" s="197"/>
      <c r="F233" s="199" t="s">
        <v>336</v>
      </c>
      <c r="G233" s="197"/>
      <c r="H233" s="200">
        <v>2.1</v>
      </c>
      <c r="I233" s="201"/>
      <c r="J233" s="201"/>
      <c r="K233" s="197"/>
      <c r="L233" s="197"/>
      <c r="M233" s="202"/>
      <c r="N233" s="203"/>
      <c r="O233" s="204"/>
      <c r="P233" s="204"/>
      <c r="Q233" s="204"/>
      <c r="R233" s="204"/>
      <c r="S233" s="204"/>
      <c r="T233" s="204"/>
      <c r="U233" s="204"/>
      <c r="V233" s="204"/>
      <c r="W233" s="204"/>
      <c r="X233" s="205"/>
      <c r="AT233" s="206" t="s">
        <v>144</v>
      </c>
      <c r="AU233" s="206" t="s">
        <v>159</v>
      </c>
      <c r="AV233" s="13" t="s">
        <v>89</v>
      </c>
      <c r="AW233" s="13" t="s">
        <v>4</v>
      </c>
      <c r="AX233" s="13" t="s">
        <v>24</v>
      </c>
      <c r="AY233" s="206" t="s">
        <v>132</v>
      </c>
    </row>
    <row r="234" spans="1:65" s="2" customFormat="1" ht="24.2" customHeight="1">
      <c r="A234" s="35"/>
      <c r="B234" s="36"/>
      <c r="C234" s="177" t="s">
        <v>337</v>
      </c>
      <c r="D234" s="177" t="s">
        <v>135</v>
      </c>
      <c r="E234" s="178" t="s">
        <v>338</v>
      </c>
      <c r="F234" s="179" t="s">
        <v>339</v>
      </c>
      <c r="G234" s="180" t="s">
        <v>162</v>
      </c>
      <c r="H234" s="181">
        <v>22</v>
      </c>
      <c r="I234" s="182"/>
      <c r="J234" s="182"/>
      <c r="K234" s="183">
        <f>ROUND(P234*H234,2)</f>
        <v>0</v>
      </c>
      <c r="L234" s="179" t="s">
        <v>139</v>
      </c>
      <c r="M234" s="40"/>
      <c r="N234" s="184" t="s">
        <v>33</v>
      </c>
      <c r="O234" s="185" t="s">
        <v>49</v>
      </c>
      <c r="P234" s="186">
        <f>I234+J234</f>
        <v>0</v>
      </c>
      <c r="Q234" s="186">
        <f>ROUND(I234*H234,2)</f>
        <v>0</v>
      </c>
      <c r="R234" s="186">
        <f>ROUND(J234*H234,2)</f>
        <v>0</v>
      </c>
      <c r="S234" s="65"/>
      <c r="T234" s="187">
        <f>S234*H234</f>
        <v>0</v>
      </c>
      <c r="U234" s="187">
        <v>0</v>
      </c>
      <c r="V234" s="187">
        <f>U234*H234</f>
        <v>0</v>
      </c>
      <c r="W234" s="187">
        <v>0</v>
      </c>
      <c r="X234" s="188">
        <f>W234*H234</f>
        <v>0</v>
      </c>
      <c r="Y234" s="35"/>
      <c r="Z234" s="35"/>
      <c r="AA234" s="35"/>
      <c r="AB234" s="35"/>
      <c r="AC234" s="35"/>
      <c r="AD234" s="35"/>
      <c r="AE234" s="35"/>
      <c r="AR234" s="189" t="s">
        <v>140</v>
      </c>
      <c r="AT234" s="189" t="s">
        <v>135</v>
      </c>
      <c r="AU234" s="189" t="s">
        <v>159</v>
      </c>
      <c r="AY234" s="18" t="s">
        <v>132</v>
      </c>
      <c r="BE234" s="190">
        <f>IF(O234="základní",K234,0)</f>
        <v>0</v>
      </c>
      <c r="BF234" s="190">
        <f>IF(O234="snížená",K234,0)</f>
        <v>0</v>
      </c>
      <c r="BG234" s="190">
        <f>IF(O234="zákl. přenesená",K234,0)</f>
        <v>0</v>
      </c>
      <c r="BH234" s="190">
        <f>IF(O234="sníž. přenesená",K234,0)</f>
        <v>0</v>
      </c>
      <c r="BI234" s="190">
        <f>IF(O234="nulová",K234,0)</f>
        <v>0</v>
      </c>
      <c r="BJ234" s="18" t="s">
        <v>24</v>
      </c>
      <c r="BK234" s="190">
        <f>ROUND(P234*H234,2)</f>
        <v>0</v>
      </c>
      <c r="BL234" s="18" t="s">
        <v>140</v>
      </c>
      <c r="BM234" s="189" t="s">
        <v>340</v>
      </c>
    </row>
    <row r="235" spans="1:47" s="2" customFormat="1" ht="19.5">
      <c r="A235" s="35"/>
      <c r="B235" s="36"/>
      <c r="C235" s="37"/>
      <c r="D235" s="191" t="s">
        <v>142</v>
      </c>
      <c r="E235" s="37"/>
      <c r="F235" s="192" t="s">
        <v>341</v>
      </c>
      <c r="G235" s="37"/>
      <c r="H235" s="37"/>
      <c r="I235" s="193"/>
      <c r="J235" s="193"/>
      <c r="K235" s="37"/>
      <c r="L235" s="37"/>
      <c r="M235" s="40"/>
      <c r="N235" s="194"/>
      <c r="O235" s="195"/>
      <c r="P235" s="65"/>
      <c r="Q235" s="65"/>
      <c r="R235" s="65"/>
      <c r="S235" s="65"/>
      <c r="T235" s="65"/>
      <c r="U235" s="65"/>
      <c r="V235" s="65"/>
      <c r="W235" s="65"/>
      <c r="X235" s="66"/>
      <c r="Y235" s="35"/>
      <c r="Z235" s="35"/>
      <c r="AA235" s="35"/>
      <c r="AB235" s="35"/>
      <c r="AC235" s="35"/>
      <c r="AD235" s="35"/>
      <c r="AE235" s="35"/>
      <c r="AT235" s="18" t="s">
        <v>142</v>
      </c>
      <c r="AU235" s="18" t="s">
        <v>159</v>
      </c>
    </row>
    <row r="236" spans="2:51" s="14" customFormat="1" ht="11.25">
      <c r="B236" s="207"/>
      <c r="C236" s="208"/>
      <c r="D236" s="191" t="s">
        <v>144</v>
      </c>
      <c r="E236" s="209" t="s">
        <v>33</v>
      </c>
      <c r="F236" s="210" t="s">
        <v>259</v>
      </c>
      <c r="G236" s="208"/>
      <c r="H236" s="209" t="s">
        <v>33</v>
      </c>
      <c r="I236" s="211"/>
      <c r="J236" s="211"/>
      <c r="K236" s="208"/>
      <c r="L236" s="208"/>
      <c r="M236" s="212"/>
      <c r="N236" s="213"/>
      <c r="O236" s="214"/>
      <c r="P236" s="214"/>
      <c r="Q236" s="214"/>
      <c r="R236" s="214"/>
      <c r="S236" s="214"/>
      <c r="T236" s="214"/>
      <c r="U236" s="214"/>
      <c r="V236" s="214"/>
      <c r="W236" s="214"/>
      <c r="X236" s="215"/>
      <c r="AT236" s="216" t="s">
        <v>144</v>
      </c>
      <c r="AU236" s="216" t="s">
        <v>159</v>
      </c>
      <c r="AV236" s="14" t="s">
        <v>24</v>
      </c>
      <c r="AW236" s="14" t="s">
        <v>5</v>
      </c>
      <c r="AX236" s="14" t="s">
        <v>80</v>
      </c>
      <c r="AY236" s="216" t="s">
        <v>132</v>
      </c>
    </row>
    <row r="237" spans="2:51" s="13" customFormat="1" ht="11.25">
      <c r="B237" s="196"/>
      <c r="C237" s="197"/>
      <c r="D237" s="191" t="s">
        <v>144</v>
      </c>
      <c r="E237" s="198" t="s">
        <v>33</v>
      </c>
      <c r="F237" s="199" t="s">
        <v>273</v>
      </c>
      <c r="G237" s="197"/>
      <c r="H237" s="200">
        <v>22</v>
      </c>
      <c r="I237" s="201"/>
      <c r="J237" s="201"/>
      <c r="K237" s="197"/>
      <c r="L237" s="197"/>
      <c r="M237" s="202"/>
      <c r="N237" s="203"/>
      <c r="O237" s="204"/>
      <c r="P237" s="204"/>
      <c r="Q237" s="204"/>
      <c r="R237" s="204"/>
      <c r="S237" s="204"/>
      <c r="T237" s="204"/>
      <c r="U237" s="204"/>
      <c r="V237" s="204"/>
      <c r="W237" s="204"/>
      <c r="X237" s="205"/>
      <c r="AT237" s="206" t="s">
        <v>144</v>
      </c>
      <c r="AU237" s="206" t="s">
        <v>159</v>
      </c>
      <c r="AV237" s="13" t="s">
        <v>89</v>
      </c>
      <c r="AW237" s="13" t="s">
        <v>5</v>
      </c>
      <c r="AX237" s="13" t="s">
        <v>80</v>
      </c>
      <c r="AY237" s="206" t="s">
        <v>132</v>
      </c>
    </row>
    <row r="238" spans="2:51" s="15" customFormat="1" ht="11.25">
      <c r="B238" s="217"/>
      <c r="C238" s="218"/>
      <c r="D238" s="191" t="s">
        <v>144</v>
      </c>
      <c r="E238" s="219" t="s">
        <v>33</v>
      </c>
      <c r="F238" s="220" t="s">
        <v>260</v>
      </c>
      <c r="G238" s="218"/>
      <c r="H238" s="221">
        <v>22</v>
      </c>
      <c r="I238" s="222"/>
      <c r="J238" s="222"/>
      <c r="K238" s="218"/>
      <c r="L238" s="218"/>
      <c r="M238" s="223"/>
      <c r="N238" s="224"/>
      <c r="O238" s="225"/>
      <c r="P238" s="225"/>
      <c r="Q238" s="225"/>
      <c r="R238" s="225"/>
      <c r="S238" s="225"/>
      <c r="T238" s="225"/>
      <c r="U238" s="225"/>
      <c r="V238" s="225"/>
      <c r="W238" s="225"/>
      <c r="X238" s="226"/>
      <c r="AT238" s="227" t="s">
        <v>144</v>
      </c>
      <c r="AU238" s="227" t="s">
        <v>159</v>
      </c>
      <c r="AV238" s="15" t="s">
        <v>140</v>
      </c>
      <c r="AW238" s="15" t="s">
        <v>5</v>
      </c>
      <c r="AX238" s="15" t="s">
        <v>24</v>
      </c>
      <c r="AY238" s="227" t="s">
        <v>132</v>
      </c>
    </row>
    <row r="239" spans="1:65" s="2" customFormat="1" ht="14.45" customHeight="1">
      <c r="A239" s="35"/>
      <c r="B239" s="36"/>
      <c r="C239" s="228" t="s">
        <v>342</v>
      </c>
      <c r="D239" s="228" t="s">
        <v>248</v>
      </c>
      <c r="E239" s="229" t="s">
        <v>343</v>
      </c>
      <c r="F239" s="230" t="s">
        <v>344</v>
      </c>
      <c r="G239" s="231" t="s">
        <v>162</v>
      </c>
      <c r="H239" s="232">
        <v>22</v>
      </c>
      <c r="I239" s="233"/>
      <c r="J239" s="234"/>
      <c r="K239" s="235">
        <f>ROUND(P239*H239,2)</f>
        <v>0</v>
      </c>
      <c r="L239" s="230" t="s">
        <v>33</v>
      </c>
      <c r="M239" s="236"/>
      <c r="N239" s="237" t="s">
        <v>33</v>
      </c>
      <c r="O239" s="185" t="s">
        <v>49</v>
      </c>
      <c r="P239" s="186">
        <f>I239+J239</f>
        <v>0</v>
      </c>
      <c r="Q239" s="186">
        <f>ROUND(I239*H239,2)</f>
        <v>0</v>
      </c>
      <c r="R239" s="186">
        <f>ROUND(J239*H239,2)</f>
        <v>0</v>
      </c>
      <c r="S239" s="65"/>
      <c r="T239" s="187">
        <f>S239*H239</f>
        <v>0</v>
      </c>
      <c r="U239" s="187">
        <v>0</v>
      </c>
      <c r="V239" s="187">
        <f>U239*H239</f>
        <v>0</v>
      </c>
      <c r="W239" s="187">
        <v>0</v>
      </c>
      <c r="X239" s="188">
        <f>W239*H239</f>
        <v>0</v>
      </c>
      <c r="Y239" s="35"/>
      <c r="Z239" s="35"/>
      <c r="AA239" s="35"/>
      <c r="AB239" s="35"/>
      <c r="AC239" s="35"/>
      <c r="AD239" s="35"/>
      <c r="AE239" s="35"/>
      <c r="AR239" s="189" t="s">
        <v>186</v>
      </c>
      <c r="AT239" s="189" t="s">
        <v>248</v>
      </c>
      <c r="AU239" s="189" t="s">
        <v>159</v>
      </c>
      <c r="AY239" s="18" t="s">
        <v>132</v>
      </c>
      <c r="BE239" s="190">
        <f>IF(O239="základní",K239,0)</f>
        <v>0</v>
      </c>
      <c r="BF239" s="190">
        <f>IF(O239="snížená",K239,0)</f>
        <v>0</v>
      </c>
      <c r="BG239" s="190">
        <f>IF(O239="zákl. přenesená",K239,0)</f>
        <v>0</v>
      </c>
      <c r="BH239" s="190">
        <f>IF(O239="sníž. přenesená",K239,0)</f>
        <v>0</v>
      </c>
      <c r="BI239" s="190">
        <f>IF(O239="nulová",K239,0)</f>
        <v>0</v>
      </c>
      <c r="BJ239" s="18" t="s">
        <v>24</v>
      </c>
      <c r="BK239" s="190">
        <f>ROUND(P239*H239,2)</f>
        <v>0</v>
      </c>
      <c r="BL239" s="18" t="s">
        <v>140</v>
      </c>
      <c r="BM239" s="189" t="s">
        <v>345</v>
      </c>
    </row>
    <row r="240" spans="1:47" s="2" customFormat="1" ht="11.25">
      <c r="A240" s="35"/>
      <c r="B240" s="36"/>
      <c r="C240" s="37"/>
      <c r="D240" s="191" t="s">
        <v>142</v>
      </c>
      <c r="E240" s="37"/>
      <c r="F240" s="192" t="s">
        <v>344</v>
      </c>
      <c r="G240" s="37"/>
      <c r="H240" s="37"/>
      <c r="I240" s="193"/>
      <c r="J240" s="193"/>
      <c r="K240" s="37"/>
      <c r="L240" s="37"/>
      <c r="M240" s="40"/>
      <c r="N240" s="194"/>
      <c r="O240" s="195"/>
      <c r="P240" s="65"/>
      <c r="Q240" s="65"/>
      <c r="R240" s="65"/>
      <c r="S240" s="65"/>
      <c r="T240" s="65"/>
      <c r="U240" s="65"/>
      <c r="V240" s="65"/>
      <c r="W240" s="65"/>
      <c r="X240" s="66"/>
      <c r="Y240" s="35"/>
      <c r="Z240" s="35"/>
      <c r="AA240" s="35"/>
      <c r="AB240" s="35"/>
      <c r="AC240" s="35"/>
      <c r="AD240" s="35"/>
      <c r="AE240" s="35"/>
      <c r="AT240" s="18" t="s">
        <v>142</v>
      </c>
      <c r="AU240" s="18" t="s">
        <v>159</v>
      </c>
    </row>
    <row r="241" spans="1:47" s="2" customFormat="1" ht="19.5">
      <c r="A241" s="35"/>
      <c r="B241" s="36"/>
      <c r="C241" s="37"/>
      <c r="D241" s="191" t="s">
        <v>266</v>
      </c>
      <c r="E241" s="37"/>
      <c r="F241" s="238" t="s">
        <v>346</v>
      </c>
      <c r="G241" s="37"/>
      <c r="H241" s="37"/>
      <c r="I241" s="193"/>
      <c r="J241" s="193"/>
      <c r="K241" s="37"/>
      <c r="L241" s="37"/>
      <c r="M241" s="40"/>
      <c r="N241" s="194"/>
      <c r="O241" s="195"/>
      <c r="P241" s="65"/>
      <c r="Q241" s="65"/>
      <c r="R241" s="65"/>
      <c r="S241" s="65"/>
      <c r="T241" s="65"/>
      <c r="U241" s="65"/>
      <c r="V241" s="65"/>
      <c r="W241" s="65"/>
      <c r="X241" s="66"/>
      <c r="Y241" s="35"/>
      <c r="Z241" s="35"/>
      <c r="AA241" s="35"/>
      <c r="AB241" s="35"/>
      <c r="AC241" s="35"/>
      <c r="AD241" s="35"/>
      <c r="AE241" s="35"/>
      <c r="AT241" s="18" t="s">
        <v>266</v>
      </c>
      <c r="AU241" s="18" t="s">
        <v>159</v>
      </c>
    </row>
    <row r="242" spans="2:51" s="14" customFormat="1" ht="11.25">
      <c r="B242" s="207"/>
      <c r="C242" s="208"/>
      <c r="D242" s="191" t="s">
        <v>144</v>
      </c>
      <c r="E242" s="209" t="s">
        <v>33</v>
      </c>
      <c r="F242" s="210" t="s">
        <v>259</v>
      </c>
      <c r="G242" s="208"/>
      <c r="H242" s="209" t="s">
        <v>33</v>
      </c>
      <c r="I242" s="211"/>
      <c r="J242" s="211"/>
      <c r="K242" s="208"/>
      <c r="L242" s="208"/>
      <c r="M242" s="212"/>
      <c r="N242" s="213"/>
      <c r="O242" s="214"/>
      <c r="P242" s="214"/>
      <c r="Q242" s="214"/>
      <c r="R242" s="214"/>
      <c r="S242" s="214"/>
      <c r="T242" s="214"/>
      <c r="U242" s="214"/>
      <c r="V242" s="214"/>
      <c r="W242" s="214"/>
      <c r="X242" s="215"/>
      <c r="AT242" s="216" t="s">
        <v>144</v>
      </c>
      <c r="AU242" s="216" t="s">
        <v>159</v>
      </c>
      <c r="AV242" s="14" t="s">
        <v>24</v>
      </c>
      <c r="AW242" s="14" t="s">
        <v>5</v>
      </c>
      <c r="AX242" s="14" t="s">
        <v>80</v>
      </c>
      <c r="AY242" s="216" t="s">
        <v>132</v>
      </c>
    </row>
    <row r="243" spans="2:51" s="13" customFormat="1" ht="11.25">
      <c r="B243" s="196"/>
      <c r="C243" s="197"/>
      <c r="D243" s="191" t="s">
        <v>144</v>
      </c>
      <c r="E243" s="198" t="s">
        <v>33</v>
      </c>
      <c r="F243" s="199" t="s">
        <v>273</v>
      </c>
      <c r="G243" s="197"/>
      <c r="H243" s="200">
        <v>22</v>
      </c>
      <c r="I243" s="201"/>
      <c r="J243" s="201"/>
      <c r="K243" s="197"/>
      <c r="L243" s="197"/>
      <c r="M243" s="202"/>
      <c r="N243" s="203"/>
      <c r="O243" s="204"/>
      <c r="P243" s="204"/>
      <c r="Q243" s="204"/>
      <c r="R243" s="204"/>
      <c r="S243" s="204"/>
      <c r="T243" s="204"/>
      <c r="U243" s="204"/>
      <c r="V243" s="204"/>
      <c r="W243" s="204"/>
      <c r="X243" s="205"/>
      <c r="AT243" s="206" t="s">
        <v>144</v>
      </c>
      <c r="AU243" s="206" t="s">
        <v>159</v>
      </c>
      <c r="AV243" s="13" t="s">
        <v>89</v>
      </c>
      <c r="AW243" s="13" t="s">
        <v>5</v>
      </c>
      <c r="AX243" s="13" t="s">
        <v>80</v>
      </c>
      <c r="AY243" s="206" t="s">
        <v>132</v>
      </c>
    </row>
    <row r="244" spans="2:51" s="15" customFormat="1" ht="11.25">
      <c r="B244" s="217"/>
      <c r="C244" s="218"/>
      <c r="D244" s="191" t="s">
        <v>144</v>
      </c>
      <c r="E244" s="219" t="s">
        <v>33</v>
      </c>
      <c r="F244" s="220" t="s">
        <v>260</v>
      </c>
      <c r="G244" s="218"/>
      <c r="H244" s="221">
        <v>22</v>
      </c>
      <c r="I244" s="222"/>
      <c r="J244" s="222"/>
      <c r="K244" s="218"/>
      <c r="L244" s="218"/>
      <c r="M244" s="223"/>
      <c r="N244" s="224"/>
      <c r="O244" s="225"/>
      <c r="P244" s="225"/>
      <c r="Q244" s="225"/>
      <c r="R244" s="225"/>
      <c r="S244" s="225"/>
      <c r="T244" s="225"/>
      <c r="U244" s="225"/>
      <c r="V244" s="225"/>
      <c r="W244" s="225"/>
      <c r="X244" s="226"/>
      <c r="AT244" s="227" t="s">
        <v>144</v>
      </c>
      <c r="AU244" s="227" t="s">
        <v>159</v>
      </c>
      <c r="AV244" s="15" t="s">
        <v>140</v>
      </c>
      <c r="AW244" s="15" t="s">
        <v>5</v>
      </c>
      <c r="AX244" s="15" t="s">
        <v>24</v>
      </c>
      <c r="AY244" s="227" t="s">
        <v>132</v>
      </c>
    </row>
    <row r="245" spans="1:65" s="2" customFormat="1" ht="14.45" customHeight="1">
      <c r="A245" s="35"/>
      <c r="B245" s="36"/>
      <c r="C245" s="228" t="s">
        <v>347</v>
      </c>
      <c r="D245" s="228" t="s">
        <v>248</v>
      </c>
      <c r="E245" s="229" t="s">
        <v>348</v>
      </c>
      <c r="F245" s="230" t="s">
        <v>349</v>
      </c>
      <c r="G245" s="231" t="s">
        <v>162</v>
      </c>
      <c r="H245" s="232">
        <v>169</v>
      </c>
      <c r="I245" s="233"/>
      <c r="J245" s="234"/>
      <c r="K245" s="235">
        <f>ROUND(P245*H245,2)</f>
        <v>0</v>
      </c>
      <c r="L245" s="230" t="s">
        <v>33</v>
      </c>
      <c r="M245" s="236"/>
      <c r="N245" s="237" t="s">
        <v>33</v>
      </c>
      <c r="O245" s="185" t="s">
        <v>49</v>
      </c>
      <c r="P245" s="186">
        <f>I245+J245</f>
        <v>0</v>
      </c>
      <c r="Q245" s="186">
        <f>ROUND(I245*H245,2)</f>
        <v>0</v>
      </c>
      <c r="R245" s="186">
        <f>ROUND(J245*H245,2)</f>
        <v>0</v>
      </c>
      <c r="S245" s="65"/>
      <c r="T245" s="187">
        <f>S245*H245</f>
        <v>0</v>
      </c>
      <c r="U245" s="187">
        <v>0</v>
      </c>
      <c r="V245" s="187">
        <f>U245*H245</f>
        <v>0</v>
      </c>
      <c r="W245" s="187">
        <v>0</v>
      </c>
      <c r="X245" s="188">
        <f>W245*H245</f>
        <v>0</v>
      </c>
      <c r="Y245" s="35"/>
      <c r="Z245" s="35"/>
      <c r="AA245" s="35"/>
      <c r="AB245" s="35"/>
      <c r="AC245" s="35"/>
      <c r="AD245" s="35"/>
      <c r="AE245" s="35"/>
      <c r="AR245" s="189" t="s">
        <v>186</v>
      </c>
      <c r="AT245" s="189" t="s">
        <v>248</v>
      </c>
      <c r="AU245" s="189" t="s">
        <v>159</v>
      </c>
      <c r="AY245" s="18" t="s">
        <v>132</v>
      </c>
      <c r="BE245" s="190">
        <f>IF(O245="základní",K245,0)</f>
        <v>0</v>
      </c>
      <c r="BF245" s="190">
        <f>IF(O245="snížená",K245,0)</f>
        <v>0</v>
      </c>
      <c r="BG245" s="190">
        <f>IF(O245="zákl. přenesená",K245,0)</f>
        <v>0</v>
      </c>
      <c r="BH245" s="190">
        <f>IF(O245="sníž. přenesená",K245,0)</f>
        <v>0</v>
      </c>
      <c r="BI245" s="190">
        <f>IF(O245="nulová",K245,0)</f>
        <v>0</v>
      </c>
      <c r="BJ245" s="18" t="s">
        <v>24</v>
      </c>
      <c r="BK245" s="190">
        <f>ROUND(P245*H245,2)</f>
        <v>0</v>
      </c>
      <c r="BL245" s="18" t="s">
        <v>140</v>
      </c>
      <c r="BM245" s="189" t="s">
        <v>350</v>
      </c>
    </row>
    <row r="246" spans="1:47" s="2" customFormat="1" ht="11.25">
      <c r="A246" s="35"/>
      <c r="B246" s="36"/>
      <c r="C246" s="37"/>
      <c r="D246" s="191" t="s">
        <v>142</v>
      </c>
      <c r="E246" s="37"/>
      <c r="F246" s="192" t="s">
        <v>349</v>
      </c>
      <c r="G246" s="37"/>
      <c r="H246" s="37"/>
      <c r="I246" s="193"/>
      <c r="J246" s="193"/>
      <c r="K246" s="37"/>
      <c r="L246" s="37"/>
      <c r="M246" s="40"/>
      <c r="N246" s="194"/>
      <c r="O246" s="195"/>
      <c r="P246" s="65"/>
      <c r="Q246" s="65"/>
      <c r="R246" s="65"/>
      <c r="S246" s="65"/>
      <c r="T246" s="65"/>
      <c r="U246" s="65"/>
      <c r="V246" s="65"/>
      <c r="W246" s="65"/>
      <c r="X246" s="66"/>
      <c r="Y246" s="35"/>
      <c r="Z246" s="35"/>
      <c r="AA246" s="35"/>
      <c r="AB246" s="35"/>
      <c r="AC246" s="35"/>
      <c r="AD246" s="35"/>
      <c r="AE246" s="35"/>
      <c r="AT246" s="18" t="s">
        <v>142</v>
      </c>
      <c r="AU246" s="18" t="s">
        <v>159</v>
      </c>
    </row>
    <row r="247" spans="1:47" s="2" customFormat="1" ht="19.5">
      <c r="A247" s="35"/>
      <c r="B247" s="36"/>
      <c r="C247" s="37"/>
      <c r="D247" s="191" t="s">
        <v>266</v>
      </c>
      <c r="E247" s="37"/>
      <c r="F247" s="238" t="s">
        <v>351</v>
      </c>
      <c r="G247" s="37"/>
      <c r="H247" s="37"/>
      <c r="I247" s="193"/>
      <c r="J247" s="193"/>
      <c r="K247" s="37"/>
      <c r="L247" s="37"/>
      <c r="M247" s="40"/>
      <c r="N247" s="194"/>
      <c r="O247" s="195"/>
      <c r="P247" s="65"/>
      <c r="Q247" s="65"/>
      <c r="R247" s="65"/>
      <c r="S247" s="65"/>
      <c r="T247" s="65"/>
      <c r="U247" s="65"/>
      <c r="V247" s="65"/>
      <c r="W247" s="65"/>
      <c r="X247" s="66"/>
      <c r="Y247" s="35"/>
      <c r="Z247" s="35"/>
      <c r="AA247" s="35"/>
      <c r="AB247" s="35"/>
      <c r="AC247" s="35"/>
      <c r="AD247" s="35"/>
      <c r="AE247" s="35"/>
      <c r="AT247" s="18" t="s">
        <v>266</v>
      </c>
      <c r="AU247" s="18" t="s">
        <v>159</v>
      </c>
    </row>
    <row r="248" spans="2:51" s="14" customFormat="1" ht="11.25">
      <c r="B248" s="207"/>
      <c r="C248" s="208"/>
      <c r="D248" s="191" t="s">
        <v>144</v>
      </c>
      <c r="E248" s="209" t="s">
        <v>33</v>
      </c>
      <c r="F248" s="210" t="s">
        <v>259</v>
      </c>
      <c r="G248" s="208"/>
      <c r="H248" s="209" t="s">
        <v>33</v>
      </c>
      <c r="I248" s="211"/>
      <c r="J248" s="211"/>
      <c r="K248" s="208"/>
      <c r="L248" s="208"/>
      <c r="M248" s="212"/>
      <c r="N248" s="213"/>
      <c r="O248" s="214"/>
      <c r="P248" s="214"/>
      <c r="Q248" s="214"/>
      <c r="R248" s="214"/>
      <c r="S248" s="214"/>
      <c r="T248" s="214"/>
      <c r="U248" s="214"/>
      <c r="V248" s="214"/>
      <c r="W248" s="214"/>
      <c r="X248" s="215"/>
      <c r="AT248" s="216" t="s">
        <v>144</v>
      </c>
      <c r="AU248" s="216" t="s">
        <v>159</v>
      </c>
      <c r="AV248" s="14" t="s">
        <v>24</v>
      </c>
      <c r="AW248" s="14" t="s">
        <v>5</v>
      </c>
      <c r="AX248" s="14" t="s">
        <v>80</v>
      </c>
      <c r="AY248" s="216" t="s">
        <v>132</v>
      </c>
    </row>
    <row r="249" spans="2:51" s="13" customFormat="1" ht="11.25">
      <c r="B249" s="196"/>
      <c r="C249" s="197"/>
      <c r="D249" s="191" t="s">
        <v>144</v>
      </c>
      <c r="E249" s="198" t="s">
        <v>33</v>
      </c>
      <c r="F249" s="199" t="s">
        <v>352</v>
      </c>
      <c r="G249" s="197"/>
      <c r="H249" s="200">
        <v>169</v>
      </c>
      <c r="I249" s="201"/>
      <c r="J249" s="201"/>
      <c r="K249" s="197"/>
      <c r="L249" s="197"/>
      <c r="M249" s="202"/>
      <c r="N249" s="203"/>
      <c r="O249" s="204"/>
      <c r="P249" s="204"/>
      <c r="Q249" s="204"/>
      <c r="R249" s="204"/>
      <c r="S249" s="204"/>
      <c r="T249" s="204"/>
      <c r="U249" s="204"/>
      <c r="V249" s="204"/>
      <c r="W249" s="204"/>
      <c r="X249" s="205"/>
      <c r="AT249" s="206" t="s">
        <v>144</v>
      </c>
      <c r="AU249" s="206" t="s">
        <v>159</v>
      </c>
      <c r="AV249" s="13" t="s">
        <v>89</v>
      </c>
      <c r="AW249" s="13" t="s">
        <v>5</v>
      </c>
      <c r="AX249" s="13" t="s">
        <v>80</v>
      </c>
      <c r="AY249" s="206" t="s">
        <v>132</v>
      </c>
    </row>
    <row r="250" spans="2:51" s="15" customFormat="1" ht="11.25">
      <c r="B250" s="217"/>
      <c r="C250" s="218"/>
      <c r="D250" s="191" t="s">
        <v>144</v>
      </c>
      <c r="E250" s="219" t="s">
        <v>33</v>
      </c>
      <c r="F250" s="220" t="s">
        <v>260</v>
      </c>
      <c r="G250" s="218"/>
      <c r="H250" s="221">
        <v>169</v>
      </c>
      <c r="I250" s="222"/>
      <c r="J250" s="222"/>
      <c r="K250" s="218"/>
      <c r="L250" s="218"/>
      <c r="M250" s="223"/>
      <c r="N250" s="224"/>
      <c r="O250" s="225"/>
      <c r="P250" s="225"/>
      <c r="Q250" s="225"/>
      <c r="R250" s="225"/>
      <c r="S250" s="225"/>
      <c r="T250" s="225"/>
      <c r="U250" s="225"/>
      <c r="V250" s="225"/>
      <c r="W250" s="225"/>
      <c r="X250" s="226"/>
      <c r="AT250" s="227" t="s">
        <v>144</v>
      </c>
      <c r="AU250" s="227" t="s">
        <v>159</v>
      </c>
      <c r="AV250" s="15" t="s">
        <v>140</v>
      </c>
      <c r="AW250" s="15" t="s">
        <v>5</v>
      </c>
      <c r="AX250" s="15" t="s">
        <v>24</v>
      </c>
      <c r="AY250" s="227" t="s">
        <v>132</v>
      </c>
    </row>
    <row r="251" spans="1:65" s="2" customFormat="1" ht="14.45" customHeight="1">
      <c r="A251" s="35"/>
      <c r="B251" s="36"/>
      <c r="C251" s="228" t="s">
        <v>353</v>
      </c>
      <c r="D251" s="228" t="s">
        <v>248</v>
      </c>
      <c r="E251" s="229" t="s">
        <v>354</v>
      </c>
      <c r="F251" s="230" t="s">
        <v>355</v>
      </c>
      <c r="G251" s="231" t="s">
        <v>162</v>
      </c>
      <c r="H251" s="232">
        <v>52</v>
      </c>
      <c r="I251" s="233"/>
      <c r="J251" s="234"/>
      <c r="K251" s="235">
        <f>ROUND(P251*H251,2)</f>
        <v>0</v>
      </c>
      <c r="L251" s="230" t="s">
        <v>33</v>
      </c>
      <c r="M251" s="236"/>
      <c r="N251" s="237" t="s">
        <v>33</v>
      </c>
      <c r="O251" s="185" t="s">
        <v>49</v>
      </c>
      <c r="P251" s="186">
        <f>I251+J251</f>
        <v>0</v>
      </c>
      <c r="Q251" s="186">
        <f>ROUND(I251*H251,2)</f>
        <v>0</v>
      </c>
      <c r="R251" s="186">
        <f>ROUND(J251*H251,2)</f>
        <v>0</v>
      </c>
      <c r="S251" s="65"/>
      <c r="T251" s="187">
        <f>S251*H251</f>
        <v>0</v>
      </c>
      <c r="U251" s="187">
        <v>0</v>
      </c>
      <c r="V251" s="187">
        <f>U251*H251</f>
        <v>0</v>
      </c>
      <c r="W251" s="187">
        <v>0</v>
      </c>
      <c r="X251" s="188">
        <f>W251*H251</f>
        <v>0</v>
      </c>
      <c r="Y251" s="35"/>
      <c r="Z251" s="35"/>
      <c r="AA251" s="35"/>
      <c r="AB251" s="35"/>
      <c r="AC251" s="35"/>
      <c r="AD251" s="35"/>
      <c r="AE251" s="35"/>
      <c r="AR251" s="189" t="s">
        <v>186</v>
      </c>
      <c r="AT251" s="189" t="s">
        <v>248</v>
      </c>
      <c r="AU251" s="189" t="s">
        <v>159</v>
      </c>
      <c r="AY251" s="18" t="s">
        <v>132</v>
      </c>
      <c r="BE251" s="190">
        <f>IF(O251="základní",K251,0)</f>
        <v>0</v>
      </c>
      <c r="BF251" s="190">
        <f>IF(O251="snížená",K251,0)</f>
        <v>0</v>
      </c>
      <c r="BG251" s="190">
        <f>IF(O251="zákl. přenesená",K251,0)</f>
        <v>0</v>
      </c>
      <c r="BH251" s="190">
        <f>IF(O251="sníž. přenesená",K251,0)</f>
        <v>0</v>
      </c>
      <c r="BI251" s="190">
        <f>IF(O251="nulová",K251,0)</f>
        <v>0</v>
      </c>
      <c r="BJ251" s="18" t="s">
        <v>24</v>
      </c>
      <c r="BK251" s="190">
        <f>ROUND(P251*H251,2)</f>
        <v>0</v>
      </c>
      <c r="BL251" s="18" t="s">
        <v>140</v>
      </c>
      <c r="BM251" s="189" t="s">
        <v>356</v>
      </c>
    </row>
    <row r="252" spans="1:47" s="2" customFormat="1" ht="11.25">
      <c r="A252" s="35"/>
      <c r="B252" s="36"/>
      <c r="C252" s="37"/>
      <c r="D252" s="191" t="s">
        <v>142</v>
      </c>
      <c r="E252" s="37"/>
      <c r="F252" s="192" t="s">
        <v>355</v>
      </c>
      <c r="G252" s="37"/>
      <c r="H252" s="37"/>
      <c r="I252" s="193"/>
      <c r="J252" s="193"/>
      <c r="K252" s="37"/>
      <c r="L252" s="37"/>
      <c r="M252" s="40"/>
      <c r="N252" s="194"/>
      <c r="O252" s="195"/>
      <c r="P252" s="65"/>
      <c r="Q252" s="65"/>
      <c r="R252" s="65"/>
      <c r="S252" s="65"/>
      <c r="T252" s="65"/>
      <c r="U252" s="65"/>
      <c r="V252" s="65"/>
      <c r="W252" s="65"/>
      <c r="X252" s="66"/>
      <c r="Y252" s="35"/>
      <c r="Z252" s="35"/>
      <c r="AA252" s="35"/>
      <c r="AB252" s="35"/>
      <c r="AC252" s="35"/>
      <c r="AD252" s="35"/>
      <c r="AE252" s="35"/>
      <c r="AT252" s="18" t="s">
        <v>142</v>
      </c>
      <c r="AU252" s="18" t="s">
        <v>159</v>
      </c>
    </row>
    <row r="253" spans="1:47" s="2" customFormat="1" ht="19.5">
      <c r="A253" s="35"/>
      <c r="B253" s="36"/>
      <c r="C253" s="37"/>
      <c r="D253" s="191" t="s">
        <v>266</v>
      </c>
      <c r="E253" s="37"/>
      <c r="F253" s="238" t="s">
        <v>351</v>
      </c>
      <c r="G253" s="37"/>
      <c r="H253" s="37"/>
      <c r="I253" s="193"/>
      <c r="J253" s="193"/>
      <c r="K253" s="37"/>
      <c r="L253" s="37"/>
      <c r="M253" s="40"/>
      <c r="N253" s="194"/>
      <c r="O253" s="195"/>
      <c r="P253" s="65"/>
      <c r="Q253" s="65"/>
      <c r="R253" s="65"/>
      <c r="S253" s="65"/>
      <c r="T253" s="65"/>
      <c r="U253" s="65"/>
      <c r="V253" s="65"/>
      <c r="W253" s="65"/>
      <c r="X253" s="66"/>
      <c r="Y253" s="35"/>
      <c r="Z253" s="35"/>
      <c r="AA253" s="35"/>
      <c r="AB253" s="35"/>
      <c r="AC253" s="35"/>
      <c r="AD253" s="35"/>
      <c r="AE253" s="35"/>
      <c r="AT253" s="18" t="s">
        <v>266</v>
      </c>
      <c r="AU253" s="18" t="s">
        <v>159</v>
      </c>
    </row>
    <row r="254" spans="2:51" s="14" customFormat="1" ht="11.25">
      <c r="B254" s="207"/>
      <c r="C254" s="208"/>
      <c r="D254" s="191" t="s">
        <v>144</v>
      </c>
      <c r="E254" s="209" t="s">
        <v>33</v>
      </c>
      <c r="F254" s="210" t="s">
        <v>259</v>
      </c>
      <c r="G254" s="208"/>
      <c r="H254" s="209" t="s">
        <v>33</v>
      </c>
      <c r="I254" s="211"/>
      <c r="J254" s="211"/>
      <c r="K254" s="208"/>
      <c r="L254" s="208"/>
      <c r="M254" s="212"/>
      <c r="N254" s="213"/>
      <c r="O254" s="214"/>
      <c r="P254" s="214"/>
      <c r="Q254" s="214"/>
      <c r="R254" s="214"/>
      <c r="S254" s="214"/>
      <c r="T254" s="214"/>
      <c r="U254" s="214"/>
      <c r="V254" s="214"/>
      <c r="W254" s="214"/>
      <c r="X254" s="215"/>
      <c r="AT254" s="216" t="s">
        <v>144</v>
      </c>
      <c r="AU254" s="216" t="s">
        <v>159</v>
      </c>
      <c r="AV254" s="14" t="s">
        <v>24</v>
      </c>
      <c r="AW254" s="14" t="s">
        <v>5</v>
      </c>
      <c r="AX254" s="14" t="s">
        <v>80</v>
      </c>
      <c r="AY254" s="216" t="s">
        <v>132</v>
      </c>
    </row>
    <row r="255" spans="2:51" s="13" customFormat="1" ht="11.25">
      <c r="B255" s="196"/>
      <c r="C255" s="197"/>
      <c r="D255" s="191" t="s">
        <v>144</v>
      </c>
      <c r="E255" s="198" t="s">
        <v>33</v>
      </c>
      <c r="F255" s="199" t="s">
        <v>357</v>
      </c>
      <c r="G255" s="197"/>
      <c r="H255" s="200">
        <v>52</v>
      </c>
      <c r="I255" s="201"/>
      <c r="J255" s="201"/>
      <c r="K255" s="197"/>
      <c r="L255" s="197"/>
      <c r="M255" s="202"/>
      <c r="N255" s="203"/>
      <c r="O255" s="204"/>
      <c r="P255" s="204"/>
      <c r="Q255" s="204"/>
      <c r="R255" s="204"/>
      <c r="S255" s="204"/>
      <c r="T255" s="204"/>
      <c r="U255" s="204"/>
      <c r="V255" s="204"/>
      <c r="W255" s="204"/>
      <c r="X255" s="205"/>
      <c r="AT255" s="206" t="s">
        <v>144</v>
      </c>
      <c r="AU255" s="206" t="s">
        <v>159</v>
      </c>
      <c r="AV255" s="13" t="s">
        <v>89</v>
      </c>
      <c r="AW255" s="13" t="s">
        <v>5</v>
      </c>
      <c r="AX255" s="13" t="s">
        <v>80</v>
      </c>
      <c r="AY255" s="206" t="s">
        <v>132</v>
      </c>
    </row>
    <row r="256" spans="2:51" s="15" customFormat="1" ht="11.25">
      <c r="B256" s="217"/>
      <c r="C256" s="218"/>
      <c r="D256" s="191" t="s">
        <v>144</v>
      </c>
      <c r="E256" s="219" t="s">
        <v>33</v>
      </c>
      <c r="F256" s="220" t="s">
        <v>260</v>
      </c>
      <c r="G256" s="218"/>
      <c r="H256" s="221">
        <v>52</v>
      </c>
      <c r="I256" s="222"/>
      <c r="J256" s="222"/>
      <c r="K256" s="218"/>
      <c r="L256" s="218"/>
      <c r="M256" s="223"/>
      <c r="N256" s="224"/>
      <c r="O256" s="225"/>
      <c r="P256" s="225"/>
      <c r="Q256" s="225"/>
      <c r="R256" s="225"/>
      <c r="S256" s="225"/>
      <c r="T256" s="225"/>
      <c r="U256" s="225"/>
      <c r="V256" s="225"/>
      <c r="W256" s="225"/>
      <c r="X256" s="226"/>
      <c r="AT256" s="227" t="s">
        <v>144</v>
      </c>
      <c r="AU256" s="227" t="s">
        <v>159</v>
      </c>
      <c r="AV256" s="15" t="s">
        <v>140</v>
      </c>
      <c r="AW256" s="15" t="s">
        <v>5</v>
      </c>
      <c r="AX256" s="15" t="s">
        <v>24</v>
      </c>
      <c r="AY256" s="227" t="s">
        <v>132</v>
      </c>
    </row>
    <row r="257" spans="1:65" s="2" customFormat="1" ht="14.45" customHeight="1">
      <c r="A257" s="35"/>
      <c r="B257" s="36"/>
      <c r="C257" s="228" t="s">
        <v>358</v>
      </c>
      <c r="D257" s="228" t="s">
        <v>248</v>
      </c>
      <c r="E257" s="229" t="s">
        <v>359</v>
      </c>
      <c r="F257" s="230" t="s">
        <v>360</v>
      </c>
      <c r="G257" s="231" t="s">
        <v>162</v>
      </c>
      <c r="H257" s="232">
        <v>26</v>
      </c>
      <c r="I257" s="233"/>
      <c r="J257" s="234"/>
      <c r="K257" s="235">
        <f>ROUND(P257*H257,2)</f>
        <v>0</v>
      </c>
      <c r="L257" s="230" t="s">
        <v>33</v>
      </c>
      <c r="M257" s="236"/>
      <c r="N257" s="237" t="s">
        <v>33</v>
      </c>
      <c r="O257" s="185" t="s">
        <v>49</v>
      </c>
      <c r="P257" s="186">
        <f>I257+J257</f>
        <v>0</v>
      </c>
      <c r="Q257" s="186">
        <f>ROUND(I257*H257,2)</f>
        <v>0</v>
      </c>
      <c r="R257" s="186">
        <f>ROUND(J257*H257,2)</f>
        <v>0</v>
      </c>
      <c r="S257" s="65"/>
      <c r="T257" s="187">
        <f>S257*H257</f>
        <v>0</v>
      </c>
      <c r="U257" s="187">
        <v>0</v>
      </c>
      <c r="V257" s="187">
        <f>U257*H257</f>
        <v>0</v>
      </c>
      <c r="W257" s="187">
        <v>0</v>
      </c>
      <c r="X257" s="188">
        <f>W257*H257</f>
        <v>0</v>
      </c>
      <c r="Y257" s="35"/>
      <c r="Z257" s="35"/>
      <c r="AA257" s="35"/>
      <c r="AB257" s="35"/>
      <c r="AC257" s="35"/>
      <c r="AD257" s="35"/>
      <c r="AE257" s="35"/>
      <c r="AR257" s="189" t="s">
        <v>186</v>
      </c>
      <c r="AT257" s="189" t="s">
        <v>248</v>
      </c>
      <c r="AU257" s="189" t="s">
        <v>159</v>
      </c>
      <c r="AY257" s="18" t="s">
        <v>132</v>
      </c>
      <c r="BE257" s="190">
        <f>IF(O257="základní",K257,0)</f>
        <v>0</v>
      </c>
      <c r="BF257" s="190">
        <f>IF(O257="snížená",K257,0)</f>
        <v>0</v>
      </c>
      <c r="BG257" s="190">
        <f>IF(O257="zákl. přenesená",K257,0)</f>
        <v>0</v>
      </c>
      <c r="BH257" s="190">
        <f>IF(O257="sníž. přenesená",K257,0)</f>
        <v>0</v>
      </c>
      <c r="BI257" s="190">
        <f>IF(O257="nulová",K257,0)</f>
        <v>0</v>
      </c>
      <c r="BJ257" s="18" t="s">
        <v>24</v>
      </c>
      <c r="BK257" s="190">
        <f>ROUND(P257*H257,2)</f>
        <v>0</v>
      </c>
      <c r="BL257" s="18" t="s">
        <v>140</v>
      </c>
      <c r="BM257" s="189" t="s">
        <v>361</v>
      </c>
    </row>
    <row r="258" spans="1:47" s="2" customFormat="1" ht="11.25">
      <c r="A258" s="35"/>
      <c r="B258" s="36"/>
      <c r="C258" s="37"/>
      <c r="D258" s="191" t="s">
        <v>142</v>
      </c>
      <c r="E258" s="37"/>
      <c r="F258" s="192" t="s">
        <v>360</v>
      </c>
      <c r="G258" s="37"/>
      <c r="H258" s="37"/>
      <c r="I258" s="193"/>
      <c r="J258" s="193"/>
      <c r="K258" s="37"/>
      <c r="L258" s="37"/>
      <c r="M258" s="40"/>
      <c r="N258" s="194"/>
      <c r="O258" s="195"/>
      <c r="P258" s="65"/>
      <c r="Q258" s="65"/>
      <c r="R258" s="65"/>
      <c r="S258" s="65"/>
      <c r="T258" s="65"/>
      <c r="U258" s="65"/>
      <c r="V258" s="65"/>
      <c r="W258" s="65"/>
      <c r="X258" s="66"/>
      <c r="Y258" s="35"/>
      <c r="Z258" s="35"/>
      <c r="AA258" s="35"/>
      <c r="AB258" s="35"/>
      <c r="AC258" s="35"/>
      <c r="AD258" s="35"/>
      <c r="AE258" s="35"/>
      <c r="AT258" s="18" t="s">
        <v>142</v>
      </c>
      <c r="AU258" s="18" t="s">
        <v>159</v>
      </c>
    </row>
    <row r="259" spans="1:47" s="2" customFormat="1" ht="19.5">
      <c r="A259" s="35"/>
      <c r="B259" s="36"/>
      <c r="C259" s="37"/>
      <c r="D259" s="191" t="s">
        <v>266</v>
      </c>
      <c r="E259" s="37"/>
      <c r="F259" s="238" t="s">
        <v>351</v>
      </c>
      <c r="G259" s="37"/>
      <c r="H259" s="37"/>
      <c r="I259" s="193"/>
      <c r="J259" s="193"/>
      <c r="K259" s="37"/>
      <c r="L259" s="37"/>
      <c r="M259" s="40"/>
      <c r="N259" s="194"/>
      <c r="O259" s="195"/>
      <c r="P259" s="65"/>
      <c r="Q259" s="65"/>
      <c r="R259" s="65"/>
      <c r="S259" s="65"/>
      <c r="T259" s="65"/>
      <c r="U259" s="65"/>
      <c r="V259" s="65"/>
      <c r="W259" s="65"/>
      <c r="X259" s="66"/>
      <c r="Y259" s="35"/>
      <c r="Z259" s="35"/>
      <c r="AA259" s="35"/>
      <c r="AB259" s="35"/>
      <c r="AC259" s="35"/>
      <c r="AD259" s="35"/>
      <c r="AE259" s="35"/>
      <c r="AT259" s="18" t="s">
        <v>266</v>
      </c>
      <c r="AU259" s="18" t="s">
        <v>159</v>
      </c>
    </row>
    <row r="260" spans="2:51" s="14" customFormat="1" ht="11.25">
      <c r="B260" s="207"/>
      <c r="C260" s="208"/>
      <c r="D260" s="191" t="s">
        <v>144</v>
      </c>
      <c r="E260" s="209" t="s">
        <v>33</v>
      </c>
      <c r="F260" s="210" t="s">
        <v>259</v>
      </c>
      <c r="G260" s="208"/>
      <c r="H260" s="209" t="s">
        <v>33</v>
      </c>
      <c r="I260" s="211"/>
      <c r="J260" s="211"/>
      <c r="K260" s="208"/>
      <c r="L260" s="208"/>
      <c r="M260" s="212"/>
      <c r="N260" s="213"/>
      <c r="O260" s="214"/>
      <c r="P260" s="214"/>
      <c r="Q260" s="214"/>
      <c r="R260" s="214"/>
      <c r="S260" s="214"/>
      <c r="T260" s="214"/>
      <c r="U260" s="214"/>
      <c r="V260" s="214"/>
      <c r="W260" s="214"/>
      <c r="X260" s="215"/>
      <c r="AT260" s="216" t="s">
        <v>144</v>
      </c>
      <c r="AU260" s="216" t="s">
        <v>159</v>
      </c>
      <c r="AV260" s="14" t="s">
        <v>24</v>
      </c>
      <c r="AW260" s="14" t="s">
        <v>5</v>
      </c>
      <c r="AX260" s="14" t="s">
        <v>80</v>
      </c>
      <c r="AY260" s="216" t="s">
        <v>132</v>
      </c>
    </row>
    <row r="261" spans="2:51" s="13" customFormat="1" ht="11.25">
      <c r="B261" s="196"/>
      <c r="C261" s="197"/>
      <c r="D261" s="191" t="s">
        <v>144</v>
      </c>
      <c r="E261" s="198" t="s">
        <v>33</v>
      </c>
      <c r="F261" s="199" t="s">
        <v>295</v>
      </c>
      <c r="G261" s="197"/>
      <c r="H261" s="200">
        <v>26</v>
      </c>
      <c r="I261" s="201"/>
      <c r="J261" s="201"/>
      <c r="K261" s="197"/>
      <c r="L261" s="197"/>
      <c r="M261" s="202"/>
      <c r="N261" s="203"/>
      <c r="O261" s="204"/>
      <c r="P261" s="204"/>
      <c r="Q261" s="204"/>
      <c r="R261" s="204"/>
      <c r="S261" s="204"/>
      <c r="T261" s="204"/>
      <c r="U261" s="204"/>
      <c r="V261" s="204"/>
      <c r="W261" s="204"/>
      <c r="X261" s="205"/>
      <c r="AT261" s="206" t="s">
        <v>144</v>
      </c>
      <c r="AU261" s="206" t="s">
        <v>159</v>
      </c>
      <c r="AV261" s="13" t="s">
        <v>89</v>
      </c>
      <c r="AW261" s="13" t="s">
        <v>5</v>
      </c>
      <c r="AX261" s="13" t="s">
        <v>80</v>
      </c>
      <c r="AY261" s="206" t="s">
        <v>132</v>
      </c>
    </row>
    <row r="262" spans="2:51" s="15" customFormat="1" ht="11.25">
      <c r="B262" s="217"/>
      <c r="C262" s="218"/>
      <c r="D262" s="191" t="s">
        <v>144</v>
      </c>
      <c r="E262" s="219" t="s">
        <v>33</v>
      </c>
      <c r="F262" s="220" t="s">
        <v>260</v>
      </c>
      <c r="G262" s="218"/>
      <c r="H262" s="221">
        <v>26</v>
      </c>
      <c r="I262" s="222"/>
      <c r="J262" s="222"/>
      <c r="K262" s="218"/>
      <c r="L262" s="218"/>
      <c r="M262" s="223"/>
      <c r="N262" s="224"/>
      <c r="O262" s="225"/>
      <c r="P262" s="225"/>
      <c r="Q262" s="225"/>
      <c r="R262" s="225"/>
      <c r="S262" s="225"/>
      <c r="T262" s="225"/>
      <c r="U262" s="225"/>
      <c r="V262" s="225"/>
      <c r="W262" s="225"/>
      <c r="X262" s="226"/>
      <c r="AT262" s="227" t="s">
        <v>144</v>
      </c>
      <c r="AU262" s="227" t="s">
        <v>159</v>
      </c>
      <c r="AV262" s="15" t="s">
        <v>140</v>
      </c>
      <c r="AW262" s="15" t="s">
        <v>5</v>
      </c>
      <c r="AX262" s="15" t="s">
        <v>24</v>
      </c>
      <c r="AY262" s="227" t="s">
        <v>132</v>
      </c>
    </row>
    <row r="263" spans="1:65" s="2" customFormat="1" ht="24.2" customHeight="1">
      <c r="A263" s="35"/>
      <c r="B263" s="36"/>
      <c r="C263" s="177" t="s">
        <v>362</v>
      </c>
      <c r="D263" s="177" t="s">
        <v>135</v>
      </c>
      <c r="E263" s="178" t="s">
        <v>363</v>
      </c>
      <c r="F263" s="179" t="s">
        <v>364</v>
      </c>
      <c r="G263" s="180" t="s">
        <v>162</v>
      </c>
      <c r="H263" s="181">
        <v>22</v>
      </c>
      <c r="I263" s="182"/>
      <c r="J263" s="182"/>
      <c r="K263" s="183">
        <f>ROUND(P263*H263,2)</f>
        <v>0</v>
      </c>
      <c r="L263" s="179" t="s">
        <v>139</v>
      </c>
      <c r="M263" s="40"/>
      <c r="N263" s="184" t="s">
        <v>33</v>
      </c>
      <c r="O263" s="185" t="s">
        <v>49</v>
      </c>
      <c r="P263" s="186">
        <f>I263+J263</f>
        <v>0</v>
      </c>
      <c r="Q263" s="186">
        <f>ROUND(I263*H263,2)</f>
        <v>0</v>
      </c>
      <c r="R263" s="186">
        <f>ROUND(J263*H263,2)</f>
        <v>0</v>
      </c>
      <c r="S263" s="65"/>
      <c r="T263" s="187">
        <f>S263*H263</f>
        <v>0</v>
      </c>
      <c r="U263" s="187">
        <v>0</v>
      </c>
      <c r="V263" s="187">
        <f>U263*H263</f>
        <v>0</v>
      </c>
      <c r="W263" s="187">
        <v>0</v>
      </c>
      <c r="X263" s="188">
        <f>W263*H263</f>
        <v>0</v>
      </c>
      <c r="Y263" s="35"/>
      <c r="Z263" s="35"/>
      <c r="AA263" s="35"/>
      <c r="AB263" s="35"/>
      <c r="AC263" s="35"/>
      <c r="AD263" s="35"/>
      <c r="AE263" s="35"/>
      <c r="AR263" s="189" t="s">
        <v>140</v>
      </c>
      <c r="AT263" s="189" t="s">
        <v>135</v>
      </c>
      <c r="AU263" s="189" t="s">
        <v>159</v>
      </c>
      <c r="AY263" s="18" t="s">
        <v>132</v>
      </c>
      <c r="BE263" s="190">
        <f>IF(O263="základní",K263,0)</f>
        <v>0</v>
      </c>
      <c r="BF263" s="190">
        <f>IF(O263="snížená",K263,0)</f>
        <v>0</v>
      </c>
      <c r="BG263" s="190">
        <f>IF(O263="zákl. přenesená",K263,0)</f>
        <v>0</v>
      </c>
      <c r="BH263" s="190">
        <f>IF(O263="sníž. přenesená",K263,0)</f>
        <v>0</v>
      </c>
      <c r="BI263" s="190">
        <f>IF(O263="nulová",K263,0)</f>
        <v>0</v>
      </c>
      <c r="BJ263" s="18" t="s">
        <v>24</v>
      </c>
      <c r="BK263" s="190">
        <f>ROUND(P263*H263,2)</f>
        <v>0</v>
      </c>
      <c r="BL263" s="18" t="s">
        <v>140</v>
      </c>
      <c r="BM263" s="189" t="s">
        <v>365</v>
      </c>
    </row>
    <row r="264" spans="1:47" s="2" customFormat="1" ht="19.5">
      <c r="A264" s="35"/>
      <c r="B264" s="36"/>
      <c r="C264" s="37"/>
      <c r="D264" s="191" t="s">
        <v>142</v>
      </c>
      <c r="E264" s="37"/>
      <c r="F264" s="192" t="s">
        <v>366</v>
      </c>
      <c r="G264" s="37"/>
      <c r="H264" s="37"/>
      <c r="I264" s="193"/>
      <c r="J264" s="193"/>
      <c r="K264" s="37"/>
      <c r="L264" s="37"/>
      <c r="M264" s="40"/>
      <c r="N264" s="194"/>
      <c r="O264" s="195"/>
      <c r="P264" s="65"/>
      <c r="Q264" s="65"/>
      <c r="R264" s="65"/>
      <c r="S264" s="65"/>
      <c r="T264" s="65"/>
      <c r="U264" s="65"/>
      <c r="V264" s="65"/>
      <c r="W264" s="65"/>
      <c r="X264" s="66"/>
      <c r="Y264" s="35"/>
      <c r="Z264" s="35"/>
      <c r="AA264" s="35"/>
      <c r="AB264" s="35"/>
      <c r="AC264" s="35"/>
      <c r="AD264" s="35"/>
      <c r="AE264" s="35"/>
      <c r="AT264" s="18" t="s">
        <v>142</v>
      </c>
      <c r="AU264" s="18" t="s">
        <v>159</v>
      </c>
    </row>
    <row r="265" spans="2:51" s="14" customFormat="1" ht="11.25">
      <c r="B265" s="207"/>
      <c r="C265" s="208"/>
      <c r="D265" s="191" t="s">
        <v>144</v>
      </c>
      <c r="E265" s="209" t="s">
        <v>33</v>
      </c>
      <c r="F265" s="210" t="s">
        <v>259</v>
      </c>
      <c r="G265" s="208"/>
      <c r="H265" s="209" t="s">
        <v>33</v>
      </c>
      <c r="I265" s="211"/>
      <c r="J265" s="211"/>
      <c r="K265" s="208"/>
      <c r="L265" s="208"/>
      <c r="M265" s="212"/>
      <c r="N265" s="213"/>
      <c r="O265" s="214"/>
      <c r="P265" s="214"/>
      <c r="Q265" s="214"/>
      <c r="R265" s="214"/>
      <c r="S265" s="214"/>
      <c r="T265" s="214"/>
      <c r="U265" s="214"/>
      <c r="V265" s="214"/>
      <c r="W265" s="214"/>
      <c r="X265" s="215"/>
      <c r="AT265" s="216" t="s">
        <v>144</v>
      </c>
      <c r="AU265" s="216" t="s">
        <v>159</v>
      </c>
      <c r="AV265" s="14" t="s">
        <v>24</v>
      </c>
      <c r="AW265" s="14" t="s">
        <v>5</v>
      </c>
      <c r="AX265" s="14" t="s">
        <v>80</v>
      </c>
      <c r="AY265" s="216" t="s">
        <v>132</v>
      </c>
    </row>
    <row r="266" spans="2:51" s="13" customFormat="1" ht="11.25">
      <c r="B266" s="196"/>
      <c r="C266" s="197"/>
      <c r="D266" s="191" t="s">
        <v>144</v>
      </c>
      <c r="E266" s="198" t="s">
        <v>33</v>
      </c>
      <c r="F266" s="199" t="s">
        <v>273</v>
      </c>
      <c r="G266" s="197"/>
      <c r="H266" s="200">
        <v>22</v>
      </c>
      <c r="I266" s="201"/>
      <c r="J266" s="201"/>
      <c r="K266" s="197"/>
      <c r="L266" s="197"/>
      <c r="M266" s="202"/>
      <c r="N266" s="203"/>
      <c r="O266" s="204"/>
      <c r="P266" s="204"/>
      <c r="Q266" s="204"/>
      <c r="R266" s="204"/>
      <c r="S266" s="204"/>
      <c r="T266" s="204"/>
      <c r="U266" s="204"/>
      <c r="V266" s="204"/>
      <c r="W266" s="204"/>
      <c r="X266" s="205"/>
      <c r="AT266" s="206" t="s">
        <v>144</v>
      </c>
      <c r="AU266" s="206" t="s">
        <v>159</v>
      </c>
      <c r="AV266" s="13" t="s">
        <v>89</v>
      </c>
      <c r="AW266" s="13" t="s">
        <v>5</v>
      </c>
      <c r="AX266" s="13" t="s">
        <v>80</v>
      </c>
      <c r="AY266" s="206" t="s">
        <v>132</v>
      </c>
    </row>
    <row r="267" spans="2:51" s="15" customFormat="1" ht="11.25">
      <c r="B267" s="217"/>
      <c r="C267" s="218"/>
      <c r="D267" s="191" t="s">
        <v>144</v>
      </c>
      <c r="E267" s="219" t="s">
        <v>33</v>
      </c>
      <c r="F267" s="220" t="s">
        <v>260</v>
      </c>
      <c r="G267" s="218"/>
      <c r="H267" s="221">
        <v>22</v>
      </c>
      <c r="I267" s="222"/>
      <c r="J267" s="222"/>
      <c r="K267" s="218"/>
      <c r="L267" s="218"/>
      <c r="M267" s="223"/>
      <c r="N267" s="224"/>
      <c r="O267" s="225"/>
      <c r="P267" s="225"/>
      <c r="Q267" s="225"/>
      <c r="R267" s="225"/>
      <c r="S267" s="225"/>
      <c r="T267" s="225"/>
      <c r="U267" s="225"/>
      <c r="V267" s="225"/>
      <c r="W267" s="225"/>
      <c r="X267" s="226"/>
      <c r="AT267" s="227" t="s">
        <v>144</v>
      </c>
      <c r="AU267" s="227" t="s">
        <v>159</v>
      </c>
      <c r="AV267" s="15" t="s">
        <v>140</v>
      </c>
      <c r="AW267" s="15" t="s">
        <v>5</v>
      </c>
      <c r="AX267" s="15" t="s">
        <v>24</v>
      </c>
      <c r="AY267" s="227" t="s">
        <v>132</v>
      </c>
    </row>
    <row r="268" spans="1:65" s="2" customFormat="1" ht="14.45" customHeight="1">
      <c r="A268" s="35"/>
      <c r="B268" s="36"/>
      <c r="C268" s="228" t="s">
        <v>367</v>
      </c>
      <c r="D268" s="228" t="s">
        <v>248</v>
      </c>
      <c r="E268" s="229" t="s">
        <v>368</v>
      </c>
      <c r="F268" s="230" t="s">
        <v>369</v>
      </c>
      <c r="G268" s="231" t="s">
        <v>162</v>
      </c>
      <c r="H268" s="232">
        <v>22</v>
      </c>
      <c r="I268" s="233"/>
      <c r="J268" s="234"/>
      <c r="K268" s="235">
        <f>ROUND(P268*H268,2)</f>
        <v>0</v>
      </c>
      <c r="L268" s="230" t="s">
        <v>33</v>
      </c>
      <c r="M268" s="236"/>
      <c r="N268" s="237" t="s">
        <v>33</v>
      </c>
      <c r="O268" s="185" t="s">
        <v>49</v>
      </c>
      <c r="P268" s="186">
        <f>I268+J268</f>
        <v>0</v>
      </c>
      <c r="Q268" s="186">
        <f>ROUND(I268*H268,2)</f>
        <v>0</v>
      </c>
      <c r="R268" s="186">
        <f>ROUND(J268*H268,2)</f>
        <v>0</v>
      </c>
      <c r="S268" s="65"/>
      <c r="T268" s="187">
        <f>S268*H268</f>
        <v>0</v>
      </c>
      <c r="U268" s="187">
        <v>0</v>
      </c>
      <c r="V268" s="187">
        <f>U268*H268</f>
        <v>0</v>
      </c>
      <c r="W268" s="187">
        <v>0</v>
      </c>
      <c r="X268" s="188">
        <f>W268*H268</f>
        <v>0</v>
      </c>
      <c r="Y268" s="35"/>
      <c r="Z268" s="35"/>
      <c r="AA268" s="35"/>
      <c r="AB268" s="35"/>
      <c r="AC268" s="35"/>
      <c r="AD268" s="35"/>
      <c r="AE268" s="35"/>
      <c r="AR268" s="189" t="s">
        <v>186</v>
      </c>
      <c r="AT268" s="189" t="s">
        <v>248</v>
      </c>
      <c r="AU268" s="189" t="s">
        <v>159</v>
      </c>
      <c r="AY268" s="18" t="s">
        <v>132</v>
      </c>
      <c r="BE268" s="190">
        <f>IF(O268="základní",K268,0)</f>
        <v>0</v>
      </c>
      <c r="BF268" s="190">
        <f>IF(O268="snížená",K268,0)</f>
        <v>0</v>
      </c>
      <c r="BG268" s="190">
        <f>IF(O268="zákl. přenesená",K268,0)</f>
        <v>0</v>
      </c>
      <c r="BH268" s="190">
        <f>IF(O268="sníž. přenesená",K268,0)</f>
        <v>0</v>
      </c>
      <c r="BI268" s="190">
        <f>IF(O268="nulová",K268,0)</f>
        <v>0</v>
      </c>
      <c r="BJ268" s="18" t="s">
        <v>24</v>
      </c>
      <c r="BK268" s="190">
        <f>ROUND(P268*H268,2)</f>
        <v>0</v>
      </c>
      <c r="BL268" s="18" t="s">
        <v>140</v>
      </c>
      <c r="BM268" s="189" t="s">
        <v>370</v>
      </c>
    </row>
    <row r="269" spans="1:47" s="2" customFormat="1" ht="11.25">
      <c r="A269" s="35"/>
      <c r="B269" s="36"/>
      <c r="C269" s="37"/>
      <c r="D269" s="191" t="s">
        <v>142</v>
      </c>
      <c r="E269" s="37"/>
      <c r="F269" s="192" t="s">
        <v>369</v>
      </c>
      <c r="G269" s="37"/>
      <c r="H269" s="37"/>
      <c r="I269" s="193"/>
      <c r="J269" s="193"/>
      <c r="K269" s="37"/>
      <c r="L269" s="37"/>
      <c r="M269" s="40"/>
      <c r="N269" s="194"/>
      <c r="O269" s="195"/>
      <c r="P269" s="65"/>
      <c r="Q269" s="65"/>
      <c r="R269" s="65"/>
      <c r="S269" s="65"/>
      <c r="T269" s="65"/>
      <c r="U269" s="65"/>
      <c r="V269" s="65"/>
      <c r="W269" s="65"/>
      <c r="X269" s="66"/>
      <c r="Y269" s="35"/>
      <c r="Z269" s="35"/>
      <c r="AA269" s="35"/>
      <c r="AB269" s="35"/>
      <c r="AC269" s="35"/>
      <c r="AD269" s="35"/>
      <c r="AE269" s="35"/>
      <c r="AT269" s="18" t="s">
        <v>142</v>
      </c>
      <c r="AU269" s="18" t="s">
        <v>159</v>
      </c>
    </row>
    <row r="270" spans="1:47" s="2" customFormat="1" ht="19.5">
      <c r="A270" s="35"/>
      <c r="B270" s="36"/>
      <c r="C270" s="37"/>
      <c r="D270" s="191" t="s">
        <v>266</v>
      </c>
      <c r="E270" s="37"/>
      <c r="F270" s="238" t="s">
        <v>371</v>
      </c>
      <c r="G270" s="37"/>
      <c r="H270" s="37"/>
      <c r="I270" s="193"/>
      <c r="J270" s="193"/>
      <c r="K270" s="37"/>
      <c r="L270" s="37"/>
      <c r="M270" s="40"/>
      <c r="N270" s="194"/>
      <c r="O270" s="195"/>
      <c r="P270" s="65"/>
      <c r="Q270" s="65"/>
      <c r="R270" s="65"/>
      <c r="S270" s="65"/>
      <c r="T270" s="65"/>
      <c r="U270" s="65"/>
      <c r="V270" s="65"/>
      <c r="W270" s="65"/>
      <c r="X270" s="66"/>
      <c r="Y270" s="35"/>
      <c r="Z270" s="35"/>
      <c r="AA270" s="35"/>
      <c r="AB270" s="35"/>
      <c r="AC270" s="35"/>
      <c r="AD270" s="35"/>
      <c r="AE270" s="35"/>
      <c r="AT270" s="18" t="s">
        <v>266</v>
      </c>
      <c r="AU270" s="18" t="s">
        <v>159</v>
      </c>
    </row>
    <row r="271" spans="2:51" s="14" customFormat="1" ht="11.25">
      <c r="B271" s="207"/>
      <c r="C271" s="208"/>
      <c r="D271" s="191" t="s">
        <v>144</v>
      </c>
      <c r="E271" s="209" t="s">
        <v>33</v>
      </c>
      <c r="F271" s="210" t="s">
        <v>259</v>
      </c>
      <c r="G271" s="208"/>
      <c r="H271" s="209" t="s">
        <v>33</v>
      </c>
      <c r="I271" s="211"/>
      <c r="J271" s="211"/>
      <c r="K271" s="208"/>
      <c r="L271" s="208"/>
      <c r="M271" s="212"/>
      <c r="N271" s="213"/>
      <c r="O271" s="214"/>
      <c r="P271" s="214"/>
      <c r="Q271" s="214"/>
      <c r="R271" s="214"/>
      <c r="S271" s="214"/>
      <c r="T271" s="214"/>
      <c r="U271" s="214"/>
      <c r="V271" s="214"/>
      <c r="W271" s="214"/>
      <c r="X271" s="215"/>
      <c r="AT271" s="216" t="s">
        <v>144</v>
      </c>
      <c r="AU271" s="216" t="s">
        <v>159</v>
      </c>
      <c r="AV271" s="14" t="s">
        <v>24</v>
      </c>
      <c r="AW271" s="14" t="s">
        <v>5</v>
      </c>
      <c r="AX271" s="14" t="s">
        <v>80</v>
      </c>
      <c r="AY271" s="216" t="s">
        <v>132</v>
      </c>
    </row>
    <row r="272" spans="2:51" s="13" customFormat="1" ht="11.25">
      <c r="B272" s="196"/>
      <c r="C272" s="197"/>
      <c r="D272" s="191" t="s">
        <v>144</v>
      </c>
      <c r="E272" s="198" t="s">
        <v>33</v>
      </c>
      <c r="F272" s="199" t="s">
        <v>273</v>
      </c>
      <c r="G272" s="197"/>
      <c r="H272" s="200">
        <v>22</v>
      </c>
      <c r="I272" s="201"/>
      <c r="J272" s="201"/>
      <c r="K272" s="197"/>
      <c r="L272" s="197"/>
      <c r="M272" s="202"/>
      <c r="N272" s="203"/>
      <c r="O272" s="204"/>
      <c r="P272" s="204"/>
      <c r="Q272" s="204"/>
      <c r="R272" s="204"/>
      <c r="S272" s="204"/>
      <c r="T272" s="204"/>
      <c r="U272" s="204"/>
      <c r="V272" s="204"/>
      <c r="W272" s="204"/>
      <c r="X272" s="205"/>
      <c r="AT272" s="206" t="s">
        <v>144</v>
      </c>
      <c r="AU272" s="206" t="s">
        <v>159</v>
      </c>
      <c r="AV272" s="13" t="s">
        <v>89</v>
      </c>
      <c r="AW272" s="13" t="s">
        <v>5</v>
      </c>
      <c r="AX272" s="13" t="s">
        <v>80</v>
      </c>
      <c r="AY272" s="206" t="s">
        <v>132</v>
      </c>
    </row>
    <row r="273" spans="2:51" s="15" customFormat="1" ht="11.25">
      <c r="B273" s="217"/>
      <c r="C273" s="218"/>
      <c r="D273" s="191" t="s">
        <v>144</v>
      </c>
      <c r="E273" s="219" t="s">
        <v>33</v>
      </c>
      <c r="F273" s="220" t="s">
        <v>260</v>
      </c>
      <c r="G273" s="218"/>
      <c r="H273" s="221">
        <v>22</v>
      </c>
      <c r="I273" s="222"/>
      <c r="J273" s="222"/>
      <c r="K273" s="218"/>
      <c r="L273" s="218"/>
      <c r="M273" s="223"/>
      <c r="N273" s="224"/>
      <c r="O273" s="225"/>
      <c r="P273" s="225"/>
      <c r="Q273" s="225"/>
      <c r="R273" s="225"/>
      <c r="S273" s="225"/>
      <c r="T273" s="225"/>
      <c r="U273" s="225"/>
      <c r="V273" s="225"/>
      <c r="W273" s="225"/>
      <c r="X273" s="226"/>
      <c r="AT273" s="227" t="s">
        <v>144</v>
      </c>
      <c r="AU273" s="227" t="s">
        <v>159</v>
      </c>
      <c r="AV273" s="15" t="s">
        <v>140</v>
      </c>
      <c r="AW273" s="15" t="s">
        <v>5</v>
      </c>
      <c r="AX273" s="15" t="s">
        <v>24</v>
      </c>
      <c r="AY273" s="227" t="s">
        <v>132</v>
      </c>
    </row>
    <row r="274" spans="1:65" s="2" customFormat="1" ht="24.2" customHeight="1">
      <c r="A274" s="35"/>
      <c r="B274" s="36"/>
      <c r="C274" s="177" t="s">
        <v>372</v>
      </c>
      <c r="D274" s="177" t="s">
        <v>135</v>
      </c>
      <c r="E274" s="178" t="s">
        <v>373</v>
      </c>
      <c r="F274" s="179" t="s">
        <v>374</v>
      </c>
      <c r="G274" s="180" t="s">
        <v>162</v>
      </c>
      <c r="H274" s="181">
        <v>36</v>
      </c>
      <c r="I274" s="182"/>
      <c r="J274" s="182"/>
      <c r="K274" s="183">
        <f>ROUND(P274*H274,2)</f>
        <v>0</v>
      </c>
      <c r="L274" s="179" t="s">
        <v>139</v>
      </c>
      <c r="M274" s="40"/>
      <c r="N274" s="184" t="s">
        <v>33</v>
      </c>
      <c r="O274" s="185" t="s">
        <v>49</v>
      </c>
      <c r="P274" s="186">
        <f>I274+J274</f>
        <v>0</v>
      </c>
      <c r="Q274" s="186">
        <f>ROUND(I274*H274,2)</f>
        <v>0</v>
      </c>
      <c r="R274" s="186">
        <f>ROUND(J274*H274,2)</f>
        <v>0</v>
      </c>
      <c r="S274" s="65"/>
      <c r="T274" s="187">
        <f>S274*H274</f>
        <v>0</v>
      </c>
      <c r="U274" s="187">
        <v>0</v>
      </c>
      <c r="V274" s="187">
        <f>U274*H274</f>
        <v>0</v>
      </c>
      <c r="W274" s="187">
        <v>0</v>
      </c>
      <c r="X274" s="188">
        <f>W274*H274</f>
        <v>0</v>
      </c>
      <c r="Y274" s="35"/>
      <c r="Z274" s="35"/>
      <c r="AA274" s="35"/>
      <c r="AB274" s="35"/>
      <c r="AC274" s="35"/>
      <c r="AD274" s="35"/>
      <c r="AE274" s="35"/>
      <c r="AR274" s="189" t="s">
        <v>140</v>
      </c>
      <c r="AT274" s="189" t="s">
        <v>135</v>
      </c>
      <c r="AU274" s="189" t="s">
        <v>159</v>
      </c>
      <c r="AY274" s="18" t="s">
        <v>132</v>
      </c>
      <c r="BE274" s="190">
        <f>IF(O274="základní",K274,0)</f>
        <v>0</v>
      </c>
      <c r="BF274" s="190">
        <f>IF(O274="snížená",K274,0)</f>
        <v>0</v>
      </c>
      <c r="BG274" s="190">
        <f>IF(O274="zákl. přenesená",K274,0)</f>
        <v>0</v>
      </c>
      <c r="BH274" s="190">
        <f>IF(O274="sníž. přenesená",K274,0)</f>
        <v>0</v>
      </c>
      <c r="BI274" s="190">
        <f>IF(O274="nulová",K274,0)</f>
        <v>0</v>
      </c>
      <c r="BJ274" s="18" t="s">
        <v>24</v>
      </c>
      <c r="BK274" s="190">
        <f>ROUND(P274*H274,2)</f>
        <v>0</v>
      </c>
      <c r="BL274" s="18" t="s">
        <v>140</v>
      </c>
      <c r="BM274" s="189" t="s">
        <v>375</v>
      </c>
    </row>
    <row r="275" spans="1:47" s="2" customFormat="1" ht="11.25">
      <c r="A275" s="35"/>
      <c r="B275" s="36"/>
      <c r="C275" s="37"/>
      <c r="D275" s="191" t="s">
        <v>142</v>
      </c>
      <c r="E275" s="37"/>
      <c r="F275" s="192" t="s">
        <v>376</v>
      </c>
      <c r="G275" s="37"/>
      <c r="H275" s="37"/>
      <c r="I275" s="193"/>
      <c r="J275" s="193"/>
      <c r="K275" s="37"/>
      <c r="L275" s="37"/>
      <c r="M275" s="40"/>
      <c r="N275" s="194"/>
      <c r="O275" s="195"/>
      <c r="P275" s="65"/>
      <c r="Q275" s="65"/>
      <c r="R275" s="65"/>
      <c r="S275" s="65"/>
      <c r="T275" s="65"/>
      <c r="U275" s="65"/>
      <c r="V275" s="65"/>
      <c r="W275" s="65"/>
      <c r="X275" s="66"/>
      <c r="Y275" s="35"/>
      <c r="Z275" s="35"/>
      <c r="AA275" s="35"/>
      <c r="AB275" s="35"/>
      <c r="AC275" s="35"/>
      <c r="AD275" s="35"/>
      <c r="AE275" s="35"/>
      <c r="AT275" s="18" t="s">
        <v>142</v>
      </c>
      <c r="AU275" s="18" t="s">
        <v>159</v>
      </c>
    </row>
    <row r="276" spans="2:51" s="14" customFormat="1" ht="11.25">
      <c r="B276" s="207"/>
      <c r="C276" s="208"/>
      <c r="D276" s="191" t="s">
        <v>144</v>
      </c>
      <c r="E276" s="209" t="s">
        <v>33</v>
      </c>
      <c r="F276" s="210" t="s">
        <v>259</v>
      </c>
      <c r="G276" s="208"/>
      <c r="H276" s="209" t="s">
        <v>33</v>
      </c>
      <c r="I276" s="211"/>
      <c r="J276" s="211"/>
      <c r="K276" s="208"/>
      <c r="L276" s="208"/>
      <c r="M276" s="212"/>
      <c r="N276" s="213"/>
      <c r="O276" s="214"/>
      <c r="P276" s="214"/>
      <c r="Q276" s="214"/>
      <c r="R276" s="214"/>
      <c r="S276" s="214"/>
      <c r="T276" s="214"/>
      <c r="U276" s="214"/>
      <c r="V276" s="214"/>
      <c r="W276" s="214"/>
      <c r="X276" s="215"/>
      <c r="AT276" s="216" t="s">
        <v>144</v>
      </c>
      <c r="AU276" s="216" t="s">
        <v>159</v>
      </c>
      <c r="AV276" s="14" t="s">
        <v>24</v>
      </c>
      <c r="AW276" s="14" t="s">
        <v>5</v>
      </c>
      <c r="AX276" s="14" t="s">
        <v>80</v>
      </c>
      <c r="AY276" s="216" t="s">
        <v>132</v>
      </c>
    </row>
    <row r="277" spans="2:51" s="13" customFormat="1" ht="11.25">
      <c r="B277" s="196"/>
      <c r="C277" s="197"/>
      <c r="D277" s="191" t="s">
        <v>144</v>
      </c>
      <c r="E277" s="198" t="s">
        <v>33</v>
      </c>
      <c r="F277" s="199" t="s">
        <v>377</v>
      </c>
      <c r="G277" s="197"/>
      <c r="H277" s="200">
        <v>36</v>
      </c>
      <c r="I277" s="201"/>
      <c r="J277" s="201"/>
      <c r="K277" s="197"/>
      <c r="L277" s="197"/>
      <c r="M277" s="202"/>
      <c r="N277" s="203"/>
      <c r="O277" s="204"/>
      <c r="P277" s="204"/>
      <c r="Q277" s="204"/>
      <c r="R277" s="204"/>
      <c r="S277" s="204"/>
      <c r="T277" s="204"/>
      <c r="U277" s="204"/>
      <c r="V277" s="204"/>
      <c r="W277" s="204"/>
      <c r="X277" s="205"/>
      <c r="AT277" s="206" t="s">
        <v>144</v>
      </c>
      <c r="AU277" s="206" t="s">
        <v>159</v>
      </c>
      <c r="AV277" s="13" t="s">
        <v>89</v>
      </c>
      <c r="AW277" s="13" t="s">
        <v>5</v>
      </c>
      <c r="AX277" s="13" t="s">
        <v>80</v>
      </c>
      <c r="AY277" s="206" t="s">
        <v>132</v>
      </c>
    </row>
    <row r="278" spans="2:51" s="15" customFormat="1" ht="11.25">
      <c r="B278" s="217"/>
      <c r="C278" s="218"/>
      <c r="D278" s="191" t="s">
        <v>144</v>
      </c>
      <c r="E278" s="219" t="s">
        <v>33</v>
      </c>
      <c r="F278" s="220" t="s">
        <v>260</v>
      </c>
      <c r="G278" s="218"/>
      <c r="H278" s="221">
        <v>36</v>
      </c>
      <c r="I278" s="222"/>
      <c r="J278" s="222"/>
      <c r="K278" s="218"/>
      <c r="L278" s="218"/>
      <c r="M278" s="223"/>
      <c r="N278" s="224"/>
      <c r="O278" s="225"/>
      <c r="P278" s="225"/>
      <c r="Q278" s="225"/>
      <c r="R278" s="225"/>
      <c r="S278" s="225"/>
      <c r="T278" s="225"/>
      <c r="U278" s="225"/>
      <c r="V278" s="225"/>
      <c r="W278" s="225"/>
      <c r="X278" s="226"/>
      <c r="AT278" s="227" t="s">
        <v>144</v>
      </c>
      <c r="AU278" s="227" t="s">
        <v>159</v>
      </c>
      <c r="AV278" s="15" t="s">
        <v>140</v>
      </c>
      <c r="AW278" s="15" t="s">
        <v>5</v>
      </c>
      <c r="AX278" s="15" t="s">
        <v>24</v>
      </c>
      <c r="AY278" s="227" t="s">
        <v>132</v>
      </c>
    </row>
    <row r="279" spans="1:65" s="2" customFormat="1" ht="14.45" customHeight="1">
      <c r="A279" s="35"/>
      <c r="B279" s="36"/>
      <c r="C279" s="228" t="s">
        <v>378</v>
      </c>
      <c r="D279" s="228" t="s">
        <v>248</v>
      </c>
      <c r="E279" s="229" t="s">
        <v>379</v>
      </c>
      <c r="F279" s="230" t="s">
        <v>380</v>
      </c>
      <c r="G279" s="231" t="s">
        <v>162</v>
      </c>
      <c r="H279" s="232">
        <v>31</v>
      </c>
      <c r="I279" s="233"/>
      <c r="J279" s="234"/>
      <c r="K279" s="235">
        <f>ROUND(P279*H279,2)</f>
        <v>0</v>
      </c>
      <c r="L279" s="230" t="s">
        <v>33</v>
      </c>
      <c r="M279" s="236"/>
      <c r="N279" s="237" t="s">
        <v>33</v>
      </c>
      <c r="O279" s="185" t="s">
        <v>49</v>
      </c>
      <c r="P279" s="186">
        <f>I279+J279</f>
        <v>0</v>
      </c>
      <c r="Q279" s="186">
        <f>ROUND(I279*H279,2)</f>
        <v>0</v>
      </c>
      <c r="R279" s="186">
        <f>ROUND(J279*H279,2)</f>
        <v>0</v>
      </c>
      <c r="S279" s="65"/>
      <c r="T279" s="187">
        <f>S279*H279</f>
        <v>0</v>
      </c>
      <c r="U279" s="187">
        <v>0</v>
      </c>
      <c r="V279" s="187">
        <f>U279*H279</f>
        <v>0</v>
      </c>
      <c r="W279" s="187">
        <v>0</v>
      </c>
      <c r="X279" s="188">
        <f>W279*H279</f>
        <v>0</v>
      </c>
      <c r="Y279" s="35"/>
      <c r="Z279" s="35"/>
      <c r="AA279" s="35"/>
      <c r="AB279" s="35"/>
      <c r="AC279" s="35"/>
      <c r="AD279" s="35"/>
      <c r="AE279" s="35"/>
      <c r="AR279" s="189" t="s">
        <v>186</v>
      </c>
      <c r="AT279" s="189" t="s">
        <v>248</v>
      </c>
      <c r="AU279" s="189" t="s">
        <v>159</v>
      </c>
      <c r="AY279" s="18" t="s">
        <v>132</v>
      </c>
      <c r="BE279" s="190">
        <f>IF(O279="základní",K279,0)</f>
        <v>0</v>
      </c>
      <c r="BF279" s="190">
        <f>IF(O279="snížená",K279,0)</f>
        <v>0</v>
      </c>
      <c r="BG279" s="190">
        <f>IF(O279="zákl. přenesená",K279,0)</f>
        <v>0</v>
      </c>
      <c r="BH279" s="190">
        <f>IF(O279="sníž. přenesená",K279,0)</f>
        <v>0</v>
      </c>
      <c r="BI279" s="190">
        <f>IF(O279="nulová",K279,0)</f>
        <v>0</v>
      </c>
      <c r="BJ279" s="18" t="s">
        <v>24</v>
      </c>
      <c r="BK279" s="190">
        <f>ROUND(P279*H279,2)</f>
        <v>0</v>
      </c>
      <c r="BL279" s="18" t="s">
        <v>140</v>
      </c>
      <c r="BM279" s="189" t="s">
        <v>381</v>
      </c>
    </row>
    <row r="280" spans="1:47" s="2" customFormat="1" ht="11.25">
      <c r="A280" s="35"/>
      <c r="B280" s="36"/>
      <c r="C280" s="37"/>
      <c r="D280" s="191" t="s">
        <v>142</v>
      </c>
      <c r="E280" s="37"/>
      <c r="F280" s="192" t="s">
        <v>380</v>
      </c>
      <c r="G280" s="37"/>
      <c r="H280" s="37"/>
      <c r="I280" s="193"/>
      <c r="J280" s="193"/>
      <c r="K280" s="37"/>
      <c r="L280" s="37"/>
      <c r="M280" s="40"/>
      <c r="N280" s="194"/>
      <c r="O280" s="195"/>
      <c r="P280" s="65"/>
      <c r="Q280" s="65"/>
      <c r="R280" s="65"/>
      <c r="S280" s="65"/>
      <c r="T280" s="65"/>
      <c r="U280" s="65"/>
      <c r="V280" s="65"/>
      <c r="W280" s="65"/>
      <c r="X280" s="66"/>
      <c r="Y280" s="35"/>
      <c r="Z280" s="35"/>
      <c r="AA280" s="35"/>
      <c r="AB280" s="35"/>
      <c r="AC280" s="35"/>
      <c r="AD280" s="35"/>
      <c r="AE280" s="35"/>
      <c r="AT280" s="18" t="s">
        <v>142</v>
      </c>
      <c r="AU280" s="18" t="s">
        <v>159</v>
      </c>
    </row>
    <row r="281" spans="1:47" s="2" customFormat="1" ht="19.5">
      <c r="A281" s="35"/>
      <c r="B281" s="36"/>
      <c r="C281" s="37"/>
      <c r="D281" s="191" t="s">
        <v>266</v>
      </c>
      <c r="E281" s="37"/>
      <c r="F281" s="238" t="s">
        <v>382</v>
      </c>
      <c r="G281" s="37"/>
      <c r="H281" s="37"/>
      <c r="I281" s="193"/>
      <c r="J281" s="193"/>
      <c r="K281" s="37"/>
      <c r="L281" s="37"/>
      <c r="M281" s="40"/>
      <c r="N281" s="194"/>
      <c r="O281" s="195"/>
      <c r="P281" s="65"/>
      <c r="Q281" s="65"/>
      <c r="R281" s="65"/>
      <c r="S281" s="65"/>
      <c r="T281" s="65"/>
      <c r="U281" s="65"/>
      <c r="V281" s="65"/>
      <c r="W281" s="65"/>
      <c r="X281" s="66"/>
      <c r="Y281" s="35"/>
      <c r="Z281" s="35"/>
      <c r="AA281" s="35"/>
      <c r="AB281" s="35"/>
      <c r="AC281" s="35"/>
      <c r="AD281" s="35"/>
      <c r="AE281" s="35"/>
      <c r="AT281" s="18" t="s">
        <v>266</v>
      </c>
      <c r="AU281" s="18" t="s">
        <v>159</v>
      </c>
    </row>
    <row r="282" spans="2:51" s="14" customFormat="1" ht="11.25">
      <c r="B282" s="207"/>
      <c r="C282" s="208"/>
      <c r="D282" s="191" t="s">
        <v>144</v>
      </c>
      <c r="E282" s="209" t="s">
        <v>33</v>
      </c>
      <c r="F282" s="210" t="s">
        <v>259</v>
      </c>
      <c r="G282" s="208"/>
      <c r="H282" s="209" t="s">
        <v>33</v>
      </c>
      <c r="I282" s="211"/>
      <c r="J282" s="211"/>
      <c r="K282" s="208"/>
      <c r="L282" s="208"/>
      <c r="M282" s="212"/>
      <c r="N282" s="213"/>
      <c r="O282" s="214"/>
      <c r="P282" s="214"/>
      <c r="Q282" s="214"/>
      <c r="R282" s="214"/>
      <c r="S282" s="214"/>
      <c r="T282" s="214"/>
      <c r="U282" s="214"/>
      <c r="V282" s="214"/>
      <c r="W282" s="214"/>
      <c r="X282" s="215"/>
      <c r="AT282" s="216" t="s">
        <v>144</v>
      </c>
      <c r="AU282" s="216" t="s">
        <v>159</v>
      </c>
      <c r="AV282" s="14" t="s">
        <v>24</v>
      </c>
      <c r="AW282" s="14" t="s">
        <v>5</v>
      </c>
      <c r="AX282" s="14" t="s">
        <v>80</v>
      </c>
      <c r="AY282" s="216" t="s">
        <v>132</v>
      </c>
    </row>
    <row r="283" spans="2:51" s="13" customFormat="1" ht="11.25">
      <c r="B283" s="196"/>
      <c r="C283" s="197"/>
      <c r="D283" s="191" t="s">
        <v>144</v>
      </c>
      <c r="E283" s="198" t="s">
        <v>33</v>
      </c>
      <c r="F283" s="199" t="s">
        <v>322</v>
      </c>
      <c r="G283" s="197"/>
      <c r="H283" s="200">
        <v>31</v>
      </c>
      <c r="I283" s="201"/>
      <c r="J283" s="201"/>
      <c r="K283" s="197"/>
      <c r="L283" s="197"/>
      <c r="M283" s="202"/>
      <c r="N283" s="203"/>
      <c r="O283" s="204"/>
      <c r="P283" s="204"/>
      <c r="Q283" s="204"/>
      <c r="R283" s="204"/>
      <c r="S283" s="204"/>
      <c r="T283" s="204"/>
      <c r="U283" s="204"/>
      <c r="V283" s="204"/>
      <c r="W283" s="204"/>
      <c r="X283" s="205"/>
      <c r="AT283" s="206" t="s">
        <v>144</v>
      </c>
      <c r="AU283" s="206" t="s">
        <v>159</v>
      </c>
      <c r="AV283" s="13" t="s">
        <v>89</v>
      </c>
      <c r="AW283" s="13" t="s">
        <v>5</v>
      </c>
      <c r="AX283" s="13" t="s">
        <v>80</v>
      </c>
      <c r="AY283" s="206" t="s">
        <v>132</v>
      </c>
    </row>
    <row r="284" spans="2:51" s="15" customFormat="1" ht="11.25">
      <c r="B284" s="217"/>
      <c r="C284" s="218"/>
      <c r="D284" s="191" t="s">
        <v>144</v>
      </c>
      <c r="E284" s="219" t="s">
        <v>33</v>
      </c>
      <c r="F284" s="220" t="s">
        <v>260</v>
      </c>
      <c r="G284" s="218"/>
      <c r="H284" s="221">
        <v>31</v>
      </c>
      <c r="I284" s="222"/>
      <c r="J284" s="222"/>
      <c r="K284" s="218"/>
      <c r="L284" s="218"/>
      <c r="M284" s="223"/>
      <c r="N284" s="224"/>
      <c r="O284" s="225"/>
      <c r="P284" s="225"/>
      <c r="Q284" s="225"/>
      <c r="R284" s="225"/>
      <c r="S284" s="225"/>
      <c r="T284" s="225"/>
      <c r="U284" s="225"/>
      <c r="V284" s="225"/>
      <c r="W284" s="225"/>
      <c r="X284" s="226"/>
      <c r="AT284" s="227" t="s">
        <v>144</v>
      </c>
      <c r="AU284" s="227" t="s">
        <v>159</v>
      </c>
      <c r="AV284" s="15" t="s">
        <v>140</v>
      </c>
      <c r="AW284" s="15" t="s">
        <v>5</v>
      </c>
      <c r="AX284" s="15" t="s">
        <v>24</v>
      </c>
      <c r="AY284" s="227" t="s">
        <v>132</v>
      </c>
    </row>
    <row r="285" spans="1:65" s="2" customFormat="1" ht="14.45" customHeight="1">
      <c r="A285" s="35"/>
      <c r="B285" s="36"/>
      <c r="C285" s="228" t="s">
        <v>383</v>
      </c>
      <c r="D285" s="228" t="s">
        <v>248</v>
      </c>
      <c r="E285" s="229" t="s">
        <v>384</v>
      </c>
      <c r="F285" s="230" t="s">
        <v>385</v>
      </c>
      <c r="G285" s="231" t="s">
        <v>162</v>
      </c>
      <c r="H285" s="232">
        <v>5</v>
      </c>
      <c r="I285" s="233"/>
      <c r="J285" s="234"/>
      <c r="K285" s="235">
        <f>ROUND(P285*H285,2)</f>
        <v>0</v>
      </c>
      <c r="L285" s="230" t="s">
        <v>33</v>
      </c>
      <c r="M285" s="236"/>
      <c r="N285" s="237" t="s">
        <v>33</v>
      </c>
      <c r="O285" s="185" t="s">
        <v>49</v>
      </c>
      <c r="P285" s="186">
        <f>I285+J285</f>
        <v>0</v>
      </c>
      <c r="Q285" s="186">
        <f>ROUND(I285*H285,2)</f>
        <v>0</v>
      </c>
      <c r="R285" s="186">
        <f>ROUND(J285*H285,2)</f>
        <v>0</v>
      </c>
      <c r="S285" s="65"/>
      <c r="T285" s="187">
        <f>S285*H285</f>
        <v>0</v>
      </c>
      <c r="U285" s="187">
        <v>0</v>
      </c>
      <c r="V285" s="187">
        <f>U285*H285</f>
        <v>0</v>
      </c>
      <c r="W285" s="187">
        <v>0</v>
      </c>
      <c r="X285" s="188">
        <f>W285*H285</f>
        <v>0</v>
      </c>
      <c r="Y285" s="35"/>
      <c r="Z285" s="35"/>
      <c r="AA285" s="35"/>
      <c r="AB285" s="35"/>
      <c r="AC285" s="35"/>
      <c r="AD285" s="35"/>
      <c r="AE285" s="35"/>
      <c r="AR285" s="189" t="s">
        <v>186</v>
      </c>
      <c r="AT285" s="189" t="s">
        <v>248</v>
      </c>
      <c r="AU285" s="189" t="s">
        <v>159</v>
      </c>
      <c r="AY285" s="18" t="s">
        <v>132</v>
      </c>
      <c r="BE285" s="190">
        <f>IF(O285="základní",K285,0)</f>
        <v>0</v>
      </c>
      <c r="BF285" s="190">
        <f>IF(O285="snížená",K285,0)</f>
        <v>0</v>
      </c>
      <c r="BG285" s="190">
        <f>IF(O285="zákl. přenesená",K285,0)</f>
        <v>0</v>
      </c>
      <c r="BH285" s="190">
        <f>IF(O285="sníž. přenesená",K285,0)</f>
        <v>0</v>
      </c>
      <c r="BI285" s="190">
        <f>IF(O285="nulová",K285,0)</f>
        <v>0</v>
      </c>
      <c r="BJ285" s="18" t="s">
        <v>24</v>
      </c>
      <c r="BK285" s="190">
        <f>ROUND(P285*H285,2)</f>
        <v>0</v>
      </c>
      <c r="BL285" s="18" t="s">
        <v>140</v>
      </c>
      <c r="BM285" s="189" t="s">
        <v>386</v>
      </c>
    </row>
    <row r="286" spans="1:47" s="2" customFormat="1" ht="11.25">
      <c r="A286" s="35"/>
      <c r="B286" s="36"/>
      <c r="C286" s="37"/>
      <c r="D286" s="191" t="s">
        <v>142</v>
      </c>
      <c r="E286" s="37"/>
      <c r="F286" s="192" t="s">
        <v>385</v>
      </c>
      <c r="G286" s="37"/>
      <c r="H286" s="37"/>
      <c r="I286" s="193"/>
      <c r="J286" s="193"/>
      <c r="K286" s="37"/>
      <c r="L286" s="37"/>
      <c r="M286" s="40"/>
      <c r="N286" s="194"/>
      <c r="O286" s="195"/>
      <c r="P286" s="65"/>
      <c r="Q286" s="65"/>
      <c r="R286" s="65"/>
      <c r="S286" s="65"/>
      <c r="T286" s="65"/>
      <c r="U286" s="65"/>
      <c r="V286" s="65"/>
      <c r="W286" s="65"/>
      <c r="X286" s="66"/>
      <c r="Y286" s="35"/>
      <c r="Z286" s="35"/>
      <c r="AA286" s="35"/>
      <c r="AB286" s="35"/>
      <c r="AC286" s="35"/>
      <c r="AD286" s="35"/>
      <c r="AE286" s="35"/>
      <c r="AT286" s="18" t="s">
        <v>142</v>
      </c>
      <c r="AU286" s="18" t="s">
        <v>159</v>
      </c>
    </row>
    <row r="287" spans="1:47" s="2" customFormat="1" ht="19.5">
      <c r="A287" s="35"/>
      <c r="B287" s="36"/>
      <c r="C287" s="37"/>
      <c r="D287" s="191" t="s">
        <v>266</v>
      </c>
      <c r="E287" s="37"/>
      <c r="F287" s="238" t="s">
        <v>382</v>
      </c>
      <c r="G287" s="37"/>
      <c r="H287" s="37"/>
      <c r="I287" s="193"/>
      <c r="J287" s="193"/>
      <c r="K287" s="37"/>
      <c r="L287" s="37"/>
      <c r="M287" s="40"/>
      <c r="N287" s="194"/>
      <c r="O287" s="195"/>
      <c r="P287" s="65"/>
      <c r="Q287" s="65"/>
      <c r="R287" s="65"/>
      <c r="S287" s="65"/>
      <c r="T287" s="65"/>
      <c r="U287" s="65"/>
      <c r="V287" s="65"/>
      <c r="W287" s="65"/>
      <c r="X287" s="66"/>
      <c r="Y287" s="35"/>
      <c r="Z287" s="35"/>
      <c r="AA287" s="35"/>
      <c r="AB287" s="35"/>
      <c r="AC287" s="35"/>
      <c r="AD287" s="35"/>
      <c r="AE287" s="35"/>
      <c r="AT287" s="18" t="s">
        <v>266</v>
      </c>
      <c r="AU287" s="18" t="s">
        <v>159</v>
      </c>
    </row>
    <row r="288" spans="2:51" s="14" customFormat="1" ht="11.25">
      <c r="B288" s="207"/>
      <c r="C288" s="208"/>
      <c r="D288" s="191" t="s">
        <v>144</v>
      </c>
      <c r="E288" s="209" t="s">
        <v>33</v>
      </c>
      <c r="F288" s="210" t="s">
        <v>259</v>
      </c>
      <c r="G288" s="208"/>
      <c r="H288" s="209" t="s">
        <v>33</v>
      </c>
      <c r="I288" s="211"/>
      <c r="J288" s="211"/>
      <c r="K288" s="208"/>
      <c r="L288" s="208"/>
      <c r="M288" s="212"/>
      <c r="N288" s="213"/>
      <c r="O288" s="214"/>
      <c r="P288" s="214"/>
      <c r="Q288" s="214"/>
      <c r="R288" s="214"/>
      <c r="S288" s="214"/>
      <c r="T288" s="214"/>
      <c r="U288" s="214"/>
      <c r="V288" s="214"/>
      <c r="W288" s="214"/>
      <c r="X288" s="215"/>
      <c r="AT288" s="216" t="s">
        <v>144</v>
      </c>
      <c r="AU288" s="216" t="s">
        <v>159</v>
      </c>
      <c r="AV288" s="14" t="s">
        <v>24</v>
      </c>
      <c r="AW288" s="14" t="s">
        <v>5</v>
      </c>
      <c r="AX288" s="14" t="s">
        <v>80</v>
      </c>
      <c r="AY288" s="216" t="s">
        <v>132</v>
      </c>
    </row>
    <row r="289" spans="2:51" s="13" customFormat="1" ht="11.25">
      <c r="B289" s="196"/>
      <c r="C289" s="197"/>
      <c r="D289" s="191" t="s">
        <v>144</v>
      </c>
      <c r="E289" s="198" t="s">
        <v>33</v>
      </c>
      <c r="F289" s="199" t="s">
        <v>172</v>
      </c>
      <c r="G289" s="197"/>
      <c r="H289" s="200">
        <v>5</v>
      </c>
      <c r="I289" s="201"/>
      <c r="J289" s="201"/>
      <c r="K289" s="197"/>
      <c r="L289" s="197"/>
      <c r="M289" s="202"/>
      <c r="N289" s="203"/>
      <c r="O289" s="204"/>
      <c r="P289" s="204"/>
      <c r="Q289" s="204"/>
      <c r="R289" s="204"/>
      <c r="S289" s="204"/>
      <c r="T289" s="204"/>
      <c r="U289" s="204"/>
      <c r="V289" s="204"/>
      <c r="W289" s="204"/>
      <c r="X289" s="205"/>
      <c r="AT289" s="206" t="s">
        <v>144</v>
      </c>
      <c r="AU289" s="206" t="s">
        <v>159</v>
      </c>
      <c r="AV289" s="13" t="s">
        <v>89</v>
      </c>
      <c r="AW289" s="13" t="s">
        <v>5</v>
      </c>
      <c r="AX289" s="13" t="s">
        <v>80</v>
      </c>
      <c r="AY289" s="206" t="s">
        <v>132</v>
      </c>
    </row>
    <row r="290" spans="2:51" s="15" customFormat="1" ht="11.25">
      <c r="B290" s="217"/>
      <c r="C290" s="218"/>
      <c r="D290" s="191" t="s">
        <v>144</v>
      </c>
      <c r="E290" s="219" t="s">
        <v>33</v>
      </c>
      <c r="F290" s="220" t="s">
        <v>260</v>
      </c>
      <c r="G290" s="218"/>
      <c r="H290" s="221">
        <v>5</v>
      </c>
      <c r="I290" s="222"/>
      <c r="J290" s="222"/>
      <c r="K290" s="218"/>
      <c r="L290" s="218"/>
      <c r="M290" s="223"/>
      <c r="N290" s="224"/>
      <c r="O290" s="225"/>
      <c r="P290" s="225"/>
      <c r="Q290" s="225"/>
      <c r="R290" s="225"/>
      <c r="S290" s="225"/>
      <c r="T290" s="225"/>
      <c r="U290" s="225"/>
      <c r="V290" s="225"/>
      <c r="W290" s="225"/>
      <c r="X290" s="226"/>
      <c r="AT290" s="227" t="s">
        <v>144</v>
      </c>
      <c r="AU290" s="227" t="s">
        <v>159</v>
      </c>
      <c r="AV290" s="15" t="s">
        <v>140</v>
      </c>
      <c r="AW290" s="15" t="s">
        <v>5</v>
      </c>
      <c r="AX290" s="15" t="s">
        <v>24</v>
      </c>
      <c r="AY290" s="227" t="s">
        <v>132</v>
      </c>
    </row>
    <row r="291" spans="1:65" s="2" customFormat="1" ht="24.2" customHeight="1">
      <c r="A291" s="35"/>
      <c r="B291" s="36"/>
      <c r="C291" s="177" t="s">
        <v>387</v>
      </c>
      <c r="D291" s="177" t="s">
        <v>135</v>
      </c>
      <c r="E291" s="178" t="s">
        <v>388</v>
      </c>
      <c r="F291" s="179" t="s">
        <v>389</v>
      </c>
      <c r="G291" s="180" t="s">
        <v>162</v>
      </c>
      <c r="H291" s="181">
        <v>1</v>
      </c>
      <c r="I291" s="182"/>
      <c r="J291" s="182"/>
      <c r="K291" s="183">
        <f>ROUND(P291*H291,2)</f>
        <v>0</v>
      </c>
      <c r="L291" s="179" t="s">
        <v>139</v>
      </c>
      <c r="M291" s="40"/>
      <c r="N291" s="184" t="s">
        <v>33</v>
      </c>
      <c r="O291" s="185" t="s">
        <v>49</v>
      </c>
      <c r="P291" s="186">
        <f>I291+J291</f>
        <v>0</v>
      </c>
      <c r="Q291" s="186">
        <f>ROUND(I291*H291,2)</f>
        <v>0</v>
      </c>
      <c r="R291" s="186">
        <f>ROUND(J291*H291,2)</f>
        <v>0</v>
      </c>
      <c r="S291" s="65"/>
      <c r="T291" s="187">
        <f>S291*H291</f>
        <v>0</v>
      </c>
      <c r="U291" s="187">
        <v>0</v>
      </c>
      <c r="V291" s="187">
        <f>U291*H291</f>
        <v>0</v>
      </c>
      <c r="W291" s="187">
        <v>0</v>
      </c>
      <c r="X291" s="188">
        <f>W291*H291</f>
        <v>0</v>
      </c>
      <c r="Y291" s="35"/>
      <c r="Z291" s="35"/>
      <c r="AA291" s="35"/>
      <c r="AB291" s="35"/>
      <c r="AC291" s="35"/>
      <c r="AD291" s="35"/>
      <c r="AE291" s="35"/>
      <c r="AR291" s="189" t="s">
        <v>140</v>
      </c>
      <c r="AT291" s="189" t="s">
        <v>135</v>
      </c>
      <c r="AU291" s="189" t="s">
        <v>159</v>
      </c>
      <c r="AY291" s="18" t="s">
        <v>132</v>
      </c>
      <c r="BE291" s="190">
        <f>IF(O291="základní",K291,0)</f>
        <v>0</v>
      </c>
      <c r="BF291" s="190">
        <f>IF(O291="snížená",K291,0)</f>
        <v>0</v>
      </c>
      <c r="BG291" s="190">
        <f>IF(O291="zákl. přenesená",K291,0)</f>
        <v>0</v>
      </c>
      <c r="BH291" s="190">
        <f>IF(O291="sníž. přenesená",K291,0)</f>
        <v>0</v>
      </c>
      <c r="BI291" s="190">
        <f>IF(O291="nulová",K291,0)</f>
        <v>0</v>
      </c>
      <c r="BJ291" s="18" t="s">
        <v>24</v>
      </c>
      <c r="BK291" s="190">
        <f>ROUND(P291*H291,2)</f>
        <v>0</v>
      </c>
      <c r="BL291" s="18" t="s">
        <v>140</v>
      </c>
      <c r="BM291" s="189" t="s">
        <v>390</v>
      </c>
    </row>
    <row r="292" spans="1:47" s="2" customFormat="1" ht="19.5">
      <c r="A292" s="35"/>
      <c r="B292" s="36"/>
      <c r="C292" s="37"/>
      <c r="D292" s="191" t="s">
        <v>142</v>
      </c>
      <c r="E292" s="37"/>
      <c r="F292" s="192" t="s">
        <v>391</v>
      </c>
      <c r="G292" s="37"/>
      <c r="H292" s="37"/>
      <c r="I292" s="193"/>
      <c r="J292" s="193"/>
      <c r="K292" s="37"/>
      <c r="L292" s="37"/>
      <c r="M292" s="40"/>
      <c r="N292" s="194"/>
      <c r="O292" s="195"/>
      <c r="P292" s="65"/>
      <c r="Q292" s="65"/>
      <c r="R292" s="65"/>
      <c r="S292" s="65"/>
      <c r="T292" s="65"/>
      <c r="U292" s="65"/>
      <c r="V292" s="65"/>
      <c r="W292" s="65"/>
      <c r="X292" s="66"/>
      <c r="Y292" s="35"/>
      <c r="Z292" s="35"/>
      <c r="AA292" s="35"/>
      <c r="AB292" s="35"/>
      <c r="AC292" s="35"/>
      <c r="AD292" s="35"/>
      <c r="AE292" s="35"/>
      <c r="AT292" s="18" t="s">
        <v>142</v>
      </c>
      <c r="AU292" s="18" t="s">
        <v>159</v>
      </c>
    </row>
    <row r="293" spans="2:51" s="14" customFormat="1" ht="11.25">
      <c r="B293" s="207"/>
      <c r="C293" s="208"/>
      <c r="D293" s="191" t="s">
        <v>144</v>
      </c>
      <c r="E293" s="209" t="s">
        <v>33</v>
      </c>
      <c r="F293" s="210" t="s">
        <v>259</v>
      </c>
      <c r="G293" s="208"/>
      <c r="H293" s="209" t="s">
        <v>33</v>
      </c>
      <c r="I293" s="211"/>
      <c r="J293" s="211"/>
      <c r="K293" s="208"/>
      <c r="L293" s="208"/>
      <c r="M293" s="212"/>
      <c r="N293" s="213"/>
      <c r="O293" s="214"/>
      <c r="P293" s="214"/>
      <c r="Q293" s="214"/>
      <c r="R293" s="214"/>
      <c r="S293" s="214"/>
      <c r="T293" s="214"/>
      <c r="U293" s="214"/>
      <c r="V293" s="214"/>
      <c r="W293" s="214"/>
      <c r="X293" s="215"/>
      <c r="AT293" s="216" t="s">
        <v>144</v>
      </c>
      <c r="AU293" s="216" t="s">
        <v>159</v>
      </c>
      <c r="AV293" s="14" t="s">
        <v>24</v>
      </c>
      <c r="AW293" s="14" t="s">
        <v>5</v>
      </c>
      <c r="AX293" s="14" t="s">
        <v>80</v>
      </c>
      <c r="AY293" s="216" t="s">
        <v>132</v>
      </c>
    </row>
    <row r="294" spans="2:51" s="13" customFormat="1" ht="11.25">
      <c r="B294" s="196"/>
      <c r="C294" s="197"/>
      <c r="D294" s="191" t="s">
        <v>144</v>
      </c>
      <c r="E294" s="198" t="s">
        <v>33</v>
      </c>
      <c r="F294" s="199" t="s">
        <v>24</v>
      </c>
      <c r="G294" s="197"/>
      <c r="H294" s="200">
        <v>1</v>
      </c>
      <c r="I294" s="201"/>
      <c r="J294" s="201"/>
      <c r="K294" s="197"/>
      <c r="L294" s="197"/>
      <c r="M294" s="202"/>
      <c r="N294" s="203"/>
      <c r="O294" s="204"/>
      <c r="P294" s="204"/>
      <c r="Q294" s="204"/>
      <c r="R294" s="204"/>
      <c r="S294" s="204"/>
      <c r="T294" s="204"/>
      <c r="U294" s="204"/>
      <c r="V294" s="204"/>
      <c r="W294" s="204"/>
      <c r="X294" s="205"/>
      <c r="AT294" s="206" t="s">
        <v>144</v>
      </c>
      <c r="AU294" s="206" t="s">
        <v>159</v>
      </c>
      <c r="AV294" s="13" t="s">
        <v>89</v>
      </c>
      <c r="AW294" s="13" t="s">
        <v>5</v>
      </c>
      <c r="AX294" s="13" t="s">
        <v>80</v>
      </c>
      <c r="AY294" s="206" t="s">
        <v>132</v>
      </c>
    </row>
    <row r="295" spans="2:51" s="15" customFormat="1" ht="11.25">
      <c r="B295" s="217"/>
      <c r="C295" s="218"/>
      <c r="D295" s="191" t="s">
        <v>144</v>
      </c>
      <c r="E295" s="219" t="s">
        <v>33</v>
      </c>
      <c r="F295" s="220" t="s">
        <v>260</v>
      </c>
      <c r="G295" s="218"/>
      <c r="H295" s="221">
        <v>1</v>
      </c>
      <c r="I295" s="222"/>
      <c r="J295" s="222"/>
      <c r="K295" s="218"/>
      <c r="L295" s="218"/>
      <c r="M295" s="223"/>
      <c r="N295" s="224"/>
      <c r="O295" s="225"/>
      <c r="P295" s="225"/>
      <c r="Q295" s="225"/>
      <c r="R295" s="225"/>
      <c r="S295" s="225"/>
      <c r="T295" s="225"/>
      <c r="U295" s="225"/>
      <c r="V295" s="225"/>
      <c r="W295" s="225"/>
      <c r="X295" s="226"/>
      <c r="AT295" s="227" t="s">
        <v>144</v>
      </c>
      <c r="AU295" s="227" t="s">
        <v>159</v>
      </c>
      <c r="AV295" s="15" t="s">
        <v>140</v>
      </c>
      <c r="AW295" s="15" t="s">
        <v>5</v>
      </c>
      <c r="AX295" s="15" t="s">
        <v>24</v>
      </c>
      <c r="AY295" s="227" t="s">
        <v>132</v>
      </c>
    </row>
    <row r="296" spans="1:65" s="2" customFormat="1" ht="14.45" customHeight="1">
      <c r="A296" s="35"/>
      <c r="B296" s="36"/>
      <c r="C296" s="228" t="s">
        <v>392</v>
      </c>
      <c r="D296" s="228" t="s">
        <v>248</v>
      </c>
      <c r="E296" s="229" t="s">
        <v>393</v>
      </c>
      <c r="F296" s="230" t="s">
        <v>394</v>
      </c>
      <c r="G296" s="231" t="s">
        <v>162</v>
      </c>
      <c r="H296" s="232">
        <v>1</v>
      </c>
      <c r="I296" s="233"/>
      <c r="J296" s="234"/>
      <c r="K296" s="235">
        <f>ROUND(P296*H296,2)</f>
        <v>0</v>
      </c>
      <c r="L296" s="230" t="s">
        <v>33</v>
      </c>
      <c r="M296" s="236"/>
      <c r="N296" s="237" t="s">
        <v>33</v>
      </c>
      <c r="O296" s="185" t="s">
        <v>49</v>
      </c>
      <c r="P296" s="186">
        <f>I296+J296</f>
        <v>0</v>
      </c>
      <c r="Q296" s="186">
        <f>ROUND(I296*H296,2)</f>
        <v>0</v>
      </c>
      <c r="R296" s="186">
        <f>ROUND(J296*H296,2)</f>
        <v>0</v>
      </c>
      <c r="S296" s="65"/>
      <c r="T296" s="187">
        <f>S296*H296</f>
        <v>0</v>
      </c>
      <c r="U296" s="187">
        <v>0</v>
      </c>
      <c r="V296" s="187">
        <f>U296*H296</f>
        <v>0</v>
      </c>
      <c r="W296" s="187">
        <v>0</v>
      </c>
      <c r="X296" s="188">
        <f>W296*H296</f>
        <v>0</v>
      </c>
      <c r="Y296" s="35"/>
      <c r="Z296" s="35"/>
      <c r="AA296" s="35"/>
      <c r="AB296" s="35"/>
      <c r="AC296" s="35"/>
      <c r="AD296" s="35"/>
      <c r="AE296" s="35"/>
      <c r="AR296" s="189" t="s">
        <v>186</v>
      </c>
      <c r="AT296" s="189" t="s">
        <v>248</v>
      </c>
      <c r="AU296" s="189" t="s">
        <v>159</v>
      </c>
      <c r="AY296" s="18" t="s">
        <v>132</v>
      </c>
      <c r="BE296" s="190">
        <f>IF(O296="základní",K296,0)</f>
        <v>0</v>
      </c>
      <c r="BF296" s="190">
        <f>IF(O296="snížená",K296,0)</f>
        <v>0</v>
      </c>
      <c r="BG296" s="190">
        <f>IF(O296="zákl. přenesená",K296,0)</f>
        <v>0</v>
      </c>
      <c r="BH296" s="190">
        <f>IF(O296="sníž. přenesená",K296,0)</f>
        <v>0</v>
      </c>
      <c r="BI296" s="190">
        <f>IF(O296="nulová",K296,0)</f>
        <v>0</v>
      </c>
      <c r="BJ296" s="18" t="s">
        <v>24</v>
      </c>
      <c r="BK296" s="190">
        <f>ROUND(P296*H296,2)</f>
        <v>0</v>
      </c>
      <c r="BL296" s="18" t="s">
        <v>140</v>
      </c>
      <c r="BM296" s="189" t="s">
        <v>395</v>
      </c>
    </row>
    <row r="297" spans="1:47" s="2" customFormat="1" ht="11.25">
      <c r="A297" s="35"/>
      <c r="B297" s="36"/>
      <c r="C297" s="37"/>
      <c r="D297" s="191" t="s">
        <v>142</v>
      </c>
      <c r="E297" s="37"/>
      <c r="F297" s="192" t="s">
        <v>394</v>
      </c>
      <c r="G297" s="37"/>
      <c r="H297" s="37"/>
      <c r="I297" s="193"/>
      <c r="J297" s="193"/>
      <c r="K297" s="37"/>
      <c r="L297" s="37"/>
      <c r="M297" s="40"/>
      <c r="N297" s="194"/>
      <c r="O297" s="195"/>
      <c r="P297" s="65"/>
      <c r="Q297" s="65"/>
      <c r="R297" s="65"/>
      <c r="S297" s="65"/>
      <c r="T297" s="65"/>
      <c r="U297" s="65"/>
      <c r="V297" s="65"/>
      <c r="W297" s="65"/>
      <c r="X297" s="66"/>
      <c r="Y297" s="35"/>
      <c r="Z297" s="35"/>
      <c r="AA297" s="35"/>
      <c r="AB297" s="35"/>
      <c r="AC297" s="35"/>
      <c r="AD297" s="35"/>
      <c r="AE297" s="35"/>
      <c r="AT297" s="18" t="s">
        <v>142</v>
      </c>
      <c r="AU297" s="18" t="s">
        <v>159</v>
      </c>
    </row>
    <row r="298" spans="1:47" s="2" customFormat="1" ht="19.5">
      <c r="A298" s="35"/>
      <c r="B298" s="36"/>
      <c r="C298" s="37"/>
      <c r="D298" s="191" t="s">
        <v>266</v>
      </c>
      <c r="E298" s="37"/>
      <c r="F298" s="238" t="s">
        <v>396</v>
      </c>
      <c r="G298" s="37"/>
      <c r="H298" s="37"/>
      <c r="I298" s="193"/>
      <c r="J298" s="193"/>
      <c r="K298" s="37"/>
      <c r="L298" s="37"/>
      <c r="M298" s="40"/>
      <c r="N298" s="194"/>
      <c r="O298" s="195"/>
      <c r="P298" s="65"/>
      <c r="Q298" s="65"/>
      <c r="R298" s="65"/>
      <c r="S298" s="65"/>
      <c r="T298" s="65"/>
      <c r="U298" s="65"/>
      <c r="V298" s="65"/>
      <c r="W298" s="65"/>
      <c r="X298" s="66"/>
      <c r="Y298" s="35"/>
      <c r="Z298" s="35"/>
      <c r="AA298" s="35"/>
      <c r="AB298" s="35"/>
      <c r="AC298" s="35"/>
      <c r="AD298" s="35"/>
      <c r="AE298" s="35"/>
      <c r="AT298" s="18" t="s">
        <v>266</v>
      </c>
      <c r="AU298" s="18" t="s">
        <v>159</v>
      </c>
    </row>
    <row r="299" spans="2:51" s="14" customFormat="1" ht="11.25">
      <c r="B299" s="207"/>
      <c r="C299" s="208"/>
      <c r="D299" s="191" t="s">
        <v>144</v>
      </c>
      <c r="E299" s="209" t="s">
        <v>33</v>
      </c>
      <c r="F299" s="210" t="s">
        <v>259</v>
      </c>
      <c r="G299" s="208"/>
      <c r="H299" s="209" t="s">
        <v>33</v>
      </c>
      <c r="I299" s="211"/>
      <c r="J299" s="211"/>
      <c r="K299" s="208"/>
      <c r="L299" s="208"/>
      <c r="M299" s="212"/>
      <c r="N299" s="213"/>
      <c r="O299" s="214"/>
      <c r="P299" s="214"/>
      <c r="Q299" s="214"/>
      <c r="R299" s="214"/>
      <c r="S299" s="214"/>
      <c r="T299" s="214"/>
      <c r="U299" s="214"/>
      <c r="V299" s="214"/>
      <c r="W299" s="214"/>
      <c r="X299" s="215"/>
      <c r="AT299" s="216" t="s">
        <v>144</v>
      </c>
      <c r="AU299" s="216" t="s">
        <v>159</v>
      </c>
      <c r="AV299" s="14" t="s">
        <v>24</v>
      </c>
      <c r="AW299" s="14" t="s">
        <v>5</v>
      </c>
      <c r="AX299" s="14" t="s">
        <v>80</v>
      </c>
      <c r="AY299" s="216" t="s">
        <v>132</v>
      </c>
    </row>
    <row r="300" spans="2:51" s="13" customFormat="1" ht="11.25">
      <c r="B300" s="196"/>
      <c r="C300" s="197"/>
      <c r="D300" s="191" t="s">
        <v>144</v>
      </c>
      <c r="E300" s="198" t="s">
        <v>33</v>
      </c>
      <c r="F300" s="199" t="s">
        <v>24</v>
      </c>
      <c r="G300" s="197"/>
      <c r="H300" s="200">
        <v>1</v>
      </c>
      <c r="I300" s="201"/>
      <c r="J300" s="201"/>
      <c r="K300" s="197"/>
      <c r="L300" s="197"/>
      <c r="M300" s="202"/>
      <c r="N300" s="203"/>
      <c r="O300" s="204"/>
      <c r="P300" s="204"/>
      <c r="Q300" s="204"/>
      <c r="R300" s="204"/>
      <c r="S300" s="204"/>
      <c r="T300" s="204"/>
      <c r="U300" s="204"/>
      <c r="V300" s="204"/>
      <c r="W300" s="204"/>
      <c r="X300" s="205"/>
      <c r="AT300" s="206" t="s">
        <v>144</v>
      </c>
      <c r="AU300" s="206" t="s">
        <v>159</v>
      </c>
      <c r="AV300" s="13" t="s">
        <v>89</v>
      </c>
      <c r="AW300" s="13" t="s">
        <v>5</v>
      </c>
      <c r="AX300" s="13" t="s">
        <v>80</v>
      </c>
      <c r="AY300" s="206" t="s">
        <v>132</v>
      </c>
    </row>
    <row r="301" spans="2:51" s="15" customFormat="1" ht="11.25">
      <c r="B301" s="217"/>
      <c r="C301" s="218"/>
      <c r="D301" s="191" t="s">
        <v>144</v>
      </c>
      <c r="E301" s="219" t="s">
        <v>33</v>
      </c>
      <c r="F301" s="220" t="s">
        <v>260</v>
      </c>
      <c r="G301" s="218"/>
      <c r="H301" s="221">
        <v>1</v>
      </c>
      <c r="I301" s="222"/>
      <c r="J301" s="222"/>
      <c r="K301" s="218"/>
      <c r="L301" s="218"/>
      <c r="M301" s="223"/>
      <c r="N301" s="224"/>
      <c r="O301" s="225"/>
      <c r="P301" s="225"/>
      <c r="Q301" s="225"/>
      <c r="R301" s="225"/>
      <c r="S301" s="225"/>
      <c r="T301" s="225"/>
      <c r="U301" s="225"/>
      <c r="V301" s="225"/>
      <c r="W301" s="225"/>
      <c r="X301" s="226"/>
      <c r="AT301" s="227" t="s">
        <v>144</v>
      </c>
      <c r="AU301" s="227" t="s">
        <v>159</v>
      </c>
      <c r="AV301" s="15" t="s">
        <v>140</v>
      </c>
      <c r="AW301" s="15" t="s">
        <v>5</v>
      </c>
      <c r="AX301" s="15" t="s">
        <v>24</v>
      </c>
      <c r="AY301" s="227" t="s">
        <v>132</v>
      </c>
    </row>
    <row r="302" spans="1:65" s="2" customFormat="1" ht="24.2" customHeight="1">
      <c r="A302" s="35"/>
      <c r="B302" s="36"/>
      <c r="C302" s="177" t="s">
        <v>397</v>
      </c>
      <c r="D302" s="177" t="s">
        <v>135</v>
      </c>
      <c r="E302" s="178" t="s">
        <v>398</v>
      </c>
      <c r="F302" s="179" t="s">
        <v>399</v>
      </c>
      <c r="G302" s="180" t="s">
        <v>162</v>
      </c>
      <c r="H302" s="181">
        <v>5</v>
      </c>
      <c r="I302" s="182"/>
      <c r="J302" s="182"/>
      <c r="K302" s="183">
        <f>ROUND(P302*H302,2)</f>
        <v>0</v>
      </c>
      <c r="L302" s="179" t="s">
        <v>139</v>
      </c>
      <c r="M302" s="40"/>
      <c r="N302" s="184" t="s">
        <v>33</v>
      </c>
      <c r="O302" s="185" t="s">
        <v>49</v>
      </c>
      <c r="P302" s="186">
        <f>I302+J302</f>
        <v>0</v>
      </c>
      <c r="Q302" s="186">
        <f>ROUND(I302*H302,2)</f>
        <v>0</v>
      </c>
      <c r="R302" s="186">
        <f>ROUND(J302*H302,2)</f>
        <v>0</v>
      </c>
      <c r="S302" s="65"/>
      <c r="T302" s="187">
        <f>S302*H302</f>
        <v>0</v>
      </c>
      <c r="U302" s="187">
        <v>0</v>
      </c>
      <c r="V302" s="187">
        <f>U302*H302</f>
        <v>0</v>
      </c>
      <c r="W302" s="187">
        <v>0</v>
      </c>
      <c r="X302" s="188">
        <f>W302*H302</f>
        <v>0</v>
      </c>
      <c r="Y302" s="35"/>
      <c r="Z302" s="35"/>
      <c r="AA302" s="35"/>
      <c r="AB302" s="35"/>
      <c r="AC302" s="35"/>
      <c r="AD302" s="35"/>
      <c r="AE302" s="35"/>
      <c r="AR302" s="189" t="s">
        <v>140</v>
      </c>
      <c r="AT302" s="189" t="s">
        <v>135</v>
      </c>
      <c r="AU302" s="189" t="s">
        <v>159</v>
      </c>
      <c r="AY302" s="18" t="s">
        <v>132</v>
      </c>
      <c r="BE302" s="190">
        <f>IF(O302="základní",K302,0)</f>
        <v>0</v>
      </c>
      <c r="BF302" s="190">
        <f>IF(O302="snížená",K302,0)</f>
        <v>0</v>
      </c>
      <c r="BG302" s="190">
        <f>IF(O302="zákl. přenesená",K302,0)</f>
        <v>0</v>
      </c>
      <c r="BH302" s="190">
        <f>IF(O302="sníž. přenesená",K302,0)</f>
        <v>0</v>
      </c>
      <c r="BI302" s="190">
        <f>IF(O302="nulová",K302,0)</f>
        <v>0</v>
      </c>
      <c r="BJ302" s="18" t="s">
        <v>24</v>
      </c>
      <c r="BK302" s="190">
        <f>ROUND(P302*H302,2)</f>
        <v>0</v>
      </c>
      <c r="BL302" s="18" t="s">
        <v>140</v>
      </c>
      <c r="BM302" s="189" t="s">
        <v>400</v>
      </c>
    </row>
    <row r="303" spans="1:47" s="2" customFormat="1" ht="11.25">
      <c r="A303" s="35"/>
      <c r="B303" s="36"/>
      <c r="C303" s="37"/>
      <c r="D303" s="191" t="s">
        <v>142</v>
      </c>
      <c r="E303" s="37"/>
      <c r="F303" s="192" t="s">
        <v>401</v>
      </c>
      <c r="G303" s="37"/>
      <c r="H303" s="37"/>
      <c r="I303" s="193"/>
      <c r="J303" s="193"/>
      <c r="K303" s="37"/>
      <c r="L303" s="37"/>
      <c r="M303" s="40"/>
      <c r="N303" s="194"/>
      <c r="O303" s="195"/>
      <c r="P303" s="65"/>
      <c r="Q303" s="65"/>
      <c r="R303" s="65"/>
      <c r="S303" s="65"/>
      <c r="T303" s="65"/>
      <c r="U303" s="65"/>
      <c r="V303" s="65"/>
      <c r="W303" s="65"/>
      <c r="X303" s="66"/>
      <c r="Y303" s="35"/>
      <c r="Z303" s="35"/>
      <c r="AA303" s="35"/>
      <c r="AB303" s="35"/>
      <c r="AC303" s="35"/>
      <c r="AD303" s="35"/>
      <c r="AE303" s="35"/>
      <c r="AT303" s="18" t="s">
        <v>142</v>
      </c>
      <c r="AU303" s="18" t="s">
        <v>159</v>
      </c>
    </row>
    <row r="304" spans="2:51" s="14" customFormat="1" ht="11.25">
      <c r="B304" s="207"/>
      <c r="C304" s="208"/>
      <c r="D304" s="191" t="s">
        <v>144</v>
      </c>
      <c r="E304" s="209" t="s">
        <v>33</v>
      </c>
      <c r="F304" s="210" t="s">
        <v>259</v>
      </c>
      <c r="G304" s="208"/>
      <c r="H304" s="209" t="s">
        <v>33</v>
      </c>
      <c r="I304" s="211"/>
      <c r="J304" s="211"/>
      <c r="K304" s="208"/>
      <c r="L304" s="208"/>
      <c r="M304" s="212"/>
      <c r="N304" s="213"/>
      <c r="O304" s="214"/>
      <c r="P304" s="214"/>
      <c r="Q304" s="214"/>
      <c r="R304" s="214"/>
      <c r="S304" s="214"/>
      <c r="T304" s="214"/>
      <c r="U304" s="214"/>
      <c r="V304" s="214"/>
      <c r="W304" s="214"/>
      <c r="X304" s="215"/>
      <c r="AT304" s="216" t="s">
        <v>144</v>
      </c>
      <c r="AU304" s="216" t="s">
        <v>159</v>
      </c>
      <c r="AV304" s="14" t="s">
        <v>24</v>
      </c>
      <c r="AW304" s="14" t="s">
        <v>5</v>
      </c>
      <c r="AX304" s="14" t="s">
        <v>80</v>
      </c>
      <c r="AY304" s="216" t="s">
        <v>132</v>
      </c>
    </row>
    <row r="305" spans="2:51" s="13" customFormat="1" ht="11.25">
      <c r="B305" s="196"/>
      <c r="C305" s="197"/>
      <c r="D305" s="191" t="s">
        <v>144</v>
      </c>
      <c r="E305" s="198" t="s">
        <v>33</v>
      </c>
      <c r="F305" s="199" t="s">
        <v>172</v>
      </c>
      <c r="G305" s="197"/>
      <c r="H305" s="200">
        <v>5</v>
      </c>
      <c r="I305" s="201"/>
      <c r="J305" s="201"/>
      <c r="K305" s="197"/>
      <c r="L305" s="197"/>
      <c r="M305" s="202"/>
      <c r="N305" s="203"/>
      <c r="O305" s="204"/>
      <c r="P305" s="204"/>
      <c r="Q305" s="204"/>
      <c r="R305" s="204"/>
      <c r="S305" s="204"/>
      <c r="T305" s="204"/>
      <c r="U305" s="204"/>
      <c r="V305" s="204"/>
      <c r="W305" s="204"/>
      <c r="X305" s="205"/>
      <c r="AT305" s="206" t="s">
        <v>144</v>
      </c>
      <c r="AU305" s="206" t="s">
        <v>159</v>
      </c>
      <c r="AV305" s="13" t="s">
        <v>89</v>
      </c>
      <c r="AW305" s="13" t="s">
        <v>5</v>
      </c>
      <c r="AX305" s="13" t="s">
        <v>80</v>
      </c>
      <c r="AY305" s="206" t="s">
        <v>132</v>
      </c>
    </row>
    <row r="306" spans="2:51" s="15" customFormat="1" ht="11.25">
      <c r="B306" s="217"/>
      <c r="C306" s="218"/>
      <c r="D306" s="191" t="s">
        <v>144</v>
      </c>
      <c r="E306" s="219" t="s">
        <v>33</v>
      </c>
      <c r="F306" s="220" t="s">
        <v>260</v>
      </c>
      <c r="G306" s="218"/>
      <c r="H306" s="221">
        <v>5</v>
      </c>
      <c r="I306" s="222"/>
      <c r="J306" s="222"/>
      <c r="K306" s="218"/>
      <c r="L306" s="218"/>
      <c r="M306" s="223"/>
      <c r="N306" s="224"/>
      <c r="O306" s="225"/>
      <c r="P306" s="225"/>
      <c r="Q306" s="225"/>
      <c r="R306" s="225"/>
      <c r="S306" s="225"/>
      <c r="T306" s="225"/>
      <c r="U306" s="225"/>
      <c r="V306" s="225"/>
      <c r="W306" s="225"/>
      <c r="X306" s="226"/>
      <c r="AT306" s="227" t="s">
        <v>144</v>
      </c>
      <c r="AU306" s="227" t="s">
        <v>159</v>
      </c>
      <c r="AV306" s="15" t="s">
        <v>140</v>
      </c>
      <c r="AW306" s="15" t="s">
        <v>5</v>
      </c>
      <c r="AX306" s="15" t="s">
        <v>24</v>
      </c>
      <c r="AY306" s="227" t="s">
        <v>132</v>
      </c>
    </row>
    <row r="307" spans="1:65" s="2" customFormat="1" ht="14.45" customHeight="1">
      <c r="A307" s="35"/>
      <c r="B307" s="36"/>
      <c r="C307" s="228" t="s">
        <v>402</v>
      </c>
      <c r="D307" s="228" t="s">
        <v>248</v>
      </c>
      <c r="E307" s="229" t="s">
        <v>403</v>
      </c>
      <c r="F307" s="230" t="s">
        <v>404</v>
      </c>
      <c r="G307" s="231" t="s">
        <v>162</v>
      </c>
      <c r="H307" s="232">
        <v>5</v>
      </c>
      <c r="I307" s="233"/>
      <c r="J307" s="234"/>
      <c r="K307" s="235">
        <f>ROUND(P307*H307,2)</f>
        <v>0</v>
      </c>
      <c r="L307" s="230" t="s">
        <v>33</v>
      </c>
      <c r="M307" s="236"/>
      <c r="N307" s="237" t="s">
        <v>33</v>
      </c>
      <c r="O307" s="185" t="s">
        <v>49</v>
      </c>
      <c r="P307" s="186">
        <f>I307+J307</f>
        <v>0</v>
      </c>
      <c r="Q307" s="186">
        <f>ROUND(I307*H307,2)</f>
        <v>0</v>
      </c>
      <c r="R307" s="186">
        <f>ROUND(J307*H307,2)</f>
        <v>0</v>
      </c>
      <c r="S307" s="65"/>
      <c r="T307" s="187">
        <f>S307*H307</f>
        <v>0</v>
      </c>
      <c r="U307" s="187">
        <v>0</v>
      </c>
      <c r="V307" s="187">
        <f>U307*H307</f>
        <v>0</v>
      </c>
      <c r="W307" s="187">
        <v>0</v>
      </c>
      <c r="X307" s="188">
        <f>W307*H307</f>
        <v>0</v>
      </c>
      <c r="Y307" s="35"/>
      <c r="Z307" s="35"/>
      <c r="AA307" s="35"/>
      <c r="AB307" s="35"/>
      <c r="AC307" s="35"/>
      <c r="AD307" s="35"/>
      <c r="AE307" s="35"/>
      <c r="AR307" s="189" t="s">
        <v>186</v>
      </c>
      <c r="AT307" s="189" t="s">
        <v>248</v>
      </c>
      <c r="AU307" s="189" t="s">
        <v>159</v>
      </c>
      <c r="AY307" s="18" t="s">
        <v>132</v>
      </c>
      <c r="BE307" s="190">
        <f>IF(O307="základní",K307,0)</f>
        <v>0</v>
      </c>
      <c r="BF307" s="190">
        <f>IF(O307="snížená",K307,0)</f>
        <v>0</v>
      </c>
      <c r="BG307" s="190">
        <f>IF(O307="zákl. přenesená",K307,0)</f>
        <v>0</v>
      </c>
      <c r="BH307" s="190">
        <f>IF(O307="sníž. přenesená",K307,0)</f>
        <v>0</v>
      </c>
      <c r="BI307" s="190">
        <f>IF(O307="nulová",K307,0)</f>
        <v>0</v>
      </c>
      <c r="BJ307" s="18" t="s">
        <v>24</v>
      </c>
      <c r="BK307" s="190">
        <f>ROUND(P307*H307,2)</f>
        <v>0</v>
      </c>
      <c r="BL307" s="18" t="s">
        <v>140</v>
      </c>
      <c r="BM307" s="189" t="s">
        <v>405</v>
      </c>
    </row>
    <row r="308" spans="1:47" s="2" customFormat="1" ht="11.25">
      <c r="A308" s="35"/>
      <c r="B308" s="36"/>
      <c r="C308" s="37"/>
      <c r="D308" s="191" t="s">
        <v>142</v>
      </c>
      <c r="E308" s="37"/>
      <c r="F308" s="192" t="s">
        <v>404</v>
      </c>
      <c r="G308" s="37"/>
      <c r="H308" s="37"/>
      <c r="I308" s="193"/>
      <c r="J308" s="193"/>
      <c r="K308" s="37"/>
      <c r="L308" s="37"/>
      <c r="M308" s="40"/>
      <c r="N308" s="194"/>
      <c r="O308" s="195"/>
      <c r="P308" s="65"/>
      <c r="Q308" s="65"/>
      <c r="R308" s="65"/>
      <c r="S308" s="65"/>
      <c r="T308" s="65"/>
      <c r="U308" s="65"/>
      <c r="V308" s="65"/>
      <c r="W308" s="65"/>
      <c r="X308" s="66"/>
      <c r="Y308" s="35"/>
      <c r="Z308" s="35"/>
      <c r="AA308" s="35"/>
      <c r="AB308" s="35"/>
      <c r="AC308" s="35"/>
      <c r="AD308" s="35"/>
      <c r="AE308" s="35"/>
      <c r="AT308" s="18" t="s">
        <v>142</v>
      </c>
      <c r="AU308" s="18" t="s">
        <v>159</v>
      </c>
    </row>
    <row r="309" spans="1:47" s="2" customFormat="1" ht="19.5">
      <c r="A309" s="35"/>
      <c r="B309" s="36"/>
      <c r="C309" s="37"/>
      <c r="D309" s="191" t="s">
        <v>266</v>
      </c>
      <c r="E309" s="37"/>
      <c r="F309" s="238" t="s">
        <v>382</v>
      </c>
      <c r="G309" s="37"/>
      <c r="H309" s="37"/>
      <c r="I309" s="193"/>
      <c r="J309" s="193"/>
      <c r="K309" s="37"/>
      <c r="L309" s="37"/>
      <c r="M309" s="40"/>
      <c r="N309" s="194"/>
      <c r="O309" s="195"/>
      <c r="P309" s="65"/>
      <c r="Q309" s="65"/>
      <c r="R309" s="65"/>
      <c r="S309" s="65"/>
      <c r="T309" s="65"/>
      <c r="U309" s="65"/>
      <c r="V309" s="65"/>
      <c r="W309" s="65"/>
      <c r="X309" s="66"/>
      <c r="Y309" s="35"/>
      <c r="Z309" s="35"/>
      <c r="AA309" s="35"/>
      <c r="AB309" s="35"/>
      <c r="AC309" s="35"/>
      <c r="AD309" s="35"/>
      <c r="AE309" s="35"/>
      <c r="AT309" s="18" t="s">
        <v>266</v>
      </c>
      <c r="AU309" s="18" t="s">
        <v>159</v>
      </c>
    </row>
    <row r="310" spans="2:51" s="14" customFormat="1" ht="11.25">
      <c r="B310" s="207"/>
      <c r="C310" s="208"/>
      <c r="D310" s="191" t="s">
        <v>144</v>
      </c>
      <c r="E310" s="209" t="s">
        <v>33</v>
      </c>
      <c r="F310" s="210" t="s">
        <v>259</v>
      </c>
      <c r="G310" s="208"/>
      <c r="H310" s="209" t="s">
        <v>33</v>
      </c>
      <c r="I310" s="211"/>
      <c r="J310" s="211"/>
      <c r="K310" s="208"/>
      <c r="L310" s="208"/>
      <c r="M310" s="212"/>
      <c r="N310" s="213"/>
      <c r="O310" s="214"/>
      <c r="P310" s="214"/>
      <c r="Q310" s="214"/>
      <c r="R310" s="214"/>
      <c r="S310" s="214"/>
      <c r="T310" s="214"/>
      <c r="U310" s="214"/>
      <c r="V310" s="214"/>
      <c r="W310" s="214"/>
      <c r="X310" s="215"/>
      <c r="AT310" s="216" t="s">
        <v>144</v>
      </c>
      <c r="AU310" s="216" t="s">
        <v>159</v>
      </c>
      <c r="AV310" s="14" t="s">
        <v>24</v>
      </c>
      <c r="AW310" s="14" t="s">
        <v>5</v>
      </c>
      <c r="AX310" s="14" t="s">
        <v>80</v>
      </c>
      <c r="AY310" s="216" t="s">
        <v>132</v>
      </c>
    </row>
    <row r="311" spans="2:51" s="13" customFormat="1" ht="11.25">
      <c r="B311" s="196"/>
      <c r="C311" s="197"/>
      <c r="D311" s="191" t="s">
        <v>144</v>
      </c>
      <c r="E311" s="198" t="s">
        <v>33</v>
      </c>
      <c r="F311" s="199" t="s">
        <v>172</v>
      </c>
      <c r="G311" s="197"/>
      <c r="H311" s="200">
        <v>5</v>
      </c>
      <c r="I311" s="201"/>
      <c r="J311" s="201"/>
      <c r="K311" s="197"/>
      <c r="L311" s="197"/>
      <c r="M311" s="202"/>
      <c r="N311" s="203"/>
      <c r="O311" s="204"/>
      <c r="P311" s="204"/>
      <c r="Q311" s="204"/>
      <c r="R311" s="204"/>
      <c r="S311" s="204"/>
      <c r="T311" s="204"/>
      <c r="U311" s="204"/>
      <c r="V311" s="204"/>
      <c r="W311" s="204"/>
      <c r="X311" s="205"/>
      <c r="AT311" s="206" t="s">
        <v>144</v>
      </c>
      <c r="AU311" s="206" t="s">
        <v>159</v>
      </c>
      <c r="AV311" s="13" t="s">
        <v>89</v>
      </c>
      <c r="AW311" s="13" t="s">
        <v>5</v>
      </c>
      <c r="AX311" s="13" t="s">
        <v>80</v>
      </c>
      <c r="AY311" s="206" t="s">
        <v>132</v>
      </c>
    </row>
    <row r="312" spans="2:51" s="15" customFormat="1" ht="11.25">
      <c r="B312" s="217"/>
      <c r="C312" s="218"/>
      <c r="D312" s="191" t="s">
        <v>144</v>
      </c>
      <c r="E312" s="219" t="s">
        <v>33</v>
      </c>
      <c r="F312" s="220" t="s">
        <v>260</v>
      </c>
      <c r="G312" s="218"/>
      <c r="H312" s="221">
        <v>5</v>
      </c>
      <c r="I312" s="222"/>
      <c r="J312" s="222"/>
      <c r="K312" s="218"/>
      <c r="L312" s="218"/>
      <c r="M312" s="223"/>
      <c r="N312" s="224"/>
      <c r="O312" s="225"/>
      <c r="P312" s="225"/>
      <c r="Q312" s="225"/>
      <c r="R312" s="225"/>
      <c r="S312" s="225"/>
      <c r="T312" s="225"/>
      <c r="U312" s="225"/>
      <c r="V312" s="225"/>
      <c r="W312" s="225"/>
      <c r="X312" s="226"/>
      <c r="AT312" s="227" t="s">
        <v>144</v>
      </c>
      <c r="AU312" s="227" t="s">
        <v>159</v>
      </c>
      <c r="AV312" s="15" t="s">
        <v>140</v>
      </c>
      <c r="AW312" s="15" t="s">
        <v>5</v>
      </c>
      <c r="AX312" s="15" t="s">
        <v>24</v>
      </c>
      <c r="AY312" s="227" t="s">
        <v>132</v>
      </c>
    </row>
    <row r="313" spans="1:65" s="2" customFormat="1" ht="24.2" customHeight="1">
      <c r="A313" s="35"/>
      <c r="B313" s="36"/>
      <c r="C313" s="177" t="s">
        <v>406</v>
      </c>
      <c r="D313" s="177" t="s">
        <v>135</v>
      </c>
      <c r="E313" s="178" t="s">
        <v>407</v>
      </c>
      <c r="F313" s="179" t="s">
        <v>408</v>
      </c>
      <c r="G313" s="180" t="s">
        <v>162</v>
      </c>
      <c r="H313" s="181">
        <v>4</v>
      </c>
      <c r="I313" s="182"/>
      <c r="J313" s="182"/>
      <c r="K313" s="183">
        <f>ROUND(P313*H313,2)</f>
        <v>0</v>
      </c>
      <c r="L313" s="179" t="s">
        <v>139</v>
      </c>
      <c r="M313" s="40"/>
      <c r="N313" s="184" t="s">
        <v>33</v>
      </c>
      <c r="O313" s="185" t="s">
        <v>49</v>
      </c>
      <c r="P313" s="186">
        <f>I313+J313</f>
        <v>0</v>
      </c>
      <c r="Q313" s="186">
        <f>ROUND(I313*H313,2)</f>
        <v>0</v>
      </c>
      <c r="R313" s="186">
        <f>ROUND(J313*H313,2)</f>
        <v>0</v>
      </c>
      <c r="S313" s="65"/>
      <c r="T313" s="187">
        <f>S313*H313</f>
        <v>0</v>
      </c>
      <c r="U313" s="187">
        <v>0</v>
      </c>
      <c r="V313" s="187">
        <f>U313*H313</f>
        <v>0</v>
      </c>
      <c r="W313" s="187">
        <v>0</v>
      </c>
      <c r="X313" s="188">
        <f>W313*H313</f>
        <v>0</v>
      </c>
      <c r="Y313" s="35"/>
      <c r="Z313" s="35"/>
      <c r="AA313" s="35"/>
      <c r="AB313" s="35"/>
      <c r="AC313" s="35"/>
      <c r="AD313" s="35"/>
      <c r="AE313" s="35"/>
      <c r="AR313" s="189" t="s">
        <v>140</v>
      </c>
      <c r="AT313" s="189" t="s">
        <v>135</v>
      </c>
      <c r="AU313" s="189" t="s">
        <v>159</v>
      </c>
      <c r="AY313" s="18" t="s">
        <v>132</v>
      </c>
      <c r="BE313" s="190">
        <f>IF(O313="základní",K313,0)</f>
        <v>0</v>
      </c>
      <c r="BF313" s="190">
        <f>IF(O313="snížená",K313,0)</f>
        <v>0</v>
      </c>
      <c r="BG313" s="190">
        <f>IF(O313="zákl. přenesená",K313,0)</f>
        <v>0</v>
      </c>
      <c r="BH313" s="190">
        <f>IF(O313="sníž. přenesená",K313,0)</f>
        <v>0</v>
      </c>
      <c r="BI313" s="190">
        <f>IF(O313="nulová",K313,0)</f>
        <v>0</v>
      </c>
      <c r="BJ313" s="18" t="s">
        <v>24</v>
      </c>
      <c r="BK313" s="190">
        <f>ROUND(P313*H313,2)</f>
        <v>0</v>
      </c>
      <c r="BL313" s="18" t="s">
        <v>140</v>
      </c>
      <c r="BM313" s="189" t="s">
        <v>409</v>
      </c>
    </row>
    <row r="314" spans="1:47" s="2" customFormat="1" ht="19.5">
      <c r="A314" s="35"/>
      <c r="B314" s="36"/>
      <c r="C314" s="37"/>
      <c r="D314" s="191" t="s">
        <v>142</v>
      </c>
      <c r="E314" s="37"/>
      <c r="F314" s="192" t="s">
        <v>410</v>
      </c>
      <c r="G314" s="37"/>
      <c r="H314" s="37"/>
      <c r="I314" s="193"/>
      <c r="J314" s="193"/>
      <c r="K314" s="37"/>
      <c r="L314" s="37"/>
      <c r="M314" s="40"/>
      <c r="N314" s="194"/>
      <c r="O314" s="195"/>
      <c r="P314" s="65"/>
      <c r="Q314" s="65"/>
      <c r="R314" s="65"/>
      <c r="S314" s="65"/>
      <c r="T314" s="65"/>
      <c r="U314" s="65"/>
      <c r="V314" s="65"/>
      <c r="W314" s="65"/>
      <c r="X314" s="66"/>
      <c r="Y314" s="35"/>
      <c r="Z314" s="35"/>
      <c r="AA314" s="35"/>
      <c r="AB314" s="35"/>
      <c r="AC314" s="35"/>
      <c r="AD314" s="35"/>
      <c r="AE314" s="35"/>
      <c r="AT314" s="18" t="s">
        <v>142</v>
      </c>
      <c r="AU314" s="18" t="s">
        <v>159</v>
      </c>
    </row>
    <row r="315" spans="2:51" s="14" customFormat="1" ht="11.25">
      <c r="B315" s="207"/>
      <c r="C315" s="208"/>
      <c r="D315" s="191" t="s">
        <v>144</v>
      </c>
      <c r="E315" s="209" t="s">
        <v>33</v>
      </c>
      <c r="F315" s="210" t="s">
        <v>259</v>
      </c>
      <c r="G315" s="208"/>
      <c r="H315" s="209" t="s">
        <v>33</v>
      </c>
      <c r="I315" s="211"/>
      <c r="J315" s="211"/>
      <c r="K315" s="208"/>
      <c r="L315" s="208"/>
      <c r="M315" s="212"/>
      <c r="N315" s="213"/>
      <c r="O315" s="214"/>
      <c r="P315" s="214"/>
      <c r="Q315" s="214"/>
      <c r="R315" s="214"/>
      <c r="S315" s="214"/>
      <c r="T315" s="214"/>
      <c r="U315" s="214"/>
      <c r="V315" s="214"/>
      <c r="W315" s="214"/>
      <c r="X315" s="215"/>
      <c r="AT315" s="216" t="s">
        <v>144</v>
      </c>
      <c r="AU315" s="216" t="s">
        <v>159</v>
      </c>
      <c r="AV315" s="14" t="s">
        <v>24</v>
      </c>
      <c r="AW315" s="14" t="s">
        <v>5</v>
      </c>
      <c r="AX315" s="14" t="s">
        <v>80</v>
      </c>
      <c r="AY315" s="216" t="s">
        <v>132</v>
      </c>
    </row>
    <row r="316" spans="2:51" s="13" customFormat="1" ht="11.25">
      <c r="B316" s="196"/>
      <c r="C316" s="197"/>
      <c r="D316" s="191" t="s">
        <v>144</v>
      </c>
      <c r="E316" s="198" t="s">
        <v>33</v>
      </c>
      <c r="F316" s="199" t="s">
        <v>140</v>
      </c>
      <c r="G316" s="197"/>
      <c r="H316" s="200">
        <v>4</v>
      </c>
      <c r="I316" s="201"/>
      <c r="J316" s="201"/>
      <c r="K316" s="197"/>
      <c r="L316" s="197"/>
      <c r="M316" s="202"/>
      <c r="N316" s="203"/>
      <c r="O316" s="204"/>
      <c r="P316" s="204"/>
      <c r="Q316" s="204"/>
      <c r="R316" s="204"/>
      <c r="S316" s="204"/>
      <c r="T316" s="204"/>
      <c r="U316" s="204"/>
      <c r="V316" s="204"/>
      <c r="W316" s="204"/>
      <c r="X316" s="205"/>
      <c r="AT316" s="206" t="s">
        <v>144</v>
      </c>
      <c r="AU316" s="206" t="s">
        <v>159</v>
      </c>
      <c r="AV316" s="13" t="s">
        <v>89</v>
      </c>
      <c r="AW316" s="13" t="s">
        <v>5</v>
      </c>
      <c r="AX316" s="13" t="s">
        <v>80</v>
      </c>
      <c r="AY316" s="206" t="s">
        <v>132</v>
      </c>
    </row>
    <row r="317" spans="2:51" s="15" customFormat="1" ht="11.25">
      <c r="B317" s="217"/>
      <c r="C317" s="218"/>
      <c r="D317" s="191" t="s">
        <v>144</v>
      </c>
      <c r="E317" s="219" t="s">
        <v>33</v>
      </c>
      <c r="F317" s="220" t="s">
        <v>260</v>
      </c>
      <c r="G317" s="218"/>
      <c r="H317" s="221">
        <v>4</v>
      </c>
      <c r="I317" s="222"/>
      <c r="J317" s="222"/>
      <c r="K317" s="218"/>
      <c r="L317" s="218"/>
      <c r="M317" s="223"/>
      <c r="N317" s="224"/>
      <c r="O317" s="225"/>
      <c r="P317" s="225"/>
      <c r="Q317" s="225"/>
      <c r="R317" s="225"/>
      <c r="S317" s="225"/>
      <c r="T317" s="225"/>
      <c r="U317" s="225"/>
      <c r="V317" s="225"/>
      <c r="W317" s="225"/>
      <c r="X317" s="226"/>
      <c r="AT317" s="227" t="s">
        <v>144</v>
      </c>
      <c r="AU317" s="227" t="s">
        <v>159</v>
      </c>
      <c r="AV317" s="15" t="s">
        <v>140</v>
      </c>
      <c r="AW317" s="15" t="s">
        <v>5</v>
      </c>
      <c r="AX317" s="15" t="s">
        <v>24</v>
      </c>
      <c r="AY317" s="227" t="s">
        <v>132</v>
      </c>
    </row>
    <row r="318" spans="1:65" s="2" customFormat="1" ht="14.45" customHeight="1">
      <c r="A318" s="35"/>
      <c r="B318" s="36"/>
      <c r="C318" s="228" t="s">
        <v>305</v>
      </c>
      <c r="D318" s="228" t="s">
        <v>248</v>
      </c>
      <c r="E318" s="229" t="s">
        <v>411</v>
      </c>
      <c r="F318" s="230" t="s">
        <v>412</v>
      </c>
      <c r="G318" s="231" t="s">
        <v>162</v>
      </c>
      <c r="H318" s="232">
        <v>4</v>
      </c>
      <c r="I318" s="233"/>
      <c r="J318" s="234"/>
      <c r="K318" s="235">
        <f>ROUND(P318*H318,2)</f>
        <v>0</v>
      </c>
      <c r="L318" s="230" t="s">
        <v>33</v>
      </c>
      <c r="M318" s="236"/>
      <c r="N318" s="237" t="s">
        <v>33</v>
      </c>
      <c r="O318" s="185" t="s">
        <v>49</v>
      </c>
      <c r="P318" s="186">
        <f>I318+J318</f>
        <v>0</v>
      </c>
      <c r="Q318" s="186">
        <f>ROUND(I318*H318,2)</f>
        <v>0</v>
      </c>
      <c r="R318" s="186">
        <f>ROUND(J318*H318,2)</f>
        <v>0</v>
      </c>
      <c r="S318" s="65"/>
      <c r="T318" s="187">
        <f>S318*H318</f>
        <v>0</v>
      </c>
      <c r="U318" s="187">
        <v>0</v>
      </c>
      <c r="V318" s="187">
        <f>U318*H318</f>
        <v>0</v>
      </c>
      <c r="W318" s="187">
        <v>0</v>
      </c>
      <c r="X318" s="188">
        <f>W318*H318</f>
        <v>0</v>
      </c>
      <c r="Y318" s="35"/>
      <c r="Z318" s="35"/>
      <c r="AA318" s="35"/>
      <c r="AB318" s="35"/>
      <c r="AC318" s="35"/>
      <c r="AD318" s="35"/>
      <c r="AE318" s="35"/>
      <c r="AR318" s="189" t="s">
        <v>186</v>
      </c>
      <c r="AT318" s="189" t="s">
        <v>248</v>
      </c>
      <c r="AU318" s="189" t="s">
        <v>159</v>
      </c>
      <c r="AY318" s="18" t="s">
        <v>132</v>
      </c>
      <c r="BE318" s="190">
        <f>IF(O318="základní",K318,0)</f>
        <v>0</v>
      </c>
      <c r="BF318" s="190">
        <f>IF(O318="snížená",K318,0)</f>
        <v>0</v>
      </c>
      <c r="BG318" s="190">
        <f>IF(O318="zákl. přenesená",K318,0)</f>
        <v>0</v>
      </c>
      <c r="BH318" s="190">
        <f>IF(O318="sníž. přenesená",K318,0)</f>
        <v>0</v>
      </c>
      <c r="BI318" s="190">
        <f>IF(O318="nulová",K318,0)</f>
        <v>0</v>
      </c>
      <c r="BJ318" s="18" t="s">
        <v>24</v>
      </c>
      <c r="BK318" s="190">
        <f>ROUND(P318*H318,2)</f>
        <v>0</v>
      </c>
      <c r="BL318" s="18" t="s">
        <v>140</v>
      </c>
      <c r="BM318" s="189" t="s">
        <v>413</v>
      </c>
    </row>
    <row r="319" spans="1:47" s="2" customFormat="1" ht="11.25">
      <c r="A319" s="35"/>
      <c r="B319" s="36"/>
      <c r="C319" s="37"/>
      <c r="D319" s="191" t="s">
        <v>142</v>
      </c>
      <c r="E319" s="37"/>
      <c r="F319" s="192" t="s">
        <v>412</v>
      </c>
      <c r="G319" s="37"/>
      <c r="H319" s="37"/>
      <c r="I319" s="193"/>
      <c r="J319" s="193"/>
      <c r="K319" s="37"/>
      <c r="L319" s="37"/>
      <c r="M319" s="40"/>
      <c r="N319" s="194"/>
      <c r="O319" s="195"/>
      <c r="P319" s="65"/>
      <c r="Q319" s="65"/>
      <c r="R319" s="65"/>
      <c r="S319" s="65"/>
      <c r="T319" s="65"/>
      <c r="U319" s="65"/>
      <c r="V319" s="65"/>
      <c r="W319" s="65"/>
      <c r="X319" s="66"/>
      <c r="Y319" s="35"/>
      <c r="Z319" s="35"/>
      <c r="AA319" s="35"/>
      <c r="AB319" s="35"/>
      <c r="AC319" s="35"/>
      <c r="AD319" s="35"/>
      <c r="AE319" s="35"/>
      <c r="AT319" s="18" t="s">
        <v>142</v>
      </c>
      <c r="AU319" s="18" t="s">
        <v>159</v>
      </c>
    </row>
    <row r="320" spans="1:47" s="2" customFormat="1" ht="19.5">
      <c r="A320" s="35"/>
      <c r="B320" s="36"/>
      <c r="C320" s="37"/>
      <c r="D320" s="191" t="s">
        <v>266</v>
      </c>
      <c r="E320" s="37"/>
      <c r="F320" s="238" t="s">
        <v>382</v>
      </c>
      <c r="G320" s="37"/>
      <c r="H320" s="37"/>
      <c r="I320" s="193"/>
      <c r="J320" s="193"/>
      <c r="K320" s="37"/>
      <c r="L320" s="37"/>
      <c r="M320" s="40"/>
      <c r="N320" s="194"/>
      <c r="O320" s="195"/>
      <c r="P320" s="65"/>
      <c r="Q320" s="65"/>
      <c r="R320" s="65"/>
      <c r="S320" s="65"/>
      <c r="T320" s="65"/>
      <c r="U320" s="65"/>
      <c r="V320" s="65"/>
      <c r="W320" s="65"/>
      <c r="X320" s="66"/>
      <c r="Y320" s="35"/>
      <c r="Z320" s="35"/>
      <c r="AA320" s="35"/>
      <c r="AB320" s="35"/>
      <c r="AC320" s="35"/>
      <c r="AD320" s="35"/>
      <c r="AE320" s="35"/>
      <c r="AT320" s="18" t="s">
        <v>266</v>
      </c>
      <c r="AU320" s="18" t="s">
        <v>159</v>
      </c>
    </row>
    <row r="321" spans="2:51" s="14" customFormat="1" ht="11.25">
      <c r="B321" s="207"/>
      <c r="C321" s="208"/>
      <c r="D321" s="191" t="s">
        <v>144</v>
      </c>
      <c r="E321" s="209" t="s">
        <v>33</v>
      </c>
      <c r="F321" s="210" t="s">
        <v>259</v>
      </c>
      <c r="G321" s="208"/>
      <c r="H321" s="209" t="s">
        <v>33</v>
      </c>
      <c r="I321" s="211"/>
      <c r="J321" s="211"/>
      <c r="K321" s="208"/>
      <c r="L321" s="208"/>
      <c r="M321" s="212"/>
      <c r="N321" s="213"/>
      <c r="O321" s="214"/>
      <c r="P321" s="214"/>
      <c r="Q321" s="214"/>
      <c r="R321" s="214"/>
      <c r="S321" s="214"/>
      <c r="T321" s="214"/>
      <c r="U321" s="214"/>
      <c r="V321" s="214"/>
      <c r="W321" s="214"/>
      <c r="X321" s="215"/>
      <c r="AT321" s="216" t="s">
        <v>144</v>
      </c>
      <c r="AU321" s="216" t="s">
        <v>159</v>
      </c>
      <c r="AV321" s="14" t="s">
        <v>24</v>
      </c>
      <c r="AW321" s="14" t="s">
        <v>5</v>
      </c>
      <c r="AX321" s="14" t="s">
        <v>80</v>
      </c>
      <c r="AY321" s="216" t="s">
        <v>132</v>
      </c>
    </row>
    <row r="322" spans="2:51" s="13" customFormat="1" ht="11.25">
      <c r="B322" s="196"/>
      <c r="C322" s="197"/>
      <c r="D322" s="191" t="s">
        <v>144</v>
      </c>
      <c r="E322" s="198" t="s">
        <v>33</v>
      </c>
      <c r="F322" s="199" t="s">
        <v>140</v>
      </c>
      <c r="G322" s="197"/>
      <c r="H322" s="200">
        <v>4</v>
      </c>
      <c r="I322" s="201"/>
      <c r="J322" s="201"/>
      <c r="K322" s="197"/>
      <c r="L322" s="197"/>
      <c r="M322" s="202"/>
      <c r="N322" s="203"/>
      <c r="O322" s="204"/>
      <c r="P322" s="204"/>
      <c r="Q322" s="204"/>
      <c r="R322" s="204"/>
      <c r="S322" s="204"/>
      <c r="T322" s="204"/>
      <c r="U322" s="204"/>
      <c r="V322" s="204"/>
      <c r="W322" s="204"/>
      <c r="X322" s="205"/>
      <c r="AT322" s="206" t="s">
        <v>144</v>
      </c>
      <c r="AU322" s="206" t="s">
        <v>159</v>
      </c>
      <c r="AV322" s="13" t="s">
        <v>89</v>
      </c>
      <c r="AW322" s="13" t="s">
        <v>5</v>
      </c>
      <c r="AX322" s="13" t="s">
        <v>80</v>
      </c>
      <c r="AY322" s="206" t="s">
        <v>132</v>
      </c>
    </row>
    <row r="323" spans="2:51" s="15" customFormat="1" ht="11.25">
      <c r="B323" s="217"/>
      <c r="C323" s="218"/>
      <c r="D323" s="191" t="s">
        <v>144</v>
      </c>
      <c r="E323" s="219" t="s">
        <v>33</v>
      </c>
      <c r="F323" s="220" t="s">
        <v>260</v>
      </c>
      <c r="G323" s="218"/>
      <c r="H323" s="221">
        <v>4</v>
      </c>
      <c r="I323" s="222"/>
      <c r="J323" s="222"/>
      <c r="K323" s="218"/>
      <c r="L323" s="218"/>
      <c r="M323" s="223"/>
      <c r="N323" s="224"/>
      <c r="O323" s="225"/>
      <c r="P323" s="225"/>
      <c r="Q323" s="225"/>
      <c r="R323" s="225"/>
      <c r="S323" s="225"/>
      <c r="T323" s="225"/>
      <c r="U323" s="225"/>
      <c r="V323" s="225"/>
      <c r="W323" s="225"/>
      <c r="X323" s="226"/>
      <c r="AT323" s="227" t="s">
        <v>144</v>
      </c>
      <c r="AU323" s="227" t="s">
        <v>159</v>
      </c>
      <c r="AV323" s="15" t="s">
        <v>140</v>
      </c>
      <c r="AW323" s="15" t="s">
        <v>5</v>
      </c>
      <c r="AX323" s="15" t="s">
        <v>24</v>
      </c>
      <c r="AY323" s="227" t="s">
        <v>132</v>
      </c>
    </row>
    <row r="324" spans="1:65" s="2" customFormat="1" ht="14.45" customHeight="1">
      <c r="A324" s="35"/>
      <c r="B324" s="36"/>
      <c r="C324" s="228" t="s">
        <v>414</v>
      </c>
      <c r="D324" s="228" t="s">
        <v>248</v>
      </c>
      <c r="E324" s="229" t="s">
        <v>415</v>
      </c>
      <c r="F324" s="230" t="s">
        <v>416</v>
      </c>
      <c r="G324" s="231" t="s">
        <v>162</v>
      </c>
      <c r="H324" s="232">
        <v>4</v>
      </c>
      <c r="I324" s="233"/>
      <c r="J324" s="234"/>
      <c r="K324" s="235">
        <f>ROUND(P324*H324,2)</f>
        <v>0</v>
      </c>
      <c r="L324" s="230" t="s">
        <v>33</v>
      </c>
      <c r="M324" s="236"/>
      <c r="N324" s="237" t="s">
        <v>33</v>
      </c>
      <c r="O324" s="185" t="s">
        <v>49</v>
      </c>
      <c r="P324" s="186">
        <f>I324+J324</f>
        <v>0</v>
      </c>
      <c r="Q324" s="186">
        <f>ROUND(I324*H324,2)</f>
        <v>0</v>
      </c>
      <c r="R324" s="186">
        <f>ROUND(J324*H324,2)</f>
        <v>0</v>
      </c>
      <c r="S324" s="65"/>
      <c r="T324" s="187">
        <f>S324*H324</f>
        <v>0</v>
      </c>
      <c r="U324" s="187">
        <v>0</v>
      </c>
      <c r="V324" s="187">
        <f>U324*H324</f>
        <v>0</v>
      </c>
      <c r="W324" s="187">
        <v>0</v>
      </c>
      <c r="X324" s="188">
        <f>W324*H324</f>
        <v>0</v>
      </c>
      <c r="Y324" s="35"/>
      <c r="Z324" s="35"/>
      <c r="AA324" s="35"/>
      <c r="AB324" s="35"/>
      <c r="AC324" s="35"/>
      <c r="AD324" s="35"/>
      <c r="AE324" s="35"/>
      <c r="AR324" s="189" t="s">
        <v>186</v>
      </c>
      <c r="AT324" s="189" t="s">
        <v>248</v>
      </c>
      <c r="AU324" s="189" t="s">
        <v>159</v>
      </c>
      <c r="AY324" s="18" t="s">
        <v>132</v>
      </c>
      <c r="BE324" s="190">
        <f>IF(O324="základní",K324,0)</f>
        <v>0</v>
      </c>
      <c r="BF324" s="190">
        <f>IF(O324="snížená",K324,0)</f>
        <v>0</v>
      </c>
      <c r="BG324" s="190">
        <f>IF(O324="zákl. přenesená",K324,0)</f>
        <v>0</v>
      </c>
      <c r="BH324" s="190">
        <f>IF(O324="sníž. přenesená",K324,0)</f>
        <v>0</v>
      </c>
      <c r="BI324" s="190">
        <f>IF(O324="nulová",K324,0)</f>
        <v>0</v>
      </c>
      <c r="BJ324" s="18" t="s">
        <v>24</v>
      </c>
      <c r="BK324" s="190">
        <f>ROUND(P324*H324,2)</f>
        <v>0</v>
      </c>
      <c r="BL324" s="18" t="s">
        <v>140</v>
      </c>
      <c r="BM324" s="189" t="s">
        <v>417</v>
      </c>
    </row>
    <row r="325" spans="1:47" s="2" customFormat="1" ht="11.25">
      <c r="A325" s="35"/>
      <c r="B325" s="36"/>
      <c r="C325" s="37"/>
      <c r="D325" s="191" t="s">
        <v>142</v>
      </c>
      <c r="E325" s="37"/>
      <c r="F325" s="192" t="s">
        <v>416</v>
      </c>
      <c r="G325" s="37"/>
      <c r="H325" s="37"/>
      <c r="I325" s="193"/>
      <c r="J325" s="193"/>
      <c r="K325" s="37"/>
      <c r="L325" s="37"/>
      <c r="M325" s="40"/>
      <c r="N325" s="194"/>
      <c r="O325" s="195"/>
      <c r="P325" s="65"/>
      <c r="Q325" s="65"/>
      <c r="R325" s="65"/>
      <c r="S325" s="65"/>
      <c r="T325" s="65"/>
      <c r="U325" s="65"/>
      <c r="V325" s="65"/>
      <c r="W325" s="65"/>
      <c r="X325" s="66"/>
      <c r="Y325" s="35"/>
      <c r="Z325" s="35"/>
      <c r="AA325" s="35"/>
      <c r="AB325" s="35"/>
      <c r="AC325" s="35"/>
      <c r="AD325" s="35"/>
      <c r="AE325" s="35"/>
      <c r="AT325" s="18" t="s">
        <v>142</v>
      </c>
      <c r="AU325" s="18" t="s">
        <v>159</v>
      </c>
    </row>
    <row r="326" spans="1:47" s="2" customFormat="1" ht="19.5">
      <c r="A326" s="35"/>
      <c r="B326" s="36"/>
      <c r="C326" s="37"/>
      <c r="D326" s="191" t="s">
        <v>266</v>
      </c>
      <c r="E326" s="37"/>
      <c r="F326" s="238" t="s">
        <v>382</v>
      </c>
      <c r="G326" s="37"/>
      <c r="H326" s="37"/>
      <c r="I326" s="193"/>
      <c r="J326" s="193"/>
      <c r="K326" s="37"/>
      <c r="L326" s="37"/>
      <c r="M326" s="40"/>
      <c r="N326" s="194"/>
      <c r="O326" s="195"/>
      <c r="P326" s="65"/>
      <c r="Q326" s="65"/>
      <c r="R326" s="65"/>
      <c r="S326" s="65"/>
      <c r="T326" s="65"/>
      <c r="U326" s="65"/>
      <c r="V326" s="65"/>
      <c r="W326" s="65"/>
      <c r="X326" s="66"/>
      <c r="Y326" s="35"/>
      <c r="Z326" s="35"/>
      <c r="AA326" s="35"/>
      <c r="AB326" s="35"/>
      <c r="AC326" s="35"/>
      <c r="AD326" s="35"/>
      <c r="AE326" s="35"/>
      <c r="AT326" s="18" t="s">
        <v>266</v>
      </c>
      <c r="AU326" s="18" t="s">
        <v>159</v>
      </c>
    </row>
    <row r="327" spans="2:51" s="14" customFormat="1" ht="11.25">
      <c r="B327" s="207"/>
      <c r="C327" s="208"/>
      <c r="D327" s="191" t="s">
        <v>144</v>
      </c>
      <c r="E327" s="209" t="s">
        <v>33</v>
      </c>
      <c r="F327" s="210" t="s">
        <v>259</v>
      </c>
      <c r="G327" s="208"/>
      <c r="H327" s="209" t="s">
        <v>33</v>
      </c>
      <c r="I327" s="211"/>
      <c r="J327" s="211"/>
      <c r="K327" s="208"/>
      <c r="L327" s="208"/>
      <c r="M327" s="212"/>
      <c r="N327" s="213"/>
      <c r="O327" s="214"/>
      <c r="P327" s="214"/>
      <c r="Q327" s="214"/>
      <c r="R327" s="214"/>
      <c r="S327" s="214"/>
      <c r="T327" s="214"/>
      <c r="U327" s="214"/>
      <c r="V327" s="214"/>
      <c r="W327" s="214"/>
      <c r="X327" s="215"/>
      <c r="AT327" s="216" t="s">
        <v>144</v>
      </c>
      <c r="AU327" s="216" t="s">
        <v>159</v>
      </c>
      <c r="AV327" s="14" t="s">
        <v>24</v>
      </c>
      <c r="AW327" s="14" t="s">
        <v>5</v>
      </c>
      <c r="AX327" s="14" t="s">
        <v>80</v>
      </c>
      <c r="AY327" s="216" t="s">
        <v>132</v>
      </c>
    </row>
    <row r="328" spans="2:51" s="13" customFormat="1" ht="11.25">
      <c r="B328" s="196"/>
      <c r="C328" s="197"/>
      <c r="D328" s="191" t="s">
        <v>144</v>
      </c>
      <c r="E328" s="198" t="s">
        <v>33</v>
      </c>
      <c r="F328" s="199" t="s">
        <v>140</v>
      </c>
      <c r="G328" s="197"/>
      <c r="H328" s="200">
        <v>4</v>
      </c>
      <c r="I328" s="201"/>
      <c r="J328" s="201"/>
      <c r="K328" s="197"/>
      <c r="L328" s="197"/>
      <c r="M328" s="202"/>
      <c r="N328" s="203"/>
      <c r="O328" s="204"/>
      <c r="P328" s="204"/>
      <c r="Q328" s="204"/>
      <c r="R328" s="204"/>
      <c r="S328" s="204"/>
      <c r="T328" s="204"/>
      <c r="U328" s="204"/>
      <c r="V328" s="204"/>
      <c r="W328" s="204"/>
      <c r="X328" s="205"/>
      <c r="AT328" s="206" t="s">
        <v>144</v>
      </c>
      <c r="AU328" s="206" t="s">
        <v>159</v>
      </c>
      <c r="AV328" s="13" t="s">
        <v>89</v>
      </c>
      <c r="AW328" s="13" t="s">
        <v>5</v>
      </c>
      <c r="AX328" s="13" t="s">
        <v>80</v>
      </c>
      <c r="AY328" s="206" t="s">
        <v>132</v>
      </c>
    </row>
    <row r="329" spans="2:51" s="15" customFormat="1" ht="11.25">
      <c r="B329" s="217"/>
      <c r="C329" s="218"/>
      <c r="D329" s="191" t="s">
        <v>144</v>
      </c>
      <c r="E329" s="219" t="s">
        <v>33</v>
      </c>
      <c r="F329" s="220" t="s">
        <v>260</v>
      </c>
      <c r="G329" s="218"/>
      <c r="H329" s="221">
        <v>4</v>
      </c>
      <c r="I329" s="222"/>
      <c r="J329" s="222"/>
      <c r="K329" s="218"/>
      <c r="L329" s="218"/>
      <c r="M329" s="223"/>
      <c r="N329" s="224"/>
      <c r="O329" s="225"/>
      <c r="P329" s="225"/>
      <c r="Q329" s="225"/>
      <c r="R329" s="225"/>
      <c r="S329" s="225"/>
      <c r="T329" s="225"/>
      <c r="U329" s="225"/>
      <c r="V329" s="225"/>
      <c r="W329" s="225"/>
      <c r="X329" s="226"/>
      <c r="AT329" s="227" t="s">
        <v>144</v>
      </c>
      <c r="AU329" s="227" t="s">
        <v>159</v>
      </c>
      <c r="AV329" s="15" t="s">
        <v>140</v>
      </c>
      <c r="AW329" s="15" t="s">
        <v>5</v>
      </c>
      <c r="AX329" s="15" t="s">
        <v>24</v>
      </c>
      <c r="AY329" s="227" t="s">
        <v>132</v>
      </c>
    </row>
    <row r="330" spans="1:65" s="2" customFormat="1" ht="24.2" customHeight="1">
      <c r="A330" s="35"/>
      <c r="B330" s="36"/>
      <c r="C330" s="177" t="s">
        <v>418</v>
      </c>
      <c r="D330" s="177" t="s">
        <v>135</v>
      </c>
      <c r="E330" s="178" t="s">
        <v>419</v>
      </c>
      <c r="F330" s="179" t="s">
        <v>420</v>
      </c>
      <c r="G330" s="180" t="s">
        <v>162</v>
      </c>
      <c r="H330" s="181">
        <v>3</v>
      </c>
      <c r="I330" s="182"/>
      <c r="J330" s="182"/>
      <c r="K330" s="183">
        <f>ROUND(P330*H330,2)</f>
        <v>0</v>
      </c>
      <c r="L330" s="179" t="s">
        <v>139</v>
      </c>
      <c r="M330" s="40"/>
      <c r="N330" s="184" t="s">
        <v>33</v>
      </c>
      <c r="O330" s="185" t="s">
        <v>49</v>
      </c>
      <c r="P330" s="186">
        <f>I330+J330</f>
        <v>0</v>
      </c>
      <c r="Q330" s="186">
        <f>ROUND(I330*H330,2)</f>
        <v>0</v>
      </c>
      <c r="R330" s="186">
        <f>ROUND(J330*H330,2)</f>
        <v>0</v>
      </c>
      <c r="S330" s="65"/>
      <c r="T330" s="187">
        <f>S330*H330</f>
        <v>0</v>
      </c>
      <c r="U330" s="187">
        <v>0</v>
      </c>
      <c r="V330" s="187">
        <f>U330*H330</f>
        <v>0</v>
      </c>
      <c r="W330" s="187">
        <v>0</v>
      </c>
      <c r="X330" s="188">
        <f>W330*H330</f>
        <v>0</v>
      </c>
      <c r="Y330" s="35"/>
      <c r="Z330" s="35"/>
      <c r="AA330" s="35"/>
      <c r="AB330" s="35"/>
      <c r="AC330" s="35"/>
      <c r="AD330" s="35"/>
      <c r="AE330" s="35"/>
      <c r="AR330" s="189" t="s">
        <v>140</v>
      </c>
      <c r="AT330" s="189" t="s">
        <v>135</v>
      </c>
      <c r="AU330" s="189" t="s">
        <v>159</v>
      </c>
      <c r="AY330" s="18" t="s">
        <v>132</v>
      </c>
      <c r="BE330" s="190">
        <f>IF(O330="základní",K330,0)</f>
        <v>0</v>
      </c>
      <c r="BF330" s="190">
        <f>IF(O330="snížená",K330,0)</f>
        <v>0</v>
      </c>
      <c r="BG330" s="190">
        <f>IF(O330="zákl. přenesená",K330,0)</f>
        <v>0</v>
      </c>
      <c r="BH330" s="190">
        <f>IF(O330="sníž. přenesená",K330,0)</f>
        <v>0</v>
      </c>
      <c r="BI330" s="190">
        <f>IF(O330="nulová",K330,0)</f>
        <v>0</v>
      </c>
      <c r="BJ330" s="18" t="s">
        <v>24</v>
      </c>
      <c r="BK330" s="190">
        <f>ROUND(P330*H330,2)</f>
        <v>0</v>
      </c>
      <c r="BL330" s="18" t="s">
        <v>140</v>
      </c>
      <c r="BM330" s="189" t="s">
        <v>421</v>
      </c>
    </row>
    <row r="331" spans="1:47" s="2" customFormat="1" ht="11.25">
      <c r="A331" s="35"/>
      <c r="B331" s="36"/>
      <c r="C331" s="37"/>
      <c r="D331" s="191" t="s">
        <v>142</v>
      </c>
      <c r="E331" s="37"/>
      <c r="F331" s="192" t="s">
        <v>422</v>
      </c>
      <c r="G331" s="37"/>
      <c r="H331" s="37"/>
      <c r="I331" s="193"/>
      <c r="J331" s="193"/>
      <c r="K331" s="37"/>
      <c r="L331" s="37"/>
      <c r="M331" s="40"/>
      <c r="N331" s="194"/>
      <c r="O331" s="195"/>
      <c r="P331" s="65"/>
      <c r="Q331" s="65"/>
      <c r="R331" s="65"/>
      <c r="S331" s="65"/>
      <c r="T331" s="65"/>
      <c r="U331" s="65"/>
      <c r="V331" s="65"/>
      <c r="W331" s="65"/>
      <c r="X331" s="66"/>
      <c r="Y331" s="35"/>
      <c r="Z331" s="35"/>
      <c r="AA331" s="35"/>
      <c r="AB331" s="35"/>
      <c r="AC331" s="35"/>
      <c r="AD331" s="35"/>
      <c r="AE331" s="35"/>
      <c r="AT331" s="18" t="s">
        <v>142</v>
      </c>
      <c r="AU331" s="18" t="s">
        <v>159</v>
      </c>
    </row>
    <row r="332" spans="2:51" s="14" customFormat="1" ht="11.25">
      <c r="B332" s="207"/>
      <c r="C332" s="208"/>
      <c r="D332" s="191" t="s">
        <v>144</v>
      </c>
      <c r="E332" s="209" t="s">
        <v>33</v>
      </c>
      <c r="F332" s="210" t="s">
        <v>259</v>
      </c>
      <c r="G332" s="208"/>
      <c r="H332" s="209" t="s">
        <v>33</v>
      </c>
      <c r="I332" s="211"/>
      <c r="J332" s="211"/>
      <c r="K332" s="208"/>
      <c r="L332" s="208"/>
      <c r="M332" s="212"/>
      <c r="N332" s="213"/>
      <c r="O332" s="214"/>
      <c r="P332" s="214"/>
      <c r="Q332" s="214"/>
      <c r="R332" s="214"/>
      <c r="S332" s="214"/>
      <c r="T332" s="214"/>
      <c r="U332" s="214"/>
      <c r="V332" s="214"/>
      <c r="W332" s="214"/>
      <c r="X332" s="215"/>
      <c r="AT332" s="216" t="s">
        <v>144</v>
      </c>
      <c r="AU332" s="216" t="s">
        <v>159</v>
      </c>
      <c r="AV332" s="14" t="s">
        <v>24</v>
      </c>
      <c r="AW332" s="14" t="s">
        <v>5</v>
      </c>
      <c r="AX332" s="14" t="s">
        <v>80</v>
      </c>
      <c r="AY332" s="216" t="s">
        <v>132</v>
      </c>
    </row>
    <row r="333" spans="2:51" s="13" customFormat="1" ht="11.25">
      <c r="B333" s="196"/>
      <c r="C333" s="197"/>
      <c r="D333" s="191" t="s">
        <v>144</v>
      </c>
      <c r="E333" s="198" t="s">
        <v>33</v>
      </c>
      <c r="F333" s="199" t="s">
        <v>159</v>
      </c>
      <c r="G333" s="197"/>
      <c r="H333" s="200">
        <v>3</v>
      </c>
      <c r="I333" s="201"/>
      <c r="J333" s="201"/>
      <c r="K333" s="197"/>
      <c r="L333" s="197"/>
      <c r="M333" s="202"/>
      <c r="N333" s="203"/>
      <c r="O333" s="204"/>
      <c r="P333" s="204"/>
      <c r="Q333" s="204"/>
      <c r="R333" s="204"/>
      <c r="S333" s="204"/>
      <c r="T333" s="204"/>
      <c r="U333" s="204"/>
      <c r="V333" s="204"/>
      <c r="W333" s="204"/>
      <c r="X333" s="205"/>
      <c r="AT333" s="206" t="s">
        <v>144</v>
      </c>
      <c r="AU333" s="206" t="s">
        <v>159</v>
      </c>
      <c r="AV333" s="13" t="s">
        <v>89</v>
      </c>
      <c r="AW333" s="13" t="s">
        <v>5</v>
      </c>
      <c r="AX333" s="13" t="s">
        <v>80</v>
      </c>
      <c r="AY333" s="206" t="s">
        <v>132</v>
      </c>
    </row>
    <row r="334" spans="2:51" s="15" customFormat="1" ht="11.25">
      <c r="B334" s="217"/>
      <c r="C334" s="218"/>
      <c r="D334" s="191" t="s">
        <v>144</v>
      </c>
      <c r="E334" s="219" t="s">
        <v>33</v>
      </c>
      <c r="F334" s="220" t="s">
        <v>260</v>
      </c>
      <c r="G334" s="218"/>
      <c r="H334" s="221">
        <v>3</v>
      </c>
      <c r="I334" s="222"/>
      <c r="J334" s="222"/>
      <c r="K334" s="218"/>
      <c r="L334" s="218"/>
      <c r="M334" s="223"/>
      <c r="N334" s="224"/>
      <c r="O334" s="225"/>
      <c r="P334" s="225"/>
      <c r="Q334" s="225"/>
      <c r="R334" s="225"/>
      <c r="S334" s="225"/>
      <c r="T334" s="225"/>
      <c r="U334" s="225"/>
      <c r="V334" s="225"/>
      <c r="W334" s="225"/>
      <c r="X334" s="226"/>
      <c r="AT334" s="227" t="s">
        <v>144</v>
      </c>
      <c r="AU334" s="227" t="s">
        <v>159</v>
      </c>
      <c r="AV334" s="15" t="s">
        <v>140</v>
      </c>
      <c r="AW334" s="15" t="s">
        <v>5</v>
      </c>
      <c r="AX334" s="15" t="s">
        <v>24</v>
      </c>
      <c r="AY334" s="227" t="s">
        <v>132</v>
      </c>
    </row>
    <row r="335" spans="1:65" s="2" customFormat="1" ht="14.45" customHeight="1">
      <c r="A335" s="35"/>
      <c r="B335" s="36"/>
      <c r="C335" s="228" t="s">
        <v>357</v>
      </c>
      <c r="D335" s="228" t="s">
        <v>248</v>
      </c>
      <c r="E335" s="229" t="s">
        <v>423</v>
      </c>
      <c r="F335" s="230" t="s">
        <v>424</v>
      </c>
      <c r="G335" s="231" t="s">
        <v>162</v>
      </c>
      <c r="H335" s="232">
        <v>3</v>
      </c>
      <c r="I335" s="233"/>
      <c r="J335" s="234"/>
      <c r="K335" s="235">
        <f>ROUND(P335*H335,2)</f>
        <v>0</v>
      </c>
      <c r="L335" s="230" t="s">
        <v>33</v>
      </c>
      <c r="M335" s="236"/>
      <c r="N335" s="237" t="s">
        <v>33</v>
      </c>
      <c r="O335" s="185" t="s">
        <v>49</v>
      </c>
      <c r="P335" s="186">
        <f>I335+J335</f>
        <v>0</v>
      </c>
      <c r="Q335" s="186">
        <f>ROUND(I335*H335,2)</f>
        <v>0</v>
      </c>
      <c r="R335" s="186">
        <f>ROUND(J335*H335,2)</f>
        <v>0</v>
      </c>
      <c r="S335" s="65"/>
      <c r="T335" s="187">
        <f>S335*H335</f>
        <v>0</v>
      </c>
      <c r="U335" s="187">
        <v>0</v>
      </c>
      <c r="V335" s="187">
        <f>U335*H335</f>
        <v>0</v>
      </c>
      <c r="W335" s="187">
        <v>0</v>
      </c>
      <c r="X335" s="188">
        <f>W335*H335</f>
        <v>0</v>
      </c>
      <c r="Y335" s="35"/>
      <c r="Z335" s="35"/>
      <c r="AA335" s="35"/>
      <c r="AB335" s="35"/>
      <c r="AC335" s="35"/>
      <c r="AD335" s="35"/>
      <c r="AE335" s="35"/>
      <c r="AR335" s="189" t="s">
        <v>186</v>
      </c>
      <c r="AT335" s="189" t="s">
        <v>248</v>
      </c>
      <c r="AU335" s="189" t="s">
        <v>159</v>
      </c>
      <c r="AY335" s="18" t="s">
        <v>132</v>
      </c>
      <c r="BE335" s="190">
        <f>IF(O335="základní",K335,0)</f>
        <v>0</v>
      </c>
      <c r="BF335" s="190">
        <f>IF(O335="snížená",K335,0)</f>
        <v>0</v>
      </c>
      <c r="BG335" s="190">
        <f>IF(O335="zákl. přenesená",K335,0)</f>
        <v>0</v>
      </c>
      <c r="BH335" s="190">
        <f>IF(O335="sníž. přenesená",K335,0)</f>
        <v>0</v>
      </c>
      <c r="BI335" s="190">
        <f>IF(O335="nulová",K335,0)</f>
        <v>0</v>
      </c>
      <c r="BJ335" s="18" t="s">
        <v>24</v>
      </c>
      <c r="BK335" s="190">
        <f>ROUND(P335*H335,2)</f>
        <v>0</v>
      </c>
      <c r="BL335" s="18" t="s">
        <v>140</v>
      </c>
      <c r="BM335" s="189" t="s">
        <v>425</v>
      </c>
    </row>
    <row r="336" spans="1:47" s="2" customFormat="1" ht="11.25">
      <c r="A336" s="35"/>
      <c r="B336" s="36"/>
      <c r="C336" s="37"/>
      <c r="D336" s="191" t="s">
        <v>142</v>
      </c>
      <c r="E336" s="37"/>
      <c r="F336" s="192" t="s">
        <v>424</v>
      </c>
      <c r="G336" s="37"/>
      <c r="H336" s="37"/>
      <c r="I336" s="193"/>
      <c r="J336" s="193"/>
      <c r="K336" s="37"/>
      <c r="L336" s="37"/>
      <c r="M336" s="40"/>
      <c r="N336" s="194"/>
      <c r="O336" s="195"/>
      <c r="P336" s="65"/>
      <c r="Q336" s="65"/>
      <c r="R336" s="65"/>
      <c r="S336" s="65"/>
      <c r="T336" s="65"/>
      <c r="U336" s="65"/>
      <c r="V336" s="65"/>
      <c r="W336" s="65"/>
      <c r="X336" s="66"/>
      <c r="Y336" s="35"/>
      <c r="Z336" s="35"/>
      <c r="AA336" s="35"/>
      <c r="AB336" s="35"/>
      <c r="AC336" s="35"/>
      <c r="AD336" s="35"/>
      <c r="AE336" s="35"/>
      <c r="AT336" s="18" t="s">
        <v>142</v>
      </c>
      <c r="AU336" s="18" t="s">
        <v>159</v>
      </c>
    </row>
    <row r="337" spans="1:47" s="2" customFormat="1" ht="19.5">
      <c r="A337" s="35"/>
      <c r="B337" s="36"/>
      <c r="C337" s="37"/>
      <c r="D337" s="191" t="s">
        <v>266</v>
      </c>
      <c r="E337" s="37"/>
      <c r="F337" s="238" t="s">
        <v>382</v>
      </c>
      <c r="G337" s="37"/>
      <c r="H337" s="37"/>
      <c r="I337" s="193"/>
      <c r="J337" s="193"/>
      <c r="K337" s="37"/>
      <c r="L337" s="37"/>
      <c r="M337" s="40"/>
      <c r="N337" s="194"/>
      <c r="O337" s="195"/>
      <c r="P337" s="65"/>
      <c r="Q337" s="65"/>
      <c r="R337" s="65"/>
      <c r="S337" s="65"/>
      <c r="T337" s="65"/>
      <c r="U337" s="65"/>
      <c r="V337" s="65"/>
      <c r="W337" s="65"/>
      <c r="X337" s="66"/>
      <c r="Y337" s="35"/>
      <c r="Z337" s="35"/>
      <c r="AA337" s="35"/>
      <c r="AB337" s="35"/>
      <c r="AC337" s="35"/>
      <c r="AD337" s="35"/>
      <c r="AE337" s="35"/>
      <c r="AT337" s="18" t="s">
        <v>266</v>
      </c>
      <c r="AU337" s="18" t="s">
        <v>159</v>
      </c>
    </row>
    <row r="338" spans="2:51" s="14" customFormat="1" ht="11.25">
      <c r="B338" s="207"/>
      <c r="C338" s="208"/>
      <c r="D338" s="191" t="s">
        <v>144</v>
      </c>
      <c r="E338" s="209" t="s">
        <v>33</v>
      </c>
      <c r="F338" s="210" t="s">
        <v>259</v>
      </c>
      <c r="G338" s="208"/>
      <c r="H338" s="209" t="s">
        <v>33</v>
      </c>
      <c r="I338" s="211"/>
      <c r="J338" s="211"/>
      <c r="K338" s="208"/>
      <c r="L338" s="208"/>
      <c r="M338" s="212"/>
      <c r="N338" s="213"/>
      <c r="O338" s="214"/>
      <c r="P338" s="214"/>
      <c r="Q338" s="214"/>
      <c r="R338" s="214"/>
      <c r="S338" s="214"/>
      <c r="T338" s="214"/>
      <c r="U338" s="214"/>
      <c r="V338" s="214"/>
      <c r="W338" s="214"/>
      <c r="X338" s="215"/>
      <c r="AT338" s="216" t="s">
        <v>144</v>
      </c>
      <c r="AU338" s="216" t="s">
        <v>159</v>
      </c>
      <c r="AV338" s="14" t="s">
        <v>24</v>
      </c>
      <c r="AW338" s="14" t="s">
        <v>5</v>
      </c>
      <c r="AX338" s="14" t="s">
        <v>80</v>
      </c>
      <c r="AY338" s="216" t="s">
        <v>132</v>
      </c>
    </row>
    <row r="339" spans="2:51" s="13" customFormat="1" ht="11.25">
      <c r="B339" s="196"/>
      <c r="C339" s="197"/>
      <c r="D339" s="191" t="s">
        <v>144</v>
      </c>
      <c r="E339" s="198" t="s">
        <v>33</v>
      </c>
      <c r="F339" s="199" t="s">
        <v>159</v>
      </c>
      <c r="G339" s="197"/>
      <c r="H339" s="200">
        <v>3</v>
      </c>
      <c r="I339" s="201"/>
      <c r="J339" s="201"/>
      <c r="K339" s="197"/>
      <c r="L339" s="197"/>
      <c r="M339" s="202"/>
      <c r="N339" s="203"/>
      <c r="O339" s="204"/>
      <c r="P339" s="204"/>
      <c r="Q339" s="204"/>
      <c r="R339" s="204"/>
      <c r="S339" s="204"/>
      <c r="T339" s="204"/>
      <c r="U339" s="204"/>
      <c r="V339" s="204"/>
      <c r="W339" s="204"/>
      <c r="X339" s="205"/>
      <c r="AT339" s="206" t="s">
        <v>144</v>
      </c>
      <c r="AU339" s="206" t="s">
        <v>159</v>
      </c>
      <c r="AV339" s="13" t="s">
        <v>89</v>
      </c>
      <c r="AW339" s="13" t="s">
        <v>5</v>
      </c>
      <c r="AX339" s="13" t="s">
        <v>80</v>
      </c>
      <c r="AY339" s="206" t="s">
        <v>132</v>
      </c>
    </row>
    <row r="340" spans="2:51" s="15" customFormat="1" ht="11.25">
      <c r="B340" s="217"/>
      <c r="C340" s="218"/>
      <c r="D340" s="191" t="s">
        <v>144</v>
      </c>
      <c r="E340" s="219" t="s">
        <v>33</v>
      </c>
      <c r="F340" s="220" t="s">
        <v>260</v>
      </c>
      <c r="G340" s="218"/>
      <c r="H340" s="221">
        <v>3</v>
      </c>
      <c r="I340" s="222"/>
      <c r="J340" s="222"/>
      <c r="K340" s="218"/>
      <c r="L340" s="218"/>
      <c r="M340" s="223"/>
      <c r="N340" s="224"/>
      <c r="O340" s="225"/>
      <c r="P340" s="225"/>
      <c r="Q340" s="225"/>
      <c r="R340" s="225"/>
      <c r="S340" s="225"/>
      <c r="T340" s="225"/>
      <c r="U340" s="225"/>
      <c r="V340" s="225"/>
      <c r="W340" s="225"/>
      <c r="X340" s="226"/>
      <c r="AT340" s="227" t="s">
        <v>144</v>
      </c>
      <c r="AU340" s="227" t="s">
        <v>159</v>
      </c>
      <c r="AV340" s="15" t="s">
        <v>140</v>
      </c>
      <c r="AW340" s="15" t="s">
        <v>5</v>
      </c>
      <c r="AX340" s="15" t="s">
        <v>24</v>
      </c>
      <c r="AY340" s="227" t="s">
        <v>132</v>
      </c>
    </row>
    <row r="341" spans="1:65" s="2" customFormat="1" ht="24.2" customHeight="1">
      <c r="A341" s="35"/>
      <c r="B341" s="36"/>
      <c r="C341" s="177" t="s">
        <v>426</v>
      </c>
      <c r="D341" s="177" t="s">
        <v>135</v>
      </c>
      <c r="E341" s="178" t="s">
        <v>427</v>
      </c>
      <c r="F341" s="179" t="s">
        <v>428</v>
      </c>
      <c r="G341" s="180" t="s">
        <v>162</v>
      </c>
      <c r="H341" s="181">
        <v>6</v>
      </c>
      <c r="I341" s="182"/>
      <c r="J341" s="182"/>
      <c r="K341" s="183">
        <f>ROUND(P341*H341,2)</f>
        <v>0</v>
      </c>
      <c r="L341" s="179" t="s">
        <v>139</v>
      </c>
      <c r="M341" s="40"/>
      <c r="N341" s="184" t="s">
        <v>33</v>
      </c>
      <c r="O341" s="185" t="s">
        <v>49</v>
      </c>
      <c r="P341" s="186">
        <f>I341+J341</f>
        <v>0</v>
      </c>
      <c r="Q341" s="186">
        <f>ROUND(I341*H341,2)</f>
        <v>0</v>
      </c>
      <c r="R341" s="186">
        <f>ROUND(J341*H341,2)</f>
        <v>0</v>
      </c>
      <c r="S341" s="65"/>
      <c r="T341" s="187">
        <f>S341*H341</f>
        <v>0</v>
      </c>
      <c r="U341" s="187">
        <v>0</v>
      </c>
      <c r="V341" s="187">
        <f>U341*H341</f>
        <v>0</v>
      </c>
      <c r="W341" s="187">
        <v>0</v>
      </c>
      <c r="X341" s="188">
        <f>W341*H341</f>
        <v>0</v>
      </c>
      <c r="Y341" s="35"/>
      <c r="Z341" s="35"/>
      <c r="AA341" s="35"/>
      <c r="AB341" s="35"/>
      <c r="AC341" s="35"/>
      <c r="AD341" s="35"/>
      <c r="AE341" s="35"/>
      <c r="AR341" s="189" t="s">
        <v>140</v>
      </c>
      <c r="AT341" s="189" t="s">
        <v>135</v>
      </c>
      <c r="AU341" s="189" t="s">
        <v>159</v>
      </c>
      <c r="AY341" s="18" t="s">
        <v>132</v>
      </c>
      <c r="BE341" s="190">
        <f>IF(O341="základní",K341,0)</f>
        <v>0</v>
      </c>
      <c r="BF341" s="190">
        <f>IF(O341="snížená",K341,0)</f>
        <v>0</v>
      </c>
      <c r="BG341" s="190">
        <f>IF(O341="zákl. přenesená",K341,0)</f>
        <v>0</v>
      </c>
      <c r="BH341" s="190">
        <f>IF(O341="sníž. přenesená",K341,0)</f>
        <v>0</v>
      </c>
      <c r="BI341" s="190">
        <f>IF(O341="nulová",K341,0)</f>
        <v>0</v>
      </c>
      <c r="BJ341" s="18" t="s">
        <v>24</v>
      </c>
      <c r="BK341" s="190">
        <f>ROUND(P341*H341,2)</f>
        <v>0</v>
      </c>
      <c r="BL341" s="18" t="s">
        <v>140</v>
      </c>
      <c r="BM341" s="189" t="s">
        <v>429</v>
      </c>
    </row>
    <row r="342" spans="1:47" s="2" customFormat="1" ht="19.5">
      <c r="A342" s="35"/>
      <c r="B342" s="36"/>
      <c r="C342" s="37"/>
      <c r="D342" s="191" t="s">
        <v>142</v>
      </c>
      <c r="E342" s="37"/>
      <c r="F342" s="192" t="s">
        <v>430</v>
      </c>
      <c r="G342" s="37"/>
      <c r="H342" s="37"/>
      <c r="I342" s="193"/>
      <c r="J342" s="193"/>
      <c r="K342" s="37"/>
      <c r="L342" s="37"/>
      <c r="M342" s="40"/>
      <c r="N342" s="194"/>
      <c r="O342" s="195"/>
      <c r="P342" s="65"/>
      <c r="Q342" s="65"/>
      <c r="R342" s="65"/>
      <c r="S342" s="65"/>
      <c r="T342" s="65"/>
      <c r="U342" s="65"/>
      <c r="V342" s="65"/>
      <c r="W342" s="65"/>
      <c r="X342" s="66"/>
      <c r="Y342" s="35"/>
      <c r="Z342" s="35"/>
      <c r="AA342" s="35"/>
      <c r="AB342" s="35"/>
      <c r="AC342" s="35"/>
      <c r="AD342" s="35"/>
      <c r="AE342" s="35"/>
      <c r="AT342" s="18" t="s">
        <v>142</v>
      </c>
      <c r="AU342" s="18" t="s">
        <v>159</v>
      </c>
    </row>
    <row r="343" spans="2:51" s="14" customFormat="1" ht="11.25">
      <c r="B343" s="207"/>
      <c r="C343" s="208"/>
      <c r="D343" s="191" t="s">
        <v>144</v>
      </c>
      <c r="E343" s="209" t="s">
        <v>33</v>
      </c>
      <c r="F343" s="210" t="s">
        <v>259</v>
      </c>
      <c r="G343" s="208"/>
      <c r="H343" s="209" t="s">
        <v>33</v>
      </c>
      <c r="I343" s="211"/>
      <c r="J343" s="211"/>
      <c r="K343" s="208"/>
      <c r="L343" s="208"/>
      <c r="M343" s="212"/>
      <c r="N343" s="213"/>
      <c r="O343" s="214"/>
      <c r="P343" s="214"/>
      <c r="Q343" s="214"/>
      <c r="R343" s="214"/>
      <c r="S343" s="214"/>
      <c r="T343" s="214"/>
      <c r="U343" s="214"/>
      <c r="V343" s="214"/>
      <c r="W343" s="214"/>
      <c r="X343" s="215"/>
      <c r="AT343" s="216" t="s">
        <v>144</v>
      </c>
      <c r="AU343" s="216" t="s">
        <v>159</v>
      </c>
      <c r="AV343" s="14" t="s">
        <v>24</v>
      </c>
      <c r="AW343" s="14" t="s">
        <v>5</v>
      </c>
      <c r="AX343" s="14" t="s">
        <v>80</v>
      </c>
      <c r="AY343" s="216" t="s">
        <v>132</v>
      </c>
    </row>
    <row r="344" spans="2:51" s="13" customFormat="1" ht="11.25">
      <c r="B344" s="196"/>
      <c r="C344" s="197"/>
      <c r="D344" s="191" t="s">
        <v>144</v>
      </c>
      <c r="E344" s="198" t="s">
        <v>33</v>
      </c>
      <c r="F344" s="199" t="s">
        <v>133</v>
      </c>
      <c r="G344" s="197"/>
      <c r="H344" s="200">
        <v>6</v>
      </c>
      <c r="I344" s="201"/>
      <c r="J344" s="201"/>
      <c r="K344" s="197"/>
      <c r="L344" s="197"/>
      <c r="M344" s="202"/>
      <c r="N344" s="203"/>
      <c r="O344" s="204"/>
      <c r="P344" s="204"/>
      <c r="Q344" s="204"/>
      <c r="R344" s="204"/>
      <c r="S344" s="204"/>
      <c r="T344" s="204"/>
      <c r="U344" s="204"/>
      <c r="V344" s="204"/>
      <c r="W344" s="204"/>
      <c r="X344" s="205"/>
      <c r="AT344" s="206" t="s">
        <v>144</v>
      </c>
      <c r="AU344" s="206" t="s">
        <v>159</v>
      </c>
      <c r="AV344" s="13" t="s">
        <v>89</v>
      </c>
      <c r="AW344" s="13" t="s">
        <v>5</v>
      </c>
      <c r="AX344" s="13" t="s">
        <v>80</v>
      </c>
      <c r="AY344" s="206" t="s">
        <v>132</v>
      </c>
    </row>
    <row r="345" spans="2:51" s="15" customFormat="1" ht="11.25">
      <c r="B345" s="217"/>
      <c r="C345" s="218"/>
      <c r="D345" s="191" t="s">
        <v>144</v>
      </c>
      <c r="E345" s="219" t="s">
        <v>33</v>
      </c>
      <c r="F345" s="220" t="s">
        <v>260</v>
      </c>
      <c r="G345" s="218"/>
      <c r="H345" s="221">
        <v>6</v>
      </c>
      <c r="I345" s="222"/>
      <c r="J345" s="222"/>
      <c r="K345" s="218"/>
      <c r="L345" s="218"/>
      <c r="M345" s="223"/>
      <c r="N345" s="224"/>
      <c r="O345" s="225"/>
      <c r="P345" s="225"/>
      <c r="Q345" s="225"/>
      <c r="R345" s="225"/>
      <c r="S345" s="225"/>
      <c r="T345" s="225"/>
      <c r="U345" s="225"/>
      <c r="V345" s="225"/>
      <c r="W345" s="225"/>
      <c r="X345" s="226"/>
      <c r="AT345" s="227" t="s">
        <v>144</v>
      </c>
      <c r="AU345" s="227" t="s">
        <v>159</v>
      </c>
      <c r="AV345" s="15" t="s">
        <v>140</v>
      </c>
      <c r="AW345" s="15" t="s">
        <v>5</v>
      </c>
      <c r="AX345" s="15" t="s">
        <v>24</v>
      </c>
      <c r="AY345" s="227" t="s">
        <v>132</v>
      </c>
    </row>
    <row r="346" spans="1:65" s="2" customFormat="1" ht="14.45" customHeight="1">
      <c r="A346" s="35"/>
      <c r="B346" s="36"/>
      <c r="C346" s="228" t="s">
        <v>431</v>
      </c>
      <c r="D346" s="228" t="s">
        <v>248</v>
      </c>
      <c r="E346" s="229" t="s">
        <v>432</v>
      </c>
      <c r="F346" s="230" t="s">
        <v>433</v>
      </c>
      <c r="G346" s="231" t="s">
        <v>162</v>
      </c>
      <c r="H346" s="232">
        <v>6</v>
      </c>
      <c r="I346" s="233"/>
      <c r="J346" s="234"/>
      <c r="K346" s="235">
        <f>ROUND(P346*H346,2)</f>
        <v>0</v>
      </c>
      <c r="L346" s="230" t="s">
        <v>33</v>
      </c>
      <c r="M346" s="236"/>
      <c r="N346" s="237" t="s">
        <v>33</v>
      </c>
      <c r="O346" s="185" t="s">
        <v>49</v>
      </c>
      <c r="P346" s="186">
        <f>I346+J346</f>
        <v>0</v>
      </c>
      <c r="Q346" s="186">
        <f>ROUND(I346*H346,2)</f>
        <v>0</v>
      </c>
      <c r="R346" s="186">
        <f>ROUND(J346*H346,2)</f>
        <v>0</v>
      </c>
      <c r="S346" s="65"/>
      <c r="T346" s="187">
        <f>S346*H346</f>
        <v>0</v>
      </c>
      <c r="U346" s="187">
        <v>0</v>
      </c>
      <c r="V346" s="187">
        <f>U346*H346</f>
        <v>0</v>
      </c>
      <c r="W346" s="187">
        <v>0</v>
      </c>
      <c r="X346" s="188">
        <f>W346*H346</f>
        <v>0</v>
      </c>
      <c r="Y346" s="35"/>
      <c r="Z346" s="35"/>
      <c r="AA346" s="35"/>
      <c r="AB346" s="35"/>
      <c r="AC346" s="35"/>
      <c r="AD346" s="35"/>
      <c r="AE346" s="35"/>
      <c r="AR346" s="189" t="s">
        <v>186</v>
      </c>
      <c r="AT346" s="189" t="s">
        <v>248</v>
      </c>
      <c r="AU346" s="189" t="s">
        <v>159</v>
      </c>
      <c r="AY346" s="18" t="s">
        <v>132</v>
      </c>
      <c r="BE346" s="190">
        <f>IF(O346="základní",K346,0)</f>
        <v>0</v>
      </c>
      <c r="BF346" s="190">
        <f>IF(O346="snížená",K346,0)</f>
        <v>0</v>
      </c>
      <c r="BG346" s="190">
        <f>IF(O346="zákl. přenesená",K346,0)</f>
        <v>0</v>
      </c>
      <c r="BH346" s="190">
        <f>IF(O346="sníž. přenesená",K346,0)</f>
        <v>0</v>
      </c>
      <c r="BI346" s="190">
        <f>IF(O346="nulová",K346,0)</f>
        <v>0</v>
      </c>
      <c r="BJ346" s="18" t="s">
        <v>24</v>
      </c>
      <c r="BK346" s="190">
        <f>ROUND(P346*H346,2)</f>
        <v>0</v>
      </c>
      <c r="BL346" s="18" t="s">
        <v>140</v>
      </c>
      <c r="BM346" s="189" t="s">
        <v>434</v>
      </c>
    </row>
    <row r="347" spans="1:47" s="2" customFormat="1" ht="11.25">
      <c r="A347" s="35"/>
      <c r="B347" s="36"/>
      <c r="C347" s="37"/>
      <c r="D347" s="191" t="s">
        <v>142</v>
      </c>
      <c r="E347" s="37"/>
      <c r="F347" s="192" t="s">
        <v>435</v>
      </c>
      <c r="G347" s="37"/>
      <c r="H347" s="37"/>
      <c r="I347" s="193"/>
      <c r="J347" s="193"/>
      <c r="K347" s="37"/>
      <c r="L347" s="37"/>
      <c r="M347" s="40"/>
      <c r="N347" s="194"/>
      <c r="O347" s="195"/>
      <c r="P347" s="65"/>
      <c r="Q347" s="65"/>
      <c r="R347" s="65"/>
      <c r="S347" s="65"/>
      <c r="T347" s="65"/>
      <c r="U347" s="65"/>
      <c r="V347" s="65"/>
      <c r="W347" s="65"/>
      <c r="X347" s="66"/>
      <c r="Y347" s="35"/>
      <c r="Z347" s="35"/>
      <c r="AA347" s="35"/>
      <c r="AB347" s="35"/>
      <c r="AC347" s="35"/>
      <c r="AD347" s="35"/>
      <c r="AE347" s="35"/>
      <c r="AT347" s="18" t="s">
        <v>142</v>
      </c>
      <c r="AU347" s="18" t="s">
        <v>159</v>
      </c>
    </row>
    <row r="348" spans="1:47" s="2" customFormat="1" ht="19.5">
      <c r="A348" s="35"/>
      <c r="B348" s="36"/>
      <c r="C348" s="37"/>
      <c r="D348" s="191" t="s">
        <v>266</v>
      </c>
      <c r="E348" s="37"/>
      <c r="F348" s="238" t="s">
        <v>351</v>
      </c>
      <c r="G348" s="37"/>
      <c r="H348" s="37"/>
      <c r="I348" s="193"/>
      <c r="J348" s="193"/>
      <c r="K348" s="37"/>
      <c r="L348" s="37"/>
      <c r="M348" s="40"/>
      <c r="N348" s="194"/>
      <c r="O348" s="195"/>
      <c r="P348" s="65"/>
      <c r="Q348" s="65"/>
      <c r="R348" s="65"/>
      <c r="S348" s="65"/>
      <c r="T348" s="65"/>
      <c r="U348" s="65"/>
      <c r="V348" s="65"/>
      <c r="W348" s="65"/>
      <c r="X348" s="66"/>
      <c r="Y348" s="35"/>
      <c r="Z348" s="35"/>
      <c r="AA348" s="35"/>
      <c r="AB348" s="35"/>
      <c r="AC348" s="35"/>
      <c r="AD348" s="35"/>
      <c r="AE348" s="35"/>
      <c r="AT348" s="18" t="s">
        <v>266</v>
      </c>
      <c r="AU348" s="18" t="s">
        <v>159</v>
      </c>
    </row>
    <row r="349" spans="2:51" s="14" customFormat="1" ht="11.25">
      <c r="B349" s="207"/>
      <c r="C349" s="208"/>
      <c r="D349" s="191" t="s">
        <v>144</v>
      </c>
      <c r="E349" s="209" t="s">
        <v>33</v>
      </c>
      <c r="F349" s="210" t="s">
        <v>259</v>
      </c>
      <c r="G349" s="208"/>
      <c r="H349" s="209" t="s">
        <v>33</v>
      </c>
      <c r="I349" s="211"/>
      <c r="J349" s="211"/>
      <c r="K349" s="208"/>
      <c r="L349" s="208"/>
      <c r="M349" s="212"/>
      <c r="N349" s="213"/>
      <c r="O349" s="214"/>
      <c r="P349" s="214"/>
      <c r="Q349" s="214"/>
      <c r="R349" s="214"/>
      <c r="S349" s="214"/>
      <c r="T349" s="214"/>
      <c r="U349" s="214"/>
      <c r="V349" s="214"/>
      <c r="W349" s="214"/>
      <c r="X349" s="215"/>
      <c r="AT349" s="216" t="s">
        <v>144</v>
      </c>
      <c r="AU349" s="216" t="s">
        <v>159</v>
      </c>
      <c r="AV349" s="14" t="s">
        <v>24</v>
      </c>
      <c r="AW349" s="14" t="s">
        <v>5</v>
      </c>
      <c r="AX349" s="14" t="s">
        <v>80</v>
      </c>
      <c r="AY349" s="216" t="s">
        <v>132</v>
      </c>
    </row>
    <row r="350" spans="2:51" s="13" customFormat="1" ht="11.25">
      <c r="B350" s="196"/>
      <c r="C350" s="197"/>
      <c r="D350" s="191" t="s">
        <v>144</v>
      </c>
      <c r="E350" s="198" t="s">
        <v>33</v>
      </c>
      <c r="F350" s="199" t="s">
        <v>133</v>
      </c>
      <c r="G350" s="197"/>
      <c r="H350" s="200">
        <v>6</v>
      </c>
      <c r="I350" s="201"/>
      <c r="J350" s="201"/>
      <c r="K350" s="197"/>
      <c r="L350" s="197"/>
      <c r="M350" s="202"/>
      <c r="N350" s="203"/>
      <c r="O350" s="204"/>
      <c r="P350" s="204"/>
      <c r="Q350" s="204"/>
      <c r="R350" s="204"/>
      <c r="S350" s="204"/>
      <c r="T350" s="204"/>
      <c r="U350" s="204"/>
      <c r="V350" s="204"/>
      <c r="W350" s="204"/>
      <c r="X350" s="205"/>
      <c r="AT350" s="206" t="s">
        <v>144</v>
      </c>
      <c r="AU350" s="206" t="s">
        <v>159</v>
      </c>
      <c r="AV350" s="13" t="s">
        <v>89</v>
      </c>
      <c r="AW350" s="13" t="s">
        <v>5</v>
      </c>
      <c r="AX350" s="13" t="s">
        <v>80</v>
      </c>
      <c r="AY350" s="206" t="s">
        <v>132</v>
      </c>
    </row>
    <row r="351" spans="2:51" s="15" customFormat="1" ht="11.25">
      <c r="B351" s="217"/>
      <c r="C351" s="218"/>
      <c r="D351" s="191" t="s">
        <v>144</v>
      </c>
      <c r="E351" s="219" t="s">
        <v>33</v>
      </c>
      <c r="F351" s="220" t="s">
        <v>260</v>
      </c>
      <c r="G351" s="218"/>
      <c r="H351" s="221">
        <v>6</v>
      </c>
      <c r="I351" s="222"/>
      <c r="J351" s="222"/>
      <c r="K351" s="218"/>
      <c r="L351" s="218"/>
      <c r="M351" s="223"/>
      <c r="N351" s="224"/>
      <c r="O351" s="225"/>
      <c r="P351" s="225"/>
      <c r="Q351" s="225"/>
      <c r="R351" s="225"/>
      <c r="S351" s="225"/>
      <c r="T351" s="225"/>
      <c r="U351" s="225"/>
      <c r="V351" s="225"/>
      <c r="W351" s="225"/>
      <c r="X351" s="226"/>
      <c r="AT351" s="227" t="s">
        <v>144</v>
      </c>
      <c r="AU351" s="227" t="s">
        <v>159</v>
      </c>
      <c r="AV351" s="15" t="s">
        <v>140</v>
      </c>
      <c r="AW351" s="15" t="s">
        <v>5</v>
      </c>
      <c r="AX351" s="15" t="s">
        <v>24</v>
      </c>
      <c r="AY351" s="227" t="s">
        <v>132</v>
      </c>
    </row>
    <row r="352" spans="1:65" s="2" customFormat="1" ht="14.45" customHeight="1">
      <c r="A352" s="35"/>
      <c r="B352" s="36"/>
      <c r="C352" s="228" t="s">
        <v>436</v>
      </c>
      <c r="D352" s="228" t="s">
        <v>248</v>
      </c>
      <c r="E352" s="229" t="s">
        <v>437</v>
      </c>
      <c r="F352" s="230" t="s">
        <v>438</v>
      </c>
      <c r="G352" s="231" t="s">
        <v>439</v>
      </c>
      <c r="H352" s="232">
        <v>16</v>
      </c>
      <c r="I352" s="233"/>
      <c r="J352" s="234"/>
      <c r="K352" s="235">
        <f>ROUND(P352*H352,2)</f>
        <v>0</v>
      </c>
      <c r="L352" s="230" t="s">
        <v>33</v>
      </c>
      <c r="M352" s="236"/>
      <c r="N352" s="237" t="s">
        <v>33</v>
      </c>
      <c r="O352" s="185" t="s">
        <v>49</v>
      </c>
      <c r="P352" s="186">
        <f>I352+J352</f>
        <v>0</v>
      </c>
      <c r="Q352" s="186">
        <f>ROUND(I352*H352,2)</f>
        <v>0</v>
      </c>
      <c r="R352" s="186">
        <f>ROUND(J352*H352,2)</f>
        <v>0</v>
      </c>
      <c r="S352" s="65"/>
      <c r="T352" s="187">
        <f>S352*H352</f>
        <v>0</v>
      </c>
      <c r="U352" s="187">
        <v>0</v>
      </c>
      <c r="V352" s="187">
        <f>U352*H352</f>
        <v>0</v>
      </c>
      <c r="W352" s="187">
        <v>0</v>
      </c>
      <c r="X352" s="188">
        <f>W352*H352</f>
        <v>0</v>
      </c>
      <c r="Y352" s="35"/>
      <c r="Z352" s="35"/>
      <c r="AA352" s="35"/>
      <c r="AB352" s="35"/>
      <c r="AC352" s="35"/>
      <c r="AD352" s="35"/>
      <c r="AE352" s="35"/>
      <c r="AR352" s="189" t="s">
        <v>186</v>
      </c>
      <c r="AT352" s="189" t="s">
        <v>248</v>
      </c>
      <c r="AU352" s="189" t="s">
        <v>159</v>
      </c>
      <c r="AY352" s="18" t="s">
        <v>132</v>
      </c>
      <c r="BE352" s="190">
        <f>IF(O352="základní",K352,0)</f>
        <v>0</v>
      </c>
      <c r="BF352" s="190">
        <f>IF(O352="snížená",K352,0)</f>
        <v>0</v>
      </c>
      <c r="BG352" s="190">
        <f>IF(O352="zákl. přenesená",K352,0)</f>
        <v>0</v>
      </c>
      <c r="BH352" s="190">
        <f>IF(O352="sníž. přenesená",K352,0)</f>
        <v>0</v>
      </c>
      <c r="BI352" s="190">
        <f>IF(O352="nulová",K352,0)</f>
        <v>0</v>
      </c>
      <c r="BJ352" s="18" t="s">
        <v>24</v>
      </c>
      <c r="BK352" s="190">
        <f>ROUND(P352*H352,2)</f>
        <v>0</v>
      </c>
      <c r="BL352" s="18" t="s">
        <v>140</v>
      </c>
      <c r="BM352" s="189" t="s">
        <v>440</v>
      </c>
    </row>
    <row r="353" spans="1:47" s="2" customFormat="1" ht="11.25">
      <c r="A353" s="35"/>
      <c r="B353" s="36"/>
      <c r="C353" s="37"/>
      <c r="D353" s="191" t="s">
        <v>142</v>
      </c>
      <c r="E353" s="37"/>
      <c r="F353" s="192" t="s">
        <v>438</v>
      </c>
      <c r="G353" s="37"/>
      <c r="H353" s="37"/>
      <c r="I353" s="193"/>
      <c r="J353" s="193"/>
      <c r="K353" s="37"/>
      <c r="L353" s="37"/>
      <c r="M353" s="40"/>
      <c r="N353" s="194"/>
      <c r="O353" s="195"/>
      <c r="P353" s="65"/>
      <c r="Q353" s="65"/>
      <c r="R353" s="65"/>
      <c r="S353" s="65"/>
      <c r="T353" s="65"/>
      <c r="U353" s="65"/>
      <c r="V353" s="65"/>
      <c r="W353" s="65"/>
      <c r="X353" s="66"/>
      <c r="Y353" s="35"/>
      <c r="Z353" s="35"/>
      <c r="AA353" s="35"/>
      <c r="AB353" s="35"/>
      <c r="AC353" s="35"/>
      <c r="AD353" s="35"/>
      <c r="AE353" s="35"/>
      <c r="AT353" s="18" t="s">
        <v>142</v>
      </c>
      <c r="AU353" s="18" t="s">
        <v>159</v>
      </c>
    </row>
    <row r="354" spans="1:47" s="2" customFormat="1" ht="19.5">
      <c r="A354" s="35"/>
      <c r="B354" s="36"/>
      <c r="C354" s="37"/>
      <c r="D354" s="191" t="s">
        <v>266</v>
      </c>
      <c r="E354" s="37"/>
      <c r="F354" s="238" t="s">
        <v>346</v>
      </c>
      <c r="G354" s="37"/>
      <c r="H354" s="37"/>
      <c r="I354" s="193"/>
      <c r="J354" s="193"/>
      <c r="K354" s="37"/>
      <c r="L354" s="37"/>
      <c r="M354" s="40"/>
      <c r="N354" s="194"/>
      <c r="O354" s="195"/>
      <c r="P354" s="65"/>
      <c r="Q354" s="65"/>
      <c r="R354" s="65"/>
      <c r="S354" s="65"/>
      <c r="T354" s="65"/>
      <c r="U354" s="65"/>
      <c r="V354" s="65"/>
      <c r="W354" s="65"/>
      <c r="X354" s="66"/>
      <c r="Y354" s="35"/>
      <c r="Z354" s="35"/>
      <c r="AA354" s="35"/>
      <c r="AB354" s="35"/>
      <c r="AC354" s="35"/>
      <c r="AD354" s="35"/>
      <c r="AE354" s="35"/>
      <c r="AT354" s="18" t="s">
        <v>266</v>
      </c>
      <c r="AU354" s="18" t="s">
        <v>159</v>
      </c>
    </row>
    <row r="355" spans="2:51" s="14" customFormat="1" ht="11.25">
      <c r="B355" s="207"/>
      <c r="C355" s="208"/>
      <c r="D355" s="191" t="s">
        <v>144</v>
      </c>
      <c r="E355" s="209" t="s">
        <v>33</v>
      </c>
      <c r="F355" s="210" t="s">
        <v>259</v>
      </c>
      <c r="G355" s="208"/>
      <c r="H355" s="209" t="s">
        <v>33</v>
      </c>
      <c r="I355" s="211"/>
      <c r="J355" s="211"/>
      <c r="K355" s="208"/>
      <c r="L355" s="208"/>
      <c r="M355" s="212"/>
      <c r="N355" s="213"/>
      <c r="O355" s="214"/>
      <c r="P355" s="214"/>
      <c r="Q355" s="214"/>
      <c r="R355" s="214"/>
      <c r="S355" s="214"/>
      <c r="T355" s="214"/>
      <c r="U355" s="214"/>
      <c r="V355" s="214"/>
      <c r="W355" s="214"/>
      <c r="X355" s="215"/>
      <c r="AT355" s="216" t="s">
        <v>144</v>
      </c>
      <c r="AU355" s="216" t="s">
        <v>159</v>
      </c>
      <c r="AV355" s="14" t="s">
        <v>24</v>
      </c>
      <c r="AW355" s="14" t="s">
        <v>5</v>
      </c>
      <c r="AX355" s="14" t="s">
        <v>80</v>
      </c>
      <c r="AY355" s="216" t="s">
        <v>132</v>
      </c>
    </row>
    <row r="356" spans="2:51" s="13" customFormat="1" ht="11.25">
      <c r="B356" s="196"/>
      <c r="C356" s="197"/>
      <c r="D356" s="191" t="s">
        <v>144</v>
      </c>
      <c r="E356" s="198" t="s">
        <v>33</v>
      </c>
      <c r="F356" s="199" t="s">
        <v>230</v>
      </c>
      <c r="G356" s="197"/>
      <c r="H356" s="200">
        <v>16</v>
      </c>
      <c r="I356" s="201"/>
      <c r="J356" s="201"/>
      <c r="K356" s="197"/>
      <c r="L356" s="197"/>
      <c r="M356" s="202"/>
      <c r="N356" s="203"/>
      <c r="O356" s="204"/>
      <c r="P356" s="204"/>
      <c r="Q356" s="204"/>
      <c r="R356" s="204"/>
      <c r="S356" s="204"/>
      <c r="T356" s="204"/>
      <c r="U356" s="204"/>
      <c r="V356" s="204"/>
      <c r="W356" s="204"/>
      <c r="X356" s="205"/>
      <c r="AT356" s="206" t="s">
        <v>144</v>
      </c>
      <c r="AU356" s="206" t="s">
        <v>159</v>
      </c>
      <c r="AV356" s="13" t="s">
        <v>89</v>
      </c>
      <c r="AW356" s="13" t="s">
        <v>5</v>
      </c>
      <c r="AX356" s="13" t="s">
        <v>80</v>
      </c>
      <c r="AY356" s="206" t="s">
        <v>132</v>
      </c>
    </row>
    <row r="357" spans="2:51" s="15" customFormat="1" ht="11.25">
      <c r="B357" s="217"/>
      <c r="C357" s="218"/>
      <c r="D357" s="191" t="s">
        <v>144</v>
      </c>
      <c r="E357" s="219" t="s">
        <v>33</v>
      </c>
      <c r="F357" s="220" t="s">
        <v>260</v>
      </c>
      <c r="G357" s="218"/>
      <c r="H357" s="221">
        <v>16</v>
      </c>
      <c r="I357" s="222"/>
      <c r="J357" s="222"/>
      <c r="K357" s="218"/>
      <c r="L357" s="218"/>
      <c r="M357" s="223"/>
      <c r="N357" s="224"/>
      <c r="O357" s="225"/>
      <c r="P357" s="225"/>
      <c r="Q357" s="225"/>
      <c r="R357" s="225"/>
      <c r="S357" s="225"/>
      <c r="T357" s="225"/>
      <c r="U357" s="225"/>
      <c r="V357" s="225"/>
      <c r="W357" s="225"/>
      <c r="X357" s="226"/>
      <c r="AT357" s="227" t="s">
        <v>144</v>
      </c>
      <c r="AU357" s="227" t="s">
        <v>159</v>
      </c>
      <c r="AV357" s="15" t="s">
        <v>140</v>
      </c>
      <c r="AW357" s="15" t="s">
        <v>5</v>
      </c>
      <c r="AX357" s="15" t="s">
        <v>24</v>
      </c>
      <c r="AY357" s="227" t="s">
        <v>132</v>
      </c>
    </row>
    <row r="358" spans="1:65" s="2" customFormat="1" ht="14.45" customHeight="1">
      <c r="A358" s="35"/>
      <c r="B358" s="36"/>
      <c r="C358" s="228" t="s">
        <v>441</v>
      </c>
      <c r="D358" s="228" t="s">
        <v>248</v>
      </c>
      <c r="E358" s="229" t="s">
        <v>442</v>
      </c>
      <c r="F358" s="230" t="s">
        <v>443</v>
      </c>
      <c r="G358" s="231" t="s">
        <v>439</v>
      </c>
      <c r="H358" s="232">
        <v>14</v>
      </c>
      <c r="I358" s="233"/>
      <c r="J358" s="234"/>
      <c r="K358" s="235">
        <f>ROUND(P358*H358,2)</f>
        <v>0</v>
      </c>
      <c r="L358" s="230" t="s">
        <v>33</v>
      </c>
      <c r="M358" s="236"/>
      <c r="N358" s="237" t="s">
        <v>33</v>
      </c>
      <c r="O358" s="185" t="s">
        <v>49</v>
      </c>
      <c r="P358" s="186">
        <f>I358+J358</f>
        <v>0</v>
      </c>
      <c r="Q358" s="186">
        <f>ROUND(I358*H358,2)</f>
        <v>0</v>
      </c>
      <c r="R358" s="186">
        <f>ROUND(J358*H358,2)</f>
        <v>0</v>
      </c>
      <c r="S358" s="65"/>
      <c r="T358" s="187">
        <f>S358*H358</f>
        <v>0</v>
      </c>
      <c r="U358" s="187">
        <v>0</v>
      </c>
      <c r="V358" s="187">
        <f>U358*H358</f>
        <v>0</v>
      </c>
      <c r="W358" s="187">
        <v>0</v>
      </c>
      <c r="X358" s="188">
        <f>W358*H358</f>
        <v>0</v>
      </c>
      <c r="Y358" s="35"/>
      <c r="Z358" s="35"/>
      <c r="AA358" s="35"/>
      <c r="AB358" s="35"/>
      <c r="AC358" s="35"/>
      <c r="AD358" s="35"/>
      <c r="AE358" s="35"/>
      <c r="AR358" s="189" t="s">
        <v>186</v>
      </c>
      <c r="AT358" s="189" t="s">
        <v>248</v>
      </c>
      <c r="AU358" s="189" t="s">
        <v>159</v>
      </c>
      <c r="AY358" s="18" t="s">
        <v>132</v>
      </c>
      <c r="BE358" s="190">
        <f>IF(O358="základní",K358,0)</f>
        <v>0</v>
      </c>
      <c r="BF358" s="190">
        <f>IF(O358="snížená",K358,0)</f>
        <v>0</v>
      </c>
      <c r="BG358" s="190">
        <f>IF(O358="zákl. přenesená",K358,0)</f>
        <v>0</v>
      </c>
      <c r="BH358" s="190">
        <f>IF(O358="sníž. přenesená",K358,0)</f>
        <v>0</v>
      </c>
      <c r="BI358" s="190">
        <f>IF(O358="nulová",K358,0)</f>
        <v>0</v>
      </c>
      <c r="BJ358" s="18" t="s">
        <v>24</v>
      </c>
      <c r="BK358" s="190">
        <f>ROUND(P358*H358,2)</f>
        <v>0</v>
      </c>
      <c r="BL358" s="18" t="s">
        <v>140</v>
      </c>
      <c r="BM358" s="189" t="s">
        <v>444</v>
      </c>
    </row>
    <row r="359" spans="1:47" s="2" customFormat="1" ht="11.25">
      <c r="A359" s="35"/>
      <c r="B359" s="36"/>
      <c r="C359" s="37"/>
      <c r="D359" s="191" t="s">
        <v>142</v>
      </c>
      <c r="E359" s="37"/>
      <c r="F359" s="192" t="s">
        <v>443</v>
      </c>
      <c r="G359" s="37"/>
      <c r="H359" s="37"/>
      <c r="I359" s="193"/>
      <c r="J359" s="193"/>
      <c r="K359" s="37"/>
      <c r="L359" s="37"/>
      <c r="M359" s="40"/>
      <c r="N359" s="194"/>
      <c r="O359" s="195"/>
      <c r="P359" s="65"/>
      <c r="Q359" s="65"/>
      <c r="R359" s="65"/>
      <c r="S359" s="65"/>
      <c r="T359" s="65"/>
      <c r="U359" s="65"/>
      <c r="V359" s="65"/>
      <c r="W359" s="65"/>
      <c r="X359" s="66"/>
      <c r="Y359" s="35"/>
      <c r="Z359" s="35"/>
      <c r="AA359" s="35"/>
      <c r="AB359" s="35"/>
      <c r="AC359" s="35"/>
      <c r="AD359" s="35"/>
      <c r="AE359" s="35"/>
      <c r="AT359" s="18" t="s">
        <v>142</v>
      </c>
      <c r="AU359" s="18" t="s">
        <v>159</v>
      </c>
    </row>
    <row r="360" spans="1:47" s="2" customFormat="1" ht="19.5">
      <c r="A360" s="35"/>
      <c r="B360" s="36"/>
      <c r="C360" s="37"/>
      <c r="D360" s="191" t="s">
        <v>266</v>
      </c>
      <c r="E360" s="37"/>
      <c r="F360" s="238" t="s">
        <v>346</v>
      </c>
      <c r="G360" s="37"/>
      <c r="H360" s="37"/>
      <c r="I360" s="193"/>
      <c r="J360" s="193"/>
      <c r="K360" s="37"/>
      <c r="L360" s="37"/>
      <c r="M360" s="40"/>
      <c r="N360" s="194"/>
      <c r="O360" s="195"/>
      <c r="P360" s="65"/>
      <c r="Q360" s="65"/>
      <c r="R360" s="65"/>
      <c r="S360" s="65"/>
      <c r="T360" s="65"/>
      <c r="U360" s="65"/>
      <c r="V360" s="65"/>
      <c r="W360" s="65"/>
      <c r="X360" s="66"/>
      <c r="Y360" s="35"/>
      <c r="Z360" s="35"/>
      <c r="AA360" s="35"/>
      <c r="AB360" s="35"/>
      <c r="AC360" s="35"/>
      <c r="AD360" s="35"/>
      <c r="AE360" s="35"/>
      <c r="AT360" s="18" t="s">
        <v>266</v>
      </c>
      <c r="AU360" s="18" t="s">
        <v>159</v>
      </c>
    </row>
    <row r="361" spans="2:51" s="14" customFormat="1" ht="11.25">
      <c r="B361" s="207"/>
      <c r="C361" s="208"/>
      <c r="D361" s="191" t="s">
        <v>144</v>
      </c>
      <c r="E361" s="209" t="s">
        <v>33</v>
      </c>
      <c r="F361" s="210" t="s">
        <v>259</v>
      </c>
      <c r="G361" s="208"/>
      <c r="H361" s="209" t="s">
        <v>33</v>
      </c>
      <c r="I361" s="211"/>
      <c r="J361" s="211"/>
      <c r="K361" s="208"/>
      <c r="L361" s="208"/>
      <c r="M361" s="212"/>
      <c r="N361" s="213"/>
      <c r="O361" s="214"/>
      <c r="P361" s="214"/>
      <c r="Q361" s="214"/>
      <c r="R361" s="214"/>
      <c r="S361" s="214"/>
      <c r="T361" s="214"/>
      <c r="U361" s="214"/>
      <c r="V361" s="214"/>
      <c r="W361" s="214"/>
      <c r="X361" s="215"/>
      <c r="AT361" s="216" t="s">
        <v>144</v>
      </c>
      <c r="AU361" s="216" t="s">
        <v>159</v>
      </c>
      <c r="AV361" s="14" t="s">
        <v>24</v>
      </c>
      <c r="AW361" s="14" t="s">
        <v>5</v>
      </c>
      <c r="AX361" s="14" t="s">
        <v>80</v>
      </c>
      <c r="AY361" s="216" t="s">
        <v>132</v>
      </c>
    </row>
    <row r="362" spans="2:51" s="13" customFormat="1" ht="11.25">
      <c r="B362" s="196"/>
      <c r="C362" s="197"/>
      <c r="D362" s="191" t="s">
        <v>144</v>
      </c>
      <c r="E362" s="198" t="s">
        <v>33</v>
      </c>
      <c r="F362" s="199" t="s">
        <v>220</v>
      </c>
      <c r="G362" s="197"/>
      <c r="H362" s="200">
        <v>14</v>
      </c>
      <c r="I362" s="201"/>
      <c r="J362" s="201"/>
      <c r="K362" s="197"/>
      <c r="L362" s="197"/>
      <c r="M362" s="202"/>
      <c r="N362" s="203"/>
      <c r="O362" s="204"/>
      <c r="P362" s="204"/>
      <c r="Q362" s="204"/>
      <c r="R362" s="204"/>
      <c r="S362" s="204"/>
      <c r="T362" s="204"/>
      <c r="U362" s="204"/>
      <c r="V362" s="204"/>
      <c r="W362" s="204"/>
      <c r="X362" s="205"/>
      <c r="AT362" s="206" t="s">
        <v>144</v>
      </c>
      <c r="AU362" s="206" t="s">
        <v>159</v>
      </c>
      <c r="AV362" s="13" t="s">
        <v>89</v>
      </c>
      <c r="AW362" s="13" t="s">
        <v>5</v>
      </c>
      <c r="AX362" s="13" t="s">
        <v>80</v>
      </c>
      <c r="AY362" s="206" t="s">
        <v>132</v>
      </c>
    </row>
    <row r="363" spans="2:51" s="15" customFormat="1" ht="11.25">
      <c r="B363" s="217"/>
      <c r="C363" s="218"/>
      <c r="D363" s="191" t="s">
        <v>144</v>
      </c>
      <c r="E363" s="219" t="s">
        <v>33</v>
      </c>
      <c r="F363" s="220" t="s">
        <v>260</v>
      </c>
      <c r="G363" s="218"/>
      <c r="H363" s="221">
        <v>14</v>
      </c>
      <c r="I363" s="222"/>
      <c r="J363" s="222"/>
      <c r="K363" s="218"/>
      <c r="L363" s="218"/>
      <c r="M363" s="223"/>
      <c r="N363" s="224"/>
      <c r="O363" s="225"/>
      <c r="P363" s="225"/>
      <c r="Q363" s="225"/>
      <c r="R363" s="225"/>
      <c r="S363" s="225"/>
      <c r="T363" s="225"/>
      <c r="U363" s="225"/>
      <c r="V363" s="225"/>
      <c r="W363" s="225"/>
      <c r="X363" s="226"/>
      <c r="AT363" s="227" t="s">
        <v>144</v>
      </c>
      <c r="AU363" s="227" t="s">
        <v>159</v>
      </c>
      <c r="AV363" s="15" t="s">
        <v>140</v>
      </c>
      <c r="AW363" s="15" t="s">
        <v>5</v>
      </c>
      <c r="AX363" s="15" t="s">
        <v>24</v>
      </c>
      <c r="AY363" s="227" t="s">
        <v>132</v>
      </c>
    </row>
    <row r="364" spans="1:65" s="2" customFormat="1" ht="14.45" customHeight="1">
      <c r="A364" s="35"/>
      <c r="B364" s="36"/>
      <c r="C364" s="228" t="s">
        <v>445</v>
      </c>
      <c r="D364" s="228" t="s">
        <v>248</v>
      </c>
      <c r="E364" s="229" t="s">
        <v>446</v>
      </c>
      <c r="F364" s="230" t="s">
        <v>447</v>
      </c>
      <c r="G364" s="231" t="s">
        <v>439</v>
      </c>
      <c r="H364" s="232">
        <v>2</v>
      </c>
      <c r="I364" s="233"/>
      <c r="J364" s="234"/>
      <c r="K364" s="235">
        <f>ROUND(P364*H364,2)</f>
        <v>0</v>
      </c>
      <c r="L364" s="230" t="s">
        <v>33</v>
      </c>
      <c r="M364" s="236"/>
      <c r="N364" s="237" t="s">
        <v>33</v>
      </c>
      <c r="O364" s="185" t="s">
        <v>49</v>
      </c>
      <c r="P364" s="186">
        <f>I364+J364</f>
        <v>0</v>
      </c>
      <c r="Q364" s="186">
        <f>ROUND(I364*H364,2)</f>
        <v>0</v>
      </c>
      <c r="R364" s="186">
        <f>ROUND(J364*H364,2)</f>
        <v>0</v>
      </c>
      <c r="S364" s="65"/>
      <c r="T364" s="187">
        <f>S364*H364</f>
        <v>0</v>
      </c>
      <c r="U364" s="187">
        <v>0</v>
      </c>
      <c r="V364" s="187">
        <f>U364*H364</f>
        <v>0</v>
      </c>
      <c r="W364" s="187">
        <v>0</v>
      </c>
      <c r="X364" s="188">
        <f>W364*H364</f>
        <v>0</v>
      </c>
      <c r="Y364" s="35"/>
      <c r="Z364" s="35"/>
      <c r="AA364" s="35"/>
      <c r="AB364" s="35"/>
      <c r="AC364" s="35"/>
      <c r="AD364" s="35"/>
      <c r="AE364" s="35"/>
      <c r="AR364" s="189" t="s">
        <v>186</v>
      </c>
      <c r="AT364" s="189" t="s">
        <v>248</v>
      </c>
      <c r="AU364" s="189" t="s">
        <v>159</v>
      </c>
      <c r="AY364" s="18" t="s">
        <v>132</v>
      </c>
      <c r="BE364" s="190">
        <f>IF(O364="základní",K364,0)</f>
        <v>0</v>
      </c>
      <c r="BF364" s="190">
        <f>IF(O364="snížená",K364,0)</f>
        <v>0</v>
      </c>
      <c r="BG364" s="190">
        <f>IF(O364="zákl. přenesená",K364,0)</f>
        <v>0</v>
      </c>
      <c r="BH364" s="190">
        <f>IF(O364="sníž. přenesená",K364,0)</f>
        <v>0</v>
      </c>
      <c r="BI364" s="190">
        <f>IF(O364="nulová",K364,0)</f>
        <v>0</v>
      </c>
      <c r="BJ364" s="18" t="s">
        <v>24</v>
      </c>
      <c r="BK364" s="190">
        <f>ROUND(P364*H364,2)</f>
        <v>0</v>
      </c>
      <c r="BL364" s="18" t="s">
        <v>140</v>
      </c>
      <c r="BM364" s="189" t="s">
        <v>448</v>
      </c>
    </row>
    <row r="365" spans="1:47" s="2" customFormat="1" ht="11.25">
      <c r="A365" s="35"/>
      <c r="B365" s="36"/>
      <c r="C365" s="37"/>
      <c r="D365" s="191" t="s">
        <v>142</v>
      </c>
      <c r="E365" s="37"/>
      <c r="F365" s="192" t="s">
        <v>447</v>
      </c>
      <c r="G365" s="37"/>
      <c r="H365" s="37"/>
      <c r="I365" s="193"/>
      <c r="J365" s="193"/>
      <c r="K365" s="37"/>
      <c r="L365" s="37"/>
      <c r="M365" s="40"/>
      <c r="N365" s="194"/>
      <c r="O365" s="195"/>
      <c r="P365" s="65"/>
      <c r="Q365" s="65"/>
      <c r="R365" s="65"/>
      <c r="S365" s="65"/>
      <c r="T365" s="65"/>
      <c r="U365" s="65"/>
      <c r="V365" s="65"/>
      <c r="W365" s="65"/>
      <c r="X365" s="66"/>
      <c r="Y365" s="35"/>
      <c r="Z365" s="35"/>
      <c r="AA365" s="35"/>
      <c r="AB365" s="35"/>
      <c r="AC365" s="35"/>
      <c r="AD365" s="35"/>
      <c r="AE365" s="35"/>
      <c r="AT365" s="18" t="s">
        <v>142</v>
      </c>
      <c r="AU365" s="18" t="s">
        <v>159</v>
      </c>
    </row>
    <row r="366" spans="1:47" s="2" customFormat="1" ht="19.5">
      <c r="A366" s="35"/>
      <c r="B366" s="36"/>
      <c r="C366" s="37"/>
      <c r="D366" s="191" t="s">
        <v>266</v>
      </c>
      <c r="E366" s="37"/>
      <c r="F366" s="238" t="s">
        <v>346</v>
      </c>
      <c r="G366" s="37"/>
      <c r="H366" s="37"/>
      <c r="I366" s="193"/>
      <c r="J366" s="193"/>
      <c r="K366" s="37"/>
      <c r="L366" s="37"/>
      <c r="M366" s="40"/>
      <c r="N366" s="194"/>
      <c r="O366" s="195"/>
      <c r="P366" s="65"/>
      <c r="Q366" s="65"/>
      <c r="R366" s="65"/>
      <c r="S366" s="65"/>
      <c r="T366" s="65"/>
      <c r="U366" s="65"/>
      <c r="V366" s="65"/>
      <c r="W366" s="65"/>
      <c r="X366" s="66"/>
      <c r="Y366" s="35"/>
      <c r="Z366" s="35"/>
      <c r="AA366" s="35"/>
      <c r="AB366" s="35"/>
      <c r="AC366" s="35"/>
      <c r="AD366" s="35"/>
      <c r="AE366" s="35"/>
      <c r="AT366" s="18" t="s">
        <v>266</v>
      </c>
      <c r="AU366" s="18" t="s">
        <v>159</v>
      </c>
    </row>
    <row r="367" spans="2:51" s="14" customFormat="1" ht="11.25">
      <c r="B367" s="207"/>
      <c r="C367" s="208"/>
      <c r="D367" s="191" t="s">
        <v>144</v>
      </c>
      <c r="E367" s="209" t="s">
        <v>33</v>
      </c>
      <c r="F367" s="210" t="s">
        <v>259</v>
      </c>
      <c r="G367" s="208"/>
      <c r="H367" s="209" t="s">
        <v>33</v>
      </c>
      <c r="I367" s="211"/>
      <c r="J367" s="211"/>
      <c r="K367" s="208"/>
      <c r="L367" s="208"/>
      <c r="M367" s="212"/>
      <c r="N367" s="213"/>
      <c r="O367" s="214"/>
      <c r="P367" s="214"/>
      <c r="Q367" s="214"/>
      <c r="R367" s="214"/>
      <c r="S367" s="214"/>
      <c r="T367" s="214"/>
      <c r="U367" s="214"/>
      <c r="V367" s="214"/>
      <c r="W367" s="214"/>
      <c r="X367" s="215"/>
      <c r="AT367" s="216" t="s">
        <v>144</v>
      </c>
      <c r="AU367" s="216" t="s">
        <v>159</v>
      </c>
      <c r="AV367" s="14" t="s">
        <v>24</v>
      </c>
      <c r="AW367" s="14" t="s">
        <v>5</v>
      </c>
      <c r="AX367" s="14" t="s">
        <v>80</v>
      </c>
      <c r="AY367" s="216" t="s">
        <v>132</v>
      </c>
    </row>
    <row r="368" spans="2:51" s="13" customFormat="1" ht="11.25">
      <c r="B368" s="196"/>
      <c r="C368" s="197"/>
      <c r="D368" s="191" t="s">
        <v>144</v>
      </c>
      <c r="E368" s="198" t="s">
        <v>33</v>
      </c>
      <c r="F368" s="199" t="s">
        <v>89</v>
      </c>
      <c r="G368" s="197"/>
      <c r="H368" s="200">
        <v>2</v>
      </c>
      <c r="I368" s="201"/>
      <c r="J368" s="201"/>
      <c r="K368" s="197"/>
      <c r="L368" s="197"/>
      <c r="M368" s="202"/>
      <c r="N368" s="203"/>
      <c r="O368" s="204"/>
      <c r="P368" s="204"/>
      <c r="Q368" s="204"/>
      <c r="R368" s="204"/>
      <c r="S368" s="204"/>
      <c r="T368" s="204"/>
      <c r="U368" s="204"/>
      <c r="V368" s="204"/>
      <c r="W368" s="204"/>
      <c r="X368" s="205"/>
      <c r="AT368" s="206" t="s">
        <v>144</v>
      </c>
      <c r="AU368" s="206" t="s">
        <v>159</v>
      </c>
      <c r="AV368" s="13" t="s">
        <v>89</v>
      </c>
      <c r="AW368" s="13" t="s">
        <v>5</v>
      </c>
      <c r="AX368" s="13" t="s">
        <v>80</v>
      </c>
      <c r="AY368" s="206" t="s">
        <v>132</v>
      </c>
    </row>
    <row r="369" spans="2:51" s="15" customFormat="1" ht="11.25">
      <c r="B369" s="217"/>
      <c r="C369" s="218"/>
      <c r="D369" s="191" t="s">
        <v>144</v>
      </c>
      <c r="E369" s="219" t="s">
        <v>33</v>
      </c>
      <c r="F369" s="220" t="s">
        <v>260</v>
      </c>
      <c r="G369" s="218"/>
      <c r="H369" s="221">
        <v>2</v>
      </c>
      <c r="I369" s="222"/>
      <c r="J369" s="222"/>
      <c r="K369" s="218"/>
      <c r="L369" s="218"/>
      <c r="M369" s="223"/>
      <c r="N369" s="224"/>
      <c r="O369" s="225"/>
      <c r="P369" s="225"/>
      <c r="Q369" s="225"/>
      <c r="R369" s="225"/>
      <c r="S369" s="225"/>
      <c r="T369" s="225"/>
      <c r="U369" s="225"/>
      <c r="V369" s="225"/>
      <c r="W369" s="225"/>
      <c r="X369" s="226"/>
      <c r="AT369" s="227" t="s">
        <v>144</v>
      </c>
      <c r="AU369" s="227" t="s">
        <v>159</v>
      </c>
      <c r="AV369" s="15" t="s">
        <v>140</v>
      </c>
      <c r="AW369" s="15" t="s">
        <v>5</v>
      </c>
      <c r="AX369" s="15" t="s">
        <v>24</v>
      </c>
      <c r="AY369" s="227" t="s">
        <v>132</v>
      </c>
    </row>
    <row r="370" spans="1:65" s="2" customFormat="1" ht="14.45" customHeight="1">
      <c r="A370" s="35"/>
      <c r="B370" s="36"/>
      <c r="C370" s="228" t="s">
        <v>449</v>
      </c>
      <c r="D370" s="228" t="s">
        <v>248</v>
      </c>
      <c r="E370" s="229" t="s">
        <v>450</v>
      </c>
      <c r="F370" s="230" t="s">
        <v>451</v>
      </c>
      <c r="G370" s="231" t="s">
        <v>439</v>
      </c>
      <c r="H370" s="232">
        <v>1</v>
      </c>
      <c r="I370" s="233"/>
      <c r="J370" s="234"/>
      <c r="K370" s="235">
        <f>ROUND(P370*H370,2)</f>
        <v>0</v>
      </c>
      <c r="L370" s="230" t="s">
        <v>33</v>
      </c>
      <c r="M370" s="236"/>
      <c r="N370" s="237" t="s">
        <v>33</v>
      </c>
      <c r="O370" s="185" t="s">
        <v>49</v>
      </c>
      <c r="P370" s="186">
        <f>I370+J370</f>
        <v>0</v>
      </c>
      <c r="Q370" s="186">
        <f>ROUND(I370*H370,2)</f>
        <v>0</v>
      </c>
      <c r="R370" s="186">
        <f>ROUND(J370*H370,2)</f>
        <v>0</v>
      </c>
      <c r="S370" s="65"/>
      <c r="T370" s="187">
        <f>S370*H370</f>
        <v>0</v>
      </c>
      <c r="U370" s="187">
        <v>0</v>
      </c>
      <c r="V370" s="187">
        <f>U370*H370</f>
        <v>0</v>
      </c>
      <c r="W370" s="187">
        <v>0</v>
      </c>
      <c r="X370" s="188">
        <f>W370*H370</f>
        <v>0</v>
      </c>
      <c r="Y370" s="35"/>
      <c r="Z370" s="35"/>
      <c r="AA370" s="35"/>
      <c r="AB370" s="35"/>
      <c r="AC370" s="35"/>
      <c r="AD370" s="35"/>
      <c r="AE370" s="35"/>
      <c r="AR370" s="189" t="s">
        <v>186</v>
      </c>
      <c r="AT370" s="189" t="s">
        <v>248</v>
      </c>
      <c r="AU370" s="189" t="s">
        <v>159</v>
      </c>
      <c r="AY370" s="18" t="s">
        <v>132</v>
      </c>
      <c r="BE370" s="190">
        <f>IF(O370="základní",K370,0)</f>
        <v>0</v>
      </c>
      <c r="BF370" s="190">
        <f>IF(O370="snížená",K370,0)</f>
        <v>0</v>
      </c>
      <c r="BG370" s="190">
        <f>IF(O370="zákl. přenesená",K370,0)</f>
        <v>0</v>
      </c>
      <c r="BH370" s="190">
        <f>IF(O370="sníž. přenesená",K370,0)</f>
        <v>0</v>
      </c>
      <c r="BI370" s="190">
        <f>IF(O370="nulová",K370,0)</f>
        <v>0</v>
      </c>
      <c r="BJ370" s="18" t="s">
        <v>24</v>
      </c>
      <c r="BK370" s="190">
        <f>ROUND(P370*H370,2)</f>
        <v>0</v>
      </c>
      <c r="BL370" s="18" t="s">
        <v>140</v>
      </c>
      <c r="BM370" s="189" t="s">
        <v>452</v>
      </c>
    </row>
    <row r="371" spans="1:47" s="2" customFormat="1" ht="11.25">
      <c r="A371" s="35"/>
      <c r="B371" s="36"/>
      <c r="C371" s="37"/>
      <c r="D371" s="191" t="s">
        <v>142</v>
      </c>
      <c r="E371" s="37"/>
      <c r="F371" s="192" t="s">
        <v>451</v>
      </c>
      <c r="G371" s="37"/>
      <c r="H371" s="37"/>
      <c r="I371" s="193"/>
      <c r="J371" s="193"/>
      <c r="K371" s="37"/>
      <c r="L371" s="37"/>
      <c r="M371" s="40"/>
      <c r="N371" s="194"/>
      <c r="O371" s="195"/>
      <c r="P371" s="65"/>
      <c r="Q371" s="65"/>
      <c r="R371" s="65"/>
      <c r="S371" s="65"/>
      <c r="T371" s="65"/>
      <c r="U371" s="65"/>
      <c r="V371" s="65"/>
      <c r="W371" s="65"/>
      <c r="X371" s="66"/>
      <c r="Y371" s="35"/>
      <c r="Z371" s="35"/>
      <c r="AA371" s="35"/>
      <c r="AB371" s="35"/>
      <c r="AC371" s="35"/>
      <c r="AD371" s="35"/>
      <c r="AE371" s="35"/>
      <c r="AT371" s="18" t="s">
        <v>142</v>
      </c>
      <c r="AU371" s="18" t="s">
        <v>159</v>
      </c>
    </row>
    <row r="372" spans="1:47" s="2" customFormat="1" ht="19.5">
      <c r="A372" s="35"/>
      <c r="B372" s="36"/>
      <c r="C372" s="37"/>
      <c r="D372" s="191" t="s">
        <v>266</v>
      </c>
      <c r="E372" s="37"/>
      <c r="F372" s="238" t="s">
        <v>346</v>
      </c>
      <c r="G372" s="37"/>
      <c r="H372" s="37"/>
      <c r="I372" s="193"/>
      <c r="J372" s="193"/>
      <c r="K372" s="37"/>
      <c r="L372" s="37"/>
      <c r="M372" s="40"/>
      <c r="N372" s="194"/>
      <c r="O372" s="195"/>
      <c r="P372" s="65"/>
      <c r="Q372" s="65"/>
      <c r="R372" s="65"/>
      <c r="S372" s="65"/>
      <c r="T372" s="65"/>
      <c r="U372" s="65"/>
      <c r="V372" s="65"/>
      <c r="W372" s="65"/>
      <c r="X372" s="66"/>
      <c r="Y372" s="35"/>
      <c r="Z372" s="35"/>
      <c r="AA372" s="35"/>
      <c r="AB372" s="35"/>
      <c r="AC372" s="35"/>
      <c r="AD372" s="35"/>
      <c r="AE372" s="35"/>
      <c r="AT372" s="18" t="s">
        <v>266</v>
      </c>
      <c r="AU372" s="18" t="s">
        <v>159</v>
      </c>
    </row>
    <row r="373" spans="2:51" s="14" customFormat="1" ht="11.25">
      <c r="B373" s="207"/>
      <c r="C373" s="208"/>
      <c r="D373" s="191" t="s">
        <v>144</v>
      </c>
      <c r="E373" s="209" t="s">
        <v>33</v>
      </c>
      <c r="F373" s="210" t="s">
        <v>259</v>
      </c>
      <c r="G373" s="208"/>
      <c r="H373" s="209" t="s">
        <v>33</v>
      </c>
      <c r="I373" s="211"/>
      <c r="J373" s="211"/>
      <c r="K373" s="208"/>
      <c r="L373" s="208"/>
      <c r="M373" s="212"/>
      <c r="N373" s="213"/>
      <c r="O373" s="214"/>
      <c r="P373" s="214"/>
      <c r="Q373" s="214"/>
      <c r="R373" s="214"/>
      <c r="S373" s="214"/>
      <c r="T373" s="214"/>
      <c r="U373" s="214"/>
      <c r="V373" s="214"/>
      <c r="W373" s="214"/>
      <c r="X373" s="215"/>
      <c r="AT373" s="216" t="s">
        <v>144</v>
      </c>
      <c r="AU373" s="216" t="s">
        <v>159</v>
      </c>
      <c r="AV373" s="14" t="s">
        <v>24</v>
      </c>
      <c r="AW373" s="14" t="s">
        <v>5</v>
      </c>
      <c r="AX373" s="14" t="s">
        <v>80</v>
      </c>
      <c r="AY373" s="216" t="s">
        <v>132</v>
      </c>
    </row>
    <row r="374" spans="2:51" s="13" customFormat="1" ht="11.25">
      <c r="B374" s="196"/>
      <c r="C374" s="197"/>
      <c r="D374" s="191" t="s">
        <v>144</v>
      </c>
      <c r="E374" s="198" t="s">
        <v>33</v>
      </c>
      <c r="F374" s="199" t="s">
        <v>24</v>
      </c>
      <c r="G374" s="197"/>
      <c r="H374" s="200">
        <v>1</v>
      </c>
      <c r="I374" s="201"/>
      <c r="J374" s="201"/>
      <c r="K374" s="197"/>
      <c r="L374" s="197"/>
      <c r="M374" s="202"/>
      <c r="N374" s="203"/>
      <c r="O374" s="204"/>
      <c r="P374" s="204"/>
      <c r="Q374" s="204"/>
      <c r="R374" s="204"/>
      <c r="S374" s="204"/>
      <c r="T374" s="204"/>
      <c r="U374" s="204"/>
      <c r="V374" s="204"/>
      <c r="W374" s="204"/>
      <c r="X374" s="205"/>
      <c r="AT374" s="206" t="s">
        <v>144</v>
      </c>
      <c r="AU374" s="206" t="s">
        <v>159</v>
      </c>
      <c r="AV374" s="13" t="s">
        <v>89</v>
      </c>
      <c r="AW374" s="13" t="s">
        <v>5</v>
      </c>
      <c r="AX374" s="13" t="s">
        <v>80</v>
      </c>
      <c r="AY374" s="206" t="s">
        <v>132</v>
      </c>
    </row>
    <row r="375" spans="2:51" s="15" customFormat="1" ht="11.25">
      <c r="B375" s="217"/>
      <c r="C375" s="218"/>
      <c r="D375" s="191" t="s">
        <v>144</v>
      </c>
      <c r="E375" s="219" t="s">
        <v>33</v>
      </c>
      <c r="F375" s="220" t="s">
        <v>260</v>
      </c>
      <c r="G375" s="218"/>
      <c r="H375" s="221">
        <v>1</v>
      </c>
      <c r="I375" s="222"/>
      <c r="J375" s="222"/>
      <c r="K375" s="218"/>
      <c r="L375" s="218"/>
      <c r="M375" s="223"/>
      <c r="N375" s="224"/>
      <c r="O375" s="225"/>
      <c r="P375" s="225"/>
      <c r="Q375" s="225"/>
      <c r="R375" s="225"/>
      <c r="S375" s="225"/>
      <c r="T375" s="225"/>
      <c r="U375" s="225"/>
      <c r="V375" s="225"/>
      <c r="W375" s="225"/>
      <c r="X375" s="226"/>
      <c r="AT375" s="227" t="s">
        <v>144</v>
      </c>
      <c r="AU375" s="227" t="s">
        <v>159</v>
      </c>
      <c r="AV375" s="15" t="s">
        <v>140</v>
      </c>
      <c r="AW375" s="15" t="s">
        <v>5</v>
      </c>
      <c r="AX375" s="15" t="s">
        <v>24</v>
      </c>
      <c r="AY375" s="227" t="s">
        <v>132</v>
      </c>
    </row>
    <row r="376" spans="1:65" s="2" customFormat="1" ht="24.2" customHeight="1">
      <c r="A376" s="35"/>
      <c r="B376" s="36"/>
      <c r="C376" s="177" t="s">
        <v>453</v>
      </c>
      <c r="D376" s="177" t="s">
        <v>135</v>
      </c>
      <c r="E376" s="178" t="s">
        <v>454</v>
      </c>
      <c r="F376" s="179" t="s">
        <v>455</v>
      </c>
      <c r="G376" s="180" t="s">
        <v>162</v>
      </c>
      <c r="H376" s="181">
        <v>30</v>
      </c>
      <c r="I376" s="182"/>
      <c r="J376" s="182"/>
      <c r="K376" s="183">
        <f>ROUND(P376*H376,2)</f>
        <v>0</v>
      </c>
      <c r="L376" s="179" t="s">
        <v>139</v>
      </c>
      <c r="M376" s="40"/>
      <c r="N376" s="184" t="s">
        <v>33</v>
      </c>
      <c r="O376" s="185" t="s">
        <v>49</v>
      </c>
      <c r="P376" s="186">
        <f>I376+J376</f>
        <v>0</v>
      </c>
      <c r="Q376" s="186">
        <f>ROUND(I376*H376,2)</f>
        <v>0</v>
      </c>
      <c r="R376" s="186">
        <f>ROUND(J376*H376,2)</f>
        <v>0</v>
      </c>
      <c r="S376" s="65"/>
      <c r="T376" s="187">
        <f>S376*H376</f>
        <v>0</v>
      </c>
      <c r="U376" s="187">
        <v>0</v>
      </c>
      <c r="V376" s="187">
        <f>U376*H376</f>
        <v>0</v>
      </c>
      <c r="W376" s="187">
        <v>0</v>
      </c>
      <c r="X376" s="188">
        <f>W376*H376</f>
        <v>0</v>
      </c>
      <c r="Y376" s="35"/>
      <c r="Z376" s="35"/>
      <c r="AA376" s="35"/>
      <c r="AB376" s="35"/>
      <c r="AC376" s="35"/>
      <c r="AD376" s="35"/>
      <c r="AE376" s="35"/>
      <c r="AR376" s="189" t="s">
        <v>140</v>
      </c>
      <c r="AT376" s="189" t="s">
        <v>135</v>
      </c>
      <c r="AU376" s="189" t="s">
        <v>159</v>
      </c>
      <c r="AY376" s="18" t="s">
        <v>132</v>
      </c>
      <c r="BE376" s="190">
        <f>IF(O376="základní",K376,0)</f>
        <v>0</v>
      </c>
      <c r="BF376" s="190">
        <f>IF(O376="snížená",K376,0)</f>
        <v>0</v>
      </c>
      <c r="BG376" s="190">
        <f>IF(O376="zákl. přenesená",K376,0)</f>
        <v>0</v>
      </c>
      <c r="BH376" s="190">
        <f>IF(O376="sníž. přenesená",K376,0)</f>
        <v>0</v>
      </c>
      <c r="BI376" s="190">
        <f>IF(O376="nulová",K376,0)</f>
        <v>0</v>
      </c>
      <c r="BJ376" s="18" t="s">
        <v>24</v>
      </c>
      <c r="BK376" s="190">
        <f>ROUND(P376*H376,2)</f>
        <v>0</v>
      </c>
      <c r="BL376" s="18" t="s">
        <v>140</v>
      </c>
      <c r="BM376" s="189" t="s">
        <v>456</v>
      </c>
    </row>
    <row r="377" spans="1:47" s="2" customFormat="1" ht="19.5">
      <c r="A377" s="35"/>
      <c r="B377" s="36"/>
      <c r="C377" s="37"/>
      <c r="D377" s="191" t="s">
        <v>142</v>
      </c>
      <c r="E377" s="37"/>
      <c r="F377" s="192" t="s">
        <v>457</v>
      </c>
      <c r="G377" s="37"/>
      <c r="H377" s="37"/>
      <c r="I377" s="193"/>
      <c r="J377" s="193"/>
      <c r="K377" s="37"/>
      <c r="L377" s="37"/>
      <c r="M377" s="40"/>
      <c r="N377" s="194"/>
      <c r="O377" s="195"/>
      <c r="P377" s="65"/>
      <c r="Q377" s="65"/>
      <c r="R377" s="65"/>
      <c r="S377" s="65"/>
      <c r="T377" s="65"/>
      <c r="U377" s="65"/>
      <c r="V377" s="65"/>
      <c r="W377" s="65"/>
      <c r="X377" s="66"/>
      <c r="Y377" s="35"/>
      <c r="Z377" s="35"/>
      <c r="AA377" s="35"/>
      <c r="AB377" s="35"/>
      <c r="AC377" s="35"/>
      <c r="AD377" s="35"/>
      <c r="AE377" s="35"/>
      <c r="AT377" s="18" t="s">
        <v>142</v>
      </c>
      <c r="AU377" s="18" t="s">
        <v>159</v>
      </c>
    </row>
    <row r="378" spans="2:51" s="14" customFormat="1" ht="11.25">
      <c r="B378" s="207"/>
      <c r="C378" s="208"/>
      <c r="D378" s="191" t="s">
        <v>144</v>
      </c>
      <c r="E378" s="209" t="s">
        <v>33</v>
      </c>
      <c r="F378" s="210" t="s">
        <v>259</v>
      </c>
      <c r="G378" s="208"/>
      <c r="H378" s="209" t="s">
        <v>33</v>
      </c>
      <c r="I378" s="211"/>
      <c r="J378" s="211"/>
      <c r="K378" s="208"/>
      <c r="L378" s="208"/>
      <c r="M378" s="212"/>
      <c r="N378" s="213"/>
      <c r="O378" s="214"/>
      <c r="P378" s="214"/>
      <c r="Q378" s="214"/>
      <c r="R378" s="214"/>
      <c r="S378" s="214"/>
      <c r="T378" s="214"/>
      <c r="U378" s="214"/>
      <c r="V378" s="214"/>
      <c r="W378" s="214"/>
      <c r="X378" s="215"/>
      <c r="AT378" s="216" t="s">
        <v>144</v>
      </c>
      <c r="AU378" s="216" t="s">
        <v>159</v>
      </c>
      <c r="AV378" s="14" t="s">
        <v>24</v>
      </c>
      <c r="AW378" s="14" t="s">
        <v>5</v>
      </c>
      <c r="AX378" s="14" t="s">
        <v>80</v>
      </c>
      <c r="AY378" s="216" t="s">
        <v>132</v>
      </c>
    </row>
    <row r="379" spans="2:51" s="13" customFormat="1" ht="11.25">
      <c r="B379" s="196"/>
      <c r="C379" s="197"/>
      <c r="D379" s="191" t="s">
        <v>144</v>
      </c>
      <c r="E379" s="198" t="s">
        <v>33</v>
      </c>
      <c r="F379" s="199" t="s">
        <v>458</v>
      </c>
      <c r="G379" s="197"/>
      <c r="H379" s="200">
        <v>30</v>
      </c>
      <c r="I379" s="201"/>
      <c r="J379" s="201"/>
      <c r="K379" s="197"/>
      <c r="L379" s="197"/>
      <c r="M379" s="202"/>
      <c r="N379" s="203"/>
      <c r="O379" s="204"/>
      <c r="P379" s="204"/>
      <c r="Q379" s="204"/>
      <c r="R379" s="204"/>
      <c r="S379" s="204"/>
      <c r="T379" s="204"/>
      <c r="U379" s="204"/>
      <c r="V379" s="204"/>
      <c r="W379" s="204"/>
      <c r="X379" s="205"/>
      <c r="AT379" s="206" t="s">
        <v>144</v>
      </c>
      <c r="AU379" s="206" t="s">
        <v>159</v>
      </c>
      <c r="AV379" s="13" t="s">
        <v>89</v>
      </c>
      <c r="AW379" s="13" t="s">
        <v>5</v>
      </c>
      <c r="AX379" s="13" t="s">
        <v>80</v>
      </c>
      <c r="AY379" s="206" t="s">
        <v>132</v>
      </c>
    </row>
    <row r="380" spans="2:51" s="15" customFormat="1" ht="11.25">
      <c r="B380" s="217"/>
      <c r="C380" s="218"/>
      <c r="D380" s="191" t="s">
        <v>144</v>
      </c>
      <c r="E380" s="219" t="s">
        <v>33</v>
      </c>
      <c r="F380" s="220" t="s">
        <v>260</v>
      </c>
      <c r="G380" s="218"/>
      <c r="H380" s="221">
        <v>30</v>
      </c>
      <c r="I380" s="222"/>
      <c r="J380" s="222"/>
      <c r="K380" s="218"/>
      <c r="L380" s="218"/>
      <c r="M380" s="223"/>
      <c r="N380" s="224"/>
      <c r="O380" s="225"/>
      <c r="P380" s="225"/>
      <c r="Q380" s="225"/>
      <c r="R380" s="225"/>
      <c r="S380" s="225"/>
      <c r="T380" s="225"/>
      <c r="U380" s="225"/>
      <c r="V380" s="225"/>
      <c r="W380" s="225"/>
      <c r="X380" s="226"/>
      <c r="AT380" s="227" t="s">
        <v>144</v>
      </c>
      <c r="AU380" s="227" t="s">
        <v>159</v>
      </c>
      <c r="AV380" s="15" t="s">
        <v>140</v>
      </c>
      <c r="AW380" s="15" t="s">
        <v>5</v>
      </c>
      <c r="AX380" s="15" t="s">
        <v>24</v>
      </c>
      <c r="AY380" s="227" t="s">
        <v>132</v>
      </c>
    </row>
    <row r="381" spans="1:65" s="2" customFormat="1" ht="14.45" customHeight="1">
      <c r="A381" s="35"/>
      <c r="B381" s="36"/>
      <c r="C381" s="228" t="s">
        <v>459</v>
      </c>
      <c r="D381" s="228" t="s">
        <v>248</v>
      </c>
      <c r="E381" s="229" t="s">
        <v>460</v>
      </c>
      <c r="F381" s="230" t="s">
        <v>461</v>
      </c>
      <c r="G381" s="231" t="s">
        <v>162</v>
      </c>
      <c r="H381" s="232">
        <v>2</v>
      </c>
      <c r="I381" s="233"/>
      <c r="J381" s="234"/>
      <c r="K381" s="235">
        <f>ROUND(P381*H381,2)</f>
        <v>0</v>
      </c>
      <c r="L381" s="230" t="s">
        <v>33</v>
      </c>
      <c r="M381" s="236"/>
      <c r="N381" s="237" t="s">
        <v>33</v>
      </c>
      <c r="O381" s="185" t="s">
        <v>49</v>
      </c>
      <c r="P381" s="186">
        <f>I381+J381</f>
        <v>0</v>
      </c>
      <c r="Q381" s="186">
        <f>ROUND(I381*H381,2)</f>
        <v>0</v>
      </c>
      <c r="R381" s="186">
        <f>ROUND(J381*H381,2)</f>
        <v>0</v>
      </c>
      <c r="S381" s="65"/>
      <c r="T381" s="187">
        <f>S381*H381</f>
        <v>0</v>
      </c>
      <c r="U381" s="187">
        <v>0</v>
      </c>
      <c r="V381" s="187">
        <f>U381*H381</f>
        <v>0</v>
      </c>
      <c r="W381" s="187">
        <v>0</v>
      </c>
      <c r="X381" s="188">
        <f>W381*H381</f>
        <v>0</v>
      </c>
      <c r="Y381" s="35"/>
      <c r="Z381" s="35"/>
      <c r="AA381" s="35"/>
      <c r="AB381" s="35"/>
      <c r="AC381" s="35"/>
      <c r="AD381" s="35"/>
      <c r="AE381" s="35"/>
      <c r="AR381" s="189" t="s">
        <v>186</v>
      </c>
      <c r="AT381" s="189" t="s">
        <v>248</v>
      </c>
      <c r="AU381" s="189" t="s">
        <v>159</v>
      </c>
      <c r="AY381" s="18" t="s">
        <v>132</v>
      </c>
      <c r="BE381" s="190">
        <f>IF(O381="základní",K381,0)</f>
        <v>0</v>
      </c>
      <c r="BF381" s="190">
        <f>IF(O381="snížená",K381,0)</f>
        <v>0</v>
      </c>
      <c r="BG381" s="190">
        <f>IF(O381="zákl. přenesená",K381,0)</f>
        <v>0</v>
      </c>
      <c r="BH381" s="190">
        <f>IF(O381="sníž. přenesená",K381,0)</f>
        <v>0</v>
      </c>
      <c r="BI381" s="190">
        <f>IF(O381="nulová",K381,0)</f>
        <v>0</v>
      </c>
      <c r="BJ381" s="18" t="s">
        <v>24</v>
      </c>
      <c r="BK381" s="190">
        <f>ROUND(P381*H381,2)</f>
        <v>0</v>
      </c>
      <c r="BL381" s="18" t="s">
        <v>140</v>
      </c>
      <c r="BM381" s="189" t="s">
        <v>462</v>
      </c>
    </row>
    <row r="382" spans="1:47" s="2" customFormat="1" ht="11.25">
      <c r="A382" s="35"/>
      <c r="B382" s="36"/>
      <c r="C382" s="37"/>
      <c r="D382" s="191" t="s">
        <v>142</v>
      </c>
      <c r="E382" s="37"/>
      <c r="F382" s="192" t="s">
        <v>463</v>
      </c>
      <c r="G382" s="37"/>
      <c r="H382" s="37"/>
      <c r="I382" s="193"/>
      <c r="J382" s="193"/>
      <c r="K382" s="37"/>
      <c r="L382" s="37"/>
      <c r="M382" s="40"/>
      <c r="N382" s="194"/>
      <c r="O382" s="195"/>
      <c r="P382" s="65"/>
      <c r="Q382" s="65"/>
      <c r="R382" s="65"/>
      <c r="S382" s="65"/>
      <c r="T382" s="65"/>
      <c r="U382" s="65"/>
      <c r="V382" s="65"/>
      <c r="W382" s="65"/>
      <c r="X382" s="66"/>
      <c r="Y382" s="35"/>
      <c r="Z382" s="35"/>
      <c r="AA382" s="35"/>
      <c r="AB382" s="35"/>
      <c r="AC382" s="35"/>
      <c r="AD382" s="35"/>
      <c r="AE382" s="35"/>
      <c r="AT382" s="18" t="s">
        <v>142</v>
      </c>
      <c r="AU382" s="18" t="s">
        <v>159</v>
      </c>
    </row>
    <row r="383" spans="1:47" s="2" customFormat="1" ht="19.5">
      <c r="A383" s="35"/>
      <c r="B383" s="36"/>
      <c r="C383" s="37"/>
      <c r="D383" s="191" t="s">
        <v>266</v>
      </c>
      <c r="E383" s="37"/>
      <c r="F383" s="238" t="s">
        <v>382</v>
      </c>
      <c r="G383" s="37"/>
      <c r="H383" s="37"/>
      <c r="I383" s="193"/>
      <c r="J383" s="193"/>
      <c r="K383" s="37"/>
      <c r="L383" s="37"/>
      <c r="M383" s="40"/>
      <c r="N383" s="194"/>
      <c r="O383" s="195"/>
      <c r="P383" s="65"/>
      <c r="Q383" s="65"/>
      <c r="R383" s="65"/>
      <c r="S383" s="65"/>
      <c r="T383" s="65"/>
      <c r="U383" s="65"/>
      <c r="V383" s="65"/>
      <c r="W383" s="65"/>
      <c r="X383" s="66"/>
      <c r="Y383" s="35"/>
      <c r="Z383" s="35"/>
      <c r="AA383" s="35"/>
      <c r="AB383" s="35"/>
      <c r="AC383" s="35"/>
      <c r="AD383" s="35"/>
      <c r="AE383" s="35"/>
      <c r="AT383" s="18" t="s">
        <v>266</v>
      </c>
      <c r="AU383" s="18" t="s">
        <v>159</v>
      </c>
    </row>
    <row r="384" spans="2:51" s="14" customFormat="1" ht="11.25">
      <c r="B384" s="207"/>
      <c r="C384" s="208"/>
      <c r="D384" s="191" t="s">
        <v>144</v>
      </c>
      <c r="E384" s="209" t="s">
        <v>33</v>
      </c>
      <c r="F384" s="210" t="s">
        <v>259</v>
      </c>
      <c r="G384" s="208"/>
      <c r="H384" s="209" t="s">
        <v>33</v>
      </c>
      <c r="I384" s="211"/>
      <c r="J384" s="211"/>
      <c r="K384" s="208"/>
      <c r="L384" s="208"/>
      <c r="M384" s="212"/>
      <c r="N384" s="213"/>
      <c r="O384" s="214"/>
      <c r="P384" s="214"/>
      <c r="Q384" s="214"/>
      <c r="R384" s="214"/>
      <c r="S384" s="214"/>
      <c r="T384" s="214"/>
      <c r="U384" s="214"/>
      <c r="V384" s="214"/>
      <c r="W384" s="214"/>
      <c r="X384" s="215"/>
      <c r="AT384" s="216" t="s">
        <v>144</v>
      </c>
      <c r="AU384" s="216" t="s">
        <v>159</v>
      </c>
      <c r="AV384" s="14" t="s">
        <v>24</v>
      </c>
      <c r="AW384" s="14" t="s">
        <v>5</v>
      </c>
      <c r="AX384" s="14" t="s">
        <v>80</v>
      </c>
      <c r="AY384" s="216" t="s">
        <v>132</v>
      </c>
    </row>
    <row r="385" spans="2:51" s="13" customFormat="1" ht="11.25">
      <c r="B385" s="196"/>
      <c r="C385" s="197"/>
      <c r="D385" s="191" t="s">
        <v>144</v>
      </c>
      <c r="E385" s="198" t="s">
        <v>33</v>
      </c>
      <c r="F385" s="199" t="s">
        <v>89</v>
      </c>
      <c r="G385" s="197"/>
      <c r="H385" s="200">
        <v>2</v>
      </c>
      <c r="I385" s="201"/>
      <c r="J385" s="201"/>
      <c r="K385" s="197"/>
      <c r="L385" s="197"/>
      <c r="M385" s="202"/>
      <c r="N385" s="203"/>
      <c r="O385" s="204"/>
      <c r="P385" s="204"/>
      <c r="Q385" s="204"/>
      <c r="R385" s="204"/>
      <c r="S385" s="204"/>
      <c r="T385" s="204"/>
      <c r="U385" s="204"/>
      <c r="V385" s="204"/>
      <c r="W385" s="204"/>
      <c r="X385" s="205"/>
      <c r="AT385" s="206" t="s">
        <v>144</v>
      </c>
      <c r="AU385" s="206" t="s">
        <v>159</v>
      </c>
      <c r="AV385" s="13" t="s">
        <v>89</v>
      </c>
      <c r="AW385" s="13" t="s">
        <v>5</v>
      </c>
      <c r="AX385" s="13" t="s">
        <v>80</v>
      </c>
      <c r="AY385" s="206" t="s">
        <v>132</v>
      </c>
    </row>
    <row r="386" spans="2:51" s="15" customFormat="1" ht="11.25">
      <c r="B386" s="217"/>
      <c r="C386" s="218"/>
      <c r="D386" s="191" t="s">
        <v>144</v>
      </c>
      <c r="E386" s="219" t="s">
        <v>33</v>
      </c>
      <c r="F386" s="220" t="s">
        <v>260</v>
      </c>
      <c r="G386" s="218"/>
      <c r="H386" s="221">
        <v>2</v>
      </c>
      <c r="I386" s="222"/>
      <c r="J386" s="222"/>
      <c r="K386" s="218"/>
      <c r="L386" s="218"/>
      <c r="M386" s="223"/>
      <c r="N386" s="224"/>
      <c r="O386" s="225"/>
      <c r="P386" s="225"/>
      <c r="Q386" s="225"/>
      <c r="R386" s="225"/>
      <c r="S386" s="225"/>
      <c r="T386" s="225"/>
      <c r="U386" s="225"/>
      <c r="V386" s="225"/>
      <c r="W386" s="225"/>
      <c r="X386" s="226"/>
      <c r="AT386" s="227" t="s">
        <v>144</v>
      </c>
      <c r="AU386" s="227" t="s">
        <v>159</v>
      </c>
      <c r="AV386" s="15" t="s">
        <v>140</v>
      </c>
      <c r="AW386" s="15" t="s">
        <v>5</v>
      </c>
      <c r="AX386" s="15" t="s">
        <v>24</v>
      </c>
      <c r="AY386" s="227" t="s">
        <v>132</v>
      </c>
    </row>
    <row r="387" spans="1:65" s="2" customFormat="1" ht="14.45" customHeight="1">
      <c r="A387" s="35"/>
      <c r="B387" s="36"/>
      <c r="C387" s="228" t="s">
        <v>464</v>
      </c>
      <c r="D387" s="228" t="s">
        <v>248</v>
      </c>
      <c r="E387" s="229" t="s">
        <v>465</v>
      </c>
      <c r="F387" s="230" t="s">
        <v>466</v>
      </c>
      <c r="G387" s="231" t="s">
        <v>162</v>
      </c>
      <c r="H387" s="232">
        <v>4</v>
      </c>
      <c r="I387" s="233"/>
      <c r="J387" s="234"/>
      <c r="K387" s="235">
        <f>ROUND(P387*H387,2)</f>
        <v>0</v>
      </c>
      <c r="L387" s="230" t="s">
        <v>33</v>
      </c>
      <c r="M387" s="236"/>
      <c r="N387" s="237" t="s">
        <v>33</v>
      </c>
      <c r="O387" s="185" t="s">
        <v>49</v>
      </c>
      <c r="P387" s="186">
        <f>I387+J387</f>
        <v>0</v>
      </c>
      <c r="Q387" s="186">
        <f>ROUND(I387*H387,2)</f>
        <v>0</v>
      </c>
      <c r="R387" s="186">
        <f>ROUND(J387*H387,2)</f>
        <v>0</v>
      </c>
      <c r="S387" s="65"/>
      <c r="T387" s="187">
        <f>S387*H387</f>
        <v>0</v>
      </c>
      <c r="U387" s="187">
        <v>0</v>
      </c>
      <c r="V387" s="187">
        <f>U387*H387</f>
        <v>0</v>
      </c>
      <c r="W387" s="187">
        <v>0</v>
      </c>
      <c r="X387" s="188">
        <f>W387*H387</f>
        <v>0</v>
      </c>
      <c r="Y387" s="35"/>
      <c r="Z387" s="35"/>
      <c r="AA387" s="35"/>
      <c r="AB387" s="35"/>
      <c r="AC387" s="35"/>
      <c r="AD387" s="35"/>
      <c r="AE387" s="35"/>
      <c r="AR387" s="189" t="s">
        <v>186</v>
      </c>
      <c r="AT387" s="189" t="s">
        <v>248</v>
      </c>
      <c r="AU387" s="189" t="s">
        <v>159</v>
      </c>
      <c r="AY387" s="18" t="s">
        <v>132</v>
      </c>
      <c r="BE387" s="190">
        <f>IF(O387="základní",K387,0)</f>
        <v>0</v>
      </c>
      <c r="BF387" s="190">
        <f>IF(O387="snížená",K387,0)</f>
        <v>0</v>
      </c>
      <c r="BG387" s="190">
        <f>IF(O387="zákl. přenesená",K387,0)</f>
        <v>0</v>
      </c>
      <c r="BH387" s="190">
        <f>IF(O387="sníž. přenesená",K387,0)</f>
        <v>0</v>
      </c>
      <c r="BI387" s="190">
        <f>IF(O387="nulová",K387,0)</f>
        <v>0</v>
      </c>
      <c r="BJ387" s="18" t="s">
        <v>24</v>
      </c>
      <c r="BK387" s="190">
        <f>ROUND(P387*H387,2)</f>
        <v>0</v>
      </c>
      <c r="BL387" s="18" t="s">
        <v>140</v>
      </c>
      <c r="BM387" s="189" t="s">
        <v>467</v>
      </c>
    </row>
    <row r="388" spans="1:47" s="2" customFormat="1" ht="11.25">
      <c r="A388" s="35"/>
      <c r="B388" s="36"/>
      <c r="C388" s="37"/>
      <c r="D388" s="191" t="s">
        <v>142</v>
      </c>
      <c r="E388" s="37"/>
      <c r="F388" s="192" t="s">
        <v>466</v>
      </c>
      <c r="G388" s="37"/>
      <c r="H388" s="37"/>
      <c r="I388" s="193"/>
      <c r="J388" s="193"/>
      <c r="K388" s="37"/>
      <c r="L388" s="37"/>
      <c r="M388" s="40"/>
      <c r="N388" s="194"/>
      <c r="O388" s="195"/>
      <c r="P388" s="65"/>
      <c r="Q388" s="65"/>
      <c r="R388" s="65"/>
      <c r="S388" s="65"/>
      <c r="T388" s="65"/>
      <c r="U388" s="65"/>
      <c r="V388" s="65"/>
      <c r="W388" s="65"/>
      <c r="X388" s="66"/>
      <c r="Y388" s="35"/>
      <c r="Z388" s="35"/>
      <c r="AA388" s="35"/>
      <c r="AB388" s="35"/>
      <c r="AC388" s="35"/>
      <c r="AD388" s="35"/>
      <c r="AE388" s="35"/>
      <c r="AT388" s="18" t="s">
        <v>142</v>
      </c>
      <c r="AU388" s="18" t="s">
        <v>159</v>
      </c>
    </row>
    <row r="389" spans="1:47" s="2" customFormat="1" ht="19.5">
      <c r="A389" s="35"/>
      <c r="B389" s="36"/>
      <c r="C389" s="37"/>
      <c r="D389" s="191" t="s">
        <v>266</v>
      </c>
      <c r="E389" s="37"/>
      <c r="F389" s="238" t="s">
        <v>382</v>
      </c>
      <c r="G389" s="37"/>
      <c r="H389" s="37"/>
      <c r="I389" s="193"/>
      <c r="J389" s="193"/>
      <c r="K389" s="37"/>
      <c r="L389" s="37"/>
      <c r="M389" s="40"/>
      <c r="N389" s="194"/>
      <c r="O389" s="195"/>
      <c r="P389" s="65"/>
      <c r="Q389" s="65"/>
      <c r="R389" s="65"/>
      <c r="S389" s="65"/>
      <c r="T389" s="65"/>
      <c r="U389" s="65"/>
      <c r="V389" s="65"/>
      <c r="W389" s="65"/>
      <c r="X389" s="66"/>
      <c r="Y389" s="35"/>
      <c r="Z389" s="35"/>
      <c r="AA389" s="35"/>
      <c r="AB389" s="35"/>
      <c r="AC389" s="35"/>
      <c r="AD389" s="35"/>
      <c r="AE389" s="35"/>
      <c r="AT389" s="18" t="s">
        <v>266</v>
      </c>
      <c r="AU389" s="18" t="s">
        <v>159</v>
      </c>
    </row>
    <row r="390" spans="2:51" s="14" customFormat="1" ht="11.25">
      <c r="B390" s="207"/>
      <c r="C390" s="208"/>
      <c r="D390" s="191" t="s">
        <v>144</v>
      </c>
      <c r="E390" s="209" t="s">
        <v>33</v>
      </c>
      <c r="F390" s="210" t="s">
        <v>259</v>
      </c>
      <c r="G390" s="208"/>
      <c r="H390" s="209" t="s">
        <v>33</v>
      </c>
      <c r="I390" s="211"/>
      <c r="J390" s="211"/>
      <c r="K390" s="208"/>
      <c r="L390" s="208"/>
      <c r="M390" s="212"/>
      <c r="N390" s="213"/>
      <c r="O390" s="214"/>
      <c r="P390" s="214"/>
      <c r="Q390" s="214"/>
      <c r="R390" s="214"/>
      <c r="S390" s="214"/>
      <c r="T390" s="214"/>
      <c r="U390" s="214"/>
      <c r="V390" s="214"/>
      <c r="W390" s="214"/>
      <c r="X390" s="215"/>
      <c r="AT390" s="216" t="s">
        <v>144</v>
      </c>
      <c r="AU390" s="216" t="s">
        <v>159</v>
      </c>
      <c r="AV390" s="14" t="s">
        <v>24</v>
      </c>
      <c r="AW390" s="14" t="s">
        <v>5</v>
      </c>
      <c r="AX390" s="14" t="s">
        <v>80</v>
      </c>
      <c r="AY390" s="216" t="s">
        <v>132</v>
      </c>
    </row>
    <row r="391" spans="2:51" s="13" customFormat="1" ht="11.25">
      <c r="B391" s="196"/>
      <c r="C391" s="197"/>
      <c r="D391" s="191" t="s">
        <v>144</v>
      </c>
      <c r="E391" s="198" t="s">
        <v>33</v>
      </c>
      <c r="F391" s="199" t="s">
        <v>140</v>
      </c>
      <c r="G391" s="197"/>
      <c r="H391" s="200">
        <v>4</v>
      </c>
      <c r="I391" s="201"/>
      <c r="J391" s="201"/>
      <c r="K391" s="197"/>
      <c r="L391" s="197"/>
      <c r="M391" s="202"/>
      <c r="N391" s="203"/>
      <c r="O391" s="204"/>
      <c r="P391" s="204"/>
      <c r="Q391" s="204"/>
      <c r="R391" s="204"/>
      <c r="S391" s="204"/>
      <c r="T391" s="204"/>
      <c r="U391" s="204"/>
      <c r="V391" s="204"/>
      <c r="W391" s="204"/>
      <c r="X391" s="205"/>
      <c r="AT391" s="206" t="s">
        <v>144</v>
      </c>
      <c r="AU391" s="206" t="s">
        <v>159</v>
      </c>
      <c r="AV391" s="13" t="s">
        <v>89</v>
      </c>
      <c r="AW391" s="13" t="s">
        <v>5</v>
      </c>
      <c r="AX391" s="13" t="s">
        <v>80</v>
      </c>
      <c r="AY391" s="206" t="s">
        <v>132</v>
      </c>
    </row>
    <row r="392" spans="2:51" s="15" customFormat="1" ht="11.25">
      <c r="B392" s="217"/>
      <c r="C392" s="218"/>
      <c r="D392" s="191" t="s">
        <v>144</v>
      </c>
      <c r="E392" s="219" t="s">
        <v>33</v>
      </c>
      <c r="F392" s="220" t="s">
        <v>260</v>
      </c>
      <c r="G392" s="218"/>
      <c r="H392" s="221">
        <v>4</v>
      </c>
      <c r="I392" s="222"/>
      <c r="J392" s="222"/>
      <c r="K392" s="218"/>
      <c r="L392" s="218"/>
      <c r="M392" s="223"/>
      <c r="N392" s="224"/>
      <c r="O392" s="225"/>
      <c r="P392" s="225"/>
      <c r="Q392" s="225"/>
      <c r="R392" s="225"/>
      <c r="S392" s="225"/>
      <c r="T392" s="225"/>
      <c r="U392" s="225"/>
      <c r="V392" s="225"/>
      <c r="W392" s="225"/>
      <c r="X392" s="226"/>
      <c r="AT392" s="227" t="s">
        <v>144</v>
      </c>
      <c r="AU392" s="227" t="s">
        <v>159</v>
      </c>
      <c r="AV392" s="15" t="s">
        <v>140</v>
      </c>
      <c r="AW392" s="15" t="s">
        <v>5</v>
      </c>
      <c r="AX392" s="15" t="s">
        <v>24</v>
      </c>
      <c r="AY392" s="227" t="s">
        <v>132</v>
      </c>
    </row>
    <row r="393" spans="1:65" s="2" customFormat="1" ht="14.45" customHeight="1">
      <c r="A393" s="35"/>
      <c r="B393" s="36"/>
      <c r="C393" s="228" t="s">
        <v>468</v>
      </c>
      <c r="D393" s="228" t="s">
        <v>248</v>
      </c>
      <c r="E393" s="229" t="s">
        <v>469</v>
      </c>
      <c r="F393" s="230" t="s">
        <v>470</v>
      </c>
      <c r="G393" s="231" t="s">
        <v>162</v>
      </c>
      <c r="H393" s="232">
        <v>2</v>
      </c>
      <c r="I393" s="233"/>
      <c r="J393" s="234"/>
      <c r="K393" s="235">
        <f>ROUND(P393*H393,2)</f>
        <v>0</v>
      </c>
      <c r="L393" s="230" t="s">
        <v>33</v>
      </c>
      <c r="M393" s="236"/>
      <c r="N393" s="237" t="s">
        <v>33</v>
      </c>
      <c r="O393" s="185" t="s">
        <v>49</v>
      </c>
      <c r="P393" s="186">
        <f>I393+J393</f>
        <v>0</v>
      </c>
      <c r="Q393" s="186">
        <f>ROUND(I393*H393,2)</f>
        <v>0</v>
      </c>
      <c r="R393" s="186">
        <f>ROUND(J393*H393,2)</f>
        <v>0</v>
      </c>
      <c r="S393" s="65"/>
      <c r="T393" s="187">
        <f>S393*H393</f>
        <v>0</v>
      </c>
      <c r="U393" s="187">
        <v>0</v>
      </c>
      <c r="V393" s="187">
        <f>U393*H393</f>
        <v>0</v>
      </c>
      <c r="W393" s="187">
        <v>0</v>
      </c>
      <c r="X393" s="188">
        <f>W393*H393</f>
        <v>0</v>
      </c>
      <c r="Y393" s="35"/>
      <c r="Z393" s="35"/>
      <c r="AA393" s="35"/>
      <c r="AB393" s="35"/>
      <c r="AC393" s="35"/>
      <c r="AD393" s="35"/>
      <c r="AE393" s="35"/>
      <c r="AR393" s="189" t="s">
        <v>186</v>
      </c>
      <c r="AT393" s="189" t="s">
        <v>248</v>
      </c>
      <c r="AU393" s="189" t="s">
        <v>159</v>
      </c>
      <c r="AY393" s="18" t="s">
        <v>132</v>
      </c>
      <c r="BE393" s="190">
        <f>IF(O393="základní",K393,0)</f>
        <v>0</v>
      </c>
      <c r="BF393" s="190">
        <f>IF(O393="snížená",K393,0)</f>
        <v>0</v>
      </c>
      <c r="BG393" s="190">
        <f>IF(O393="zákl. přenesená",K393,0)</f>
        <v>0</v>
      </c>
      <c r="BH393" s="190">
        <f>IF(O393="sníž. přenesená",K393,0)</f>
        <v>0</v>
      </c>
      <c r="BI393" s="190">
        <f>IF(O393="nulová",K393,0)</f>
        <v>0</v>
      </c>
      <c r="BJ393" s="18" t="s">
        <v>24</v>
      </c>
      <c r="BK393" s="190">
        <f>ROUND(P393*H393,2)</f>
        <v>0</v>
      </c>
      <c r="BL393" s="18" t="s">
        <v>140</v>
      </c>
      <c r="BM393" s="189" t="s">
        <v>471</v>
      </c>
    </row>
    <row r="394" spans="1:47" s="2" customFormat="1" ht="11.25">
      <c r="A394" s="35"/>
      <c r="B394" s="36"/>
      <c r="C394" s="37"/>
      <c r="D394" s="191" t="s">
        <v>142</v>
      </c>
      <c r="E394" s="37"/>
      <c r="F394" s="192" t="s">
        <v>470</v>
      </c>
      <c r="G394" s="37"/>
      <c r="H394" s="37"/>
      <c r="I394" s="193"/>
      <c r="J394" s="193"/>
      <c r="K394" s="37"/>
      <c r="L394" s="37"/>
      <c r="M394" s="40"/>
      <c r="N394" s="194"/>
      <c r="O394" s="195"/>
      <c r="P394" s="65"/>
      <c r="Q394" s="65"/>
      <c r="R394" s="65"/>
      <c r="S394" s="65"/>
      <c r="T394" s="65"/>
      <c r="U394" s="65"/>
      <c r="V394" s="65"/>
      <c r="W394" s="65"/>
      <c r="X394" s="66"/>
      <c r="Y394" s="35"/>
      <c r="Z394" s="35"/>
      <c r="AA394" s="35"/>
      <c r="AB394" s="35"/>
      <c r="AC394" s="35"/>
      <c r="AD394" s="35"/>
      <c r="AE394" s="35"/>
      <c r="AT394" s="18" t="s">
        <v>142</v>
      </c>
      <c r="AU394" s="18" t="s">
        <v>159</v>
      </c>
    </row>
    <row r="395" spans="1:47" s="2" customFormat="1" ht="19.5">
      <c r="A395" s="35"/>
      <c r="B395" s="36"/>
      <c r="C395" s="37"/>
      <c r="D395" s="191" t="s">
        <v>266</v>
      </c>
      <c r="E395" s="37"/>
      <c r="F395" s="238" t="s">
        <v>382</v>
      </c>
      <c r="G395" s="37"/>
      <c r="H395" s="37"/>
      <c r="I395" s="193"/>
      <c r="J395" s="193"/>
      <c r="K395" s="37"/>
      <c r="L395" s="37"/>
      <c r="M395" s="40"/>
      <c r="N395" s="194"/>
      <c r="O395" s="195"/>
      <c r="P395" s="65"/>
      <c r="Q395" s="65"/>
      <c r="R395" s="65"/>
      <c r="S395" s="65"/>
      <c r="T395" s="65"/>
      <c r="U395" s="65"/>
      <c r="V395" s="65"/>
      <c r="W395" s="65"/>
      <c r="X395" s="66"/>
      <c r="Y395" s="35"/>
      <c r="Z395" s="35"/>
      <c r="AA395" s="35"/>
      <c r="AB395" s="35"/>
      <c r="AC395" s="35"/>
      <c r="AD395" s="35"/>
      <c r="AE395" s="35"/>
      <c r="AT395" s="18" t="s">
        <v>266</v>
      </c>
      <c r="AU395" s="18" t="s">
        <v>159</v>
      </c>
    </row>
    <row r="396" spans="2:51" s="14" customFormat="1" ht="11.25">
      <c r="B396" s="207"/>
      <c r="C396" s="208"/>
      <c r="D396" s="191" t="s">
        <v>144</v>
      </c>
      <c r="E396" s="209" t="s">
        <v>33</v>
      </c>
      <c r="F396" s="210" t="s">
        <v>259</v>
      </c>
      <c r="G396" s="208"/>
      <c r="H396" s="209" t="s">
        <v>33</v>
      </c>
      <c r="I396" s="211"/>
      <c r="J396" s="211"/>
      <c r="K396" s="208"/>
      <c r="L396" s="208"/>
      <c r="M396" s="212"/>
      <c r="N396" s="213"/>
      <c r="O396" s="214"/>
      <c r="P396" s="214"/>
      <c r="Q396" s="214"/>
      <c r="R396" s="214"/>
      <c r="S396" s="214"/>
      <c r="T396" s="214"/>
      <c r="U396" s="214"/>
      <c r="V396" s="214"/>
      <c r="W396" s="214"/>
      <c r="X396" s="215"/>
      <c r="AT396" s="216" t="s">
        <v>144</v>
      </c>
      <c r="AU396" s="216" t="s">
        <v>159</v>
      </c>
      <c r="AV396" s="14" t="s">
        <v>24</v>
      </c>
      <c r="AW396" s="14" t="s">
        <v>5</v>
      </c>
      <c r="AX396" s="14" t="s">
        <v>80</v>
      </c>
      <c r="AY396" s="216" t="s">
        <v>132</v>
      </c>
    </row>
    <row r="397" spans="2:51" s="13" customFormat="1" ht="11.25">
      <c r="B397" s="196"/>
      <c r="C397" s="197"/>
      <c r="D397" s="191" t="s">
        <v>144</v>
      </c>
      <c r="E397" s="198" t="s">
        <v>33</v>
      </c>
      <c r="F397" s="199" t="s">
        <v>89</v>
      </c>
      <c r="G397" s="197"/>
      <c r="H397" s="200">
        <v>2</v>
      </c>
      <c r="I397" s="201"/>
      <c r="J397" s="201"/>
      <c r="K397" s="197"/>
      <c r="L397" s="197"/>
      <c r="M397" s="202"/>
      <c r="N397" s="203"/>
      <c r="O397" s="204"/>
      <c r="P397" s="204"/>
      <c r="Q397" s="204"/>
      <c r="R397" s="204"/>
      <c r="S397" s="204"/>
      <c r="T397" s="204"/>
      <c r="U397" s="204"/>
      <c r="V397" s="204"/>
      <c r="W397" s="204"/>
      <c r="X397" s="205"/>
      <c r="AT397" s="206" t="s">
        <v>144</v>
      </c>
      <c r="AU397" s="206" t="s">
        <v>159</v>
      </c>
      <c r="AV397" s="13" t="s">
        <v>89</v>
      </c>
      <c r="AW397" s="13" t="s">
        <v>5</v>
      </c>
      <c r="AX397" s="13" t="s">
        <v>80</v>
      </c>
      <c r="AY397" s="206" t="s">
        <v>132</v>
      </c>
    </row>
    <row r="398" spans="2:51" s="15" customFormat="1" ht="11.25">
      <c r="B398" s="217"/>
      <c r="C398" s="218"/>
      <c r="D398" s="191" t="s">
        <v>144</v>
      </c>
      <c r="E398" s="219" t="s">
        <v>33</v>
      </c>
      <c r="F398" s="220" t="s">
        <v>260</v>
      </c>
      <c r="G398" s="218"/>
      <c r="H398" s="221">
        <v>2</v>
      </c>
      <c r="I398" s="222"/>
      <c r="J398" s="222"/>
      <c r="K398" s="218"/>
      <c r="L398" s="218"/>
      <c r="M398" s="223"/>
      <c r="N398" s="224"/>
      <c r="O398" s="225"/>
      <c r="P398" s="225"/>
      <c r="Q398" s="225"/>
      <c r="R398" s="225"/>
      <c r="S398" s="225"/>
      <c r="T398" s="225"/>
      <c r="U398" s="225"/>
      <c r="V398" s="225"/>
      <c r="W398" s="225"/>
      <c r="X398" s="226"/>
      <c r="AT398" s="227" t="s">
        <v>144</v>
      </c>
      <c r="AU398" s="227" t="s">
        <v>159</v>
      </c>
      <c r="AV398" s="15" t="s">
        <v>140</v>
      </c>
      <c r="AW398" s="15" t="s">
        <v>5</v>
      </c>
      <c r="AX398" s="15" t="s">
        <v>24</v>
      </c>
      <c r="AY398" s="227" t="s">
        <v>132</v>
      </c>
    </row>
    <row r="399" spans="1:65" s="2" customFormat="1" ht="14.45" customHeight="1">
      <c r="A399" s="35"/>
      <c r="B399" s="36"/>
      <c r="C399" s="228" t="s">
        <v>472</v>
      </c>
      <c r="D399" s="228" t="s">
        <v>248</v>
      </c>
      <c r="E399" s="229" t="s">
        <v>473</v>
      </c>
      <c r="F399" s="230" t="s">
        <v>474</v>
      </c>
      <c r="G399" s="231" t="s">
        <v>162</v>
      </c>
      <c r="H399" s="232">
        <v>2</v>
      </c>
      <c r="I399" s="233"/>
      <c r="J399" s="234"/>
      <c r="K399" s="235">
        <f>ROUND(P399*H399,2)</f>
        <v>0</v>
      </c>
      <c r="L399" s="230" t="s">
        <v>33</v>
      </c>
      <c r="M399" s="236"/>
      <c r="N399" s="237" t="s">
        <v>33</v>
      </c>
      <c r="O399" s="185" t="s">
        <v>49</v>
      </c>
      <c r="P399" s="186">
        <f>I399+J399</f>
        <v>0</v>
      </c>
      <c r="Q399" s="186">
        <f>ROUND(I399*H399,2)</f>
        <v>0</v>
      </c>
      <c r="R399" s="186">
        <f>ROUND(J399*H399,2)</f>
        <v>0</v>
      </c>
      <c r="S399" s="65"/>
      <c r="T399" s="187">
        <f>S399*H399</f>
        <v>0</v>
      </c>
      <c r="U399" s="187">
        <v>0</v>
      </c>
      <c r="V399" s="187">
        <f>U399*H399</f>
        <v>0</v>
      </c>
      <c r="W399" s="187">
        <v>0</v>
      </c>
      <c r="X399" s="188">
        <f>W399*H399</f>
        <v>0</v>
      </c>
      <c r="Y399" s="35"/>
      <c r="Z399" s="35"/>
      <c r="AA399" s="35"/>
      <c r="AB399" s="35"/>
      <c r="AC399" s="35"/>
      <c r="AD399" s="35"/>
      <c r="AE399" s="35"/>
      <c r="AR399" s="189" t="s">
        <v>186</v>
      </c>
      <c r="AT399" s="189" t="s">
        <v>248</v>
      </c>
      <c r="AU399" s="189" t="s">
        <v>159</v>
      </c>
      <c r="AY399" s="18" t="s">
        <v>132</v>
      </c>
      <c r="BE399" s="190">
        <f>IF(O399="základní",K399,0)</f>
        <v>0</v>
      </c>
      <c r="BF399" s="190">
        <f>IF(O399="snížená",K399,0)</f>
        <v>0</v>
      </c>
      <c r="BG399" s="190">
        <f>IF(O399="zákl. přenesená",K399,0)</f>
        <v>0</v>
      </c>
      <c r="BH399" s="190">
        <f>IF(O399="sníž. přenesená",K399,0)</f>
        <v>0</v>
      </c>
      <c r="BI399" s="190">
        <f>IF(O399="nulová",K399,0)</f>
        <v>0</v>
      </c>
      <c r="BJ399" s="18" t="s">
        <v>24</v>
      </c>
      <c r="BK399" s="190">
        <f>ROUND(P399*H399,2)</f>
        <v>0</v>
      </c>
      <c r="BL399" s="18" t="s">
        <v>140</v>
      </c>
      <c r="BM399" s="189" t="s">
        <v>475</v>
      </c>
    </row>
    <row r="400" spans="1:47" s="2" customFormat="1" ht="11.25">
      <c r="A400" s="35"/>
      <c r="B400" s="36"/>
      <c r="C400" s="37"/>
      <c r="D400" s="191" t="s">
        <v>142</v>
      </c>
      <c r="E400" s="37"/>
      <c r="F400" s="192" t="s">
        <v>474</v>
      </c>
      <c r="G400" s="37"/>
      <c r="H400" s="37"/>
      <c r="I400" s="193"/>
      <c r="J400" s="193"/>
      <c r="K400" s="37"/>
      <c r="L400" s="37"/>
      <c r="M400" s="40"/>
      <c r="N400" s="194"/>
      <c r="O400" s="195"/>
      <c r="P400" s="65"/>
      <c r="Q400" s="65"/>
      <c r="R400" s="65"/>
      <c r="S400" s="65"/>
      <c r="T400" s="65"/>
      <c r="U400" s="65"/>
      <c r="V400" s="65"/>
      <c r="W400" s="65"/>
      <c r="X400" s="66"/>
      <c r="Y400" s="35"/>
      <c r="Z400" s="35"/>
      <c r="AA400" s="35"/>
      <c r="AB400" s="35"/>
      <c r="AC400" s="35"/>
      <c r="AD400" s="35"/>
      <c r="AE400" s="35"/>
      <c r="AT400" s="18" t="s">
        <v>142</v>
      </c>
      <c r="AU400" s="18" t="s">
        <v>159</v>
      </c>
    </row>
    <row r="401" spans="1:47" s="2" customFormat="1" ht="19.5">
      <c r="A401" s="35"/>
      <c r="B401" s="36"/>
      <c r="C401" s="37"/>
      <c r="D401" s="191" t="s">
        <v>266</v>
      </c>
      <c r="E401" s="37"/>
      <c r="F401" s="238" t="s">
        <v>382</v>
      </c>
      <c r="G401" s="37"/>
      <c r="H401" s="37"/>
      <c r="I401" s="193"/>
      <c r="J401" s="193"/>
      <c r="K401" s="37"/>
      <c r="L401" s="37"/>
      <c r="M401" s="40"/>
      <c r="N401" s="194"/>
      <c r="O401" s="195"/>
      <c r="P401" s="65"/>
      <c r="Q401" s="65"/>
      <c r="R401" s="65"/>
      <c r="S401" s="65"/>
      <c r="T401" s="65"/>
      <c r="U401" s="65"/>
      <c r="V401" s="65"/>
      <c r="W401" s="65"/>
      <c r="X401" s="66"/>
      <c r="Y401" s="35"/>
      <c r="Z401" s="35"/>
      <c r="AA401" s="35"/>
      <c r="AB401" s="35"/>
      <c r="AC401" s="35"/>
      <c r="AD401" s="35"/>
      <c r="AE401" s="35"/>
      <c r="AT401" s="18" t="s">
        <v>266</v>
      </c>
      <c r="AU401" s="18" t="s">
        <v>159</v>
      </c>
    </row>
    <row r="402" spans="2:51" s="14" customFormat="1" ht="11.25">
      <c r="B402" s="207"/>
      <c r="C402" s="208"/>
      <c r="D402" s="191" t="s">
        <v>144</v>
      </c>
      <c r="E402" s="209" t="s">
        <v>33</v>
      </c>
      <c r="F402" s="210" t="s">
        <v>259</v>
      </c>
      <c r="G402" s="208"/>
      <c r="H402" s="209" t="s">
        <v>33</v>
      </c>
      <c r="I402" s="211"/>
      <c r="J402" s="211"/>
      <c r="K402" s="208"/>
      <c r="L402" s="208"/>
      <c r="M402" s="212"/>
      <c r="N402" s="213"/>
      <c r="O402" s="214"/>
      <c r="P402" s="214"/>
      <c r="Q402" s="214"/>
      <c r="R402" s="214"/>
      <c r="S402" s="214"/>
      <c r="T402" s="214"/>
      <c r="U402" s="214"/>
      <c r="V402" s="214"/>
      <c r="W402" s="214"/>
      <c r="X402" s="215"/>
      <c r="AT402" s="216" t="s">
        <v>144</v>
      </c>
      <c r="AU402" s="216" t="s">
        <v>159</v>
      </c>
      <c r="AV402" s="14" t="s">
        <v>24</v>
      </c>
      <c r="AW402" s="14" t="s">
        <v>5</v>
      </c>
      <c r="AX402" s="14" t="s">
        <v>80</v>
      </c>
      <c r="AY402" s="216" t="s">
        <v>132</v>
      </c>
    </row>
    <row r="403" spans="2:51" s="13" customFormat="1" ht="11.25">
      <c r="B403" s="196"/>
      <c r="C403" s="197"/>
      <c r="D403" s="191" t="s">
        <v>144</v>
      </c>
      <c r="E403" s="198" t="s">
        <v>33</v>
      </c>
      <c r="F403" s="199" t="s">
        <v>89</v>
      </c>
      <c r="G403" s="197"/>
      <c r="H403" s="200">
        <v>2</v>
      </c>
      <c r="I403" s="201"/>
      <c r="J403" s="201"/>
      <c r="K403" s="197"/>
      <c r="L403" s="197"/>
      <c r="M403" s="202"/>
      <c r="N403" s="203"/>
      <c r="O403" s="204"/>
      <c r="P403" s="204"/>
      <c r="Q403" s="204"/>
      <c r="R403" s="204"/>
      <c r="S403" s="204"/>
      <c r="T403" s="204"/>
      <c r="U403" s="204"/>
      <c r="V403" s="204"/>
      <c r="W403" s="204"/>
      <c r="X403" s="205"/>
      <c r="AT403" s="206" t="s">
        <v>144</v>
      </c>
      <c r="AU403" s="206" t="s">
        <v>159</v>
      </c>
      <c r="AV403" s="13" t="s">
        <v>89</v>
      </c>
      <c r="AW403" s="13" t="s">
        <v>5</v>
      </c>
      <c r="AX403" s="13" t="s">
        <v>80</v>
      </c>
      <c r="AY403" s="206" t="s">
        <v>132</v>
      </c>
    </row>
    <row r="404" spans="2:51" s="15" customFormat="1" ht="11.25">
      <c r="B404" s="217"/>
      <c r="C404" s="218"/>
      <c r="D404" s="191" t="s">
        <v>144</v>
      </c>
      <c r="E404" s="219" t="s">
        <v>33</v>
      </c>
      <c r="F404" s="220" t="s">
        <v>260</v>
      </c>
      <c r="G404" s="218"/>
      <c r="H404" s="221">
        <v>2</v>
      </c>
      <c r="I404" s="222"/>
      <c r="J404" s="222"/>
      <c r="K404" s="218"/>
      <c r="L404" s="218"/>
      <c r="M404" s="223"/>
      <c r="N404" s="224"/>
      <c r="O404" s="225"/>
      <c r="P404" s="225"/>
      <c r="Q404" s="225"/>
      <c r="R404" s="225"/>
      <c r="S404" s="225"/>
      <c r="T404" s="225"/>
      <c r="U404" s="225"/>
      <c r="V404" s="225"/>
      <c r="W404" s="225"/>
      <c r="X404" s="226"/>
      <c r="AT404" s="227" t="s">
        <v>144</v>
      </c>
      <c r="AU404" s="227" t="s">
        <v>159</v>
      </c>
      <c r="AV404" s="15" t="s">
        <v>140</v>
      </c>
      <c r="AW404" s="15" t="s">
        <v>5</v>
      </c>
      <c r="AX404" s="15" t="s">
        <v>24</v>
      </c>
      <c r="AY404" s="227" t="s">
        <v>132</v>
      </c>
    </row>
    <row r="405" spans="1:65" s="2" customFormat="1" ht="14.45" customHeight="1">
      <c r="A405" s="35"/>
      <c r="B405" s="36"/>
      <c r="C405" s="228" t="s">
        <v>476</v>
      </c>
      <c r="D405" s="228" t="s">
        <v>248</v>
      </c>
      <c r="E405" s="229" t="s">
        <v>477</v>
      </c>
      <c r="F405" s="230" t="s">
        <v>478</v>
      </c>
      <c r="G405" s="231" t="s">
        <v>162</v>
      </c>
      <c r="H405" s="232">
        <v>1</v>
      </c>
      <c r="I405" s="233"/>
      <c r="J405" s="234"/>
      <c r="K405" s="235">
        <f>ROUND(P405*H405,2)</f>
        <v>0</v>
      </c>
      <c r="L405" s="230" t="s">
        <v>33</v>
      </c>
      <c r="M405" s="236"/>
      <c r="N405" s="237" t="s">
        <v>33</v>
      </c>
      <c r="O405" s="185" t="s">
        <v>49</v>
      </c>
      <c r="P405" s="186">
        <f>I405+J405</f>
        <v>0</v>
      </c>
      <c r="Q405" s="186">
        <f>ROUND(I405*H405,2)</f>
        <v>0</v>
      </c>
      <c r="R405" s="186">
        <f>ROUND(J405*H405,2)</f>
        <v>0</v>
      </c>
      <c r="S405" s="65"/>
      <c r="T405" s="187">
        <f>S405*H405</f>
        <v>0</v>
      </c>
      <c r="U405" s="187">
        <v>0</v>
      </c>
      <c r="V405" s="187">
        <f>U405*H405</f>
        <v>0</v>
      </c>
      <c r="W405" s="187">
        <v>0</v>
      </c>
      <c r="X405" s="188">
        <f>W405*H405</f>
        <v>0</v>
      </c>
      <c r="Y405" s="35"/>
      <c r="Z405" s="35"/>
      <c r="AA405" s="35"/>
      <c r="AB405" s="35"/>
      <c r="AC405" s="35"/>
      <c r="AD405" s="35"/>
      <c r="AE405" s="35"/>
      <c r="AR405" s="189" t="s">
        <v>186</v>
      </c>
      <c r="AT405" s="189" t="s">
        <v>248</v>
      </c>
      <c r="AU405" s="189" t="s">
        <v>159</v>
      </c>
      <c r="AY405" s="18" t="s">
        <v>132</v>
      </c>
      <c r="BE405" s="190">
        <f>IF(O405="základní",K405,0)</f>
        <v>0</v>
      </c>
      <c r="BF405" s="190">
        <f>IF(O405="snížená",K405,0)</f>
        <v>0</v>
      </c>
      <c r="BG405" s="190">
        <f>IF(O405="zákl. přenesená",K405,0)</f>
        <v>0</v>
      </c>
      <c r="BH405" s="190">
        <f>IF(O405="sníž. přenesená",K405,0)</f>
        <v>0</v>
      </c>
      <c r="BI405" s="190">
        <f>IF(O405="nulová",K405,0)</f>
        <v>0</v>
      </c>
      <c r="BJ405" s="18" t="s">
        <v>24</v>
      </c>
      <c r="BK405" s="190">
        <f>ROUND(P405*H405,2)</f>
        <v>0</v>
      </c>
      <c r="BL405" s="18" t="s">
        <v>140</v>
      </c>
      <c r="BM405" s="189" t="s">
        <v>479</v>
      </c>
    </row>
    <row r="406" spans="1:47" s="2" customFormat="1" ht="11.25">
      <c r="A406" s="35"/>
      <c r="B406" s="36"/>
      <c r="C406" s="37"/>
      <c r="D406" s="191" t="s">
        <v>142</v>
      </c>
      <c r="E406" s="37"/>
      <c r="F406" s="192" t="s">
        <v>478</v>
      </c>
      <c r="G406" s="37"/>
      <c r="H406" s="37"/>
      <c r="I406" s="193"/>
      <c r="J406" s="193"/>
      <c r="K406" s="37"/>
      <c r="L406" s="37"/>
      <c r="M406" s="40"/>
      <c r="N406" s="194"/>
      <c r="O406" s="195"/>
      <c r="P406" s="65"/>
      <c r="Q406" s="65"/>
      <c r="R406" s="65"/>
      <c r="S406" s="65"/>
      <c r="T406" s="65"/>
      <c r="U406" s="65"/>
      <c r="V406" s="65"/>
      <c r="W406" s="65"/>
      <c r="X406" s="66"/>
      <c r="Y406" s="35"/>
      <c r="Z406" s="35"/>
      <c r="AA406" s="35"/>
      <c r="AB406" s="35"/>
      <c r="AC406" s="35"/>
      <c r="AD406" s="35"/>
      <c r="AE406" s="35"/>
      <c r="AT406" s="18" t="s">
        <v>142</v>
      </c>
      <c r="AU406" s="18" t="s">
        <v>159</v>
      </c>
    </row>
    <row r="407" spans="1:47" s="2" customFormat="1" ht="19.5">
      <c r="A407" s="35"/>
      <c r="B407" s="36"/>
      <c r="C407" s="37"/>
      <c r="D407" s="191" t="s">
        <v>266</v>
      </c>
      <c r="E407" s="37"/>
      <c r="F407" s="238" t="s">
        <v>382</v>
      </c>
      <c r="G407" s="37"/>
      <c r="H407" s="37"/>
      <c r="I407" s="193"/>
      <c r="J407" s="193"/>
      <c r="K407" s="37"/>
      <c r="L407" s="37"/>
      <c r="M407" s="40"/>
      <c r="N407" s="194"/>
      <c r="O407" s="195"/>
      <c r="P407" s="65"/>
      <c r="Q407" s="65"/>
      <c r="R407" s="65"/>
      <c r="S407" s="65"/>
      <c r="T407" s="65"/>
      <c r="U407" s="65"/>
      <c r="V407" s="65"/>
      <c r="W407" s="65"/>
      <c r="X407" s="66"/>
      <c r="Y407" s="35"/>
      <c r="Z407" s="35"/>
      <c r="AA407" s="35"/>
      <c r="AB407" s="35"/>
      <c r="AC407" s="35"/>
      <c r="AD407" s="35"/>
      <c r="AE407" s="35"/>
      <c r="AT407" s="18" t="s">
        <v>266</v>
      </c>
      <c r="AU407" s="18" t="s">
        <v>159</v>
      </c>
    </row>
    <row r="408" spans="2:51" s="14" customFormat="1" ht="11.25">
      <c r="B408" s="207"/>
      <c r="C408" s="208"/>
      <c r="D408" s="191" t="s">
        <v>144</v>
      </c>
      <c r="E408" s="209" t="s">
        <v>33</v>
      </c>
      <c r="F408" s="210" t="s">
        <v>259</v>
      </c>
      <c r="G408" s="208"/>
      <c r="H408" s="209" t="s">
        <v>33</v>
      </c>
      <c r="I408" s="211"/>
      <c r="J408" s="211"/>
      <c r="K408" s="208"/>
      <c r="L408" s="208"/>
      <c r="M408" s="212"/>
      <c r="N408" s="213"/>
      <c r="O408" s="214"/>
      <c r="P408" s="214"/>
      <c r="Q408" s="214"/>
      <c r="R408" s="214"/>
      <c r="S408" s="214"/>
      <c r="T408" s="214"/>
      <c r="U408" s="214"/>
      <c r="V408" s="214"/>
      <c r="W408" s="214"/>
      <c r="X408" s="215"/>
      <c r="AT408" s="216" t="s">
        <v>144</v>
      </c>
      <c r="AU408" s="216" t="s">
        <v>159</v>
      </c>
      <c r="AV408" s="14" t="s">
        <v>24</v>
      </c>
      <c r="AW408" s="14" t="s">
        <v>5</v>
      </c>
      <c r="AX408" s="14" t="s">
        <v>80</v>
      </c>
      <c r="AY408" s="216" t="s">
        <v>132</v>
      </c>
    </row>
    <row r="409" spans="2:51" s="13" customFormat="1" ht="11.25">
      <c r="B409" s="196"/>
      <c r="C409" s="197"/>
      <c r="D409" s="191" t="s">
        <v>144</v>
      </c>
      <c r="E409" s="198" t="s">
        <v>33</v>
      </c>
      <c r="F409" s="199" t="s">
        <v>24</v>
      </c>
      <c r="G409" s="197"/>
      <c r="H409" s="200">
        <v>1</v>
      </c>
      <c r="I409" s="201"/>
      <c r="J409" s="201"/>
      <c r="K409" s="197"/>
      <c r="L409" s="197"/>
      <c r="M409" s="202"/>
      <c r="N409" s="203"/>
      <c r="O409" s="204"/>
      <c r="P409" s="204"/>
      <c r="Q409" s="204"/>
      <c r="R409" s="204"/>
      <c r="S409" s="204"/>
      <c r="T409" s="204"/>
      <c r="U409" s="204"/>
      <c r="V409" s="204"/>
      <c r="W409" s="204"/>
      <c r="X409" s="205"/>
      <c r="AT409" s="206" t="s">
        <v>144</v>
      </c>
      <c r="AU409" s="206" t="s">
        <v>159</v>
      </c>
      <c r="AV409" s="13" t="s">
        <v>89</v>
      </c>
      <c r="AW409" s="13" t="s">
        <v>5</v>
      </c>
      <c r="AX409" s="13" t="s">
        <v>80</v>
      </c>
      <c r="AY409" s="206" t="s">
        <v>132</v>
      </c>
    </row>
    <row r="410" spans="2:51" s="15" customFormat="1" ht="11.25">
      <c r="B410" s="217"/>
      <c r="C410" s="218"/>
      <c r="D410" s="191" t="s">
        <v>144</v>
      </c>
      <c r="E410" s="219" t="s">
        <v>33</v>
      </c>
      <c r="F410" s="220" t="s">
        <v>260</v>
      </c>
      <c r="G410" s="218"/>
      <c r="H410" s="221">
        <v>1</v>
      </c>
      <c r="I410" s="222"/>
      <c r="J410" s="222"/>
      <c r="K410" s="218"/>
      <c r="L410" s="218"/>
      <c r="M410" s="223"/>
      <c r="N410" s="224"/>
      <c r="O410" s="225"/>
      <c r="P410" s="225"/>
      <c r="Q410" s="225"/>
      <c r="R410" s="225"/>
      <c r="S410" s="225"/>
      <c r="T410" s="225"/>
      <c r="U410" s="225"/>
      <c r="V410" s="225"/>
      <c r="W410" s="225"/>
      <c r="X410" s="226"/>
      <c r="AT410" s="227" t="s">
        <v>144</v>
      </c>
      <c r="AU410" s="227" t="s">
        <v>159</v>
      </c>
      <c r="AV410" s="15" t="s">
        <v>140</v>
      </c>
      <c r="AW410" s="15" t="s">
        <v>5</v>
      </c>
      <c r="AX410" s="15" t="s">
        <v>24</v>
      </c>
      <c r="AY410" s="227" t="s">
        <v>132</v>
      </c>
    </row>
    <row r="411" spans="1:65" s="2" customFormat="1" ht="14.45" customHeight="1">
      <c r="A411" s="35"/>
      <c r="B411" s="36"/>
      <c r="C411" s="228" t="s">
        <v>480</v>
      </c>
      <c r="D411" s="228" t="s">
        <v>248</v>
      </c>
      <c r="E411" s="229" t="s">
        <v>481</v>
      </c>
      <c r="F411" s="230" t="s">
        <v>482</v>
      </c>
      <c r="G411" s="231" t="s">
        <v>162</v>
      </c>
      <c r="H411" s="232">
        <v>8</v>
      </c>
      <c r="I411" s="233"/>
      <c r="J411" s="234"/>
      <c r="K411" s="235">
        <f>ROUND(P411*H411,2)</f>
        <v>0</v>
      </c>
      <c r="L411" s="230" t="s">
        <v>33</v>
      </c>
      <c r="M411" s="236"/>
      <c r="N411" s="237" t="s">
        <v>33</v>
      </c>
      <c r="O411" s="185" t="s">
        <v>49</v>
      </c>
      <c r="P411" s="186">
        <f>I411+J411</f>
        <v>0</v>
      </c>
      <c r="Q411" s="186">
        <f>ROUND(I411*H411,2)</f>
        <v>0</v>
      </c>
      <c r="R411" s="186">
        <f>ROUND(J411*H411,2)</f>
        <v>0</v>
      </c>
      <c r="S411" s="65"/>
      <c r="T411" s="187">
        <f>S411*H411</f>
        <v>0</v>
      </c>
      <c r="U411" s="187">
        <v>0</v>
      </c>
      <c r="V411" s="187">
        <f>U411*H411</f>
        <v>0</v>
      </c>
      <c r="W411" s="187">
        <v>0</v>
      </c>
      <c r="X411" s="188">
        <f>W411*H411</f>
        <v>0</v>
      </c>
      <c r="Y411" s="35"/>
      <c r="Z411" s="35"/>
      <c r="AA411" s="35"/>
      <c r="AB411" s="35"/>
      <c r="AC411" s="35"/>
      <c r="AD411" s="35"/>
      <c r="AE411" s="35"/>
      <c r="AR411" s="189" t="s">
        <v>186</v>
      </c>
      <c r="AT411" s="189" t="s">
        <v>248</v>
      </c>
      <c r="AU411" s="189" t="s">
        <v>159</v>
      </c>
      <c r="AY411" s="18" t="s">
        <v>132</v>
      </c>
      <c r="BE411" s="190">
        <f>IF(O411="základní",K411,0)</f>
        <v>0</v>
      </c>
      <c r="BF411" s="190">
        <f>IF(O411="snížená",K411,0)</f>
        <v>0</v>
      </c>
      <c r="BG411" s="190">
        <f>IF(O411="zákl. přenesená",K411,0)</f>
        <v>0</v>
      </c>
      <c r="BH411" s="190">
        <f>IF(O411="sníž. přenesená",K411,0)</f>
        <v>0</v>
      </c>
      <c r="BI411" s="190">
        <f>IF(O411="nulová",K411,0)</f>
        <v>0</v>
      </c>
      <c r="BJ411" s="18" t="s">
        <v>24</v>
      </c>
      <c r="BK411" s="190">
        <f>ROUND(P411*H411,2)</f>
        <v>0</v>
      </c>
      <c r="BL411" s="18" t="s">
        <v>140</v>
      </c>
      <c r="BM411" s="189" t="s">
        <v>483</v>
      </c>
    </row>
    <row r="412" spans="1:47" s="2" customFormat="1" ht="11.25">
      <c r="A412" s="35"/>
      <c r="B412" s="36"/>
      <c r="C412" s="37"/>
      <c r="D412" s="191" t="s">
        <v>142</v>
      </c>
      <c r="E412" s="37"/>
      <c r="F412" s="192" t="s">
        <v>482</v>
      </c>
      <c r="G412" s="37"/>
      <c r="H412" s="37"/>
      <c r="I412" s="193"/>
      <c r="J412" s="193"/>
      <c r="K412" s="37"/>
      <c r="L412" s="37"/>
      <c r="M412" s="40"/>
      <c r="N412" s="194"/>
      <c r="O412" s="195"/>
      <c r="P412" s="65"/>
      <c r="Q412" s="65"/>
      <c r="R412" s="65"/>
      <c r="S412" s="65"/>
      <c r="T412" s="65"/>
      <c r="U412" s="65"/>
      <c r="V412" s="65"/>
      <c r="W412" s="65"/>
      <c r="X412" s="66"/>
      <c r="Y412" s="35"/>
      <c r="Z412" s="35"/>
      <c r="AA412" s="35"/>
      <c r="AB412" s="35"/>
      <c r="AC412" s="35"/>
      <c r="AD412" s="35"/>
      <c r="AE412" s="35"/>
      <c r="AT412" s="18" t="s">
        <v>142</v>
      </c>
      <c r="AU412" s="18" t="s">
        <v>159</v>
      </c>
    </row>
    <row r="413" spans="1:47" s="2" customFormat="1" ht="19.5">
      <c r="A413" s="35"/>
      <c r="B413" s="36"/>
      <c r="C413" s="37"/>
      <c r="D413" s="191" t="s">
        <v>266</v>
      </c>
      <c r="E413" s="37"/>
      <c r="F413" s="238" t="s">
        <v>382</v>
      </c>
      <c r="G413" s="37"/>
      <c r="H413" s="37"/>
      <c r="I413" s="193"/>
      <c r="J413" s="193"/>
      <c r="K413" s="37"/>
      <c r="L413" s="37"/>
      <c r="M413" s="40"/>
      <c r="N413" s="194"/>
      <c r="O413" s="195"/>
      <c r="P413" s="65"/>
      <c r="Q413" s="65"/>
      <c r="R413" s="65"/>
      <c r="S413" s="65"/>
      <c r="T413" s="65"/>
      <c r="U413" s="65"/>
      <c r="V413" s="65"/>
      <c r="W413" s="65"/>
      <c r="X413" s="66"/>
      <c r="Y413" s="35"/>
      <c r="Z413" s="35"/>
      <c r="AA413" s="35"/>
      <c r="AB413" s="35"/>
      <c r="AC413" s="35"/>
      <c r="AD413" s="35"/>
      <c r="AE413" s="35"/>
      <c r="AT413" s="18" t="s">
        <v>266</v>
      </c>
      <c r="AU413" s="18" t="s">
        <v>159</v>
      </c>
    </row>
    <row r="414" spans="2:51" s="14" customFormat="1" ht="11.25">
      <c r="B414" s="207"/>
      <c r="C414" s="208"/>
      <c r="D414" s="191" t="s">
        <v>144</v>
      </c>
      <c r="E414" s="209" t="s">
        <v>33</v>
      </c>
      <c r="F414" s="210" t="s">
        <v>259</v>
      </c>
      <c r="G414" s="208"/>
      <c r="H414" s="209" t="s">
        <v>33</v>
      </c>
      <c r="I414" s="211"/>
      <c r="J414" s="211"/>
      <c r="K414" s="208"/>
      <c r="L414" s="208"/>
      <c r="M414" s="212"/>
      <c r="N414" s="213"/>
      <c r="O414" s="214"/>
      <c r="P414" s="214"/>
      <c r="Q414" s="214"/>
      <c r="R414" s="214"/>
      <c r="S414" s="214"/>
      <c r="T414" s="214"/>
      <c r="U414" s="214"/>
      <c r="V414" s="214"/>
      <c r="W414" s="214"/>
      <c r="X414" s="215"/>
      <c r="AT414" s="216" t="s">
        <v>144</v>
      </c>
      <c r="AU414" s="216" t="s">
        <v>159</v>
      </c>
      <c r="AV414" s="14" t="s">
        <v>24</v>
      </c>
      <c r="AW414" s="14" t="s">
        <v>5</v>
      </c>
      <c r="AX414" s="14" t="s">
        <v>80</v>
      </c>
      <c r="AY414" s="216" t="s">
        <v>132</v>
      </c>
    </row>
    <row r="415" spans="2:51" s="13" customFormat="1" ht="11.25">
      <c r="B415" s="196"/>
      <c r="C415" s="197"/>
      <c r="D415" s="191" t="s">
        <v>144</v>
      </c>
      <c r="E415" s="198" t="s">
        <v>33</v>
      </c>
      <c r="F415" s="199" t="s">
        <v>186</v>
      </c>
      <c r="G415" s="197"/>
      <c r="H415" s="200">
        <v>8</v>
      </c>
      <c r="I415" s="201"/>
      <c r="J415" s="201"/>
      <c r="K415" s="197"/>
      <c r="L415" s="197"/>
      <c r="M415" s="202"/>
      <c r="N415" s="203"/>
      <c r="O415" s="204"/>
      <c r="P415" s="204"/>
      <c r="Q415" s="204"/>
      <c r="R415" s="204"/>
      <c r="S415" s="204"/>
      <c r="T415" s="204"/>
      <c r="U415" s="204"/>
      <c r="V415" s="204"/>
      <c r="W415" s="204"/>
      <c r="X415" s="205"/>
      <c r="AT415" s="206" t="s">
        <v>144</v>
      </c>
      <c r="AU415" s="206" t="s">
        <v>159</v>
      </c>
      <c r="AV415" s="13" t="s">
        <v>89</v>
      </c>
      <c r="AW415" s="13" t="s">
        <v>5</v>
      </c>
      <c r="AX415" s="13" t="s">
        <v>80</v>
      </c>
      <c r="AY415" s="206" t="s">
        <v>132</v>
      </c>
    </row>
    <row r="416" spans="2:51" s="15" customFormat="1" ht="11.25">
      <c r="B416" s="217"/>
      <c r="C416" s="218"/>
      <c r="D416" s="191" t="s">
        <v>144</v>
      </c>
      <c r="E416" s="219" t="s">
        <v>33</v>
      </c>
      <c r="F416" s="220" t="s">
        <v>260</v>
      </c>
      <c r="G416" s="218"/>
      <c r="H416" s="221">
        <v>8</v>
      </c>
      <c r="I416" s="222"/>
      <c r="J416" s="222"/>
      <c r="K416" s="218"/>
      <c r="L416" s="218"/>
      <c r="M416" s="223"/>
      <c r="N416" s="224"/>
      <c r="O416" s="225"/>
      <c r="P416" s="225"/>
      <c r="Q416" s="225"/>
      <c r="R416" s="225"/>
      <c r="S416" s="225"/>
      <c r="T416" s="225"/>
      <c r="U416" s="225"/>
      <c r="V416" s="225"/>
      <c r="W416" s="225"/>
      <c r="X416" s="226"/>
      <c r="AT416" s="227" t="s">
        <v>144</v>
      </c>
      <c r="AU416" s="227" t="s">
        <v>159</v>
      </c>
      <c r="AV416" s="15" t="s">
        <v>140</v>
      </c>
      <c r="AW416" s="15" t="s">
        <v>5</v>
      </c>
      <c r="AX416" s="15" t="s">
        <v>24</v>
      </c>
      <c r="AY416" s="227" t="s">
        <v>132</v>
      </c>
    </row>
    <row r="417" spans="1:65" s="2" customFormat="1" ht="14.45" customHeight="1">
      <c r="A417" s="35"/>
      <c r="B417" s="36"/>
      <c r="C417" s="228" t="s">
        <v>484</v>
      </c>
      <c r="D417" s="228" t="s">
        <v>248</v>
      </c>
      <c r="E417" s="229" t="s">
        <v>485</v>
      </c>
      <c r="F417" s="230" t="s">
        <v>486</v>
      </c>
      <c r="G417" s="231" t="s">
        <v>162</v>
      </c>
      <c r="H417" s="232">
        <v>5</v>
      </c>
      <c r="I417" s="233"/>
      <c r="J417" s="234"/>
      <c r="K417" s="235">
        <f>ROUND(P417*H417,2)</f>
        <v>0</v>
      </c>
      <c r="L417" s="230" t="s">
        <v>33</v>
      </c>
      <c r="M417" s="236"/>
      <c r="N417" s="237" t="s">
        <v>33</v>
      </c>
      <c r="O417" s="185" t="s">
        <v>49</v>
      </c>
      <c r="P417" s="186">
        <f>I417+J417</f>
        <v>0</v>
      </c>
      <c r="Q417" s="186">
        <f>ROUND(I417*H417,2)</f>
        <v>0</v>
      </c>
      <c r="R417" s="186">
        <f>ROUND(J417*H417,2)</f>
        <v>0</v>
      </c>
      <c r="S417" s="65"/>
      <c r="T417" s="187">
        <f>S417*H417</f>
        <v>0</v>
      </c>
      <c r="U417" s="187">
        <v>0</v>
      </c>
      <c r="V417" s="187">
        <f>U417*H417</f>
        <v>0</v>
      </c>
      <c r="W417" s="187">
        <v>0</v>
      </c>
      <c r="X417" s="188">
        <f>W417*H417</f>
        <v>0</v>
      </c>
      <c r="Y417" s="35"/>
      <c r="Z417" s="35"/>
      <c r="AA417" s="35"/>
      <c r="AB417" s="35"/>
      <c r="AC417" s="35"/>
      <c r="AD417" s="35"/>
      <c r="AE417" s="35"/>
      <c r="AR417" s="189" t="s">
        <v>186</v>
      </c>
      <c r="AT417" s="189" t="s">
        <v>248</v>
      </c>
      <c r="AU417" s="189" t="s">
        <v>159</v>
      </c>
      <c r="AY417" s="18" t="s">
        <v>132</v>
      </c>
      <c r="BE417" s="190">
        <f>IF(O417="základní",K417,0)</f>
        <v>0</v>
      </c>
      <c r="BF417" s="190">
        <f>IF(O417="snížená",K417,0)</f>
        <v>0</v>
      </c>
      <c r="BG417" s="190">
        <f>IF(O417="zákl. přenesená",K417,0)</f>
        <v>0</v>
      </c>
      <c r="BH417" s="190">
        <f>IF(O417="sníž. přenesená",K417,0)</f>
        <v>0</v>
      </c>
      <c r="BI417" s="190">
        <f>IF(O417="nulová",K417,0)</f>
        <v>0</v>
      </c>
      <c r="BJ417" s="18" t="s">
        <v>24</v>
      </c>
      <c r="BK417" s="190">
        <f>ROUND(P417*H417,2)</f>
        <v>0</v>
      </c>
      <c r="BL417" s="18" t="s">
        <v>140</v>
      </c>
      <c r="BM417" s="189" t="s">
        <v>487</v>
      </c>
    </row>
    <row r="418" spans="1:47" s="2" customFormat="1" ht="11.25">
      <c r="A418" s="35"/>
      <c r="B418" s="36"/>
      <c r="C418" s="37"/>
      <c r="D418" s="191" t="s">
        <v>142</v>
      </c>
      <c r="E418" s="37"/>
      <c r="F418" s="192" t="s">
        <v>486</v>
      </c>
      <c r="G418" s="37"/>
      <c r="H418" s="37"/>
      <c r="I418" s="193"/>
      <c r="J418" s="193"/>
      <c r="K418" s="37"/>
      <c r="L418" s="37"/>
      <c r="M418" s="40"/>
      <c r="N418" s="194"/>
      <c r="O418" s="195"/>
      <c r="P418" s="65"/>
      <c r="Q418" s="65"/>
      <c r="R418" s="65"/>
      <c r="S418" s="65"/>
      <c r="T418" s="65"/>
      <c r="U418" s="65"/>
      <c r="V418" s="65"/>
      <c r="W418" s="65"/>
      <c r="X418" s="66"/>
      <c r="Y418" s="35"/>
      <c r="Z418" s="35"/>
      <c r="AA418" s="35"/>
      <c r="AB418" s="35"/>
      <c r="AC418" s="35"/>
      <c r="AD418" s="35"/>
      <c r="AE418" s="35"/>
      <c r="AT418" s="18" t="s">
        <v>142</v>
      </c>
      <c r="AU418" s="18" t="s">
        <v>159</v>
      </c>
    </row>
    <row r="419" spans="1:47" s="2" customFormat="1" ht="19.5">
      <c r="A419" s="35"/>
      <c r="B419" s="36"/>
      <c r="C419" s="37"/>
      <c r="D419" s="191" t="s">
        <v>266</v>
      </c>
      <c r="E419" s="37"/>
      <c r="F419" s="238" t="s">
        <v>382</v>
      </c>
      <c r="G419" s="37"/>
      <c r="H419" s="37"/>
      <c r="I419" s="193"/>
      <c r="J419" s="193"/>
      <c r="K419" s="37"/>
      <c r="L419" s="37"/>
      <c r="M419" s="40"/>
      <c r="N419" s="194"/>
      <c r="O419" s="195"/>
      <c r="P419" s="65"/>
      <c r="Q419" s="65"/>
      <c r="R419" s="65"/>
      <c r="S419" s="65"/>
      <c r="T419" s="65"/>
      <c r="U419" s="65"/>
      <c r="V419" s="65"/>
      <c r="W419" s="65"/>
      <c r="X419" s="66"/>
      <c r="Y419" s="35"/>
      <c r="Z419" s="35"/>
      <c r="AA419" s="35"/>
      <c r="AB419" s="35"/>
      <c r="AC419" s="35"/>
      <c r="AD419" s="35"/>
      <c r="AE419" s="35"/>
      <c r="AT419" s="18" t="s">
        <v>266</v>
      </c>
      <c r="AU419" s="18" t="s">
        <v>159</v>
      </c>
    </row>
    <row r="420" spans="2:51" s="14" customFormat="1" ht="11.25">
      <c r="B420" s="207"/>
      <c r="C420" s="208"/>
      <c r="D420" s="191" t="s">
        <v>144</v>
      </c>
      <c r="E420" s="209" t="s">
        <v>33</v>
      </c>
      <c r="F420" s="210" t="s">
        <v>259</v>
      </c>
      <c r="G420" s="208"/>
      <c r="H420" s="209" t="s">
        <v>33</v>
      </c>
      <c r="I420" s="211"/>
      <c r="J420" s="211"/>
      <c r="K420" s="208"/>
      <c r="L420" s="208"/>
      <c r="M420" s="212"/>
      <c r="N420" s="213"/>
      <c r="O420" s="214"/>
      <c r="P420" s="214"/>
      <c r="Q420" s="214"/>
      <c r="R420" s="214"/>
      <c r="S420" s="214"/>
      <c r="T420" s="214"/>
      <c r="U420" s="214"/>
      <c r="V420" s="214"/>
      <c r="W420" s="214"/>
      <c r="X420" s="215"/>
      <c r="AT420" s="216" t="s">
        <v>144</v>
      </c>
      <c r="AU420" s="216" t="s">
        <v>159</v>
      </c>
      <c r="AV420" s="14" t="s">
        <v>24</v>
      </c>
      <c r="AW420" s="14" t="s">
        <v>5</v>
      </c>
      <c r="AX420" s="14" t="s">
        <v>80</v>
      </c>
      <c r="AY420" s="216" t="s">
        <v>132</v>
      </c>
    </row>
    <row r="421" spans="2:51" s="13" customFormat="1" ht="11.25">
      <c r="B421" s="196"/>
      <c r="C421" s="197"/>
      <c r="D421" s="191" t="s">
        <v>144</v>
      </c>
      <c r="E421" s="198" t="s">
        <v>33</v>
      </c>
      <c r="F421" s="199" t="s">
        <v>172</v>
      </c>
      <c r="G421" s="197"/>
      <c r="H421" s="200">
        <v>5</v>
      </c>
      <c r="I421" s="201"/>
      <c r="J421" s="201"/>
      <c r="K421" s="197"/>
      <c r="L421" s="197"/>
      <c r="M421" s="202"/>
      <c r="N421" s="203"/>
      <c r="O421" s="204"/>
      <c r="P421" s="204"/>
      <c r="Q421" s="204"/>
      <c r="R421" s="204"/>
      <c r="S421" s="204"/>
      <c r="T421" s="204"/>
      <c r="U421" s="204"/>
      <c r="V421" s="204"/>
      <c r="W421" s="204"/>
      <c r="X421" s="205"/>
      <c r="AT421" s="206" t="s">
        <v>144</v>
      </c>
      <c r="AU421" s="206" t="s">
        <v>159</v>
      </c>
      <c r="AV421" s="13" t="s">
        <v>89</v>
      </c>
      <c r="AW421" s="13" t="s">
        <v>5</v>
      </c>
      <c r="AX421" s="13" t="s">
        <v>80</v>
      </c>
      <c r="AY421" s="206" t="s">
        <v>132</v>
      </c>
    </row>
    <row r="422" spans="2:51" s="15" customFormat="1" ht="11.25">
      <c r="B422" s="217"/>
      <c r="C422" s="218"/>
      <c r="D422" s="191" t="s">
        <v>144</v>
      </c>
      <c r="E422" s="219" t="s">
        <v>33</v>
      </c>
      <c r="F422" s="220" t="s">
        <v>260</v>
      </c>
      <c r="G422" s="218"/>
      <c r="H422" s="221">
        <v>5</v>
      </c>
      <c r="I422" s="222"/>
      <c r="J422" s="222"/>
      <c r="K422" s="218"/>
      <c r="L422" s="218"/>
      <c r="M422" s="223"/>
      <c r="N422" s="224"/>
      <c r="O422" s="225"/>
      <c r="P422" s="225"/>
      <c r="Q422" s="225"/>
      <c r="R422" s="225"/>
      <c r="S422" s="225"/>
      <c r="T422" s="225"/>
      <c r="U422" s="225"/>
      <c r="V422" s="225"/>
      <c r="W422" s="225"/>
      <c r="X422" s="226"/>
      <c r="AT422" s="227" t="s">
        <v>144</v>
      </c>
      <c r="AU422" s="227" t="s">
        <v>159</v>
      </c>
      <c r="AV422" s="15" t="s">
        <v>140</v>
      </c>
      <c r="AW422" s="15" t="s">
        <v>5</v>
      </c>
      <c r="AX422" s="15" t="s">
        <v>24</v>
      </c>
      <c r="AY422" s="227" t="s">
        <v>132</v>
      </c>
    </row>
    <row r="423" spans="1:65" s="2" customFormat="1" ht="14.45" customHeight="1">
      <c r="A423" s="35"/>
      <c r="B423" s="36"/>
      <c r="C423" s="228" t="s">
        <v>488</v>
      </c>
      <c r="D423" s="228" t="s">
        <v>248</v>
      </c>
      <c r="E423" s="229" t="s">
        <v>489</v>
      </c>
      <c r="F423" s="230" t="s">
        <v>490</v>
      </c>
      <c r="G423" s="231" t="s">
        <v>162</v>
      </c>
      <c r="H423" s="232">
        <v>2</v>
      </c>
      <c r="I423" s="233"/>
      <c r="J423" s="234"/>
      <c r="K423" s="235">
        <f>ROUND(P423*H423,2)</f>
        <v>0</v>
      </c>
      <c r="L423" s="230" t="s">
        <v>33</v>
      </c>
      <c r="M423" s="236"/>
      <c r="N423" s="237" t="s">
        <v>33</v>
      </c>
      <c r="O423" s="185" t="s">
        <v>49</v>
      </c>
      <c r="P423" s="186">
        <f>I423+J423</f>
        <v>0</v>
      </c>
      <c r="Q423" s="186">
        <f>ROUND(I423*H423,2)</f>
        <v>0</v>
      </c>
      <c r="R423" s="186">
        <f>ROUND(J423*H423,2)</f>
        <v>0</v>
      </c>
      <c r="S423" s="65"/>
      <c r="T423" s="187">
        <f>S423*H423</f>
        <v>0</v>
      </c>
      <c r="U423" s="187">
        <v>0</v>
      </c>
      <c r="V423" s="187">
        <f>U423*H423</f>
        <v>0</v>
      </c>
      <c r="W423" s="187">
        <v>0</v>
      </c>
      <c r="X423" s="188">
        <f>W423*H423</f>
        <v>0</v>
      </c>
      <c r="Y423" s="35"/>
      <c r="Z423" s="35"/>
      <c r="AA423" s="35"/>
      <c r="AB423" s="35"/>
      <c r="AC423" s="35"/>
      <c r="AD423" s="35"/>
      <c r="AE423" s="35"/>
      <c r="AR423" s="189" t="s">
        <v>186</v>
      </c>
      <c r="AT423" s="189" t="s">
        <v>248</v>
      </c>
      <c r="AU423" s="189" t="s">
        <v>159</v>
      </c>
      <c r="AY423" s="18" t="s">
        <v>132</v>
      </c>
      <c r="BE423" s="190">
        <f>IF(O423="základní",K423,0)</f>
        <v>0</v>
      </c>
      <c r="BF423" s="190">
        <f>IF(O423="snížená",K423,0)</f>
        <v>0</v>
      </c>
      <c r="BG423" s="190">
        <f>IF(O423="zákl. přenesená",K423,0)</f>
        <v>0</v>
      </c>
      <c r="BH423" s="190">
        <f>IF(O423="sníž. přenesená",K423,0)</f>
        <v>0</v>
      </c>
      <c r="BI423" s="190">
        <f>IF(O423="nulová",K423,0)</f>
        <v>0</v>
      </c>
      <c r="BJ423" s="18" t="s">
        <v>24</v>
      </c>
      <c r="BK423" s="190">
        <f>ROUND(P423*H423,2)</f>
        <v>0</v>
      </c>
      <c r="BL423" s="18" t="s">
        <v>140</v>
      </c>
      <c r="BM423" s="189" t="s">
        <v>491</v>
      </c>
    </row>
    <row r="424" spans="1:47" s="2" customFormat="1" ht="11.25">
      <c r="A424" s="35"/>
      <c r="B424" s="36"/>
      <c r="C424" s="37"/>
      <c r="D424" s="191" t="s">
        <v>142</v>
      </c>
      <c r="E424" s="37"/>
      <c r="F424" s="192" t="s">
        <v>490</v>
      </c>
      <c r="G424" s="37"/>
      <c r="H424" s="37"/>
      <c r="I424" s="193"/>
      <c r="J424" s="193"/>
      <c r="K424" s="37"/>
      <c r="L424" s="37"/>
      <c r="M424" s="40"/>
      <c r="N424" s="194"/>
      <c r="O424" s="195"/>
      <c r="P424" s="65"/>
      <c r="Q424" s="65"/>
      <c r="R424" s="65"/>
      <c r="S424" s="65"/>
      <c r="T424" s="65"/>
      <c r="U424" s="65"/>
      <c r="V424" s="65"/>
      <c r="W424" s="65"/>
      <c r="X424" s="66"/>
      <c r="Y424" s="35"/>
      <c r="Z424" s="35"/>
      <c r="AA424" s="35"/>
      <c r="AB424" s="35"/>
      <c r="AC424" s="35"/>
      <c r="AD424" s="35"/>
      <c r="AE424" s="35"/>
      <c r="AT424" s="18" t="s">
        <v>142</v>
      </c>
      <c r="AU424" s="18" t="s">
        <v>159</v>
      </c>
    </row>
    <row r="425" spans="1:47" s="2" customFormat="1" ht="19.5">
      <c r="A425" s="35"/>
      <c r="B425" s="36"/>
      <c r="C425" s="37"/>
      <c r="D425" s="191" t="s">
        <v>266</v>
      </c>
      <c r="E425" s="37"/>
      <c r="F425" s="238" t="s">
        <v>382</v>
      </c>
      <c r="G425" s="37"/>
      <c r="H425" s="37"/>
      <c r="I425" s="193"/>
      <c r="J425" s="193"/>
      <c r="K425" s="37"/>
      <c r="L425" s="37"/>
      <c r="M425" s="40"/>
      <c r="N425" s="194"/>
      <c r="O425" s="195"/>
      <c r="P425" s="65"/>
      <c r="Q425" s="65"/>
      <c r="R425" s="65"/>
      <c r="S425" s="65"/>
      <c r="T425" s="65"/>
      <c r="U425" s="65"/>
      <c r="V425" s="65"/>
      <c r="W425" s="65"/>
      <c r="X425" s="66"/>
      <c r="Y425" s="35"/>
      <c r="Z425" s="35"/>
      <c r="AA425" s="35"/>
      <c r="AB425" s="35"/>
      <c r="AC425" s="35"/>
      <c r="AD425" s="35"/>
      <c r="AE425" s="35"/>
      <c r="AT425" s="18" t="s">
        <v>266</v>
      </c>
      <c r="AU425" s="18" t="s">
        <v>159</v>
      </c>
    </row>
    <row r="426" spans="2:51" s="14" customFormat="1" ht="11.25">
      <c r="B426" s="207"/>
      <c r="C426" s="208"/>
      <c r="D426" s="191" t="s">
        <v>144</v>
      </c>
      <c r="E426" s="209" t="s">
        <v>33</v>
      </c>
      <c r="F426" s="210" t="s">
        <v>259</v>
      </c>
      <c r="G426" s="208"/>
      <c r="H426" s="209" t="s">
        <v>33</v>
      </c>
      <c r="I426" s="211"/>
      <c r="J426" s="211"/>
      <c r="K426" s="208"/>
      <c r="L426" s="208"/>
      <c r="M426" s="212"/>
      <c r="N426" s="213"/>
      <c r="O426" s="214"/>
      <c r="P426" s="214"/>
      <c r="Q426" s="214"/>
      <c r="R426" s="214"/>
      <c r="S426" s="214"/>
      <c r="T426" s="214"/>
      <c r="U426" s="214"/>
      <c r="V426" s="214"/>
      <c r="W426" s="214"/>
      <c r="X426" s="215"/>
      <c r="AT426" s="216" t="s">
        <v>144</v>
      </c>
      <c r="AU426" s="216" t="s">
        <v>159</v>
      </c>
      <c r="AV426" s="14" t="s">
        <v>24</v>
      </c>
      <c r="AW426" s="14" t="s">
        <v>5</v>
      </c>
      <c r="AX426" s="14" t="s">
        <v>80</v>
      </c>
      <c r="AY426" s="216" t="s">
        <v>132</v>
      </c>
    </row>
    <row r="427" spans="2:51" s="13" customFormat="1" ht="11.25">
      <c r="B427" s="196"/>
      <c r="C427" s="197"/>
      <c r="D427" s="191" t="s">
        <v>144</v>
      </c>
      <c r="E427" s="198" t="s">
        <v>33</v>
      </c>
      <c r="F427" s="199" t="s">
        <v>89</v>
      </c>
      <c r="G427" s="197"/>
      <c r="H427" s="200">
        <v>2</v>
      </c>
      <c r="I427" s="201"/>
      <c r="J427" s="201"/>
      <c r="K427" s="197"/>
      <c r="L427" s="197"/>
      <c r="M427" s="202"/>
      <c r="N427" s="203"/>
      <c r="O427" s="204"/>
      <c r="P427" s="204"/>
      <c r="Q427" s="204"/>
      <c r="R427" s="204"/>
      <c r="S427" s="204"/>
      <c r="T427" s="204"/>
      <c r="U427" s="204"/>
      <c r="V427" s="204"/>
      <c r="W427" s="204"/>
      <c r="X427" s="205"/>
      <c r="AT427" s="206" t="s">
        <v>144</v>
      </c>
      <c r="AU427" s="206" t="s">
        <v>159</v>
      </c>
      <c r="AV427" s="13" t="s">
        <v>89</v>
      </c>
      <c r="AW427" s="13" t="s">
        <v>5</v>
      </c>
      <c r="AX427" s="13" t="s">
        <v>80</v>
      </c>
      <c r="AY427" s="206" t="s">
        <v>132</v>
      </c>
    </row>
    <row r="428" spans="2:51" s="15" customFormat="1" ht="11.25">
      <c r="B428" s="217"/>
      <c r="C428" s="218"/>
      <c r="D428" s="191" t="s">
        <v>144</v>
      </c>
      <c r="E428" s="219" t="s">
        <v>33</v>
      </c>
      <c r="F428" s="220" t="s">
        <v>260</v>
      </c>
      <c r="G428" s="218"/>
      <c r="H428" s="221">
        <v>2</v>
      </c>
      <c r="I428" s="222"/>
      <c r="J428" s="222"/>
      <c r="K428" s="218"/>
      <c r="L428" s="218"/>
      <c r="M428" s="223"/>
      <c r="N428" s="224"/>
      <c r="O428" s="225"/>
      <c r="P428" s="225"/>
      <c r="Q428" s="225"/>
      <c r="R428" s="225"/>
      <c r="S428" s="225"/>
      <c r="T428" s="225"/>
      <c r="U428" s="225"/>
      <c r="V428" s="225"/>
      <c r="W428" s="225"/>
      <c r="X428" s="226"/>
      <c r="AT428" s="227" t="s">
        <v>144</v>
      </c>
      <c r="AU428" s="227" t="s">
        <v>159</v>
      </c>
      <c r="AV428" s="15" t="s">
        <v>140</v>
      </c>
      <c r="AW428" s="15" t="s">
        <v>5</v>
      </c>
      <c r="AX428" s="15" t="s">
        <v>24</v>
      </c>
      <c r="AY428" s="227" t="s">
        <v>132</v>
      </c>
    </row>
    <row r="429" spans="1:65" s="2" customFormat="1" ht="14.45" customHeight="1">
      <c r="A429" s="35"/>
      <c r="B429" s="36"/>
      <c r="C429" s="228" t="s">
        <v>492</v>
      </c>
      <c r="D429" s="228" t="s">
        <v>248</v>
      </c>
      <c r="E429" s="229" t="s">
        <v>493</v>
      </c>
      <c r="F429" s="230" t="s">
        <v>494</v>
      </c>
      <c r="G429" s="231" t="s">
        <v>162</v>
      </c>
      <c r="H429" s="232">
        <v>4</v>
      </c>
      <c r="I429" s="233"/>
      <c r="J429" s="234"/>
      <c r="K429" s="235">
        <f>ROUND(P429*H429,2)</f>
        <v>0</v>
      </c>
      <c r="L429" s="230" t="s">
        <v>33</v>
      </c>
      <c r="M429" s="236"/>
      <c r="N429" s="237" t="s">
        <v>33</v>
      </c>
      <c r="O429" s="185" t="s">
        <v>49</v>
      </c>
      <c r="P429" s="186">
        <f>I429+J429</f>
        <v>0</v>
      </c>
      <c r="Q429" s="186">
        <f>ROUND(I429*H429,2)</f>
        <v>0</v>
      </c>
      <c r="R429" s="186">
        <f>ROUND(J429*H429,2)</f>
        <v>0</v>
      </c>
      <c r="S429" s="65"/>
      <c r="T429" s="187">
        <f>S429*H429</f>
        <v>0</v>
      </c>
      <c r="U429" s="187">
        <v>0</v>
      </c>
      <c r="V429" s="187">
        <f>U429*H429</f>
        <v>0</v>
      </c>
      <c r="W429" s="187">
        <v>0</v>
      </c>
      <c r="X429" s="188">
        <f>W429*H429</f>
        <v>0</v>
      </c>
      <c r="Y429" s="35"/>
      <c r="Z429" s="35"/>
      <c r="AA429" s="35"/>
      <c r="AB429" s="35"/>
      <c r="AC429" s="35"/>
      <c r="AD429" s="35"/>
      <c r="AE429" s="35"/>
      <c r="AR429" s="189" t="s">
        <v>186</v>
      </c>
      <c r="AT429" s="189" t="s">
        <v>248</v>
      </c>
      <c r="AU429" s="189" t="s">
        <v>159</v>
      </c>
      <c r="AY429" s="18" t="s">
        <v>132</v>
      </c>
      <c r="BE429" s="190">
        <f>IF(O429="základní",K429,0)</f>
        <v>0</v>
      </c>
      <c r="BF429" s="190">
        <f>IF(O429="snížená",K429,0)</f>
        <v>0</v>
      </c>
      <c r="BG429" s="190">
        <f>IF(O429="zákl. přenesená",K429,0)</f>
        <v>0</v>
      </c>
      <c r="BH429" s="190">
        <f>IF(O429="sníž. přenesená",K429,0)</f>
        <v>0</v>
      </c>
      <c r="BI429" s="190">
        <f>IF(O429="nulová",K429,0)</f>
        <v>0</v>
      </c>
      <c r="BJ429" s="18" t="s">
        <v>24</v>
      </c>
      <c r="BK429" s="190">
        <f>ROUND(P429*H429,2)</f>
        <v>0</v>
      </c>
      <c r="BL429" s="18" t="s">
        <v>140</v>
      </c>
      <c r="BM429" s="189" t="s">
        <v>495</v>
      </c>
    </row>
    <row r="430" spans="1:47" s="2" customFormat="1" ht="11.25">
      <c r="A430" s="35"/>
      <c r="B430" s="36"/>
      <c r="C430" s="37"/>
      <c r="D430" s="191" t="s">
        <v>142</v>
      </c>
      <c r="E430" s="37"/>
      <c r="F430" s="192" t="s">
        <v>494</v>
      </c>
      <c r="G430" s="37"/>
      <c r="H430" s="37"/>
      <c r="I430" s="193"/>
      <c r="J430" s="193"/>
      <c r="K430" s="37"/>
      <c r="L430" s="37"/>
      <c r="M430" s="40"/>
      <c r="N430" s="194"/>
      <c r="O430" s="195"/>
      <c r="P430" s="65"/>
      <c r="Q430" s="65"/>
      <c r="R430" s="65"/>
      <c r="S430" s="65"/>
      <c r="T430" s="65"/>
      <c r="U430" s="65"/>
      <c r="V430" s="65"/>
      <c r="W430" s="65"/>
      <c r="X430" s="66"/>
      <c r="Y430" s="35"/>
      <c r="Z430" s="35"/>
      <c r="AA430" s="35"/>
      <c r="AB430" s="35"/>
      <c r="AC430" s="35"/>
      <c r="AD430" s="35"/>
      <c r="AE430" s="35"/>
      <c r="AT430" s="18" t="s">
        <v>142</v>
      </c>
      <c r="AU430" s="18" t="s">
        <v>159</v>
      </c>
    </row>
    <row r="431" spans="1:47" s="2" customFormat="1" ht="19.5">
      <c r="A431" s="35"/>
      <c r="B431" s="36"/>
      <c r="C431" s="37"/>
      <c r="D431" s="191" t="s">
        <v>266</v>
      </c>
      <c r="E431" s="37"/>
      <c r="F431" s="238" t="s">
        <v>382</v>
      </c>
      <c r="G431" s="37"/>
      <c r="H431" s="37"/>
      <c r="I431" s="193"/>
      <c r="J431" s="193"/>
      <c r="K431" s="37"/>
      <c r="L431" s="37"/>
      <c r="M431" s="40"/>
      <c r="N431" s="194"/>
      <c r="O431" s="195"/>
      <c r="P431" s="65"/>
      <c r="Q431" s="65"/>
      <c r="R431" s="65"/>
      <c r="S431" s="65"/>
      <c r="T431" s="65"/>
      <c r="U431" s="65"/>
      <c r="V431" s="65"/>
      <c r="W431" s="65"/>
      <c r="X431" s="66"/>
      <c r="Y431" s="35"/>
      <c r="Z431" s="35"/>
      <c r="AA431" s="35"/>
      <c r="AB431" s="35"/>
      <c r="AC431" s="35"/>
      <c r="AD431" s="35"/>
      <c r="AE431" s="35"/>
      <c r="AT431" s="18" t="s">
        <v>266</v>
      </c>
      <c r="AU431" s="18" t="s">
        <v>159</v>
      </c>
    </row>
    <row r="432" spans="2:51" s="14" customFormat="1" ht="11.25">
      <c r="B432" s="207"/>
      <c r="C432" s="208"/>
      <c r="D432" s="191" t="s">
        <v>144</v>
      </c>
      <c r="E432" s="209" t="s">
        <v>33</v>
      </c>
      <c r="F432" s="210" t="s">
        <v>259</v>
      </c>
      <c r="G432" s="208"/>
      <c r="H432" s="209" t="s">
        <v>33</v>
      </c>
      <c r="I432" s="211"/>
      <c r="J432" s="211"/>
      <c r="K432" s="208"/>
      <c r="L432" s="208"/>
      <c r="M432" s="212"/>
      <c r="N432" s="213"/>
      <c r="O432" s="214"/>
      <c r="P432" s="214"/>
      <c r="Q432" s="214"/>
      <c r="R432" s="214"/>
      <c r="S432" s="214"/>
      <c r="T432" s="214"/>
      <c r="U432" s="214"/>
      <c r="V432" s="214"/>
      <c r="W432" s="214"/>
      <c r="X432" s="215"/>
      <c r="AT432" s="216" t="s">
        <v>144</v>
      </c>
      <c r="AU432" s="216" t="s">
        <v>159</v>
      </c>
      <c r="AV432" s="14" t="s">
        <v>24</v>
      </c>
      <c r="AW432" s="14" t="s">
        <v>5</v>
      </c>
      <c r="AX432" s="14" t="s">
        <v>80</v>
      </c>
      <c r="AY432" s="216" t="s">
        <v>132</v>
      </c>
    </row>
    <row r="433" spans="2:51" s="13" customFormat="1" ht="11.25">
      <c r="B433" s="196"/>
      <c r="C433" s="197"/>
      <c r="D433" s="191" t="s">
        <v>144</v>
      </c>
      <c r="E433" s="198" t="s">
        <v>33</v>
      </c>
      <c r="F433" s="199" t="s">
        <v>140</v>
      </c>
      <c r="G433" s="197"/>
      <c r="H433" s="200">
        <v>4</v>
      </c>
      <c r="I433" s="201"/>
      <c r="J433" s="201"/>
      <c r="K433" s="197"/>
      <c r="L433" s="197"/>
      <c r="M433" s="202"/>
      <c r="N433" s="203"/>
      <c r="O433" s="204"/>
      <c r="P433" s="204"/>
      <c r="Q433" s="204"/>
      <c r="R433" s="204"/>
      <c r="S433" s="204"/>
      <c r="T433" s="204"/>
      <c r="U433" s="204"/>
      <c r="V433" s="204"/>
      <c r="W433" s="204"/>
      <c r="X433" s="205"/>
      <c r="AT433" s="206" t="s">
        <v>144</v>
      </c>
      <c r="AU433" s="206" t="s">
        <v>159</v>
      </c>
      <c r="AV433" s="13" t="s">
        <v>89</v>
      </c>
      <c r="AW433" s="13" t="s">
        <v>5</v>
      </c>
      <c r="AX433" s="13" t="s">
        <v>80</v>
      </c>
      <c r="AY433" s="206" t="s">
        <v>132</v>
      </c>
    </row>
    <row r="434" spans="2:51" s="15" customFormat="1" ht="11.25">
      <c r="B434" s="217"/>
      <c r="C434" s="218"/>
      <c r="D434" s="191" t="s">
        <v>144</v>
      </c>
      <c r="E434" s="219" t="s">
        <v>33</v>
      </c>
      <c r="F434" s="220" t="s">
        <v>260</v>
      </c>
      <c r="G434" s="218"/>
      <c r="H434" s="221">
        <v>4</v>
      </c>
      <c r="I434" s="222"/>
      <c r="J434" s="222"/>
      <c r="K434" s="218"/>
      <c r="L434" s="218"/>
      <c r="M434" s="223"/>
      <c r="N434" s="224"/>
      <c r="O434" s="225"/>
      <c r="P434" s="225"/>
      <c r="Q434" s="225"/>
      <c r="R434" s="225"/>
      <c r="S434" s="225"/>
      <c r="T434" s="225"/>
      <c r="U434" s="225"/>
      <c r="V434" s="225"/>
      <c r="W434" s="225"/>
      <c r="X434" s="226"/>
      <c r="AT434" s="227" t="s">
        <v>144</v>
      </c>
      <c r="AU434" s="227" t="s">
        <v>159</v>
      </c>
      <c r="AV434" s="15" t="s">
        <v>140</v>
      </c>
      <c r="AW434" s="15" t="s">
        <v>5</v>
      </c>
      <c r="AX434" s="15" t="s">
        <v>24</v>
      </c>
      <c r="AY434" s="227" t="s">
        <v>132</v>
      </c>
    </row>
    <row r="435" spans="1:65" s="2" customFormat="1" ht="24.2" customHeight="1">
      <c r="A435" s="35"/>
      <c r="B435" s="36"/>
      <c r="C435" s="177" t="s">
        <v>496</v>
      </c>
      <c r="D435" s="177" t="s">
        <v>135</v>
      </c>
      <c r="E435" s="178" t="s">
        <v>497</v>
      </c>
      <c r="F435" s="179" t="s">
        <v>498</v>
      </c>
      <c r="G435" s="180" t="s">
        <v>162</v>
      </c>
      <c r="H435" s="181">
        <v>10</v>
      </c>
      <c r="I435" s="182"/>
      <c r="J435" s="182"/>
      <c r="K435" s="183">
        <f>ROUND(P435*H435,2)</f>
        <v>0</v>
      </c>
      <c r="L435" s="179" t="s">
        <v>139</v>
      </c>
      <c r="M435" s="40"/>
      <c r="N435" s="184" t="s">
        <v>33</v>
      </c>
      <c r="O435" s="185" t="s">
        <v>49</v>
      </c>
      <c r="P435" s="186">
        <f>I435+J435</f>
        <v>0</v>
      </c>
      <c r="Q435" s="186">
        <f>ROUND(I435*H435,2)</f>
        <v>0</v>
      </c>
      <c r="R435" s="186">
        <f>ROUND(J435*H435,2)</f>
        <v>0</v>
      </c>
      <c r="S435" s="65"/>
      <c r="T435" s="187">
        <f>S435*H435</f>
        <v>0</v>
      </c>
      <c r="U435" s="187">
        <v>0</v>
      </c>
      <c r="V435" s="187">
        <f>U435*H435</f>
        <v>0</v>
      </c>
      <c r="W435" s="187">
        <v>0</v>
      </c>
      <c r="X435" s="188">
        <f>W435*H435</f>
        <v>0</v>
      </c>
      <c r="Y435" s="35"/>
      <c r="Z435" s="35"/>
      <c r="AA435" s="35"/>
      <c r="AB435" s="35"/>
      <c r="AC435" s="35"/>
      <c r="AD435" s="35"/>
      <c r="AE435" s="35"/>
      <c r="AR435" s="189" t="s">
        <v>140</v>
      </c>
      <c r="AT435" s="189" t="s">
        <v>135</v>
      </c>
      <c r="AU435" s="189" t="s">
        <v>159</v>
      </c>
      <c r="AY435" s="18" t="s">
        <v>132</v>
      </c>
      <c r="BE435" s="190">
        <f>IF(O435="základní",K435,0)</f>
        <v>0</v>
      </c>
      <c r="BF435" s="190">
        <f>IF(O435="snížená",K435,0)</f>
        <v>0</v>
      </c>
      <c r="BG435" s="190">
        <f>IF(O435="zákl. přenesená",K435,0)</f>
        <v>0</v>
      </c>
      <c r="BH435" s="190">
        <f>IF(O435="sníž. přenesená",K435,0)</f>
        <v>0</v>
      </c>
      <c r="BI435" s="190">
        <f>IF(O435="nulová",K435,0)</f>
        <v>0</v>
      </c>
      <c r="BJ435" s="18" t="s">
        <v>24</v>
      </c>
      <c r="BK435" s="190">
        <f>ROUND(P435*H435,2)</f>
        <v>0</v>
      </c>
      <c r="BL435" s="18" t="s">
        <v>140</v>
      </c>
      <c r="BM435" s="189" t="s">
        <v>499</v>
      </c>
    </row>
    <row r="436" spans="1:47" s="2" customFormat="1" ht="19.5">
      <c r="A436" s="35"/>
      <c r="B436" s="36"/>
      <c r="C436" s="37"/>
      <c r="D436" s="191" t="s">
        <v>142</v>
      </c>
      <c r="E436" s="37"/>
      <c r="F436" s="192" t="s">
        <v>500</v>
      </c>
      <c r="G436" s="37"/>
      <c r="H436" s="37"/>
      <c r="I436" s="193"/>
      <c r="J436" s="193"/>
      <c r="K436" s="37"/>
      <c r="L436" s="37"/>
      <c r="M436" s="40"/>
      <c r="N436" s="194"/>
      <c r="O436" s="195"/>
      <c r="P436" s="65"/>
      <c r="Q436" s="65"/>
      <c r="R436" s="65"/>
      <c r="S436" s="65"/>
      <c r="T436" s="65"/>
      <c r="U436" s="65"/>
      <c r="V436" s="65"/>
      <c r="W436" s="65"/>
      <c r="X436" s="66"/>
      <c r="Y436" s="35"/>
      <c r="Z436" s="35"/>
      <c r="AA436" s="35"/>
      <c r="AB436" s="35"/>
      <c r="AC436" s="35"/>
      <c r="AD436" s="35"/>
      <c r="AE436" s="35"/>
      <c r="AT436" s="18" t="s">
        <v>142</v>
      </c>
      <c r="AU436" s="18" t="s">
        <v>159</v>
      </c>
    </row>
    <row r="437" spans="2:51" s="14" customFormat="1" ht="11.25">
      <c r="B437" s="207"/>
      <c r="C437" s="208"/>
      <c r="D437" s="191" t="s">
        <v>144</v>
      </c>
      <c r="E437" s="209" t="s">
        <v>33</v>
      </c>
      <c r="F437" s="210" t="s">
        <v>259</v>
      </c>
      <c r="G437" s="208"/>
      <c r="H437" s="209" t="s">
        <v>33</v>
      </c>
      <c r="I437" s="211"/>
      <c r="J437" s="211"/>
      <c r="K437" s="208"/>
      <c r="L437" s="208"/>
      <c r="M437" s="212"/>
      <c r="N437" s="213"/>
      <c r="O437" s="214"/>
      <c r="P437" s="214"/>
      <c r="Q437" s="214"/>
      <c r="R437" s="214"/>
      <c r="S437" s="214"/>
      <c r="T437" s="214"/>
      <c r="U437" s="214"/>
      <c r="V437" s="214"/>
      <c r="W437" s="214"/>
      <c r="X437" s="215"/>
      <c r="AT437" s="216" t="s">
        <v>144</v>
      </c>
      <c r="AU437" s="216" t="s">
        <v>159</v>
      </c>
      <c r="AV437" s="14" t="s">
        <v>24</v>
      </c>
      <c r="AW437" s="14" t="s">
        <v>5</v>
      </c>
      <c r="AX437" s="14" t="s">
        <v>80</v>
      </c>
      <c r="AY437" s="216" t="s">
        <v>132</v>
      </c>
    </row>
    <row r="438" spans="2:51" s="13" customFormat="1" ht="11.25">
      <c r="B438" s="196"/>
      <c r="C438" s="197"/>
      <c r="D438" s="191" t="s">
        <v>144</v>
      </c>
      <c r="E438" s="198" t="s">
        <v>33</v>
      </c>
      <c r="F438" s="199" t="s">
        <v>29</v>
      </c>
      <c r="G438" s="197"/>
      <c r="H438" s="200">
        <v>10</v>
      </c>
      <c r="I438" s="201"/>
      <c r="J438" s="201"/>
      <c r="K438" s="197"/>
      <c r="L438" s="197"/>
      <c r="M438" s="202"/>
      <c r="N438" s="203"/>
      <c r="O438" s="204"/>
      <c r="P438" s="204"/>
      <c r="Q438" s="204"/>
      <c r="R438" s="204"/>
      <c r="S438" s="204"/>
      <c r="T438" s="204"/>
      <c r="U438" s="204"/>
      <c r="V438" s="204"/>
      <c r="W438" s="204"/>
      <c r="X438" s="205"/>
      <c r="AT438" s="206" t="s">
        <v>144</v>
      </c>
      <c r="AU438" s="206" t="s">
        <v>159</v>
      </c>
      <c r="AV438" s="13" t="s">
        <v>89</v>
      </c>
      <c r="AW438" s="13" t="s">
        <v>5</v>
      </c>
      <c r="AX438" s="13" t="s">
        <v>80</v>
      </c>
      <c r="AY438" s="206" t="s">
        <v>132</v>
      </c>
    </row>
    <row r="439" spans="2:51" s="15" customFormat="1" ht="11.25">
      <c r="B439" s="217"/>
      <c r="C439" s="218"/>
      <c r="D439" s="191" t="s">
        <v>144</v>
      </c>
      <c r="E439" s="219" t="s">
        <v>33</v>
      </c>
      <c r="F439" s="220" t="s">
        <v>260</v>
      </c>
      <c r="G439" s="218"/>
      <c r="H439" s="221">
        <v>10</v>
      </c>
      <c r="I439" s="222"/>
      <c r="J439" s="222"/>
      <c r="K439" s="218"/>
      <c r="L439" s="218"/>
      <c r="M439" s="223"/>
      <c r="N439" s="224"/>
      <c r="O439" s="225"/>
      <c r="P439" s="225"/>
      <c r="Q439" s="225"/>
      <c r="R439" s="225"/>
      <c r="S439" s="225"/>
      <c r="T439" s="225"/>
      <c r="U439" s="225"/>
      <c r="V439" s="225"/>
      <c r="W439" s="225"/>
      <c r="X439" s="226"/>
      <c r="AT439" s="227" t="s">
        <v>144</v>
      </c>
      <c r="AU439" s="227" t="s">
        <v>159</v>
      </c>
      <c r="AV439" s="15" t="s">
        <v>140</v>
      </c>
      <c r="AW439" s="15" t="s">
        <v>5</v>
      </c>
      <c r="AX439" s="15" t="s">
        <v>24</v>
      </c>
      <c r="AY439" s="227" t="s">
        <v>132</v>
      </c>
    </row>
    <row r="440" spans="1:65" s="2" customFormat="1" ht="14.45" customHeight="1">
      <c r="A440" s="35"/>
      <c r="B440" s="36"/>
      <c r="C440" s="228" t="s">
        <v>501</v>
      </c>
      <c r="D440" s="228" t="s">
        <v>248</v>
      </c>
      <c r="E440" s="229" t="s">
        <v>502</v>
      </c>
      <c r="F440" s="230" t="s">
        <v>503</v>
      </c>
      <c r="G440" s="231" t="s">
        <v>162</v>
      </c>
      <c r="H440" s="232">
        <v>10</v>
      </c>
      <c r="I440" s="233"/>
      <c r="J440" s="234"/>
      <c r="K440" s="235">
        <f>ROUND(P440*H440,2)</f>
        <v>0</v>
      </c>
      <c r="L440" s="230" t="s">
        <v>33</v>
      </c>
      <c r="M440" s="236"/>
      <c r="N440" s="237" t="s">
        <v>33</v>
      </c>
      <c r="O440" s="185" t="s">
        <v>49</v>
      </c>
      <c r="P440" s="186">
        <f>I440+J440</f>
        <v>0</v>
      </c>
      <c r="Q440" s="186">
        <f>ROUND(I440*H440,2)</f>
        <v>0</v>
      </c>
      <c r="R440" s="186">
        <f>ROUND(J440*H440,2)</f>
        <v>0</v>
      </c>
      <c r="S440" s="65"/>
      <c r="T440" s="187">
        <f>S440*H440</f>
        <v>0</v>
      </c>
      <c r="U440" s="187">
        <v>0</v>
      </c>
      <c r="V440" s="187">
        <f>U440*H440</f>
        <v>0</v>
      </c>
      <c r="W440" s="187">
        <v>0</v>
      </c>
      <c r="X440" s="188">
        <f>W440*H440</f>
        <v>0</v>
      </c>
      <c r="Y440" s="35"/>
      <c r="Z440" s="35"/>
      <c r="AA440" s="35"/>
      <c r="AB440" s="35"/>
      <c r="AC440" s="35"/>
      <c r="AD440" s="35"/>
      <c r="AE440" s="35"/>
      <c r="AR440" s="189" t="s">
        <v>186</v>
      </c>
      <c r="AT440" s="189" t="s">
        <v>248</v>
      </c>
      <c r="AU440" s="189" t="s">
        <v>159</v>
      </c>
      <c r="AY440" s="18" t="s">
        <v>132</v>
      </c>
      <c r="BE440" s="190">
        <f>IF(O440="základní",K440,0)</f>
        <v>0</v>
      </c>
      <c r="BF440" s="190">
        <f>IF(O440="snížená",K440,0)</f>
        <v>0</v>
      </c>
      <c r="BG440" s="190">
        <f>IF(O440="zákl. přenesená",K440,0)</f>
        <v>0</v>
      </c>
      <c r="BH440" s="190">
        <f>IF(O440="sníž. přenesená",K440,0)</f>
        <v>0</v>
      </c>
      <c r="BI440" s="190">
        <f>IF(O440="nulová",K440,0)</f>
        <v>0</v>
      </c>
      <c r="BJ440" s="18" t="s">
        <v>24</v>
      </c>
      <c r="BK440" s="190">
        <f>ROUND(P440*H440,2)</f>
        <v>0</v>
      </c>
      <c r="BL440" s="18" t="s">
        <v>140</v>
      </c>
      <c r="BM440" s="189" t="s">
        <v>504</v>
      </c>
    </row>
    <row r="441" spans="1:47" s="2" customFormat="1" ht="11.25">
      <c r="A441" s="35"/>
      <c r="B441" s="36"/>
      <c r="C441" s="37"/>
      <c r="D441" s="191" t="s">
        <v>142</v>
      </c>
      <c r="E441" s="37"/>
      <c r="F441" s="192" t="s">
        <v>503</v>
      </c>
      <c r="G441" s="37"/>
      <c r="H441" s="37"/>
      <c r="I441" s="193"/>
      <c r="J441" s="193"/>
      <c r="K441" s="37"/>
      <c r="L441" s="37"/>
      <c r="M441" s="40"/>
      <c r="N441" s="194"/>
      <c r="O441" s="195"/>
      <c r="P441" s="65"/>
      <c r="Q441" s="65"/>
      <c r="R441" s="65"/>
      <c r="S441" s="65"/>
      <c r="T441" s="65"/>
      <c r="U441" s="65"/>
      <c r="V441" s="65"/>
      <c r="W441" s="65"/>
      <c r="X441" s="66"/>
      <c r="Y441" s="35"/>
      <c r="Z441" s="35"/>
      <c r="AA441" s="35"/>
      <c r="AB441" s="35"/>
      <c r="AC441" s="35"/>
      <c r="AD441" s="35"/>
      <c r="AE441" s="35"/>
      <c r="AT441" s="18" t="s">
        <v>142</v>
      </c>
      <c r="AU441" s="18" t="s">
        <v>159</v>
      </c>
    </row>
    <row r="442" spans="1:47" s="2" customFormat="1" ht="19.5">
      <c r="A442" s="35"/>
      <c r="B442" s="36"/>
      <c r="C442" s="37"/>
      <c r="D442" s="191" t="s">
        <v>266</v>
      </c>
      <c r="E442" s="37"/>
      <c r="F442" s="238" t="s">
        <v>382</v>
      </c>
      <c r="G442" s="37"/>
      <c r="H442" s="37"/>
      <c r="I442" s="193"/>
      <c r="J442" s="193"/>
      <c r="K442" s="37"/>
      <c r="L442" s="37"/>
      <c r="M442" s="40"/>
      <c r="N442" s="194"/>
      <c r="O442" s="195"/>
      <c r="P442" s="65"/>
      <c r="Q442" s="65"/>
      <c r="R442" s="65"/>
      <c r="S442" s="65"/>
      <c r="T442" s="65"/>
      <c r="U442" s="65"/>
      <c r="V442" s="65"/>
      <c r="W442" s="65"/>
      <c r="X442" s="66"/>
      <c r="Y442" s="35"/>
      <c r="Z442" s="35"/>
      <c r="AA442" s="35"/>
      <c r="AB442" s="35"/>
      <c r="AC442" s="35"/>
      <c r="AD442" s="35"/>
      <c r="AE442" s="35"/>
      <c r="AT442" s="18" t="s">
        <v>266</v>
      </c>
      <c r="AU442" s="18" t="s">
        <v>159</v>
      </c>
    </row>
    <row r="443" spans="2:51" s="14" customFormat="1" ht="11.25">
      <c r="B443" s="207"/>
      <c r="C443" s="208"/>
      <c r="D443" s="191" t="s">
        <v>144</v>
      </c>
      <c r="E443" s="209" t="s">
        <v>33</v>
      </c>
      <c r="F443" s="210" t="s">
        <v>259</v>
      </c>
      <c r="G443" s="208"/>
      <c r="H443" s="209" t="s">
        <v>33</v>
      </c>
      <c r="I443" s="211"/>
      <c r="J443" s="211"/>
      <c r="K443" s="208"/>
      <c r="L443" s="208"/>
      <c r="M443" s="212"/>
      <c r="N443" s="213"/>
      <c r="O443" s="214"/>
      <c r="P443" s="214"/>
      <c r="Q443" s="214"/>
      <c r="R443" s="214"/>
      <c r="S443" s="214"/>
      <c r="T443" s="214"/>
      <c r="U443" s="214"/>
      <c r="V443" s="214"/>
      <c r="W443" s="214"/>
      <c r="X443" s="215"/>
      <c r="AT443" s="216" t="s">
        <v>144</v>
      </c>
      <c r="AU443" s="216" t="s">
        <v>159</v>
      </c>
      <c r="AV443" s="14" t="s">
        <v>24</v>
      </c>
      <c r="AW443" s="14" t="s">
        <v>5</v>
      </c>
      <c r="AX443" s="14" t="s">
        <v>80</v>
      </c>
      <c r="AY443" s="216" t="s">
        <v>132</v>
      </c>
    </row>
    <row r="444" spans="2:51" s="13" customFormat="1" ht="11.25">
      <c r="B444" s="196"/>
      <c r="C444" s="197"/>
      <c r="D444" s="191" t="s">
        <v>144</v>
      </c>
      <c r="E444" s="198" t="s">
        <v>33</v>
      </c>
      <c r="F444" s="199" t="s">
        <v>29</v>
      </c>
      <c r="G444" s="197"/>
      <c r="H444" s="200">
        <v>10</v>
      </c>
      <c r="I444" s="201"/>
      <c r="J444" s="201"/>
      <c r="K444" s="197"/>
      <c r="L444" s="197"/>
      <c r="M444" s="202"/>
      <c r="N444" s="203"/>
      <c r="O444" s="204"/>
      <c r="P444" s="204"/>
      <c r="Q444" s="204"/>
      <c r="R444" s="204"/>
      <c r="S444" s="204"/>
      <c r="T444" s="204"/>
      <c r="U444" s="204"/>
      <c r="V444" s="204"/>
      <c r="W444" s="204"/>
      <c r="X444" s="205"/>
      <c r="AT444" s="206" t="s">
        <v>144</v>
      </c>
      <c r="AU444" s="206" t="s">
        <v>159</v>
      </c>
      <c r="AV444" s="13" t="s">
        <v>89</v>
      </c>
      <c r="AW444" s="13" t="s">
        <v>5</v>
      </c>
      <c r="AX444" s="13" t="s">
        <v>80</v>
      </c>
      <c r="AY444" s="206" t="s">
        <v>132</v>
      </c>
    </row>
    <row r="445" spans="2:51" s="15" customFormat="1" ht="11.25">
      <c r="B445" s="217"/>
      <c r="C445" s="218"/>
      <c r="D445" s="191" t="s">
        <v>144</v>
      </c>
      <c r="E445" s="219" t="s">
        <v>33</v>
      </c>
      <c r="F445" s="220" t="s">
        <v>260</v>
      </c>
      <c r="G445" s="218"/>
      <c r="H445" s="221">
        <v>10</v>
      </c>
      <c r="I445" s="222"/>
      <c r="J445" s="222"/>
      <c r="K445" s="218"/>
      <c r="L445" s="218"/>
      <c r="M445" s="223"/>
      <c r="N445" s="224"/>
      <c r="O445" s="225"/>
      <c r="P445" s="225"/>
      <c r="Q445" s="225"/>
      <c r="R445" s="225"/>
      <c r="S445" s="225"/>
      <c r="T445" s="225"/>
      <c r="U445" s="225"/>
      <c r="V445" s="225"/>
      <c r="W445" s="225"/>
      <c r="X445" s="226"/>
      <c r="AT445" s="227" t="s">
        <v>144</v>
      </c>
      <c r="AU445" s="227" t="s">
        <v>159</v>
      </c>
      <c r="AV445" s="15" t="s">
        <v>140</v>
      </c>
      <c r="AW445" s="15" t="s">
        <v>5</v>
      </c>
      <c r="AX445" s="15" t="s">
        <v>24</v>
      </c>
      <c r="AY445" s="227" t="s">
        <v>132</v>
      </c>
    </row>
    <row r="446" spans="1:65" s="2" customFormat="1" ht="24.2" customHeight="1">
      <c r="A446" s="35"/>
      <c r="B446" s="36"/>
      <c r="C446" s="177" t="s">
        <v>505</v>
      </c>
      <c r="D446" s="177" t="s">
        <v>135</v>
      </c>
      <c r="E446" s="178" t="s">
        <v>506</v>
      </c>
      <c r="F446" s="179" t="s">
        <v>507</v>
      </c>
      <c r="G446" s="180" t="s">
        <v>162</v>
      </c>
      <c r="H446" s="181">
        <v>10</v>
      </c>
      <c r="I446" s="182"/>
      <c r="J446" s="182"/>
      <c r="K446" s="183">
        <f>ROUND(P446*H446,2)</f>
        <v>0</v>
      </c>
      <c r="L446" s="179" t="s">
        <v>139</v>
      </c>
      <c r="M446" s="40"/>
      <c r="N446" s="184" t="s">
        <v>33</v>
      </c>
      <c r="O446" s="185" t="s">
        <v>49</v>
      </c>
      <c r="P446" s="186">
        <f>I446+J446</f>
        <v>0</v>
      </c>
      <c r="Q446" s="186">
        <f>ROUND(I446*H446,2)</f>
        <v>0</v>
      </c>
      <c r="R446" s="186">
        <f>ROUND(J446*H446,2)</f>
        <v>0</v>
      </c>
      <c r="S446" s="65"/>
      <c r="T446" s="187">
        <f>S446*H446</f>
        <v>0</v>
      </c>
      <c r="U446" s="187">
        <v>0</v>
      </c>
      <c r="V446" s="187">
        <f>U446*H446</f>
        <v>0</v>
      </c>
      <c r="W446" s="187">
        <v>0</v>
      </c>
      <c r="X446" s="188">
        <f>W446*H446</f>
        <v>0</v>
      </c>
      <c r="Y446" s="35"/>
      <c r="Z446" s="35"/>
      <c r="AA446" s="35"/>
      <c r="AB446" s="35"/>
      <c r="AC446" s="35"/>
      <c r="AD446" s="35"/>
      <c r="AE446" s="35"/>
      <c r="AR446" s="189" t="s">
        <v>140</v>
      </c>
      <c r="AT446" s="189" t="s">
        <v>135</v>
      </c>
      <c r="AU446" s="189" t="s">
        <v>159</v>
      </c>
      <c r="AY446" s="18" t="s">
        <v>132</v>
      </c>
      <c r="BE446" s="190">
        <f>IF(O446="základní",K446,0)</f>
        <v>0</v>
      </c>
      <c r="BF446" s="190">
        <f>IF(O446="snížená",K446,0)</f>
        <v>0</v>
      </c>
      <c r="BG446" s="190">
        <f>IF(O446="zákl. přenesená",K446,0)</f>
        <v>0</v>
      </c>
      <c r="BH446" s="190">
        <f>IF(O446="sníž. přenesená",K446,0)</f>
        <v>0</v>
      </c>
      <c r="BI446" s="190">
        <f>IF(O446="nulová",K446,0)</f>
        <v>0</v>
      </c>
      <c r="BJ446" s="18" t="s">
        <v>24</v>
      </c>
      <c r="BK446" s="190">
        <f>ROUND(P446*H446,2)</f>
        <v>0</v>
      </c>
      <c r="BL446" s="18" t="s">
        <v>140</v>
      </c>
      <c r="BM446" s="189" t="s">
        <v>508</v>
      </c>
    </row>
    <row r="447" spans="1:47" s="2" customFormat="1" ht="11.25">
      <c r="A447" s="35"/>
      <c r="B447" s="36"/>
      <c r="C447" s="37"/>
      <c r="D447" s="191" t="s">
        <v>142</v>
      </c>
      <c r="E447" s="37"/>
      <c r="F447" s="192" t="s">
        <v>509</v>
      </c>
      <c r="G447" s="37"/>
      <c r="H447" s="37"/>
      <c r="I447" s="193"/>
      <c r="J447" s="193"/>
      <c r="K447" s="37"/>
      <c r="L447" s="37"/>
      <c r="M447" s="40"/>
      <c r="N447" s="194"/>
      <c r="O447" s="195"/>
      <c r="P447" s="65"/>
      <c r="Q447" s="65"/>
      <c r="R447" s="65"/>
      <c r="S447" s="65"/>
      <c r="T447" s="65"/>
      <c r="U447" s="65"/>
      <c r="V447" s="65"/>
      <c r="W447" s="65"/>
      <c r="X447" s="66"/>
      <c r="Y447" s="35"/>
      <c r="Z447" s="35"/>
      <c r="AA447" s="35"/>
      <c r="AB447" s="35"/>
      <c r="AC447" s="35"/>
      <c r="AD447" s="35"/>
      <c r="AE447" s="35"/>
      <c r="AT447" s="18" t="s">
        <v>142</v>
      </c>
      <c r="AU447" s="18" t="s">
        <v>159</v>
      </c>
    </row>
    <row r="448" spans="2:51" s="14" customFormat="1" ht="11.25">
      <c r="B448" s="207"/>
      <c r="C448" s="208"/>
      <c r="D448" s="191" t="s">
        <v>144</v>
      </c>
      <c r="E448" s="209" t="s">
        <v>33</v>
      </c>
      <c r="F448" s="210" t="s">
        <v>259</v>
      </c>
      <c r="G448" s="208"/>
      <c r="H448" s="209" t="s">
        <v>33</v>
      </c>
      <c r="I448" s="211"/>
      <c r="J448" s="211"/>
      <c r="K448" s="208"/>
      <c r="L448" s="208"/>
      <c r="M448" s="212"/>
      <c r="N448" s="213"/>
      <c r="O448" s="214"/>
      <c r="P448" s="214"/>
      <c r="Q448" s="214"/>
      <c r="R448" s="214"/>
      <c r="S448" s="214"/>
      <c r="T448" s="214"/>
      <c r="U448" s="214"/>
      <c r="V448" s="214"/>
      <c r="W448" s="214"/>
      <c r="X448" s="215"/>
      <c r="AT448" s="216" t="s">
        <v>144</v>
      </c>
      <c r="AU448" s="216" t="s">
        <v>159</v>
      </c>
      <c r="AV448" s="14" t="s">
        <v>24</v>
      </c>
      <c r="AW448" s="14" t="s">
        <v>5</v>
      </c>
      <c r="AX448" s="14" t="s">
        <v>80</v>
      </c>
      <c r="AY448" s="216" t="s">
        <v>132</v>
      </c>
    </row>
    <row r="449" spans="2:51" s="13" customFormat="1" ht="11.25">
      <c r="B449" s="196"/>
      <c r="C449" s="197"/>
      <c r="D449" s="191" t="s">
        <v>144</v>
      </c>
      <c r="E449" s="198" t="s">
        <v>33</v>
      </c>
      <c r="F449" s="199" t="s">
        <v>29</v>
      </c>
      <c r="G449" s="197"/>
      <c r="H449" s="200">
        <v>10</v>
      </c>
      <c r="I449" s="201"/>
      <c r="J449" s="201"/>
      <c r="K449" s="197"/>
      <c r="L449" s="197"/>
      <c r="M449" s="202"/>
      <c r="N449" s="203"/>
      <c r="O449" s="204"/>
      <c r="P449" s="204"/>
      <c r="Q449" s="204"/>
      <c r="R449" s="204"/>
      <c r="S449" s="204"/>
      <c r="T449" s="204"/>
      <c r="U449" s="204"/>
      <c r="V449" s="204"/>
      <c r="W449" s="204"/>
      <c r="X449" s="205"/>
      <c r="AT449" s="206" t="s">
        <v>144</v>
      </c>
      <c r="AU449" s="206" t="s">
        <v>159</v>
      </c>
      <c r="AV449" s="13" t="s">
        <v>89</v>
      </c>
      <c r="AW449" s="13" t="s">
        <v>5</v>
      </c>
      <c r="AX449" s="13" t="s">
        <v>80</v>
      </c>
      <c r="AY449" s="206" t="s">
        <v>132</v>
      </c>
    </row>
    <row r="450" spans="2:51" s="15" customFormat="1" ht="11.25">
      <c r="B450" s="217"/>
      <c r="C450" s="218"/>
      <c r="D450" s="191" t="s">
        <v>144</v>
      </c>
      <c r="E450" s="219" t="s">
        <v>33</v>
      </c>
      <c r="F450" s="220" t="s">
        <v>260</v>
      </c>
      <c r="G450" s="218"/>
      <c r="H450" s="221">
        <v>10</v>
      </c>
      <c r="I450" s="222"/>
      <c r="J450" s="222"/>
      <c r="K450" s="218"/>
      <c r="L450" s="218"/>
      <c r="M450" s="223"/>
      <c r="N450" s="224"/>
      <c r="O450" s="225"/>
      <c r="P450" s="225"/>
      <c r="Q450" s="225"/>
      <c r="R450" s="225"/>
      <c r="S450" s="225"/>
      <c r="T450" s="225"/>
      <c r="U450" s="225"/>
      <c r="V450" s="225"/>
      <c r="W450" s="225"/>
      <c r="X450" s="226"/>
      <c r="AT450" s="227" t="s">
        <v>144</v>
      </c>
      <c r="AU450" s="227" t="s">
        <v>159</v>
      </c>
      <c r="AV450" s="15" t="s">
        <v>140</v>
      </c>
      <c r="AW450" s="15" t="s">
        <v>5</v>
      </c>
      <c r="AX450" s="15" t="s">
        <v>24</v>
      </c>
      <c r="AY450" s="227" t="s">
        <v>132</v>
      </c>
    </row>
    <row r="451" spans="1:65" s="2" customFormat="1" ht="24.2" customHeight="1">
      <c r="A451" s="35"/>
      <c r="B451" s="36"/>
      <c r="C451" s="177" t="s">
        <v>510</v>
      </c>
      <c r="D451" s="177" t="s">
        <v>135</v>
      </c>
      <c r="E451" s="178" t="s">
        <v>511</v>
      </c>
      <c r="F451" s="179" t="s">
        <v>512</v>
      </c>
      <c r="G451" s="180" t="s">
        <v>162</v>
      </c>
      <c r="H451" s="181">
        <v>55</v>
      </c>
      <c r="I451" s="182"/>
      <c r="J451" s="182"/>
      <c r="K451" s="183">
        <f>ROUND(P451*H451,2)</f>
        <v>0</v>
      </c>
      <c r="L451" s="179" t="s">
        <v>139</v>
      </c>
      <c r="M451" s="40"/>
      <c r="N451" s="184" t="s">
        <v>33</v>
      </c>
      <c r="O451" s="185" t="s">
        <v>49</v>
      </c>
      <c r="P451" s="186">
        <f>I451+J451</f>
        <v>0</v>
      </c>
      <c r="Q451" s="186">
        <f>ROUND(I451*H451,2)</f>
        <v>0</v>
      </c>
      <c r="R451" s="186">
        <f>ROUND(J451*H451,2)</f>
        <v>0</v>
      </c>
      <c r="S451" s="65"/>
      <c r="T451" s="187">
        <f>S451*H451</f>
        <v>0</v>
      </c>
      <c r="U451" s="187">
        <v>0</v>
      </c>
      <c r="V451" s="187">
        <f>U451*H451</f>
        <v>0</v>
      </c>
      <c r="W451" s="187">
        <v>0</v>
      </c>
      <c r="X451" s="188">
        <f>W451*H451</f>
        <v>0</v>
      </c>
      <c r="Y451" s="35"/>
      <c r="Z451" s="35"/>
      <c r="AA451" s="35"/>
      <c r="AB451" s="35"/>
      <c r="AC451" s="35"/>
      <c r="AD451" s="35"/>
      <c r="AE451" s="35"/>
      <c r="AR451" s="189" t="s">
        <v>140</v>
      </c>
      <c r="AT451" s="189" t="s">
        <v>135</v>
      </c>
      <c r="AU451" s="189" t="s">
        <v>159</v>
      </c>
      <c r="AY451" s="18" t="s">
        <v>132</v>
      </c>
      <c r="BE451" s="190">
        <f>IF(O451="základní",K451,0)</f>
        <v>0</v>
      </c>
      <c r="BF451" s="190">
        <f>IF(O451="snížená",K451,0)</f>
        <v>0</v>
      </c>
      <c r="BG451" s="190">
        <f>IF(O451="zákl. přenesená",K451,0)</f>
        <v>0</v>
      </c>
      <c r="BH451" s="190">
        <f>IF(O451="sníž. přenesená",K451,0)</f>
        <v>0</v>
      </c>
      <c r="BI451" s="190">
        <f>IF(O451="nulová",K451,0)</f>
        <v>0</v>
      </c>
      <c r="BJ451" s="18" t="s">
        <v>24</v>
      </c>
      <c r="BK451" s="190">
        <f>ROUND(P451*H451,2)</f>
        <v>0</v>
      </c>
      <c r="BL451" s="18" t="s">
        <v>140</v>
      </c>
      <c r="BM451" s="189" t="s">
        <v>513</v>
      </c>
    </row>
    <row r="452" spans="1:47" s="2" customFormat="1" ht="11.25">
      <c r="A452" s="35"/>
      <c r="B452" s="36"/>
      <c r="C452" s="37"/>
      <c r="D452" s="191" t="s">
        <v>142</v>
      </c>
      <c r="E452" s="37"/>
      <c r="F452" s="192" t="s">
        <v>514</v>
      </c>
      <c r="G452" s="37"/>
      <c r="H452" s="37"/>
      <c r="I452" s="193"/>
      <c r="J452" s="193"/>
      <c r="K452" s="37"/>
      <c r="L452" s="37"/>
      <c r="M452" s="40"/>
      <c r="N452" s="194"/>
      <c r="O452" s="195"/>
      <c r="P452" s="65"/>
      <c r="Q452" s="65"/>
      <c r="R452" s="65"/>
      <c r="S452" s="65"/>
      <c r="T452" s="65"/>
      <c r="U452" s="65"/>
      <c r="V452" s="65"/>
      <c r="W452" s="65"/>
      <c r="X452" s="66"/>
      <c r="Y452" s="35"/>
      <c r="Z452" s="35"/>
      <c r="AA452" s="35"/>
      <c r="AB452" s="35"/>
      <c r="AC452" s="35"/>
      <c r="AD452" s="35"/>
      <c r="AE452" s="35"/>
      <c r="AT452" s="18" t="s">
        <v>142</v>
      </c>
      <c r="AU452" s="18" t="s">
        <v>159</v>
      </c>
    </row>
    <row r="453" spans="2:51" s="14" customFormat="1" ht="11.25">
      <c r="B453" s="207"/>
      <c r="C453" s="208"/>
      <c r="D453" s="191" t="s">
        <v>144</v>
      </c>
      <c r="E453" s="209" t="s">
        <v>33</v>
      </c>
      <c r="F453" s="210" t="s">
        <v>259</v>
      </c>
      <c r="G453" s="208"/>
      <c r="H453" s="209" t="s">
        <v>33</v>
      </c>
      <c r="I453" s="211"/>
      <c r="J453" s="211"/>
      <c r="K453" s="208"/>
      <c r="L453" s="208"/>
      <c r="M453" s="212"/>
      <c r="N453" s="213"/>
      <c r="O453" s="214"/>
      <c r="P453" s="214"/>
      <c r="Q453" s="214"/>
      <c r="R453" s="214"/>
      <c r="S453" s="214"/>
      <c r="T453" s="214"/>
      <c r="U453" s="214"/>
      <c r="V453" s="214"/>
      <c r="W453" s="214"/>
      <c r="X453" s="215"/>
      <c r="AT453" s="216" t="s">
        <v>144</v>
      </c>
      <c r="AU453" s="216" t="s">
        <v>159</v>
      </c>
      <c r="AV453" s="14" t="s">
        <v>24</v>
      </c>
      <c r="AW453" s="14" t="s">
        <v>5</v>
      </c>
      <c r="AX453" s="14" t="s">
        <v>80</v>
      </c>
      <c r="AY453" s="216" t="s">
        <v>132</v>
      </c>
    </row>
    <row r="454" spans="2:51" s="13" customFormat="1" ht="11.25">
      <c r="B454" s="196"/>
      <c r="C454" s="197"/>
      <c r="D454" s="191" t="s">
        <v>144</v>
      </c>
      <c r="E454" s="198" t="s">
        <v>33</v>
      </c>
      <c r="F454" s="199" t="s">
        <v>436</v>
      </c>
      <c r="G454" s="197"/>
      <c r="H454" s="200">
        <v>55</v>
      </c>
      <c r="I454" s="201"/>
      <c r="J454" s="201"/>
      <c r="K454" s="197"/>
      <c r="L454" s="197"/>
      <c r="M454" s="202"/>
      <c r="N454" s="203"/>
      <c r="O454" s="204"/>
      <c r="P454" s="204"/>
      <c r="Q454" s="204"/>
      <c r="R454" s="204"/>
      <c r="S454" s="204"/>
      <c r="T454" s="204"/>
      <c r="U454" s="204"/>
      <c r="V454" s="204"/>
      <c r="W454" s="204"/>
      <c r="X454" s="205"/>
      <c r="AT454" s="206" t="s">
        <v>144</v>
      </c>
      <c r="AU454" s="206" t="s">
        <v>159</v>
      </c>
      <c r="AV454" s="13" t="s">
        <v>89</v>
      </c>
      <c r="AW454" s="13" t="s">
        <v>5</v>
      </c>
      <c r="AX454" s="13" t="s">
        <v>80</v>
      </c>
      <c r="AY454" s="206" t="s">
        <v>132</v>
      </c>
    </row>
    <row r="455" spans="2:51" s="15" customFormat="1" ht="11.25">
      <c r="B455" s="217"/>
      <c r="C455" s="218"/>
      <c r="D455" s="191" t="s">
        <v>144</v>
      </c>
      <c r="E455" s="219" t="s">
        <v>33</v>
      </c>
      <c r="F455" s="220" t="s">
        <v>260</v>
      </c>
      <c r="G455" s="218"/>
      <c r="H455" s="221">
        <v>55</v>
      </c>
      <c r="I455" s="222"/>
      <c r="J455" s="222"/>
      <c r="K455" s="218"/>
      <c r="L455" s="218"/>
      <c r="M455" s="223"/>
      <c r="N455" s="224"/>
      <c r="O455" s="225"/>
      <c r="P455" s="225"/>
      <c r="Q455" s="225"/>
      <c r="R455" s="225"/>
      <c r="S455" s="225"/>
      <c r="T455" s="225"/>
      <c r="U455" s="225"/>
      <c r="V455" s="225"/>
      <c r="W455" s="225"/>
      <c r="X455" s="226"/>
      <c r="AT455" s="227" t="s">
        <v>144</v>
      </c>
      <c r="AU455" s="227" t="s">
        <v>159</v>
      </c>
      <c r="AV455" s="15" t="s">
        <v>140</v>
      </c>
      <c r="AW455" s="15" t="s">
        <v>5</v>
      </c>
      <c r="AX455" s="15" t="s">
        <v>24</v>
      </c>
      <c r="AY455" s="227" t="s">
        <v>132</v>
      </c>
    </row>
    <row r="456" spans="1:65" s="2" customFormat="1" ht="14.45" customHeight="1">
      <c r="A456" s="35"/>
      <c r="B456" s="36"/>
      <c r="C456" s="177" t="s">
        <v>515</v>
      </c>
      <c r="D456" s="177" t="s">
        <v>135</v>
      </c>
      <c r="E456" s="178" t="s">
        <v>516</v>
      </c>
      <c r="F456" s="179" t="s">
        <v>517</v>
      </c>
      <c r="G456" s="180" t="s">
        <v>439</v>
      </c>
      <c r="H456" s="181">
        <v>1</v>
      </c>
      <c r="I456" s="182"/>
      <c r="J456" s="182"/>
      <c r="K456" s="183">
        <f>ROUND(P456*H456,2)</f>
        <v>0</v>
      </c>
      <c r="L456" s="179" t="s">
        <v>33</v>
      </c>
      <c r="M456" s="40"/>
      <c r="N456" s="184" t="s">
        <v>33</v>
      </c>
      <c r="O456" s="185" t="s">
        <v>49</v>
      </c>
      <c r="P456" s="186">
        <f>I456+J456</f>
        <v>0</v>
      </c>
      <c r="Q456" s="186">
        <f>ROUND(I456*H456,2)</f>
        <v>0</v>
      </c>
      <c r="R456" s="186">
        <f>ROUND(J456*H456,2)</f>
        <v>0</v>
      </c>
      <c r="S456" s="65"/>
      <c r="T456" s="187">
        <f>S456*H456</f>
        <v>0</v>
      </c>
      <c r="U456" s="187">
        <v>0</v>
      </c>
      <c r="V456" s="187">
        <f>U456*H456</f>
        <v>0</v>
      </c>
      <c r="W456" s="187">
        <v>0</v>
      </c>
      <c r="X456" s="188">
        <f>W456*H456</f>
        <v>0</v>
      </c>
      <c r="Y456" s="35"/>
      <c r="Z456" s="35"/>
      <c r="AA456" s="35"/>
      <c r="AB456" s="35"/>
      <c r="AC456" s="35"/>
      <c r="AD456" s="35"/>
      <c r="AE456" s="35"/>
      <c r="AR456" s="189" t="s">
        <v>476</v>
      </c>
      <c r="AT456" s="189" t="s">
        <v>135</v>
      </c>
      <c r="AU456" s="189" t="s">
        <v>159</v>
      </c>
      <c r="AY456" s="18" t="s">
        <v>132</v>
      </c>
      <c r="BE456" s="190">
        <f>IF(O456="základní",K456,0)</f>
        <v>0</v>
      </c>
      <c r="BF456" s="190">
        <f>IF(O456="snížená",K456,0)</f>
        <v>0</v>
      </c>
      <c r="BG456" s="190">
        <f>IF(O456="zákl. přenesená",K456,0)</f>
        <v>0</v>
      </c>
      <c r="BH456" s="190">
        <f>IF(O456="sníž. přenesená",K456,0)</f>
        <v>0</v>
      </c>
      <c r="BI456" s="190">
        <f>IF(O456="nulová",K456,0)</f>
        <v>0</v>
      </c>
      <c r="BJ456" s="18" t="s">
        <v>24</v>
      </c>
      <c r="BK456" s="190">
        <f>ROUND(P456*H456,2)</f>
        <v>0</v>
      </c>
      <c r="BL456" s="18" t="s">
        <v>476</v>
      </c>
      <c r="BM456" s="189" t="s">
        <v>518</v>
      </c>
    </row>
    <row r="457" spans="1:47" s="2" customFormat="1" ht="11.25">
      <c r="A457" s="35"/>
      <c r="B457" s="36"/>
      <c r="C457" s="37"/>
      <c r="D457" s="191" t="s">
        <v>142</v>
      </c>
      <c r="E457" s="37"/>
      <c r="F457" s="192" t="s">
        <v>517</v>
      </c>
      <c r="G457" s="37"/>
      <c r="H457" s="37"/>
      <c r="I457" s="193"/>
      <c r="J457" s="193"/>
      <c r="K457" s="37"/>
      <c r="L457" s="37"/>
      <c r="M457" s="40"/>
      <c r="N457" s="194"/>
      <c r="O457" s="195"/>
      <c r="P457" s="65"/>
      <c r="Q457" s="65"/>
      <c r="R457" s="65"/>
      <c r="S457" s="65"/>
      <c r="T457" s="65"/>
      <c r="U457" s="65"/>
      <c r="V457" s="65"/>
      <c r="W457" s="65"/>
      <c r="X457" s="66"/>
      <c r="Y457" s="35"/>
      <c r="Z457" s="35"/>
      <c r="AA457" s="35"/>
      <c r="AB457" s="35"/>
      <c r="AC457" s="35"/>
      <c r="AD457" s="35"/>
      <c r="AE457" s="35"/>
      <c r="AT457" s="18" t="s">
        <v>142</v>
      </c>
      <c r="AU457" s="18" t="s">
        <v>159</v>
      </c>
    </row>
    <row r="458" spans="1:65" s="2" customFormat="1" ht="24.2" customHeight="1">
      <c r="A458" s="35"/>
      <c r="B458" s="36"/>
      <c r="C458" s="177" t="s">
        <v>519</v>
      </c>
      <c r="D458" s="177" t="s">
        <v>135</v>
      </c>
      <c r="E458" s="178" t="s">
        <v>520</v>
      </c>
      <c r="F458" s="179" t="s">
        <v>521</v>
      </c>
      <c r="G458" s="180" t="s">
        <v>522</v>
      </c>
      <c r="H458" s="181">
        <v>17</v>
      </c>
      <c r="I458" s="182"/>
      <c r="J458" s="182"/>
      <c r="K458" s="183">
        <f>ROUND(P458*H458,2)</f>
        <v>0</v>
      </c>
      <c r="L458" s="179" t="s">
        <v>139</v>
      </c>
      <c r="M458" s="40"/>
      <c r="N458" s="184" t="s">
        <v>33</v>
      </c>
      <c r="O458" s="185" t="s">
        <v>49</v>
      </c>
      <c r="P458" s="186">
        <f>I458+J458</f>
        <v>0</v>
      </c>
      <c r="Q458" s="186">
        <f>ROUND(I458*H458,2)</f>
        <v>0</v>
      </c>
      <c r="R458" s="186">
        <f>ROUND(J458*H458,2)</f>
        <v>0</v>
      </c>
      <c r="S458" s="65"/>
      <c r="T458" s="187">
        <f>S458*H458</f>
        <v>0</v>
      </c>
      <c r="U458" s="187">
        <v>0</v>
      </c>
      <c r="V458" s="187">
        <f>U458*H458</f>
        <v>0</v>
      </c>
      <c r="W458" s="187">
        <v>0</v>
      </c>
      <c r="X458" s="188">
        <f>W458*H458</f>
        <v>0</v>
      </c>
      <c r="Y458" s="35"/>
      <c r="Z458" s="35"/>
      <c r="AA458" s="35"/>
      <c r="AB458" s="35"/>
      <c r="AC458" s="35"/>
      <c r="AD458" s="35"/>
      <c r="AE458" s="35"/>
      <c r="AR458" s="189" t="s">
        <v>140</v>
      </c>
      <c r="AT458" s="189" t="s">
        <v>135</v>
      </c>
      <c r="AU458" s="189" t="s">
        <v>159</v>
      </c>
      <c r="AY458" s="18" t="s">
        <v>132</v>
      </c>
      <c r="BE458" s="190">
        <f>IF(O458="základní",K458,0)</f>
        <v>0</v>
      </c>
      <c r="BF458" s="190">
        <f>IF(O458="snížená",K458,0)</f>
        <v>0</v>
      </c>
      <c r="BG458" s="190">
        <f>IF(O458="zákl. přenesená",K458,0)</f>
        <v>0</v>
      </c>
      <c r="BH458" s="190">
        <f>IF(O458="sníž. přenesená",K458,0)</f>
        <v>0</v>
      </c>
      <c r="BI458" s="190">
        <f>IF(O458="nulová",K458,0)</f>
        <v>0</v>
      </c>
      <c r="BJ458" s="18" t="s">
        <v>24</v>
      </c>
      <c r="BK458" s="190">
        <f>ROUND(P458*H458,2)</f>
        <v>0</v>
      </c>
      <c r="BL458" s="18" t="s">
        <v>140</v>
      </c>
      <c r="BM458" s="189" t="s">
        <v>523</v>
      </c>
    </row>
    <row r="459" spans="1:47" s="2" customFormat="1" ht="11.25">
      <c r="A459" s="35"/>
      <c r="B459" s="36"/>
      <c r="C459" s="37"/>
      <c r="D459" s="191" t="s">
        <v>142</v>
      </c>
      <c r="E459" s="37"/>
      <c r="F459" s="192" t="s">
        <v>524</v>
      </c>
      <c r="G459" s="37"/>
      <c r="H459" s="37"/>
      <c r="I459" s="193"/>
      <c r="J459" s="193"/>
      <c r="K459" s="37"/>
      <c r="L459" s="37"/>
      <c r="M459" s="40"/>
      <c r="N459" s="194"/>
      <c r="O459" s="195"/>
      <c r="P459" s="65"/>
      <c r="Q459" s="65"/>
      <c r="R459" s="65"/>
      <c r="S459" s="65"/>
      <c r="T459" s="65"/>
      <c r="U459" s="65"/>
      <c r="V459" s="65"/>
      <c r="W459" s="65"/>
      <c r="X459" s="66"/>
      <c r="Y459" s="35"/>
      <c r="Z459" s="35"/>
      <c r="AA459" s="35"/>
      <c r="AB459" s="35"/>
      <c r="AC459" s="35"/>
      <c r="AD459" s="35"/>
      <c r="AE459" s="35"/>
      <c r="AT459" s="18" t="s">
        <v>142</v>
      </c>
      <c r="AU459" s="18" t="s">
        <v>159</v>
      </c>
    </row>
    <row r="460" spans="1:65" s="2" customFormat="1" ht="14.45" customHeight="1">
      <c r="A460" s="35"/>
      <c r="B460" s="36"/>
      <c r="C460" s="177" t="s">
        <v>525</v>
      </c>
      <c r="D460" s="177" t="s">
        <v>135</v>
      </c>
      <c r="E460" s="178" t="s">
        <v>526</v>
      </c>
      <c r="F460" s="179" t="s">
        <v>527</v>
      </c>
      <c r="G460" s="180" t="s">
        <v>522</v>
      </c>
      <c r="H460" s="181">
        <v>54</v>
      </c>
      <c r="I460" s="182"/>
      <c r="J460" s="182"/>
      <c r="K460" s="183">
        <f>ROUND(P460*H460,2)</f>
        <v>0</v>
      </c>
      <c r="L460" s="179" t="s">
        <v>33</v>
      </c>
      <c r="M460" s="40"/>
      <c r="N460" s="184" t="s">
        <v>33</v>
      </c>
      <c r="O460" s="185" t="s">
        <v>49</v>
      </c>
      <c r="P460" s="186">
        <f>I460+J460</f>
        <v>0</v>
      </c>
      <c r="Q460" s="186">
        <f>ROUND(I460*H460,2)</f>
        <v>0</v>
      </c>
      <c r="R460" s="186">
        <f>ROUND(J460*H460,2)</f>
        <v>0</v>
      </c>
      <c r="S460" s="65"/>
      <c r="T460" s="187">
        <f>S460*H460</f>
        <v>0</v>
      </c>
      <c r="U460" s="187">
        <v>0</v>
      </c>
      <c r="V460" s="187">
        <f>U460*H460</f>
        <v>0</v>
      </c>
      <c r="W460" s="187">
        <v>0</v>
      </c>
      <c r="X460" s="188">
        <f>W460*H460</f>
        <v>0</v>
      </c>
      <c r="Y460" s="35"/>
      <c r="Z460" s="35"/>
      <c r="AA460" s="35"/>
      <c r="AB460" s="35"/>
      <c r="AC460" s="35"/>
      <c r="AD460" s="35"/>
      <c r="AE460" s="35"/>
      <c r="AR460" s="189" t="s">
        <v>140</v>
      </c>
      <c r="AT460" s="189" t="s">
        <v>135</v>
      </c>
      <c r="AU460" s="189" t="s">
        <v>159</v>
      </c>
      <c r="AY460" s="18" t="s">
        <v>132</v>
      </c>
      <c r="BE460" s="190">
        <f>IF(O460="základní",K460,0)</f>
        <v>0</v>
      </c>
      <c r="BF460" s="190">
        <f>IF(O460="snížená",K460,0)</f>
        <v>0</v>
      </c>
      <c r="BG460" s="190">
        <f>IF(O460="zákl. přenesená",K460,0)</f>
        <v>0</v>
      </c>
      <c r="BH460" s="190">
        <f>IF(O460="sníž. přenesená",K460,0)</f>
        <v>0</v>
      </c>
      <c r="BI460" s="190">
        <f>IF(O460="nulová",K460,0)</f>
        <v>0</v>
      </c>
      <c r="BJ460" s="18" t="s">
        <v>24</v>
      </c>
      <c r="BK460" s="190">
        <f>ROUND(P460*H460,2)</f>
        <v>0</v>
      </c>
      <c r="BL460" s="18" t="s">
        <v>140</v>
      </c>
      <c r="BM460" s="189" t="s">
        <v>528</v>
      </c>
    </row>
    <row r="461" spans="1:47" s="2" customFormat="1" ht="11.25">
      <c r="A461" s="35"/>
      <c r="B461" s="36"/>
      <c r="C461" s="37"/>
      <c r="D461" s="191" t="s">
        <v>142</v>
      </c>
      <c r="E461" s="37"/>
      <c r="F461" s="192" t="s">
        <v>527</v>
      </c>
      <c r="G461" s="37"/>
      <c r="H461" s="37"/>
      <c r="I461" s="193"/>
      <c r="J461" s="193"/>
      <c r="K461" s="37"/>
      <c r="L461" s="37"/>
      <c r="M461" s="40"/>
      <c r="N461" s="194"/>
      <c r="O461" s="195"/>
      <c r="P461" s="65"/>
      <c r="Q461" s="65"/>
      <c r="R461" s="65"/>
      <c r="S461" s="65"/>
      <c r="T461" s="65"/>
      <c r="U461" s="65"/>
      <c r="V461" s="65"/>
      <c r="W461" s="65"/>
      <c r="X461" s="66"/>
      <c r="Y461" s="35"/>
      <c r="Z461" s="35"/>
      <c r="AA461" s="35"/>
      <c r="AB461" s="35"/>
      <c r="AC461" s="35"/>
      <c r="AD461" s="35"/>
      <c r="AE461" s="35"/>
      <c r="AT461" s="18" t="s">
        <v>142</v>
      </c>
      <c r="AU461" s="18" t="s">
        <v>159</v>
      </c>
    </row>
    <row r="462" spans="1:65" s="2" customFormat="1" ht="14.45" customHeight="1">
      <c r="A462" s="35"/>
      <c r="B462" s="36"/>
      <c r="C462" s="228" t="s">
        <v>529</v>
      </c>
      <c r="D462" s="228" t="s">
        <v>248</v>
      </c>
      <c r="E462" s="229" t="s">
        <v>530</v>
      </c>
      <c r="F462" s="230" t="s">
        <v>531</v>
      </c>
      <c r="G462" s="231" t="s">
        <v>162</v>
      </c>
      <c r="H462" s="232">
        <v>1</v>
      </c>
      <c r="I462" s="233"/>
      <c r="J462" s="234"/>
      <c r="K462" s="235">
        <f>ROUND(P462*H462,2)</f>
        <v>0</v>
      </c>
      <c r="L462" s="230" t="s">
        <v>33</v>
      </c>
      <c r="M462" s="236"/>
      <c r="N462" s="237" t="s">
        <v>33</v>
      </c>
      <c r="O462" s="185" t="s">
        <v>49</v>
      </c>
      <c r="P462" s="186">
        <f>I462+J462</f>
        <v>0</v>
      </c>
      <c r="Q462" s="186">
        <f>ROUND(I462*H462,2)</f>
        <v>0</v>
      </c>
      <c r="R462" s="186">
        <f>ROUND(J462*H462,2)</f>
        <v>0</v>
      </c>
      <c r="S462" s="65"/>
      <c r="T462" s="187">
        <f>S462*H462</f>
        <v>0</v>
      </c>
      <c r="U462" s="187">
        <v>0</v>
      </c>
      <c r="V462" s="187">
        <f>U462*H462</f>
        <v>0</v>
      </c>
      <c r="W462" s="187">
        <v>0</v>
      </c>
      <c r="X462" s="188">
        <f>W462*H462</f>
        <v>0</v>
      </c>
      <c r="Y462" s="35"/>
      <c r="Z462" s="35"/>
      <c r="AA462" s="35"/>
      <c r="AB462" s="35"/>
      <c r="AC462" s="35"/>
      <c r="AD462" s="35"/>
      <c r="AE462" s="35"/>
      <c r="AR462" s="189" t="s">
        <v>186</v>
      </c>
      <c r="AT462" s="189" t="s">
        <v>248</v>
      </c>
      <c r="AU462" s="189" t="s">
        <v>159</v>
      </c>
      <c r="AY462" s="18" t="s">
        <v>132</v>
      </c>
      <c r="BE462" s="190">
        <f>IF(O462="základní",K462,0)</f>
        <v>0</v>
      </c>
      <c r="BF462" s="190">
        <f>IF(O462="snížená",K462,0)</f>
        <v>0</v>
      </c>
      <c r="BG462" s="190">
        <f>IF(O462="zákl. přenesená",K462,0)</f>
        <v>0</v>
      </c>
      <c r="BH462" s="190">
        <f>IF(O462="sníž. přenesená",K462,0)</f>
        <v>0</v>
      </c>
      <c r="BI462" s="190">
        <f>IF(O462="nulová",K462,0)</f>
        <v>0</v>
      </c>
      <c r="BJ462" s="18" t="s">
        <v>24</v>
      </c>
      <c r="BK462" s="190">
        <f>ROUND(P462*H462,2)</f>
        <v>0</v>
      </c>
      <c r="BL462" s="18" t="s">
        <v>140</v>
      </c>
      <c r="BM462" s="189" t="s">
        <v>532</v>
      </c>
    </row>
    <row r="463" spans="1:47" s="2" customFormat="1" ht="11.25">
      <c r="A463" s="35"/>
      <c r="B463" s="36"/>
      <c r="C463" s="37"/>
      <c r="D463" s="191" t="s">
        <v>142</v>
      </c>
      <c r="E463" s="37"/>
      <c r="F463" s="192" t="s">
        <v>531</v>
      </c>
      <c r="G463" s="37"/>
      <c r="H463" s="37"/>
      <c r="I463" s="193"/>
      <c r="J463" s="193"/>
      <c r="K463" s="37"/>
      <c r="L463" s="37"/>
      <c r="M463" s="40"/>
      <c r="N463" s="194"/>
      <c r="O463" s="195"/>
      <c r="P463" s="65"/>
      <c r="Q463" s="65"/>
      <c r="R463" s="65"/>
      <c r="S463" s="65"/>
      <c r="T463" s="65"/>
      <c r="U463" s="65"/>
      <c r="V463" s="65"/>
      <c r="W463" s="65"/>
      <c r="X463" s="66"/>
      <c r="Y463" s="35"/>
      <c r="Z463" s="35"/>
      <c r="AA463" s="35"/>
      <c r="AB463" s="35"/>
      <c r="AC463" s="35"/>
      <c r="AD463" s="35"/>
      <c r="AE463" s="35"/>
      <c r="AT463" s="18" t="s">
        <v>142</v>
      </c>
      <c r="AU463" s="18" t="s">
        <v>159</v>
      </c>
    </row>
    <row r="464" spans="2:63" s="12" customFormat="1" ht="20.85" customHeight="1">
      <c r="B464" s="160"/>
      <c r="C464" s="161"/>
      <c r="D464" s="162" t="s">
        <v>79</v>
      </c>
      <c r="E464" s="175" t="s">
        <v>533</v>
      </c>
      <c r="F464" s="175" t="s">
        <v>534</v>
      </c>
      <c r="G464" s="161"/>
      <c r="H464" s="161"/>
      <c r="I464" s="164"/>
      <c r="J464" s="164"/>
      <c r="K464" s="176">
        <f>BK464</f>
        <v>0</v>
      </c>
      <c r="L464" s="161"/>
      <c r="M464" s="166"/>
      <c r="N464" s="167"/>
      <c r="O464" s="168"/>
      <c r="P464" s="168"/>
      <c r="Q464" s="169">
        <f>SUM(Q465:Q541)</f>
        <v>0</v>
      </c>
      <c r="R464" s="169">
        <f>SUM(R465:R541)</f>
        <v>0</v>
      </c>
      <c r="S464" s="168"/>
      <c r="T464" s="170">
        <f>SUM(T465:T541)</f>
        <v>0</v>
      </c>
      <c r="U464" s="168"/>
      <c r="V464" s="170">
        <f>SUM(V465:V541)</f>
        <v>0</v>
      </c>
      <c r="W464" s="168"/>
      <c r="X464" s="171">
        <f>SUM(X465:X541)</f>
        <v>0</v>
      </c>
      <c r="AR464" s="172" t="s">
        <v>24</v>
      </c>
      <c r="AT464" s="173" t="s">
        <v>79</v>
      </c>
      <c r="AU464" s="173" t="s">
        <v>89</v>
      </c>
      <c r="AY464" s="172" t="s">
        <v>132</v>
      </c>
      <c r="BK464" s="174">
        <f>SUM(BK465:BK541)</f>
        <v>0</v>
      </c>
    </row>
    <row r="465" spans="1:65" s="2" customFormat="1" ht="24.2" customHeight="1">
      <c r="A465" s="35"/>
      <c r="B465" s="36"/>
      <c r="C465" s="177" t="s">
        <v>535</v>
      </c>
      <c r="D465" s="177" t="s">
        <v>135</v>
      </c>
      <c r="E465" s="178" t="s">
        <v>536</v>
      </c>
      <c r="F465" s="179" t="s">
        <v>537</v>
      </c>
      <c r="G465" s="180" t="s">
        <v>169</v>
      </c>
      <c r="H465" s="181">
        <v>117</v>
      </c>
      <c r="I465" s="182"/>
      <c r="J465" s="182"/>
      <c r="K465" s="183">
        <f>ROUND(P465*H465,2)</f>
        <v>0</v>
      </c>
      <c r="L465" s="179" t="s">
        <v>139</v>
      </c>
      <c r="M465" s="40"/>
      <c r="N465" s="184" t="s">
        <v>33</v>
      </c>
      <c r="O465" s="185" t="s">
        <v>49</v>
      </c>
      <c r="P465" s="186">
        <f>I465+J465</f>
        <v>0</v>
      </c>
      <c r="Q465" s="186">
        <f>ROUND(I465*H465,2)</f>
        <v>0</v>
      </c>
      <c r="R465" s="186">
        <f>ROUND(J465*H465,2)</f>
        <v>0</v>
      </c>
      <c r="S465" s="65"/>
      <c r="T465" s="187">
        <f>S465*H465</f>
        <v>0</v>
      </c>
      <c r="U465" s="187">
        <v>0</v>
      </c>
      <c r="V465" s="187">
        <f>U465*H465</f>
        <v>0</v>
      </c>
      <c r="W465" s="187">
        <v>0</v>
      </c>
      <c r="X465" s="188">
        <f>W465*H465</f>
        <v>0</v>
      </c>
      <c r="Y465" s="35"/>
      <c r="Z465" s="35"/>
      <c r="AA465" s="35"/>
      <c r="AB465" s="35"/>
      <c r="AC465" s="35"/>
      <c r="AD465" s="35"/>
      <c r="AE465" s="35"/>
      <c r="AR465" s="189" t="s">
        <v>140</v>
      </c>
      <c r="AT465" s="189" t="s">
        <v>135</v>
      </c>
      <c r="AU465" s="189" t="s">
        <v>159</v>
      </c>
      <c r="AY465" s="18" t="s">
        <v>132</v>
      </c>
      <c r="BE465" s="190">
        <f>IF(O465="základní",K465,0)</f>
        <v>0</v>
      </c>
      <c r="BF465" s="190">
        <f>IF(O465="snížená",K465,0)</f>
        <v>0</v>
      </c>
      <c r="BG465" s="190">
        <f>IF(O465="zákl. přenesená",K465,0)</f>
        <v>0</v>
      </c>
      <c r="BH465" s="190">
        <f>IF(O465="sníž. přenesená",K465,0)</f>
        <v>0</v>
      </c>
      <c r="BI465" s="190">
        <f>IF(O465="nulová",K465,0)</f>
        <v>0</v>
      </c>
      <c r="BJ465" s="18" t="s">
        <v>24</v>
      </c>
      <c r="BK465" s="190">
        <f>ROUND(P465*H465,2)</f>
        <v>0</v>
      </c>
      <c r="BL465" s="18" t="s">
        <v>140</v>
      </c>
      <c r="BM465" s="189" t="s">
        <v>538</v>
      </c>
    </row>
    <row r="466" spans="1:47" s="2" customFormat="1" ht="11.25">
      <c r="A466" s="35"/>
      <c r="B466" s="36"/>
      <c r="C466" s="37"/>
      <c r="D466" s="191" t="s">
        <v>142</v>
      </c>
      <c r="E466" s="37"/>
      <c r="F466" s="192" t="s">
        <v>539</v>
      </c>
      <c r="G466" s="37"/>
      <c r="H466" s="37"/>
      <c r="I466" s="193"/>
      <c r="J466" s="193"/>
      <c r="K466" s="37"/>
      <c r="L466" s="37"/>
      <c r="M466" s="40"/>
      <c r="N466" s="194"/>
      <c r="O466" s="195"/>
      <c r="P466" s="65"/>
      <c r="Q466" s="65"/>
      <c r="R466" s="65"/>
      <c r="S466" s="65"/>
      <c r="T466" s="65"/>
      <c r="U466" s="65"/>
      <c r="V466" s="65"/>
      <c r="W466" s="65"/>
      <c r="X466" s="66"/>
      <c r="Y466" s="35"/>
      <c r="Z466" s="35"/>
      <c r="AA466" s="35"/>
      <c r="AB466" s="35"/>
      <c r="AC466" s="35"/>
      <c r="AD466" s="35"/>
      <c r="AE466" s="35"/>
      <c r="AT466" s="18" t="s">
        <v>142</v>
      </c>
      <c r="AU466" s="18" t="s">
        <v>159</v>
      </c>
    </row>
    <row r="467" spans="2:51" s="14" customFormat="1" ht="11.25">
      <c r="B467" s="207"/>
      <c r="C467" s="208"/>
      <c r="D467" s="191" t="s">
        <v>144</v>
      </c>
      <c r="E467" s="209" t="s">
        <v>33</v>
      </c>
      <c r="F467" s="210" t="s">
        <v>272</v>
      </c>
      <c r="G467" s="208"/>
      <c r="H467" s="209" t="s">
        <v>33</v>
      </c>
      <c r="I467" s="211"/>
      <c r="J467" s="211"/>
      <c r="K467" s="208"/>
      <c r="L467" s="208"/>
      <c r="M467" s="212"/>
      <c r="N467" s="213"/>
      <c r="O467" s="214"/>
      <c r="P467" s="214"/>
      <c r="Q467" s="214"/>
      <c r="R467" s="214"/>
      <c r="S467" s="214"/>
      <c r="T467" s="214"/>
      <c r="U467" s="214"/>
      <c r="V467" s="214"/>
      <c r="W467" s="214"/>
      <c r="X467" s="215"/>
      <c r="AT467" s="216" t="s">
        <v>144</v>
      </c>
      <c r="AU467" s="216" t="s">
        <v>159</v>
      </c>
      <c r="AV467" s="14" t="s">
        <v>24</v>
      </c>
      <c r="AW467" s="14" t="s">
        <v>5</v>
      </c>
      <c r="AX467" s="14" t="s">
        <v>80</v>
      </c>
      <c r="AY467" s="216" t="s">
        <v>132</v>
      </c>
    </row>
    <row r="468" spans="2:51" s="13" customFormat="1" ht="11.25">
      <c r="B468" s="196"/>
      <c r="C468" s="197"/>
      <c r="D468" s="191" t="s">
        <v>144</v>
      </c>
      <c r="E468" s="198" t="s">
        <v>33</v>
      </c>
      <c r="F468" s="199" t="s">
        <v>540</v>
      </c>
      <c r="G468" s="197"/>
      <c r="H468" s="200">
        <v>117</v>
      </c>
      <c r="I468" s="201"/>
      <c r="J468" s="201"/>
      <c r="K468" s="197"/>
      <c r="L468" s="197"/>
      <c r="M468" s="202"/>
      <c r="N468" s="203"/>
      <c r="O468" s="204"/>
      <c r="P468" s="204"/>
      <c r="Q468" s="204"/>
      <c r="R468" s="204"/>
      <c r="S468" s="204"/>
      <c r="T468" s="204"/>
      <c r="U468" s="204"/>
      <c r="V468" s="204"/>
      <c r="W468" s="204"/>
      <c r="X468" s="205"/>
      <c r="AT468" s="206" t="s">
        <v>144</v>
      </c>
      <c r="AU468" s="206" t="s">
        <v>159</v>
      </c>
      <c r="AV468" s="13" t="s">
        <v>89</v>
      </c>
      <c r="AW468" s="13" t="s">
        <v>5</v>
      </c>
      <c r="AX468" s="13" t="s">
        <v>80</v>
      </c>
      <c r="AY468" s="206" t="s">
        <v>132</v>
      </c>
    </row>
    <row r="469" spans="2:51" s="15" customFormat="1" ht="11.25">
      <c r="B469" s="217"/>
      <c r="C469" s="218"/>
      <c r="D469" s="191" t="s">
        <v>144</v>
      </c>
      <c r="E469" s="219" t="s">
        <v>33</v>
      </c>
      <c r="F469" s="220" t="s">
        <v>260</v>
      </c>
      <c r="G469" s="218"/>
      <c r="H469" s="221">
        <v>117</v>
      </c>
      <c r="I469" s="222"/>
      <c r="J469" s="222"/>
      <c r="K469" s="218"/>
      <c r="L469" s="218"/>
      <c r="M469" s="223"/>
      <c r="N469" s="224"/>
      <c r="O469" s="225"/>
      <c r="P469" s="225"/>
      <c r="Q469" s="225"/>
      <c r="R469" s="225"/>
      <c r="S469" s="225"/>
      <c r="T469" s="225"/>
      <c r="U469" s="225"/>
      <c r="V469" s="225"/>
      <c r="W469" s="225"/>
      <c r="X469" s="226"/>
      <c r="AT469" s="227" t="s">
        <v>144</v>
      </c>
      <c r="AU469" s="227" t="s">
        <v>159</v>
      </c>
      <c r="AV469" s="15" t="s">
        <v>140</v>
      </c>
      <c r="AW469" s="15" t="s">
        <v>5</v>
      </c>
      <c r="AX469" s="15" t="s">
        <v>24</v>
      </c>
      <c r="AY469" s="227" t="s">
        <v>132</v>
      </c>
    </row>
    <row r="470" spans="1:65" s="2" customFormat="1" ht="14.45" customHeight="1">
      <c r="A470" s="35"/>
      <c r="B470" s="36"/>
      <c r="C470" s="228" t="s">
        <v>541</v>
      </c>
      <c r="D470" s="228" t="s">
        <v>248</v>
      </c>
      <c r="E470" s="229" t="s">
        <v>542</v>
      </c>
      <c r="F470" s="230" t="s">
        <v>543</v>
      </c>
      <c r="G470" s="231" t="s">
        <v>162</v>
      </c>
      <c r="H470" s="232">
        <v>91</v>
      </c>
      <c r="I470" s="233"/>
      <c r="J470" s="234"/>
      <c r="K470" s="235">
        <f>ROUND(P470*H470,2)</f>
        <v>0</v>
      </c>
      <c r="L470" s="230" t="s">
        <v>33</v>
      </c>
      <c r="M470" s="236"/>
      <c r="N470" s="237" t="s">
        <v>33</v>
      </c>
      <c r="O470" s="185" t="s">
        <v>49</v>
      </c>
      <c r="P470" s="186">
        <f>I470+J470</f>
        <v>0</v>
      </c>
      <c r="Q470" s="186">
        <f>ROUND(I470*H470,2)</f>
        <v>0</v>
      </c>
      <c r="R470" s="186">
        <f>ROUND(J470*H470,2)</f>
        <v>0</v>
      </c>
      <c r="S470" s="65"/>
      <c r="T470" s="187">
        <f>S470*H470</f>
        <v>0</v>
      </c>
      <c r="U470" s="187">
        <v>0</v>
      </c>
      <c r="V470" s="187">
        <f>U470*H470</f>
        <v>0</v>
      </c>
      <c r="W470" s="187">
        <v>0</v>
      </c>
      <c r="X470" s="188">
        <f>W470*H470</f>
        <v>0</v>
      </c>
      <c r="Y470" s="35"/>
      <c r="Z470" s="35"/>
      <c r="AA470" s="35"/>
      <c r="AB470" s="35"/>
      <c r="AC470" s="35"/>
      <c r="AD470" s="35"/>
      <c r="AE470" s="35"/>
      <c r="AR470" s="189" t="s">
        <v>186</v>
      </c>
      <c r="AT470" s="189" t="s">
        <v>248</v>
      </c>
      <c r="AU470" s="189" t="s">
        <v>159</v>
      </c>
      <c r="AY470" s="18" t="s">
        <v>132</v>
      </c>
      <c r="BE470" s="190">
        <f>IF(O470="základní",K470,0)</f>
        <v>0</v>
      </c>
      <c r="BF470" s="190">
        <f>IF(O470="snížená",K470,0)</f>
        <v>0</v>
      </c>
      <c r="BG470" s="190">
        <f>IF(O470="zákl. přenesená",K470,0)</f>
        <v>0</v>
      </c>
      <c r="BH470" s="190">
        <f>IF(O470="sníž. přenesená",K470,0)</f>
        <v>0</v>
      </c>
      <c r="BI470" s="190">
        <f>IF(O470="nulová",K470,0)</f>
        <v>0</v>
      </c>
      <c r="BJ470" s="18" t="s">
        <v>24</v>
      </c>
      <c r="BK470" s="190">
        <f>ROUND(P470*H470,2)</f>
        <v>0</v>
      </c>
      <c r="BL470" s="18" t="s">
        <v>140</v>
      </c>
      <c r="BM470" s="189" t="s">
        <v>544</v>
      </c>
    </row>
    <row r="471" spans="1:47" s="2" customFormat="1" ht="11.25">
      <c r="A471" s="35"/>
      <c r="B471" s="36"/>
      <c r="C471" s="37"/>
      <c r="D471" s="191" t="s">
        <v>142</v>
      </c>
      <c r="E471" s="37"/>
      <c r="F471" s="192" t="s">
        <v>543</v>
      </c>
      <c r="G471" s="37"/>
      <c r="H471" s="37"/>
      <c r="I471" s="193"/>
      <c r="J471" s="193"/>
      <c r="K471" s="37"/>
      <c r="L471" s="37"/>
      <c r="M471" s="40"/>
      <c r="N471" s="194"/>
      <c r="O471" s="195"/>
      <c r="P471" s="65"/>
      <c r="Q471" s="65"/>
      <c r="R471" s="65"/>
      <c r="S471" s="65"/>
      <c r="T471" s="65"/>
      <c r="U471" s="65"/>
      <c r="V471" s="65"/>
      <c r="W471" s="65"/>
      <c r="X471" s="66"/>
      <c r="Y471" s="35"/>
      <c r="Z471" s="35"/>
      <c r="AA471" s="35"/>
      <c r="AB471" s="35"/>
      <c r="AC471" s="35"/>
      <c r="AD471" s="35"/>
      <c r="AE471" s="35"/>
      <c r="AT471" s="18" t="s">
        <v>142</v>
      </c>
      <c r="AU471" s="18" t="s">
        <v>159</v>
      </c>
    </row>
    <row r="472" spans="1:47" s="2" customFormat="1" ht="19.5">
      <c r="A472" s="35"/>
      <c r="B472" s="36"/>
      <c r="C472" s="37"/>
      <c r="D472" s="191" t="s">
        <v>266</v>
      </c>
      <c r="E472" s="37"/>
      <c r="F472" s="238" t="s">
        <v>351</v>
      </c>
      <c r="G472" s="37"/>
      <c r="H472" s="37"/>
      <c r="I472" s="193"/>
      <c r="J472" s="193"/>
      <c r="K472" s="37"/>
      <c r="L472" s="37"/>
      <c r="M472" s="40"/>
      <c r="N472" s="194"/>
      <c r="O472" s="195"/>
      <c r="P472" s="65"/>
      <c r="Q472" s="65"/>
      <c r="R472" s="65"/>
      <c r="S472" s="65"/>
      <c r="T472" s="65"/>
      <c r="U472" s="65"/>
      <c r="V472" s="65"/>
      <c r="W472" s="65"/>
      <c r="X472" s="66"/>
      <c r="Y472" s="35"/>
      <c r="Z472" s="35"/>
      <c r="AA472" s="35"/>
      <c r="AB472" s="35"/>
      <c r="AC472" s="35"/>
      <c r="AD472" s="35"/>
      <c r="AE472" s="35"/>
      <c r="AT472" s="18" t="s">
        <v>266</v>
      </c>
      <c r="AU472" s="18" t="s">
        <v>159</v>
      </c>
    </row>
    <row r="473" spans="2:51" s="14" customFormat="1" ht="11.25">
      <c r="B473" s="207"/>
      <c r="C473" s="208"/>
      <c r="D473" s="191" t="s">
        <v>144</v>
      </c>
      <c r="E473" s="209" t="s">
        <v>33</v>
      </c>
      <c r="F473" s="210" t="s">
        <v>272</v>
      </c>
      <c r="G473" s="208"/>
      <c r="H473" s="209" t="s">
        <v>33</v>
      </c>
      <c r="I473" s="211"/>
      <c r="J473" s="211"/>
      <c r="K473" s="208"/>
      <c r="L473" s="208"/>
      <c r="M473" s="212"/>
      <c r="N473" s="213"/>
      <c r="O473" s="214"/>
      <c r="P473" s="214"/>
      <c r="Q473" s="214"/>
      <c r="R473" s="214"/>
      <c r="S473" s="214"/>
      <c r="T473" s="214"/>
      <c r="U473" s="214"/>
      <c r="V473" s="214"/>
      <c r="W473" s="214"/>
      <c r="X473" s="215"/>
      <c r="AT473" s="216" t="s">
        <v>144</v>
      </c>
      <c r="AU473" s="216" t="s">
        <v>159</v>
      </c>
      <c r="AV473" s="14" t="s">
        <v>24</v>
      </c>
      <c r="AW473" s="14" t="s">
        <v>5</v>
      </c>
      <c r="AX473" s="14" t="s">
        <v>80</v>
      </c>
      <c r="AY473" s="216" t="s">
        <v>132</v>
      </c>
    </row>
    <row r="474" spans="2:51" s="13" customFormat="1" ht="11.25">
      <c r="B474" s="196"/>
      <c r="C474" s="197"/>
      <c r="D474" s="191" t="s">
        <v>144</v>
      </c>
      <c r="E474" s="198" t="s">
        <v>33</v>
      </c>
      <c r="F474" s="199" t="s">
        <v>545</v>
      </c>
      <c r="G474" s="197"/>
      <c r="H474" s="200">
        <v>91</v>
      </c>
      <c r="I474" s="201"/>
      <c r="J474" s="201"/>
      <c r="K474" s="197"/>
      <c r="L474" s="197"/>
      <c r="M474" s="202"/>
      <c r="N474" s="203"/>
      <c r="O474" s="204"/>
      <c r="P474" s="204"/>
      <c r="Q474" s="204"/>
      <c r="R474" s="204"/>
      <c r="S474" s="204"/>
      <c r="T474" s="204"/>
      <c r="U474" s="204"/>
      <c r="V474" s="204"/>
      <c r="W474" s="204"/>
      <c r="X474" s="205"/>
      <c r="AT474" s="206" t="s">
        <v>144</v>
      </c>
      <c r="AU474" s="206" t="s">
        <v>159</v>
      </c>
      <c r="AV474" s="13" t="s">
        <v>89</v>
      </c>
      <c r="AW474" s="13" t="s">
        <v>5</v>
      </c>
      <c r="AX474" s="13" t="s">
        <v>80</v>
      </c>
      <c r="AY474" s="206" t="s">
        <v>132</v>
      </c>
    </row>
    <row r="475" spans="2:51" s="15" customFormat="1" ht="11.25">
      <c r="B475" s="217"/>
      <c r="C475" s="218"/>
      <c r="D475" s="191" t="s">
        <v>144</v>
      </c>
      <c r="E475" s="219" t="s">
        <v>33</v>
      </c>
      <c r="F475" s="220" t="s">
        <v>260</v>
      </c>
      <c r="G475" s="218"/>
      <c r="H475" s="221">
        <v>91</v>
      </c>
      <c r="I475" s="222"/>
      <c r="J475" s="222"/>
      <c r="K475" s="218"/>
      <c r="L475" s="218"/>
      <c r="M475" s="223"/>
      <c r="N475" s="224"/>
      <c r="O475" s="225"/>
      <c r="P475" s="225"/>
      <c r="Q475" s="225"/>
      <c r="R475" s="225"/>
      <c r="S475" s="225"/>
      <c r="T475" s="225"/>
      <c r="U475" s="225"/>
      <c r="V475" s="225"/>
      <c r="W475" s="225"/>
      <c r="X475" s="226"/>
      <c r="AT475" s="227" t="s">
        <v>144</v>
      </c>
      <c r="AU475" s="227" t="s">
        <v>159</v>
      </c>
      <c r="AV475" s="15" t="s">
        <v>140</v>
      </c>
      <c r="AW475" s="15" t="s">
        <v>5</v>
      </c>
      <c r="AX475" s="15" t="s">
        <v>24</v>
      </c>
      <c r="AY475" s="227" t="s">
        <v>132</v>
      </c>
    </row>
    <row r="476" spans="1:65" s="2" customFormat="1" ht="14.45" customHeight="1">
      <c r="A476" s="35"/>
      <c r="B476" s="36"/>
      <c r="C476" s="228" t="s">
        <v>546</v>
      </c>
      <c r="D476" s="228" t="s">
        <v>248</v>
      </c>
      <c r="E476" s="229" t="s">
        <v>547</v>
      </c>
      <c r="F476" s="230" t="s">
        <v>548</v>
      </c>
      <c r="G476" s="231" t="s">
        <v>162</v>
      </c>
      <c r="H476" s="232">
        <v>26</v>
      </c>
      <c r="I476" s="233"/>
      <c r="J476" s="234"/>
      <c r="K476" s="235">
        <f>ROUND(P476*H476,2)</f>
        <v>0</v>
      </c>
      <c r="L476" s="230" t="s">
        <v>33</v>
      </c>
      <c r="M476" s="236"/>
      <c r="N476" s="237" t="s">
        <v>33</v>
      </c>
      <c r="O476" s="185" t="s">
        <v>49</v>
      </c>
      <c r="P476" s="186">
        <f>I476+J476</f>
        <v>0</v>
      </c>
      <c r="Q476" s="186">
        <f>ROUND(I476*H476,2)</f>
        <v>0</v>
      </c>
      <c r="R476" s="186">
        <f>ROUND(J476*H476,2)</f>
        <v>0</v>
      </c>
      <c r="S476" s="65"/>
      <c r="T476" s="187">
        <f>S476*H476</f>
        <v>0</v>
      </c>
      <c r="U476" s="187">
        <v>0</v>
      </c>
      <c r="V476" s="187">
        <f>U476*H476</f>
        <v>0</v>
      </c>
      <c r="W476" s="187">
        <v>0</v>
      </c>
      <c r="X476" s="188">
        <f>W476*H476</f>
        <v>0</v>
      </c>
      <c r="Y476" s="35"/>
      <c r="Z476" s="35"/>
      <c r="AA476" s="35"/>
      <c r="AB476" s="35"/>
      <c r="AC476" s="35"/>
      <c r="AD476" s="35"/>
      <c r="AE476" s="35"/>
      <c r="AR476" s="189" t="s">
        <v>186</v>
      </c>
      <c r="AT476" s="189" t="s">
        <v>248</v>
      </c>
      <c r="AU476" s="189" t="s">
        <v>159</v>
      </c>
      <c r="AY476" s="18" t="s">
        <v>132</v>
      </c>
      <c r="BE476" s="190">
        <f>IF(O476="základní",K476,0)</f>
        <v>0</v>
      </c>
      <c r="BF476" s="190">
        <f>IF(O476="snížená",K476,0)</f>
        <v>0</v>
      </c>
      <c r="BG476" s="190">
        <f>IF(O476="zákl. přenesená",K476,0)</f>
        <v>0</v>
      </c>
      <c r="BH476" s="190">
        <f>IF(O476="sníž. přenesená",K476,0)</f>
        <v>0</v>
      </c>
      <c r="BI476" s="190">
        <f>IF(O476="nulová",K476,0)</f>
        <v>0</v>
      </c>
      <c r="BJ476" s="18" t="s">
        <v>24</v>
      </c>
      <c r="BK476" s="190">
        <f>ROUND(P476*H476,2)</f>
        <v>0</v>
      </c>
      <c r="BL476" s="18" t="s">
        <v>140</v>
      </c>
      <c r="BM476" s="189" t="s">
        <v>549</v>
      </c>
    </row>
    <row r="477" spans="1:47" s="2" customFormat="1" ht="11.25">
      <c r="A477" s="35"/>
      <c r="B477" s="36"/>
      <c r="C477" s="37"/>
      <c r="D477" s="191" t="s">
        <v>142</v>
      </c>
      <c r="E477" s="37"/>
      <c r="F477" s="192" t="s">
        <v>548</v>
      </c>
      <c r="G477" s="37"/>
      <c r="H477" s="37"/>
      <c r="I477" s="193"/>
      <c r="J477" s="193"/>
      <c r="K477" s="37"/>
      <c r="L477" s="37"/>
      <c r="M477" s="40"/>
      <c r="N477" s="194"/>
      <c r="O477" s="195"/>
      <c r="P477" s="65"/>
      <c r="Q477" s="65"/>
      <c r="R477" s="65"/>
      <c r="S477" s="65"/>
      <c r="T477" s="65"/>
      <c r="U477" s="65"/>
      <c r="V477" s="65"/>
      <c r="W477" s="65"/>
      <c r="X477" s="66"/>
      <c r="Y477" s="35"/>
      <c r="Z477" s="35"/>
      <c r="AA477" s="35"/>
      <c r="AB477" s="35"/>
      <c r="AC477" s="35"/>
      <c r="AD477" s="35"/>
      <c r="AE477" s="35"/>
      <c r="AT477" s="18" t="s">
        <v>142</v>
      </c>
      <c r="AU477" s="18" t="s">
        <v>159</v>
      </c>
    </row>
    <row r="478" spans="1:47" s="2" customFormat="1" ht="19.5">
      <c r="A478" s="35"/>
      <c r="B478" s="36"/>
      <c r="C478" s="37"/>
      <c r="D478" s="191" t="s">
        <v>266</v>
      </c>
      <c r="E478" s="37"/>
      <c r="F478" s="238" t="s">
        <v>351</v>
      </c>
      <c r="G478" s="37"/>
      <c r="H478" s="37"/>
      <c r="I478" s="193"/>
      <c r="J478" s="193"/>
      <c r="K478" s="37"/>
      <c r="L478" s="37"/>
      <c r="M478" s="40"/>
      <c r="N478" s="194"/>
      <c r="O478" s="195"/>
      <c r="P478" s="65"/>
      <c r="Q478" s="65"/>
      <c r="R478" s="65"/>
      <c r="S478" s="65"/>
      <c r="T478" s="65"/>
      <c r="U478" s="65"/>
      <c r="V478" s="65"/>
      <c r="W478" s="65"/>
      <c r="X478" s="66"/>
      <c r="Y478" s="35"/>
      <c r="Z478" s="35"/>
      <c r="AA478" s="35"/>
      <c r="AB478" s="35"/>
      <c r="AC478" s="35"/>
      <c r="AD478" s="35"/>
      <c r="AE478" s="35"/>
      <c r="AT478" s="18" t="s">
        <v>266</v>
      </c>
      <c r="AU478" s="18" t="s">
        <v>159</v>
      </c>
    </row>
    <row r="479" spans="2:51" s="14" customFormat="1" ht="11.25">
      <c r="B479" s="207"/>
      <c r="C479" s="208"/>
      <c r="D479" s="191" t="s">
        <v>144</v>
      </c>
      <c r="E479" s="209" t="s">
        <v>33</v>
      </c>
      <c r="F479" s="210" t="s">
        <v>272</v>
      </c>
      <c r="G479" s="208"/>
      <c r="H479" s="209" t="s">
        <v>33</v>
      </c>
      <c r="I479" s="211"/>
      <c r="J479" s="211"/>
      <c r="K479" s="208"/>
      <c r="L479" s="208"/>
      <c r="M479" s="212"/>
      <c r="N479" s="213"/>
      <c r="O479" s="214"/>
      <c r="P479" s="214"/>
      <c r="Q479" s="214"/>
      <c r="R479" s="214"/>
      <c r="S479" s="214"/>
      <c r="T479" s="214"/>
      <c r="U479" s="214"/>
      <c r="V479" s="214"/>
      <c r="W479" s="214"/>
      <c r="X479" s="215"/>
      <c r="AT479" s="216" t="s">
        <v>144</v>
      </c>
      <c r="AU479" s="216" t="s">
        <v>159</v>
      </c>
      <c r="AV479" s="14" t="s">
        <v>24</v>
      </c>
      <c r="AW479" s="14" t="s">
        <v>5</v>
      </c>
      <c r="AX479" s="14" t="s">
        <v>80</v>
      </c>
      <c r="AY479" s="216" t="s">
        <v>132</v>
      </c>
    </row>
    <row r="480" spans="2:51" s="13" customFormat="1" ht="11.25">
      <c r="B480" s="196"/>
      <c r="C480" s="197"/>
      <c r="D480" s="191" t="s">
        <v>144</v>
      </c>
      <c r="E480" s="198" t="s">
        <v>33</v>
      </c>
      <c r="F480" s="199" t="s">
        <v>295</v>
      </c>
      <c r="G480" s="197"/>
      <c r="H480" s="200">
        <v>26</v>
      </c>
      <c r="I480" s="201"/>
      <c r="J480" s="201"/>
      <c r="K480" s="197"/>
      <c r="L480" s="197"/>
      <c r="M480" s="202"/>
      <c r="N480" s="203"/>
      <c r="O480" s="204"/>
      <c r="P480" s="204"/>
      <c r="Q480" s="204"/>
      <c r="R480" s="204"/>
      <c r="S480" s="204"/>
      <c r="T480" s="204"/>
      <c r="U480" s="204"/>
      <c r="V480" s="204"/>
      <c r="W480" s="204"/>
      <c r="X480" s="205"/>
      <c r="AT480" s="206" t="s">
        <v>144</v>
      </c>
      <c r="AU480" s="206" t="s">
        <v>159</v>
      </c>
      <c r="AV480" s="13" t="s">
        <v>89</v>
      </c>
      <c r="AW480" s="13" t="s">
        <v>5</v>
      </c>
      <c r="AX480" s="13" t="s">
        <v>80</v>
      </c>
      <c r="AY480" s="206" t="s">
        <v>132</v>
      </c>
    </row>
    <row r="481" spans="2:51" s="15" customFormat="1" ht="11.25">
      <c r="B481" s="217"/>
      <c r="C481" s="218"/>
      <c r="D481" s="191" t="s">
        <v>144</v>
      </c>
      <c r="E481" s="219" t="s">
        <v>33</v>
      </c>
      <c r="F481" s="220" t="s">
        <v>260</v>
      </c>
      <c r="G481" s="218"/>
      <c r="H481" s="221">
        <v>26</v>
      </c>
      <c r="I481" s="222"/>
      <c r="J481" s="222"/>
      <c r="K481" s="218"/>
      <c r="L481" s="218"/>
      <c r="M481" s="223"/>
      <c r="N481" s="224"/>
      <c r="O481" s="225"/>
      <c r="P481" s="225"/>
      <c r="Q481" s="225"/>
      <c r="R481" s="225"/>
      <c r="S481" s="225"/>
      <c r="T481" s="225"/>
      <c r="U481" s="225"/>
      <c r="V481" s="225"/>
      <c r="W481" s="225"/>
      <c r="X481" s="226"/>
      <c r="AT481" s="227" t="s">
        <v>144</v>
      </c>
      <c r="AU481" s="227" t="s">
        <v>159</v>
      </c>
      <c r="AV481" s="15" t="s">
        <v>140</v>
      </c>
      <c r="AW481" s="15" t="s">
        <v>5</v>
      </c>
      <c r="AX481" s="15" t="s">
        <v>24</v>
      </c>
      <c r="AY481" s="227" t="s">
        <v>132</v>
      </c>
    </row>
    <row r="482" spans="1:65" s="2" customFormat="1" ht="24.2" customHeight="1">
      <c r="A482" s="35"/>
      <c r="B482" s="36"/>
      <c r="C482" s="177" t="s">
        <v>550</v>
      </c>
      <c r="D482" s="177" t="s">
        <v>135</v>
      </c>
      <c r="E482" s="178" t="s">
        <v>551</v>
      </c>
      <c r="F482" s="179" t="s">
        <v>552</v>
      </c>
      <c r="G482" s="180" t="s">
        <v>169</v>
      </c>
      <c r="H482" s="181">
        <v>78</v>
      </c>
      <c r="I482" s="182"/>
      <c r="J482" s="182"/>
      <c r="K482" s="183">
        <f>ROUND(P482*H482,2)</f>
        <v>0</v>
      </c>
      <c r="L482" s="179" t="s">
        <v>139</v>
      </c>
      <c r="M482" s="40"/>
      <c r="N482" s="184" t="s">
        <v>33</v>
      </c>
      <c r="O482" s="185" t="s">
        <v>49</v>
      </c>
      <c r="P482" s="186">
        <f>I482+J482</f>
        <v>0</v>
      </c>
      <c r="Q482" s="186">
        <f>ROUND(I482*H482,2)</f>
        <v>0</v>
      </c>
      <c r="R482" s="186">
        <f>ROUND(J482*H482,2)</f>
        <v>0</v>
      </c>
      <c r="S482" s="65"/>
      <c r="T482" s="187">
        <f>S482*H482</f>
        <v>0</v>
      </c>
      <c r="U482" s="187">
        <v>0</v>
      </c>
      <c r="V482" s="187">
        <f>U482*H482</f>
        <v>0</v>
      </c>
      <c r="W482" s="187">
        <v>0</v>
      </c>
      <c r="X482" s="188">
        <f>W482*H482</f>
        <v>0</v>
      </c>
      <c r="Y482" s="35"/>
      <c r="Z482" s="35"/>
      <c r="AA482" s="35"/>
      <c r="AB482" s="35"/>
      <c r="AC482" s="35"/>
      <c r="AD482" s="35"/>
      <c r="AE482" s="35"/>
      <c r="AR482" s="189" t="s">
        <v>140</v>
      </c>
      <c r="AT482" s="189" t="s">
        <v>135</v>
      </c>
      <c r="AU482" s="189" t="s">
        <v>159</v>
      </c>
      <c r="AY482" s="18" t="s">
        <v>132</v>
      </c>
      <c r="BE482" s="190">
        <f>IF(O482="základní",K482,0)</f>
        <v>0</v>
      </c>
      <c r="BF482" s="190">
        <f>IF(O482="snížená",K482,0)</f>
        <v>0</v>
      </c>
      <c r="BG482" s="190">
        <f>IF(O482="zákl. přenesená",K482,0)</f>
        <v>0</v>
      </c>
      <c r="BH482" s="190">
        <f>IF(O482="sníž. přenesená",K482,0)</f>
        <v>0</v>
      </c>
      <c r="BI482" s="190">
        <f>IF(O482="nulová",K482,0)</f>
        <v>0</v>
      </c>
      <c r="BJ482" s="18" t="s">
        <v>24</v>
      </c>
      <c r="BK482" s="190">
        <f>ROUND(P482*H482,2)</f>
        <v>0</v>
      </c>
      <c r="BL482" s="18" t="s">
        <v>140</v>
      </c>
      <c r="BM482" s="189" t="s">
        <v>553</v>
      </c>
    </row>
    <row r="483" spans="1:47" s="2" customFormat="1" ht="11.25">
      <c r="A483" s="35"/>
      <c r="B483" s="36"/>
      <c r="C483" s="37"/>
      <c r="D483" s="191" t="s">
        <v>142</v>
      </c>
      <c r="E483" s="37"/>
      <c r="F483" s="192" t="s">
        <v>554</v>
      </c>
      <c r="G483" s="37"/>
      <c r="H483" s="37"/>
      <c r="I483" s="193"/>
      <c r="J483" s="193"/>
      <c r="K483" s="37"/>
      <c r="L483" s="37"/>
      <c r="M483" s="40"/>
      <c r="N483" s="194"/>
      <c r="O483" s="195"/>
      <c r="P483" s="65"/>
      <c r="Q483" s="65"/>
      <c r="R483" s="65"/>
      <c r="S483" s="65"/>
      <c r="T483" s="65"/>
      <c r="U483" s="65"/>
      <c r="V483" s="65"/>
      <c r="W483" s="65"/>
      <c r="X483" s="66"/>
      <c r="Y483" s="35"/>
      <c r="Z483" s="35"/>
      <c r="AA483" s="35"/>
      <c r="AB483" s="35"/>
      <c r="AC483" s="35"/>
      <c r="AD483" s="35"/>
      <c r="AE483" s="35"/>
      <c r="AT483" s="18" t="s">
        <v>142</v>
      </c>
      <c r="AU483" s="18" t="s">
        <v>159</v>
      </c>
    </row>
    <row r="484" spans="2:51" s="14" customFormat="1" ht="11.25">
      <c r="B484" s="207"/>
      <c r="C484" s="208"/>
      <c r="D484" s="191" t="s">
        <v>144</v>
      </c>
      <c r="E484" s="209" t="s">
        <v>33</v>
      </c>
      <c r="F484" s="210" t="s">
        <v>272</v>
      </c>
      <c r="G484" s="208"/>
      <c r="H484" s="209" t="s">
        <v>33</v>
      </c>
      <c r="I484" s="211"/>
      <c r="J484" s="211"/>
      <c r="K484" s="208"/>
      <c r="L484" s="208"/>
      <c r="M484" s="212"/>
      <c r="N484" s="213"/>
      <c r="O484" s="214"/>
      <c r="P484" s="214"/>
      <c r="Q484" s="214"/>
      <c r="R484" s="214"/>
      <c r="S484" s="214"/>
      <c r="T484" s="214"/>
      <c r="U484" s="214"/>
      <c r="V484" s="214"/>
      <c r="W484" s="214"/>
      <c r="X484" s="215"/>
      <c r="AT484" s="216" t="s">
        <v>144</v>
      </c>
      <c r="AU484" s="216" t="s">
        <v>159</v>
      </c>
      <c r="AV484" s="14" t="s">
        <v>24</v>
      </c>
      <c r="AW484" s="14" t="s">
        <v>5</v>
      </c>
      <c r="AX484" s="14" t="s">
        <v>80</v>
      </c>
      <c r="AY484" s="216" t="s">
        <v>132</v>
      </c>
    </row>
    <row r="485" spans="2:51" s="13" customFormat="1" ht="11.25">
      <c r="B485" s="196"/>
      <c r="C485" s="197"/>
      <c r="D485" s="191" t="s">
        <v>144</v>
      </c>
      <c r="E485" s="198" t="s">
        <v>33</v>
      </c>
      <c r="F485" s="199" t="s">
        <v>541</v>
      </c>
      <c r="G485" s="197"/>
      <c r="H485" s="200">
        <v>78</v>
      </c>
      <c r="I485" s="201"/>
      <c r="J485" s="201"/>
      <c r="K485" s="197"/>
      <c r="L485" s="197"/>
      <c r="M485" s="202"/>
      <c r="N485" s="203"/>
      <c r="O485" s="204"/>
      <c r="P485" s="204"/>
      <c r="Q485" s="204"/>
      <c r="R485" s="204"/>
      <c r="S485" s="204"/>
      <c r="T485" s="204"/>
      <c r="U485" s="204"/>
      <c r="V485" s="204"/>
      <c r="W485" s="204"/>
      <c r="X485" s="205"/>
      <c r="AT485" s="206" t="s">
        <v>144</v>
      </c>
      <c r="AU485" s="206" t="s">
        <v>159</v>
      </c>
      <c r="AV485" s="13" t="s">
        <v>89</v>
      </c>
      <c r="AW485" s="13" t="s">
        <v>5</v>
      </c>
      <c r="AX485" s="13" t="s">
        <v>80</v>
      </c>
      <c r="AY485" s="206" t="s">
        <v>132</v>
      </c>
    </row>
    <row r="486" spans="2:51" s="15" customFormat="1" ht="11.25">
      <c r="B486" s="217"/>
      <c r="C486" s="218"/>
      <c r="D486" s="191" t="s">
        <v>144</v>
      </c>
      <c r="E486" s="219" t="s">
        <v>33</v>
      </c>
      <c r="F486" s="220" t="s">
        <v>260</v>
      </c>
      <c r="G486" s="218"/>
      <c r="H486" s="221">
        <v>78</v>
      </c>
      <c r="I486" s="222"/>
      <c r="J486" s="222"/>
      <c r="K486" s="218"/>
      <c r="L486" s="218"/>
      <c r="M486" s="223"/>
      <c r="N486" s="224"/>
      <c r="O486" s="225"/>
      <c r="P486" s="225"/>
      <c r="Q486" s="225"/>
      <c r="R486" s="225"/>
      <c r="S486" s="225"/>
      <c r="T486" s="225"/>
      <c r="U486" s="225"/>
      <c r="V486" s="225"/>
      <c r="W486" s="225"/>
      <c r="X486" s="226"/>
      <c r="AT486" s="227" t="s">
        <v>144</v>
      </c>
      <c r="AU486" s="227" t="s">
        <v>159</v>
      </c>
      <c r="AV486" s="15" t="s">
        <v>140</v>
      </c>
      <c r="AW486" s="15" t="s">
        <v>5</v>
      </c>
      <c r="AX486" s="15" t="s">
        <v>24</v>
      </c>
      <c r="AY486" s="227" t="s">
        <v>132</v>
      </c>
    </row>
    <row r="487" spans="1:65" s="2" customFormat="1" ht="14.45" customHeight="1">
      <c r="A487" s="35"/>
      <c r="B487" s="36"/>
      <c r="C487" s="228" t="s">
        <v>555</v>
      </c>
      <c r="D487" s="228" t="s">
        <v>248</v>
      </c>
      <c r="E487" s="229" t="s">
        <v>556</v>
      </c>
      <c r="F487" s="230" t="s">
        <v>557</v>
      </c>
      <c r="G487" s="231" t="s">
        <v>169</v>
      </c>
      <c r="H487" s="232">
        <v>78</v>
      </c>
      <c r="I487" s="233"/>
      <c r="J487" s="234"/>
      <c r="K487" s="235">
        <f>ROUND(P487*H487,2)</f>
        <v>0</v>
      </c>
      <c r="L487" s="230" t="s">
        <v>33</v>
      </c>
      <c r="M487" s="236"/>
      <c r="N487" s="237" t="s">
        <v>33</v>
      </c>
      <c r="O487" s="185" t="s">
        <v>49</v>
      </c>
      <c r="P487" s="186">
        <f>I487+J487</f>
        <v>0</v>
      </c>
      <c r="Q487" s="186">
        <f>ROUND(I487*H487,2)</f>
        <v>0</v>
      </c>
      <c r="R487" s="186">
        <f>ROUND(J487*H487,2)</f>
        <v>0</v>
      </c>
      <c r="S487" s="65"/>
      <c r="T487" s="187">
        <f>S487*H487</f>
        <v>0</v>
      </c>
      <c r="U487" s="187">
        <v>0</v>
      </c>
      <c r="V487" s="187">
        <f>U487*H487</f>
        <v>0</v>
      </c>
      <c r="W487" s="187">
        <v>0</v>
      </c>
      <c r="X487" s="188">
        <f>W487*H487</f>
        <v>0</v>
      </c>
      <c r="Y487" s="35"/>
      <c r="Z487" s="35"/>
      <c r="AA487" s="35"/>
      <c r="AB487" s="35"/>
      <c r="AC487" s="35"/>
      <c r="AD487" s="35"/>
      <c r="AE487" s="35"/>
      <c r="AR487" s="189" t="s">
        <v>186</v>
      </c>
      <c r="AT487" s="189" t="s">
        <v>248</v>
      </c>
      <c r="AU487" s="189" t="s">
        <v>159</v>
      </c>
      <c r="AY487" s="18" t="s">
        <v>132</v>
      </c>
      <c r="BE487" s="190">
        <f>IF(O487="základní",K487,0)</f>
        <v>0</v>
      </c>
      <c r="BF487" s="190">
        <f>IF(O487="snížená",K487,0)</f>
        <v>0</v>
      </c>
      <c r="BG487" s="190">
        <f>IF(O487="zákl. přenesená",K487,0)</f>
        <v>0</v>
      </c>
      <c r="BH487" s="190">
        <f>IF(O487="sníž. přenesená",K487,0)</f>
        <v>0</v>
      </c>
      <c r="BI487" s="190">
        <f>IF(O487="nulová",K487,0)</f>
        <v>0</v>
      </c>
      <c r="BJ487" s="18" t="s">
        <v>24</v>
      </c>
      <c r="BK487" s="190">
        <f>ROUND(P487*H487,2)</f>
        <v>0</v>
      </c>
      <c r="BL487" s="18" t="s">
        <v>140</v>
      </c>
      <c r="BM487" s="189" t="s">
        <v>558</v>
      </c>
    </row>
    <row r="488" spans="1:47" s="2" customFormat="1" ht="11.25">
      <c r="A488" s="35"/>
      <c r="B488" s="36"/>
      <c r="C488" s="37"/>
      <c r="D488" s="191" t="s">
        <v>142</v>
      </c>
      <c r="E488" s="37"/>
      <c r="F488" s="192" t="s">
        <v>557</v>
      </c>
      <c r="G488" s="37"/>
      <c r="H488" s="37"/>
      <c r="I488" s="193"/>
      <c r="J488" s="193"/>
      <c r="K488" s="37"/>
      <c r="L488" s="37"/>
      <c r="M488" s="40"/>
      <c r="N488" s="194"/>
      <c r="O488" s="195"/>
      <c r="P488" s="65"/>
      <c r="Q488" s="65"/>
      <c r="R488" s="65"/>
      <c r="S488" s="65"/>
      <c r="T488" s="65"/>
      <c r="U488" s="65"/>
      <c r="V488" s="65"/>
      <c r="W488" s="65"/>
      <c r="X488" s="66"/>
      <c r="Y488" s="35"/>
      <c r="Z488" s="35"/>
      <c r="AA488" s="35"/>
      <c r="AB488" s="35"/>
      <c r="AC488" s="35"/>
      <c r="AD488" s="35"/>
      <c r="AE488" s="35"/>
      <c r="AT488" s="18" t="s">
        <v>142</v>
      </c>
      <c r="AU488" s="18" t="s">
        <v>159</v>
      </c>
    </row>
    <row r="489" spans="2:51" s="14" customFormat="1" ht="11.25">
      <c r="B489" s="207"/>
      <c r="C489" s="208"/>
      <c r="D489" s="191" t="s">
        <v>144</v>
      </c>
      <c r="E489" s="209" t="s">
        <v>33</v>
      </c>
      <c r="F489" s="210" t="s">
        <v>272</v>
      </c>
      <c r="G489" s="208"/>
      <c r="H489" s="209" t="s">
        <v>33</v>
      </c>
      <c r="I489" s="211"/>
      <c r="J489" s="211"/>
      <c r="K489" s="208"/>
      <c r="L489" s="208"/>
      <c r="M489" s="212"/>
      <c r="N489" s="213"/>
      <c r="O489" s="214"/>
      <c r="P489" s="214"/>
      <c r="Q489" s="214"/>
      <c r="R489" s="214"/>
      <c r="S489" s="214"/>
      <c r="T489" s="214"/>
      <c r="U489" s="214"/>
      <c r="V489" s="214"/>
      <c r="W489" s="214"/>
      <c r="X489" s="215"/>
      <c r="AT489" s="216" t="s">
        <v>144</v>
      </c>
      <c r="AU489" s="216" t="s">
        <v>159</v>
      </c>
      <c r="AV489" s="14" t="s">
        <v>24</v>
      </c>
      <c r="AW489" s="14" t="s">
        <v>5</v>
      </c>
      <c r="AX489" s="14" t="s">
        <v>80</v>
      </c>
      <c r="AY489" s="216" t="s">
        <v>132</v>
      </c>
    </row>
    <row r="490" spans="2:51" s="13" customFormat="1" ht="11.25">
      <c r="B490" s="196"/>
      <c r="C490" s="197"/>
      <c r="D490" s="191" t="s">
        <v>144</v>
      </c>
      <c r="E490" s="198" t="s">
        <v>33</v>
      </c>
      <c r="F490" s="199" t="s">
        <v>541</v>
      </c>
      <c r="G490" s="197"/>
      <c r="H490" s="200">
        <v>78</v>
      </c>
      <c r="I490" s="201"/>
      <c r="J490" s="201"/>
      <c r="K490" s="197"/>
      <c r="L490" s="197"/>
      <c r="M490" s="202"/>
      <c r="N490" s="203"/>
      <c r="O490" s="204"/>
      <c r="P490" s="204"/>
      <c r="Q490" s="204"/>
      <c r="R490" s="204"/>
      <c r="S490" s="204"/>
      <c r="T490" s="204"/>
      <c r="U490" s="204"/>
      <c r="V490" s="204"/>
      <c r="W490" s="204"/>
      <c r="X490" s="205"/>
      <c r="AT490" s="206" t="s">
        <v>144</v>
      </c>
      <c r="AU490" s="206" t="s">
        <v>159</v>
      </c>
      <c r="AV490" s="13" t="s">
        <v>89</v>
      </c>
      <c r="AW490" s="13" t="s">
        <v>5</v>
      </c>
      <c r="AX490" s="13" t="s">
        <v>80</v>
      </c>
      <c r="AY490" s="206" t="s">
        <v>132</v>
      </c>
    </row>
    <row r="491" spans="2:51" s="15" customFormat="1" ht="11.25">
      <c r="B491" s="217"/>
      <c r="C491" s="218"/>
      <c r="D491" s="191" t="s">
        <v>144</v>
      </c>
      <c r="E491" s="219" t="s">
        <v>33</v>
      </c>
      <c r="F491" s="220" t="s">
        <v>260</v>
      </c>
      <c r="G491" s="218"/>
      <c r="H491" s="221">
        <v>78</v>
      </c>
      <c r="I491" s="222"/>
      <c r="J491" s="222"/>
      <c r="K491" s="218"/>
      <c r="L491" s="218"/>
      <c r="M491" s="223"/>
      <c r="N491" s="224"/>
      <c r="O491" s="225"/>
      <c r="P491" s="225"/>
      <c r="Q491" s="225"/>
      <c r="R491" s="225"/>
      <c r="S491" s="225"/>
      <c r="T491" s="225"/>
      <c r="U491" s="225"/>
      <c r="V491" s="225"/>
      <c r="W491" s="225"/>
      <c r="X491" s="226"/>
      <c r="AT491" s="227" t="s">
        <v>144</v>
      </c>
      <c r="AU491" s="227" t="s">
        <v>159</v>
      </c>
      <c r="AV491" s="15" t="s">
        <v>140</v>
      </c>
      <c r="AW491" s="15" t="s">
        <v>5</v>
      </c>
      <c r="AX491" s="15" t="s">
        <v>24</v>
      </c>
      <c r="AY491" s="227" t="s">
        <v>132</v>
      </c>
    </row>
    <row r="492" spans="1:65" s="2" customFormat="1" ht="24.2" customHeight="1">
      <c r="A492" s="35"/>
      <c r="B492" s="36"/>
      <c r="C492" s="177" t="s">
        <v>559</v>
      </c>
      <c r="D492" s="177" t="s">
        <v>135</v>
      </c>
      <c r="E492" s="178" t="s">
        <v>560</v>
      </c>
      <c r="F492" s="179" t="s">
        <v>339</v>
      </c>
      <c r="G492" s="180" t="s">
        <v>162</v>
      </c>
      <c r="H492" s="181">
        <v>26</v>
      </c>
      <c r="I492" s="182"/>
      <c r="J492" s="182"/>
      <c r="K492" s="183">
        <f>ROUND(P492*H492,2)</f>
        <v>0</v>
      </c>
      <c r="L492" s="179" t="s">
        <v>139</v>
      </c>
      <c r="M492" s="40"/>
      <c r="N492" s="184" t="s">
        <v>33</v>
      </c>
      <c r="O492" s="185" t="s">
        <v>49</v>
      </c>
      <c r="P492" s="186">
        <f>I492+J492</f>
        <v>0</v>
      </c>
      <c r="Q492" s="186">
        <f>ROUND(I492*H492,2)</f>
        <v>0</v>
      </c>
      <c r="R492" s="186">
        <f>ROUND(J492*H492,2)</f>
        <v>0</v>
      </c>
      <c r="S492" s="65"/>
      <c r="T492" s="187">
        <f>S492*H492</f>
        <v>0</v>
      </c>
      <c r="U492" s="187">
        <v>0</v>
      </c>
      <c r="V492" s="187">
        <f>U492*H492</f>
        <v>0</v>
      </c>
      <c r="W492" s="187">
        <v>0</v>
      </c>
      <c r="X492" s="188">
        <f>W492*H492</f>
        <v>0</v>
      </c>
      <c r="Y492" s="35"/>
      <c r="Z492" s="35"/>
      <c r="AA492" s="35"/>
      <c r="AB492" s="35"/>
      <c r="AC492" s="35"/>
      <c r="AD492" s="35"/>
      <c r="AE492" s="35"/>
      <c r="AR492" s="189" t="s">
        <v>140</v>
      </c>
      <c r="AT492" s="189" t="s">
        <v>135</v>
      </c>
      <c r="AU492" s="189" t="s">
        <v>159</v>
      </c>
      <c r="AY492" s="18" t="s">
        <v>132</v>
      </c>
      <c r="BE492" s="190">
        <f>IF(O492="základní",K492,0)</f>
        <v>0</v>
      </c>
      <c r="BF492" s="190">
        <f>IF(O492="snížená",K492,0)</f>
        <v>0</v>
      </c>
      <c r="BG492" s="190">
        <f>IF(O492="zákl. přenesená",K492,0)</f>
        <v>0</v>
      </c>
      <c r="BH492" s="190">
        <f>IF(O492="sníž. přenesená",K492,0)</f>
        <v>0</v>
      </c>
      <c r="BI492" s="190">
        <f>IF(O492="nulová",K492,0)</f>
        <v>0</v>
      </c>
      <c r="BJ492" s="18" t="s">
        <v>24</v>
      </c>
      <c r="BK492" s="190">
        <f>ROUND(P492*H492,2)</f>
        <v>0</v>
      </c>
      <c r="BL492" s="18" t="s">
        <v>140</v>
      </c>
      <c r="BM492" s="189" t="s">
        <v>561</v>
      </c>
    </row>
    <row r="493" spans="1:47" s="2" customFormat="1" ht="19.5">
      <c r="A493" s="35"/>
      <c r="B493" s="36"/>
      <c r="C493" s="37"/>
      <c r="D493" s="191" t="s">
        <v>142</v>
      </c>
      <c r="E493" s="37"/>
      <c r="F493" s="192" t="s">
        <v>341</v>
      </c>
      <c r="G493" s="37"/>
      <c r="H493" s="37"/>
      <c r="I493" s="193"/>
      <c r="J493" s="193"/>
      <c r="K493" s="37"/>
      <c r="L493" s="37"/>
      <c r="M493" s="40"/>
      <c r="N493" s="194"/>
      <c r="O493" s="195"/>
      <c r="P493" s="65"/>
      <c r="Q493" s="65"/>
      <c r="R493" s="65"/>
      <c r="S493" s="65"/>
      <c r="T493" s="65"/>
      <c r="U493" s="65"/>
      <c r="V493" s="65"/>
      <c r="W493" s="65"/>
      <c r="X493" s="66"/>
      <c r="Y493" s="35"/>
      <c r="Z493" s="35"/>
      <c r="AA493" s="35"/>
      <c r="AB493" s="35"/>
      <c r="AC493" s="35"/>
      <c r="AD493" s="35"/>
      <c r="AE493" s="35"/>
      <c r="AT493" s="18" t="s">
        <v>142</v>
      </c>
      <c r="AU493" s="18" t="s">
        <v>159</v>
      </c>
    </row>
    <row r="494" spans="2:51" s="14" customFormat="1" ht="11.25">
      <c r="B494" s="207"/>
      <c r="C494" s="208"/>
      <c r="D494" s="191" t="s">
        <v>144</v>
      </c>
      <c r="E494" s="209" t="s">
        <v>33</v>
      </c>
      <c r="F494" s="210" t="s">
        <v>259</v>
      </c>
      <c r="G494" s="208"/>
      <c r="H494" s="209" t="s">
        <v>33</v>
      </c>
      <c r="I494" s="211"/>
      <c r="J494" s="211"/>
      <c r="K494" s="208"/>
      <c r="L494" s="208"/>
      <c r="M494" s="212"/>
      <c r="N494" s="213"/>
      <c r="O494" s="214"/>
      <c r="P494" s="214"/>
      <c r="Q494" s="214"/>
      <c r="R494" s="214"/>
      <c r="S494" s="214"/>
      <c r="T494" s="214"/>
      <c r="U494" s="214"/>
      <c r="V494" s="214"/>
      <c r="W494" s="214"/>
      <c r="X494" s="215"/>
      <c r="AT494" s="216" t="s">
        <v>144</v>
      </c>
      <c r="AU494" s="216" t="s">
        <v>159</v>
      </c>
      <c r="AV494" s="14" t="s">
        <v>24</v>
      </c>
      <c r="AW494" s="14" t="s">
        <v>5</v>
      </c>
      <c r="AX494" s="14" t="s">
        <v>80</v>
      </c>
      <c r="AY494" s="216" t="s">
        <v>132</v>
      </c>
    </row>
    <row r="495" spans="2:51" s="13" customFormat="1" ht="11.25">
      <c r="B495" s="196"/>
      <c r="C495" s="197"/>
      <c r="D495" s="191" t="s">
        <v>144</v>
      </c>
      <c r="E495" s="198" t="s">
        <v>33</v>
      </c>
      <c r="F495" s="199" t="s">
        <v>295</v>
      </c>
      <c r="G495" s="197"/>
      <c r="H495" s="200">
        <v>26</v>
      </c>
      <c r="I495" s="201"/>
      <c r="J495" s="201"/>
      <c r="K495" s="197"/>
      <c r="L495" s="197"/>
      <c r="M495" s="202"/>
      <c r="N495" s="203"/>
      <c r="O495" s="204"/>
      <c r="P495" s="204"/>
      <c r="Q495" s="204"/>
      <c r="R495" s="204"/>
      <c r="S495" s="204"/>
      <c r="T495" s="204"/>
      <c r="U495" s="204"/>
      <c r="V495" s="204"/>
      <c r="W495" s="204"/>
      <c r="X495" s="205"/>
      <c r="AT495" s="206" t="s">
        <v>144</v>
      </c>
      <c r="AU495" s="206" t="s">
        <v>159</v>
      </c>
      <c r="AV495" s="13" t="s">
        <v>89</v>
      </c>
      <c r="AW495" s="13" t="s">
        <v>5</v>
      </c>
      <c r="AX495" s="13" t="s">
        <v>80</v>
      </c>
      <c r="AY495" s="206" t="s">
        <v>132</v>
      </c>
    </row>
    <row r="496" spans="2:51" s="15" customFormat="1" ht="11.25">
      <c r="B496" s="217"/>
      <c r="C496" s="218"/>
      <c r="D496" s="191" t="s">
        <v>144</v>
      </c>
      <c r="E496" s="219" t="s">
        <v>33</v>
      </c>
      <c r="F496" s="220" t="s">
        <v>260</v>
      </c>
      <c r="G496" s="218"/>
      <c r="H496" s="221">
        <v>26</v>
      </c>
      <c r="I496" s="222"/>
      <c r="J496" s="222"/>
      <c r="K496" s="218"/>
      <c r="L496" s="218"/>
      <c r="M496" s="223"/>
      <c r="N496" s="224"/>
      <c r="O496" s="225"/>
      <c r="P496" s="225"/>
      <c r="Q496" s="225"/>
      <c r="R496" s="225"/>
      <c r="S496" s="225"/>
      <c r="T496" s="225"/>
      <c r="U496" s="225"/>
      <c r="V496" s="225"/>
      <c r="W496" s="225"/>
      <c r="X496" s="226"/>
      <c r="AT496" s="227" t="s">
        <v>144</v>
      </c>
      <c r="AU496" s="227" t="s">
        <v>159</v>
      </c>
      <c r="AV496" s="15" t="s">
        <v>140</v>
      </c>
      <c r="AW496" s="15" t="s">
        <v>5</v>
      </c>
      <c r="AX496" s="15" t="s">
        <v>24</v>
      </c>
      <c r="AY496" s="227" t="s">
        <v>132</v>
      </c>
    </row>
    <row r="497" spans="1:65" s="2" customFormat="1" ht="14.45" customHeight="1">
      <c r="A497" s="35"/>
      <c r="B497" s="36"/>
      <c r="C497" s="228" t="s">
        <v>562</v>
      </c>
      <c r="D497" s="228" t="s">
        <v>248</v>
      </c>
      <c r="E497" s="229" t="s">
        <v>563</v>
      </c>
      <c r="F497" s="230" t="s">
        <v>564</v>
      </c>
      <c r="G497" s="231" t="s">
        <v>162</v>
      </c>
      <c r="H497" s="232">
        <v>26</v>
      </c>
      <c r="I497" s="233"/>
      <c r="J497" s="234"/>
      <c r="K497" s="235">
        <f>ROUND(P497*H497,2)</f>
        <v>0</v>
      </c>
      <c r="L497" s="230" t="s">
        <v>33</v>
      </c>
      <c r="M497" s="236"/>
      <c r="N497" s="237" t="s">
        <v>33</v>
      </c>
      <c r="O497" s="185" t="s">
        <v>49</v>
      </c>
      <c r="P497" s="186">
        <f>I497+J497</f>
        <v>0</v>
      </c>
      <c r="Q497" s="186">
        <f>ROUND(I497*H497,2)</f>
        <v>0</v>
      </c>
      <c r="R497" s="186">
        <f>ROUND(J497*H497,2)</f>
        <v>0</v>
      </c>
      <c r="S497" s="65"/>
      <c r="T497" s="187">
        <f>S497*H497</f>
        <v>0</v>
      </c>
      <c r="U497" s="187">
        <v>0</v>
      </c>
      <c r="V497" s="187">
        <f>U497*H497</f>
        <v>0</v>
      </c>
      <c r="W497" s="187">
        <v>0</v>
      </c>
      <c r="X497" s="188">
        <f>W497*H497</f>
        <v>0</v>
      </c>
      <c r="Y497" s="35"/>
      <c r="Z497" s="35"/>
      <c r="AA497" s="35"/>
      <c r="AB497" s="35"/>
      <c r="AC497" s="35"/>
      <c r="AD497" s="35"/>
      <c r="AE497" s="35"/>
      <c r="AR497" s="189" t="s">
        <v>186</v>
      </c>
      <c r="AT497" s="189" t="s">
        <v>248</v>
      </c>
      <c r="AU497" s="189" t="s">
        <v>159</v>
      </c>
      <c r="AY497" s="18" t="s">
        <v>132</v>
      </c>
      <c r="BE497" s="190">
        <f>IF(O497="základní",K497,0)</f>
        <v>0</v>
      </c>
      <c r="BF497" s="190">
        <f>IF(O497="snížená",K497,0)</f>
        <v>0</v>
      </c>
      <c r="BG497" s="190">
        <f>IF(O497="zákl. přenesená",K497,0)</f>
        <v>0</v>
      </c>
      <c r="BH497" s="190">
        <f>IF(O497="sníž. přenesená",K497,0)</f>
        <v>0</v>
      </c>
      <c r="BI497" s="190">
        <f>IF(O497="nulová",K497,0)</f>
        <v>0</v>
      </c>
      <c r="BJ497" s="18" t="s">
        <v>24</v>
      </c>
      <c r="BK497" s="190">
        <f>ROUND(P497*H497,2)</f>
        <v>0</v>
      </c>
      <c r="BL497" s="18" t="s">
        <v>140</v>
      </c>
      <c r="BM497" s="189" t="s">
        <v>565</v>
      </c>
    </row>
    <row r="498" spans="1:47" s="2" customFormat="1" ht="11.25">
      <c r="A498" s="35"/>
      <c r="B498" s="36"/>
      <c r="C498" s="37"/>
      <c r="D498" s="191" t="s">
        <v>142</v>
      </c>
      <c r="E498" s="37"/>
      <c r="F498" s="192" t="s">
        <v>564</v>
      </c>
      <c r="G498" s="37"/>
      <c r="H498" s="37"/>
      <c r="I498" s="193"/>
      <c r="J498" s="193"/>
      <c r="K498" s="37"/>
      <c r="L498" s="37"/>
      <c r="M498" s="40"/>
      <c r="N498" s="194"/>
      <c r="O498" s="195"/>
      <c r="P498" s="65"/>
      <c r="Q498" s="65"/>
      <c r="R498" s="65"/>
      <c r="S498" s="65"/>
      <c r="T498" s="65"/>
      <c r="U498" s="65"/>
      <c r="V498" s="65"/>
      <c r="W498" s="65"/>
      <c r="X498" s="66"/>
      <c r="Y498" s="35"/>
      <c r="Z498" s="35"/>
      <c r="AA498" s="35"/>
      <c r="AB498" s="35"/>
      <c r="AC498" s="35"/>
      <c r="AD498" s="35"/>
      <c r="AE498" s="35"/>
      <c r="AT498" s="18" t="s">
        <v>142</v>
      </c>
      <c r="AU498" s="18" t="s">
        <v>159</v>
      </c>
    </row>
    <row r="499" spans="1:47" s="2" customFormat="1" ht="19.5">
      <c r="A499" s="35"/>
      <c r="B499" s="36"/>
      <c r="C499" s="37"/>
      <c r="D499" s="191" t="s">
        <v>266</v>
      </c>
      <c r="E499" s="37"/>
      <c r="F499" s="238" t="s">
        <v>346</v>
      </c>
      <c r="G499" s="37"/>
      <c r="H499" s="37"/>
      <c r="I499" s="193"/>
      <c r="J499" s="193"/>
      <c r="K499" s="37"/>
      <c r="L499" s="37"/>
      <c r="M499" s="40"/>
      <c r="N499" s="194"/>
      <c r="O499" s="195"/>
      <c r="P499" s="65"/>
      <c r="Q499" s="65"/>
      <c r="R499" s="65"/>
      <c r="S499" s="65"/>
      <c r="T499" s="65"/>
      <c r="U499" s="65"/>
      <c r="V499" s="65"/>
      <c r="W499" s="65"/>
      <c r="X499" s="66"/>
      <c r="Y499" s="35"/>
      <c r="Z499" s="35"/>
      <c r="AA499" s="35"/>
      <c r="AB499" s="35"/>
      <c r="AC499" s="35"/>
      <c r="AD499" s="35"/>
      <c r="AE499" s="35"/>
      <c r="AT499" s="18" t="s">
        <v>266</v>
      </c>
      <c r="AU499" s="18" t="s">
        <v>159</v>
      </c>
    </row>
    <row r="500" spans="2:51" s="14" customFormat="1" ht="11.25">
      <c r="B500" s="207"/>
      <c r="C500" s="208"/>
      <c r="D500" s="191" t="s">
        <v>144</v>
      </c>
      <c r="E500" s="209" t="s">
        <v>33</v>
      </c>
      <c r="F500" s="210" t="s">
        <v>259</v>
      </c>
      <c r="G500" s="208"/>
      <c r="H500" s="209" t="s">
        <v>33</v>
      </c>
      <c r="I500" s="211"/>
      <c r="J500" s="211"/>
      <c r="K500" s="208"/>
      <c r="L500" s="208"/>
      <c r="M500" s="212"/>
      <c r="N500" s="213"/>
      <c r="O500" s="214"/>
      <c r="P500" s="214"/>
      <c r="Q500" s="214"/>
      <c r="R500" s="214"/>
      <c r="S500" s="214"/>
      <c r="T500" s="214"/>
      <c r="U500" s="214"/>
      <c r="V500" s="214"/>
      <c r="W500" s="214"/>
      <c r="X500" s="215"/>
      <c r="AT500" s="216" t="s">
        <v>144</v>
      </c>
      <c r="AU500" s="216" t="s">
        <v>159</v>
      </c>
      <c r="AV500" s="14" t="s">
        <v>24</v>
      </c>
      <c r="AW500" s="14" t="s">
        <v>5</v>
      </c>
      <c r="AX500" s="14" t="s">
        <v>80</v>
      </c>
      <c r="AY500" s="216" t="s">
        <v>132</v>
      </c>
    </row>
    <row r="501" spans="2:51" s="13" customFormat="1" ht="11.25">
      <c r="B501" s="196"/>
      <c r="C501" s="197"/>
      <c r="D501" s="191" t="s">
        <v>144</v>
      </c>
      <c r="E501" s="198" t="s">
        <v>33</v>
      </c>
      <c r="F501" s="199" t="s">
        <v>295</v>
      </c>
      <c r="G501" s="197"/>
      <c r="H501" s="200">
        <v>26</v>
      </c>
      <c r="I501" s="201"/>
      <c r="J501" s="201"/>
      <c r="K501" s="197"/>
      <c r="L501" s="197"/>
      <c r="M501" s="202"/>
      <c r="N501" s="203"/>
      <c r="O501" s="204"/>
      <c r="P501" s="204"/>
      <c r="Q501" s="204"/>
      <c r="R501" s="204"/>
      <c r="S501" s="204"/>
      <c r="T501" s="204"/>
      <c r="U501" s="204"/>
      <c r="V501" s="204"/>
      <c r="W501" s="204"/>
      <c r="X501" s="205"/>
      <c r="AT501" s="206" t="s">
        <v>144</v>
      </c>
      <c r="AU501" s="206" t="s">
        <v>159</v>
      </c>
      <c r="AV501" s="13" t="s">
        <v>89</v>
      </c>
      <c r="AW501" s="13" t="s">
        <v>5</v>
      </c>
      <c r="AX501" s="13" t="s">
        <v>80</v>
      </c>
      <c r="AY501" s="206" t="s">
        <v>132</v>
      </c>
    </row>
    <row r="502" spans="2:51" s="15" customFormat="1" ht="11.25">
      <c r="B502" s="217"/>
      <c r="C502" s="218"/>
      <c r="D502" s="191" t="s">
        <v>144</v>
      </c>
      <c r="E502" s="219" t="s">
        <v>33</v>
      </c>
      <c r="F502" s="220" t="s">
        <v>260</v>
      </c>
      <c r="G502" s="218"/>
      <c r="H502" s="221">
        <v>26</v>
      </c>
      <c r="I502" s="222"/>
      <c r="J502" s="222"/>
      <c r="K502" s="218"/>
      <c r="L502" s="218"/>
      <c r="M502" s="223"/>
      <c r="N502" s="224"/>
      <c r="O502" s="225"/>
      <c r="P502" s="225"/>
      <c r="Q502" s="225"/>
      <c r="R502" s="225"/>
      <c r="S502" s="225"/>
      <c r="T502" s="225"/>
      <c r="U502" s="225"/>
      <c r="V502" s="225"/>
      <c r="W502" s="225"/>
      <c r="X502" s="226"/>
      <c r="AT502" s="227" t="s">
        <v>144</v>
      </c>
      <c r="AU502" s="227" t="s">
        <v>159</v>
      </c>
      <c r="AV502" s="15" t="s">
        <v>140</v>
      </c>
      <c r="AW502" s="15" t="s">
        <v>5</v>
      </c>
      <c r="AX502" s="15" t="s">
        <v>24</v>
      </c>
      <c r="AY502" s="227" t="s">
        <v>132</v>
      </c>
    </row>
    <row r="503" spans="1:65" s="2" customFormat="1" ht="24.2" customHeight="1">
      <c r="A503" s="35"/>
      <c r="B503" s="36"/>
      <c r="C503" s="177" t="s">
        <v>566</v>
      </c>
      <c r="D503" s="177" t="s">
        <v>135</v>
      </c>
      <c r="E503" s="178" t="s">
        <v>567</v>
      </c>
      <c r="F503" s="179" t="s">
        <v>568</v>
      </c>
      <c r="G503" s="180" t="s">
        <v>162</v>
      </c>
      <c r="H503" s="181">
        <v>1</v>
      </c>
      <c r="I503" s="182"/>
      <c r="J503" s="182"/>
      <c r="K503" s="183">
        <f>ROUND(P503*H503,2)</f>
        <v>0</v>
      </c>
      <c r="L503" s="179" t="s">
        <v>139</v>
      </c>
      <c r="M503" s="40"/>
      <c r="N503" s="184" t="s">
        <v>33</v>
      </c>
      <c r="O503" s="185" t="s">
        <v>49</v>
      </c>
      <c r="P503" s="186">
        <f>I503+J503</f>
        <v>0</v>
      </c>
      <c r="Q503" s="186">
        <f>ROUND(I503*H503,2)</f>
        <v>0</v>
      </c>
      <c r="R503" s="186">
        <f>ROUND(J503*H503,2)</f>
        <v>0</v>
      </c>
      <c r="S503" s="65"/>
      <c r="T503" s="187">
        <f>S503*H503</f>
        <v>0</v>
      </c>
      <c r="U503" s="187">
        <v>0</v>
      </c>
      <c r="V503" s="187">
        <f>U503*H503</f>
        <v>0</v>
      </c>
      <c r="W503" s="187">
        <v>0</v>
      </c>
      <c r="X503" s="188">
        <f>W503*H503</f>
        <v>0</v>
      </c>
      <c r="Y503" s="35"/>
      <c r="Z503" s="35"/>
      <c r="AA503" s="35"/>
      <c r="AB503" s="35"/>
      <c r="AC503" s="35"/>
      <c r="AD503" s="35"/>
      <c r="AE503" s="35"/>
      <c r="AR503" s="189" t="s">
        <v>140</v>
      </c>
      <c r="AT503" s="189" t="s">
        <v>135</v>
      </c>
      <c r="AU503" s="189" t="s">
        <v>159</v>
      </c>
      <c r="AY503" s="18" t="s">
        <v>132</v>
      </c>
      <c r="BE503" s="190">
        <f>IF(O503="základní",K503,0)</f>
        <v>0</v>
      </c>
      <c r="BF503" s="190">
        <f>IF(O503="snížená",K503,0)</f>
        <v>0</v>
      </c>
      <c r="BG503" s="190">
        <f>IF(O503="zákl. přenesená",K503,0)</f>
        <v>0</v>
      </c>
      <c r="BH503" s="190">
        <f>IF(O503="sníž. přenesená",K503,0)</f>
        <v>0</v>
      </c>
      <c r="BI503" s="190">
        <f>IF(O503="nulová",K503,0)</f>
        <v>0</v>
      </c>
      <c r="BJ503" s="18" t="s">
        <v>24</v>
      </c>
      <c r="BK503" s="190">
        <f>ROUND(P503*H503,2)</f>
        <v>0</v>
      </c>
      <c r="BL503" s="18" t="s">
        <v>140</v>
      </c>
      <c r="BM503" s="189" t="s">
        <v>569</v>
      </c>
    </row>
    <row r="504" spans="1:47" s="2" customFormat="1" ht="19.5">
      <c r="A504" s="35"/>
      <c r="B504" s="36"/>
      <c r="C504" s="37"/>
      <c r="D504" s="191" t="s">
        <v>142</v>
      </c>
      <c r="E504" s="37"/>
      <c r="F504" s="192" t="s">
        <v>570</v>
      </c>
      <c r="G504" s="37"/>
      <c r="H504" s="37"/>
      <c r="I504" s="193"/>
      <c r="J504" s="193"/>
      <c r="K504" s="37"/>
      <c r="L504" s="37"/>
      <c r="M504" s="40"/>
      <c r="N504" s="194"/>
      <c r="O504" s="195"/>
      <c r="P504" s="65"/>
      <c r="Q504" s="65"/>
      <c r="R504" s="65"/>
      <c r="S504" s="65"/>
      <c r="T504" s="65"/>
      <c r="U504" s="65"/>
      <c r="V504" s="65"/>
      <c r="W504" s="65"/>
      <c r="X504" s="66"/>
      <c r="Y504" s="35"/>
      <c r="Z504" s="35"/>
      <c r="AA504" s="35"/>
      <c r="AB504" s="35"/>
      <c r="AC504" s="35"/>
      <c r="AD504" s="35"/>
      <c r="AE504" s="35"/>
      <c r="AT504" s="18" t="s">
        <v>142</v>
      </c>
      <c r="AU504" s="18" t="s">
        <v>159</v>
      </c>
    </row>
    <row r="505" spans="2:51" s="14" customFormat="1" ht="11.25">
      <c r="B505" s="207"/>
      <c r="C505" s="208"/>
      <c r="D505" s="191" t="s">
        <v>144</v>
      </c>
      <c r="E505" s="209" t="s">
        <v>33</v>
      </c>
      <c r="F505" s="210" t="s">
        <v>259</v>
      </c>
      <c r="G505" s="208"/>
      <c r="H505" s="209" t="s">
        <v>33</v>
      </c>
      <c r="I505" s="211"/>
      <c r="J505" s="211"/>
      <c r="K505" s="208"/>
      <c r="L505" s="208"/>
      <c r="M505" s="212"/>
      <c r="N505" s="213"/>
      <c r="O505" s="214"/>
      <c r="P505" s="214"/>
      <c r="Q505" s="214"/>
      <c r="R505" s="214"/>
      <c r="S505" s="214"/>
      <c r="T505" s="214"/>
      <c r="U505" s="214"/>
      <c r="V505" s="214"/>
      <c r="W505" s="214"/>
      <c r="X505" s="215"/>
      <c r="AT505" s="216" t="s">
        <v>144</v>
      </c>
      <c r="AU505" s="216" t="s">
        <v>159</v>
      </c>
      <c r="AV505" s="14" t="s">
        <v>24</v>
      </c>
      <c r="AW505" s="14" t="s">
        <v>5</v>
      </c>
      <c r="AX505" s="14" t="s">
        <v>80</v>
      </c>
      <c r="AY505" s="216" t="s">
        <v>132</v>
      </c>
    </row>
    <row r="506" spans="2:51" s="13" customFormat="1" ht="11.25">
      <c r="B506" s="196"/>
      <c r="C506" s="197"/>
      <c r="D506" s="191" t="s">
        <v>144</v>
      </c>
      <c r="E506" s="198" t="s">
        <v>33</v>
      </c>
      <c r="F506" s="199" t="s">
        <v>24</v>
      </c>
      <c r="G506" s="197"/>
      <c r="H506" s="200">
        <v>1</v>
      </c>
      <c r="I506" s="201"/>
      <c r="J506" s="201"/>
      <c r="K506" s="197"/>
      <c r="L506" s="197"/>
      <c r="M506" s="202"/>
      <c r="N506" s="203"/>
      <c r="O506" s="204"/>
      <c r="P506" s="204"/>
      <c r="Q506" s="204"/>
      <c r="R506" s="204"/>
      <c r="S506" s="204"/>
      <c r="T506" s="204"/>
      <c r="U506" s="204"/>
      <c r="V506" s="204"/>
      <c r="W506" s="204"/>
      <c r="X506" s="205"/>
      <c r="AT506" s="206" t="s">
        <v>144</v>
      </c>
      <c r="AU506" s="206" t="s">
        <v>159</v>
      </c>
      <c r="AV506" s="13" t="s">
        <v>89</v>
      </c>
      <c r="AW506" s="13" t="s">
        <v>5</v>
      </c>
      <c r="AX506" s="13" t="s">
        <v>80</v>
      </c>
      <c r="AY506" s="206" t="s">
        <v>132</v>
      </c>
    </row>
    <row r="507" spans="2:51" s="15" customFormat="1" ht="11.25">
      <c r="B507" s="217"/>
      <c r="C507" s="218"/>
      <c r="D507" s="191" t="s">
        <v>144</v>
      </c>
      <c r="E507" s="219" t="s">
        <v>33</v>
      </c>
      <c r="F507" s="220" t="s">
        <v>260</v>
      </c>
      <c r="G507" s="218"/>
      <c r="H507" s="221">
        <v>1</v>
      </c>
      <c r="I507" s="222"/>
      <c r="J507" s="222"/>
      <c r="K507" s="218"/>
      <c r="L507" s="218"/>
      <c r="M507" s="223"/>
      <c r="N507" s="224"/>
      <c r="O507" s="225"/>
      <c r="P507" s="225"/>
      <c r="Q507" s="225"/>
      <c r="R507" s="225"/>
      <c r="S507" s="225"/>
      <c r="T507" s="225"/>
      <c r="U507" s="225"/>
      <c r="V507" s="225"/>
      <c r="W507" s="225"/>
      <c r="X507" s="226"/>
      <c r="AT507" s="227" t="s">
        <v>144</v>
      </c>
      <c r="AU507" s="227" t="s">
        <v>159</v>
      </c>
      <c r="AV507" s="15" t="s">
        <v>140</v>
      </c>
      <c r="AW507" s="15" t="s">
        <v>5</v>
      </c>
      <c r="AX507" s="15" t="s">
        <v>24</v>
      </c>
      <c r="AY507" s="227" t="s">
        <v>132</v>
      </c>
    </row>
    <row r="508" spans="1:65" s="2" customFormat="1" ht="14.45" customHeight="1">
      <c r="A508" s="35"/>
      <c r="B508" s="36"/>
      <c r="C508" s="228" t="s">
        <v>571</v>
      </c>
      <c r="D508" s="228" t="s">
        <v>248</v>
      </c>
      <c r="E508" s="229" t="s">
        <v>572</v>
      </c>
      <c r="F508" s="230" t="s">
        <v>573</v>
      </c>
      <c r="G508" s="231" t="s">
        <v>162</v>
      </c>
      <c r="H508" s="232">
        <v>1</v>
      </c>
      <c r="I508" s="233"/>
      <c r="J508" s="234"/>
      <c r="K508" s="235">
        <f>ROUND(P508*H508,2)</f>
        <v>0</v>
      </c>
      <c r="L508" s="230" t="s">
        <v>33</v>
      </c>
      <c r="M508" s="236"/>
      <c r="N508" s="237" t="s">
        <v>33</v>
      </c>
      <c r="O508" s="185" t="s">
        <v>49</v>
      </c>
      <c r="P508" s="186">
        <f>I508+J508</f>
        <v>0</v>
      </c>
      <c r="Q508" s="186">
        <f>ROUND(I508*H508,2)</f>
        <v>0</v>
      </c>
      <c r="R508" s="186">
        <f>ROUND(J508*H508,2)</f>
        <v>0</v>
      </c>
      <c r="S508" s="65"/>
      <c r="T508" s="187">
        <f>S508*H508</f>
        <v>0</v>
      </c>
      <c r="U508" s="187">
        <v>0</v>
      </c>
      <c r="V508" s="187">
        <f>U508*H508</f>
        <v>0</v>
      </c>
      <c r="W508" s="187">
        <v>0</v>
      </c>
      <c r="X508" s="188">
        <f>W508*H508</f>
        <v>0</v>
      </c>
      <c r="Y508" s="35"/>
      <c r="Z508" s="35"/>
      <c r="AA508" s="35"/>
      <c r="AB508" s="35"/>
      <c r="AC508" s="35"/>
      <c r="AD508" s="35"/>
      <c r="AE508" s="35"/>
      <c r="AR508" s="189" t="s">
        <v>186</v>
      </c>
      <c r="AT508" s="189" t="s">
        <v>248</v>
      </c>
      <c r="AU508" s="189" t="s">
        <v>159</v>
      </c>
      <c r="AY508" s="18" t="s">
        <v>132</v>
      </c>
      <c r="BE508" s="190">
        <f>IF(O508="základní",K508,0)</f>
        <v>0</v>
      </c>
      <c r="BF508" s="190">
        <f>IF(O508="snížená",K508,0)</f>
        <v>0</v>
      </c>
      <c r="BG508" s="190">
        <f>IF(O508="zákl. přenesená",K508,0)</f>
        <v>0</v>
      </c>
      <c r="BH508" s="190">
        <f>IF(O508="sníž. přenesená",K508,0)</f>
        <v>0</v>
      </c>
      <c r="BI508" s="190">
        <f>IF(O508="nulová",K508,0)</f>
        <v>0</v>
      </c>
      <c r="BJ508" s="18" t="s">
        <v>24</v>
      </c>
      <c r="BK508" s="190">
        <f>ROUND(P508*H508,2)</f>
        <v>0</v>
      </c>
      <c r="BL508" s="18" t="s">
        <v>140</v>
      </c>
      <c r="BM508" s="189" t="s">
        <v>574</v>
      </c>
    </row>
    <row r="509" spans="1:47" s="2" customFormat="1" ht="11.25">
      <c r="A509" s="35"/>
      <c r="B509" s="36"/>
      <c r="C509" s="37"/>
      <c r="D509" s="191" t="s">
        <v>142</v>
      </c>
      <c r="E509" s="37"/>
      <c r="F509" s="192" t="s">
        <v>573</v>
      </c>
      <c r="G509" s="37"/>
      <c r="H509" s="37"/>
      <c r="I509" s="193"/>
      <c r="J509" s="193"/>
      <c r="K509" s="37"/>
      <c r="L509" s="37"/>
      <c r="M509" s="40"/>
      <c r="N509" s="194"/>
      <c r="O509" s="195"/>
      <c r="P509" s="65"/>
      <c r="Q509" s="65"/>
      <c r="R509" s="65"/>
      <c r="S509" s="65"/>
      <c r="T509" s="65"/>
      <c r="U509" s="65"/>
      <c r="V509" s="65"/>
      <c r="W509" s="65"/>
      <c r="X509" s="66"/>
      <c r="Y509" s="35"/>
      <c r="Z509" s="35"/>
      <c r="AA509" s="35"/>
      <c r="AB509" s="35"/>
      <c r="AC509" s="35"/>
      <c r="AD509" s="35"/>
      <c r="AE509" s="35"/>
      <c r="AT509" s="18" t="s">
        <v>142</v>
      </c>
      <c r="AU509" s="18" t="s">
        <v>159</v>
      </c>
    </row>
    <row r="510" spans="1:47" s="2" customFormat="1" ht="19.5">
      <c r="A510" s="35"/>
      <c r="B510" s="36"/>
      <c r="C510" s="37"/>
      <c r="D510" s="191" t="s">
        <v>266</v>
      </c>
      <c r="E510" s="37"/>
      <c r="F510" s="238" t="s">
        <v>351</v>
      </c>
      <c r="G510" s="37"/>
      <c r="H510" s="37"/>
      <c r="I510" s="193"/>
      <c r="J510" s="193"/>
      <c r="K510" s="37"/>
      <c r="L510" s="37"/>
      <c r="M510" s="40"/>
      <c r="N510" s="194"/>
      <c r="O510" s="195"/>
      <c r="P510" s="65"/>
      <c r="Q510" s="65"/>
      <c r="R510" s="65"/>
      <c r="S510" s="65"/>
      <c r="T510" s="65"/>
      <c r="U510" s="65"/>
      <c r="V510" s="65"/>
      <c r="W510" s="65"/>
      <c r="X510" s="66"/>
      <c r="Y510" s="35"/>
      <c r="Z510" s="35"/>
      <c r="AA510" s="35"/>
      <c r="AB510" s="35"/>
      <c r="AC510" s="35"/>
      <c r="AD510" s="35"/>
      <c r="AE510" s="35"/>
      <c r="AT510" s="18" t="s">
        <v>266</v>
      </c>
      <c r="AU510" s="18" t="s">
        <v>159</v>
      </c>
    </row>
    <row r="511" spans="2:51" s="14" customFormat="1" ht="11.25">
      <c r="B511" s="207"/>
      <c r="C511" s="208"/>
      <c r="D511" s="191" t="s">
        <v>144</v>
      </c>
      <c r="E511" s="209" t="s">
        <v>33</v>
      </c>
      <c r="F511" s="210" t="s">
        <v>259</v>
      </c>
      <c r="G511" s="208"/>
      <c r="H511" s="209" t="s">
        <v>33</v>
      </c>
      <c r="I511" s="211"/>
      <c r="J511" s="211"/>
      <c r="K511" s="208"/>
      <c r="L511" s="208"/>
      <c r="M511" s="212"/>
      <c r="N511" s="213"/>
      <c r="O511" s="214"/>
      <c r="P511" s="214"/>
      <c r="Q511" s="214"/>
      <c r="R511" s="214"/>
      <c r="S511" s="214"/>
      <c r="T511" s="214"/>
      <c r="U511" s="214"/>
      <c r="V511" s="214"/>
      <c r="W511" s="214"/>
      <c r="X511" s="215"/>
      <c r="AT511" s="216" t="s">
        <v>144</v>
      </c>
      <c r="AU511" s="216" t="s">
        <v>159</v>
      </c>
      <c r="AV511" s="14" t="s">
        <v>24</v>
      </c>
      <c r="AW511" s="14" t="s">
        <v>5</v>
      </c>
      <c r="AX511" s="14" t="s">
        <v>80</v>
      </c>
      <c r="AY511" s="216" t="s">
        <v>132</v>
      </c>
    </row>
    <row r="512" spans="2:51" s="13" customFormat="1" ht="11.25">
      <c r="B512" s="196"/>
      <c r="C512" s="197"/>
      <c r="D512" s="191" t="s">
        <v>144</v>
      </c>
      <c r="E512" s="198" t="s">
        <v>33</v>
      </c>
      <c r="F512" s="199" t="s">
        <v>24</v>
      </c>
      <c r="G512" s="197"/>
      <c r="H512" s="200">
        <v>1</v>
      </c>
      <c r="I512" s="201"/>
      <c r="J512" s="201"/>
      <c r="K512" s="197"/>
      <c r="L512" s="197"/>
      <c r="M512" s="202"/>
      <c r="N512" s="203"/>
      <c r="O512" s="204"/>
      <c r="P512" s="204"/>
      <c r="Q512" s="204"/>
      <c r="R512" s="204"/>
      <c r="S512" s="204"/>
      <c r="T512" s="204"/>
      <c r="U512" s="204"/>
      <c r="V512" s="204"/>
      <c r="W512" s="204"/>
      <c r="X512" s="205"/>
      <c r="AT512" s="206" t="s">
        <v>144</v>
      </c>
      <c r="AU512" s="206" t="s">
        <v>159</v>
      </c>
      <c r="AV512" s="13" t="s">
        <v>89</v>
      </c>
      <c r="AW512" s="13" t="s">
        <v>5</v>
      </c>
      <c r="AX512" s="13" t="s">
        <v>80</v>
      </c>
      <c r="AY512" s="206" t="s">
        <v>132</v>
      </c>
    </row>
    <row r="513" spans="2:51" s="15" customFormat="1" ht="11.25">
      <c r="B513" s="217"/>
      <c r="C513" s="218"/>
      <c r="D513" s="191" t="s">
        <v>144</v>
      </c>
      <c r="E513" s="219" t="s">
        <v>33</v>
      </c>
      <c r="F513" s="220" t="s">
        <v>260</v>
      </c>
      <c r="G513" s="218"/>
      <c r="H513" s="221">
        <v>1</v>
      </c>
      <c r="I513" s="222"/>
      <c r="J513" s="222"/>
      <c r="K513" s="218"/>
      <c r="L513" s="218"/>
      <c r="M513" s="223"/>
      <c r="N513" s="224"/>
      <c r="O513" s="225"/>
      <c r="P513" s="225"/>
      <c r="Q513" s="225"/>
      <c r="R513" s="225"/>
      <c r="S513" s="225"/>
      <c r="T513" s="225"/>
      <c r="U513" s="225"/>
      <c r="V513" s="225"/>
      <c r="W513" s="225"/>
      <c r="X513" s="226"/>
      <c r="AT513" s="227" t="s">
        <v>144</v>
      </c>
      <c r="AU513" s="227" t="s">
        <v>159</v>
      </c>
      <c r="AV513" s="15" t="s">
        <v>140</v>
      </c>
      <c r="AW513" s="15" t="s">
        <v>5</v>
      </c>
      <c r="AX513" s="15" t="s">
        <v>24</v>
      </c>
      <c r="AY513" s="227" t="s">
        <v>132</v>
      </c>
    </row>
    <row r="514" spans="1:65" s="2" customFormat="1" ht="24.2" customHeight="1">
      <c r="A514" s="35"/>
      <c r="B514" s="36"/>
      <c r="C514" s="177" t="s">
        <v>575</v>
      </c>
      <c r="D514" s="177" t="s">
        <v>135</v>
      </c>
      <c r="E514" s="178" t="s">
        <v>576</v>
      </c>
      <c r="F514" s="179" t="s">
        <v>364</v>
      </c>
      <c r="G514" s="180" t="s">
        <v>162</v>
      </c>
      <c r="H514" s="181">
        <v>2</v>
      </c>
      <c r="I514" s="182"/>
      <c r="J514" s="182"/>
      <c r="K514" s="183">
        <f>ROUND(P514*H514,2)</f>
        <v>0</v>
      </c>
      <c r="L514" s="179" t="s">
        <v>139</v>
      </c>
      <c r="M514" s="40"/>
      <c r="N514" s="184" t="s">
        <v>33</v>
      </c>
      <c r="O514" s="185" t="s">
        <v>49</v>
      </c>
      <c r="P514" s="186">
        <f>I514+J514</f>
        <v>0</v>
      </c>
      <c r="Q514" s="186">
        <f>ROUND(I514*H514,2)</f>
        <v>0</v>
      </c>
      <c r="R514" s="186">
        <f>ROUND(J514*H514,2)</f>
        <v>0</v>
      </c>
      <c r="S514" s="65"/>
      <c r="T514" s="187">
        <f>S514*H514</f>
        <v>0</v>
      </c>
      <c r="U514" s="187">
        <v>0</v>
      </c>
      <c r="V514" s="187">
        <f>U514*H514</f>
        <v>0</v>
      </c>
      <c r="W514" s="187">
        <v>0</v>
      </c>
      <c r="X514" s="188">
        <f>W514*H514</f>
        <v>0</v>
      </c>
      <c r="Y514" s="35"/>
      <c r="Z514" s="35"/>
      <c r="AA514" s="35"/>
      <c r="AB514" s="35"/>
      <c r="AC514" s="35"/>
      <c r="AD514" s="35"/>
      <c r="AE514" s="35"/>
      <c r="AR514" s="189" t="s">
        <v>140</v>
      </c>
      <c r="AT514" s="189" t="s">
        <v>135</v>
      </c>
      <c r="AU514" s="189" t="s">
        <v>159</v>
      </c>
      <c r="AY514" s="18" t="s">
        <v>132</v>
      </c>
      <c r="BE514" s="190">
        <f>IF(O514="základní",K514,0)</f>
        <v>0</v>
      </c>
      <c r="BF514" s="190">
        <f>IF(O514="snížená",K514,0)</f>
        <v>0</v>
      </c>
      <c r="BG514" s="190">
        <f>IF(O514="zákl. přenesená",K514,0)</f>
        <v>0</v>
      </c>
      <c r="BH514" s="190">
        <f>IF(O514="sníž. přenesená",K514,0)</f>
        <v>0</v>
      </c>
      <c r="BI514" s="190">
        <f>IF(O514="nulová",K514,0)</f>
        <v>0</v>
      </c>
      <c r="BJ514" s="18" t="s">
        <v>24</v>
      </c>
      <c r="BK514" s="190">
        <f>ROUND(P514*H514,2)</f>
        <v>0</v>
      </c>
      <c r="BL514" s="18" t="s">
        <v>140</v>
      </c>
      <c r="BM514" s="189" t="s">
        <v>577</v>
      </c>
    </row>
    <row r="515" spans="1:47" s="2" customFormat="1" ht="19.5">
      <c r="A515" s="35"/>
      <c r="B515" s="36"/>
      <c r="C515" s="37"/>
      <c r="D515" s="191" t="s">
        <v>142</v>
      </c>
      <c r="E515" s="37"/>
      <c r="F515" s="192" t="s">
        <v>366</v>
      </c>
      <c r="G515" s="37"/>
      <c r="H515" s="37"/>
      <c r="I515" s="193"/>
      <c r="J515" s="193"/>
      <c r="K515" s="37"/>
      <c r="L515" s="37"/>
      <c r="M515" s="40"/>
      <c r="N515" s="194"/>
      <c r="O515" s="195"/>
      <c r="P515" s="65"/>
      <c r="Q515" s="65"/>
      <c r="R515" s="65"/>
      <c r="S515" s="65"/>
      <c r="T515" s="65"/>
      <c r="U515" s="65"/>
      <c r="V515" s="65"/>
      <c r="W515" s="65"/>
      <c r="X515" s="66"/>
      <c r="Y515" s="35"/>
      <c r="Z515" s="35"/>
      <c r="AA515" s="35"/>
      <c r="AB515" s="35"/>
      <c r="AC515" s="35"/>
      <c r="AD515" s="35"/>
      <c r="AE515" s="35"/>
      <c r="AT515" s="18" t="s">
        <v>142</v>
      </c>
      <c r="AU515" s="18" t="s">
        <v>159</v>
      </c>
    </row>
    <row r="516" spans="2:51" s="14" customFormat="1" ht="11.25">
      <c r="B516" s="207"/>
      <c r="C516" s="208"/>
      <c r="D516" s="191" t="s">
        <v>144</v>
      </c>
      <c r="E516" s="209" t="s">
        <v>33</v>
      </c>
      <c r="F516" s="210" t="s">
        <v>259</v>
      </c>
      <c r="G516" s="208"/>
      <c r="H516" s="209" t="s">
        <v>33</v>
      </c>
      <c r="I516" s="211"/>
      <c r="J516" s="211"/>
      <c r="K516" s="208"/>
      <c r="L516" s="208"/>
      <c r="M516" s="212"/>
      <c r="N516" s="213"/>
      <c r="O516" s="214"/>
      <c r="P516" s="214"/>
      <c r="Q516" s="214"/>
      <c r="R516" s="214"/>
      <c r="S516" s="214"/>
      <c r="T516" s="214"/>
      <c r="U516" s="214"/>
      <c r="V516" s="214"/>
      <c r="W516" s="214"/>
      <c r="X516" s="215"/>
      <c r="AT516" s="216" t="s">
        <v>144</v>
      </c>
      <c r="AU516" s="216" t="s">
        <v>159</v>
      </c>
      <c r="AV516" s="14" t="s">
        <v>24</v>
      </c>
      <c r="AW516" s="14" t="s">
        <v>5</v>
      </c>
      <c r="AX516" s="14" t="s">
        <v>80</v>
      </c>
      <c r="AY516" s="216" t="s">
        <v>132</v>
      </c>
    </row>
    <row r="517" spans="2:51" s="13" customFormat="1" ht="11.25">
      <c r="B517" s="196"/>
      <c r="C517" s="197"/>
      <c r="D517" s="191" t="s">
        <v>144</v>
      </c>
      <c r="E517" s="198" t="s">
        <v>33</v>
      </c>
      <c r="F517" s="199" t="s">
        <v>89</v>
      </c>
      <c r="G517" s="197"/>
      <c r="H517" s="200">
        <v>2</v>
      </c>
      <c r="I517" s="201"/>
      <c r="J517" s="201"/>
      <c r="K517" s="197"/>
      <c r="L517" s="197"/>
      <c r="M517" s="202"/>
      <c r="N517" s="203"/>
      <c r="O517" s="204"/>
      <c r="P517" s="204"/>
      <c r="Q517" s="204"/>
      <c r="R517" s="204"/>
      <c r="S517" s="204"/>
      <c r="T517" s="204"/>
      <c r="U517" s="204"/>
      <c r="V517" s="204"/>
      <c r="W517" s="204"/>
      <c r="X517" s="205"/>
      <c r="AT517" s="206" t="s">
        <v>144</v>
      </c>
      <c r="AU517" s="206" t="s">
        <v>159</v>
      </c>
      <c r="AV517" s="13" t="s">
        <v>89</v>
      </c>
      <c r="AW517" s="13" t="s">
        <v>5</v>
      </c>
      <c r="AX517" s="13" t="s">
        <v>80</v>
      </c>
      <c r="AY517" s="206" t="s">
        <v>132</v>
      </c>
    </row>
    <row r="518" spans="2:51" s="15" customFormat="1" ht="11.25">
      <c r="B518" s="217"/>
      <c r="C518" s="218"/>
      <c r="D518" s="191" t="s">
        <v>144</v>
      </c>
      <c r="E518" s="219" t="s">
        <v>33</v>
      </c>
      <c r="F518" s="220" t="s">
        <v>260</v>
      </c>
      <c r="G518" s="218"/>
      <c r="H518" s="221">
        <v>2</v>
      </c>
      <c r="I518" s="222"/>
      <c r="J518" s="222"/>
      <c r="K518" s="218"/>
      <c r="L518" s="218"/>
      <c r="M518" s="223"/>
      <c r="N518" s="224"/>
      <c r="O518" s="225"/>
      <c r="P518" s="225"/>
      <c r="Q518" s="225"/>
      <c r="R518" s="225"/>
      <c r="S518" s="225"/>
      <c r="T518" s="225"/>
      <c r="U518" s="225"/>
      <c r="V518" s="225"/>
      <c r="W518" s="225"/>
      <c r="X518" s="226"/>
      <c r="AT518" s="227" t="s">
        <v>144</v>
      </c>
      <c r="AU518" s="227" t="s">
        <v>159</v>
      </c>
      <c r="AV518" s="15" t="s">
        <v>140</v>
      </c>
      <c r="AW518" s="15" t="s">
        <v>5</v>
      </c>
      <c r="AX518" s="15" t="s">
        <v>24</v>
      </c>
      <c r="AY518" s="227" t="s">
        <v>132</v>
      </c>
    </row>
    <row r="519" spans="1:65" s="2" customFormat="1" ht="14.45" customHeight="1">
      <c r="A519" s="35"/>
      <c r="B519" s="36"/>
      <c r="C519" s="228" t="s">
        <v>578</v>
      </c>
      <c r="D519" s="228" t="s">
        <v>248</v>
      </c>
      <c r="E519" s="229" t="s">
        <v>368</v>
      </c>
      <c r="F519" s="230" t="s">
        <v>369</v>
      </c>
      <c r="G519" s="231" t="s">
        <v>162</v>
      </c>
      <c r="H519" s="232">
        <v>2</v>
      </c>
      <c r="I519" s="233"/>
      <c r="J519" s="234"/>
      <c r="K519" s="235">
        <f>ROUND(P519*H519,2)</f>
        <v>0</v>
      </c>
      <c r="L519" s="230" t="s">
        <v>33</v>
      </c>
      <c r="M519" s="236"/>
      <c r="N519" s="237" t="s">
        <v>33</v>
      </c>
      <c r="O519" s="185" t="s">
        <v>49</v>
      </c>
      <c r="P519" s="186">
        <f>I519+J519</f>
        <v>0</v>
      </c>
      <c r="Q519" s="186">
        <f>ROUND(I519*H519,2)</f>
        <v>0</v>
      </c>
      <c r="R519" s="186">
        <f>ROUND(J519*H519,2)</f>
        <v>0</v>
      </c>
      <c r="S519" s="65"/>
      <c r="T519" s="187">
        <f>S519*H519</f>
        <v>0</v>
      </c>
      <c r="U519" s="187">
        <v>0</v>
      </c>
      <c r="V519" s="187">
        <f>U519*H519</f>
        <v>0</v>
      </c>
      <c r="W519" s="187">
        <v>0</v>
      </c>
      <c r="X519" s="188">
        <f>W519*H519</f>
        <v>0</v>
      </c>
      <c r="Y519" s="35"/>
      <c r="Z519" s="35"/>
      <c r="AA519" s="35"/>
      <c r="AB519" s="35"/>
      <c r="AC519" s="35"/>
      <c r="AD519" s="35"/>
      <c r="AE519" s="35"/>
      <c r="AR519" s="189" t="s">
        <v>186</v>
      </c>
      <c r="AT519" s="189" t="s">
        <v>248</v>
      </c>
      <c r="AU519" s="189" t="s">
        <v>159</v>
      </c>
      <c r="AY519" s="18" t="s">
        <v>132</v>
      </c>
      <c r="BE519" s="190">
        <f>IF(O519="základní",K519,0)</f>
        <v>0</v>
      </c>
      <c r="BF519" s="190">
        <f>IF(O519="snížená",K519,0)</f>
        <v>0</v>
      </c>
      <c r="BG519" s="190">
        <f>IF(O519="zákl. přenesená",K519,0)</f>
        <v>0</v>
      </c>
      <c r="BH519" s="190">
        <f>IF(O519="sníž. přenesená",K519,0)</f>
        <v>0</v>
      </c>
      <c r="BI519" s="190">
        <f>IF(O519="nulová",K519,0)</f>
        <v>0</v>
      </c>
      <c r="BJ519" s="18" t="s">
        <v>24</v>
      </c>
      <c r="BK519" s="190">
        <f>ROUND(P519*H519,2)</f>
        <v>0</v>
      </c>
      <c r="BL519" s="18" t="s">
        <v>140</v>
      </c>
      <c r="BM519" s="189" t="s">
        <v>579</v>
      </c>
    </row>
    <row r="520" spans="1:47" s="2" customFormat="1" ht="11.25">
      <c r="A520" s="35"/>
      <c r="B520" s="36"/>
      <c r="C520" s="37"/>
      <c r="D520" s="191" t="s">
        <v>142</v>
      </c>
      <c r="E520" s="37"/>
      <c r="F520" s="192" t="s">
        <v>369</v>
      </c>
      <c r="G520" s="37"/>
      <c r="H520" s="37"/>
      <c r="I520" s="193"/>
      <c r="J520" s="193"/>
      <c r="K520" s="37"/>
      <c r="L520" s="37"/>
      <c r="M520" s="40"/>
      <c r="N520" s="194"/>
      <c r="O520" s="195"/>
      <c r="P520" s="65"/>
      <c r="Q520" s="65"/>
      <c r="R520" s="65"/>
      <c r="S520" s="65"/>
      <c r="T520" s="65"/>
      <c r="U520" s="65"/>
      <c r="V520" s="65"/>
      <c r="W520" s="65"/>
      <c r="X520" s="66"/>
      <c r="Y520" s="35"/>
      <c r="Z520" s="35"/>
      <c r="AA520" s="35"/>
      <c r="AB520" s="35"/>
      <c r="AC520" s="35"/>
      <c r="AD520" s="35"/>
      <c r="AE520" s="35"/>
      <c r="AT520" s="18" t="s">
        <v>142</v>
      </c>
      <c r="AU520" s="18" t="s">
        <v>159</v>
      </c>
    </row>
    <row r="521" spans="1:47" s="2" customFormat="1" ht="19.5">
      <c r="A521" s="35"/>
      <c r="B521" s="36"/>
      <c r="C521" s="37"/>
      <c r="D521" s="191" t="s">
        <v>266</v>
      </c>
      <c r="E521" s="37"/>
      <c r="F521" s="238" t="s">
        <v>371</v>
      </c>
      <c r="G521" s="37"/>
      <c r="H521" s="37"/>
      <c r="I521" s="193"/>
      <c r="J521" s="193"/>
      <c r="K521" s="37"/>
      <c r="L521" s="37"/>
      <c r="M521" s="40"/>
      <c r="N521" s="194"/>
      <c r="O521" s="195"/>
      <c r="P521" s="65"/>
      <c r="Q521" s="65"/>
      <c r="R521" s="65"/>
      <c r="S521" s="65"/>
      <c r="T521" s="65"/>
      <c r="U521" s="65"/>
      <c r="V521" s="65"/>
      <c r="W521" s="65"/>
      <c r="X521" s="66"/>
      <c r="Y521" s="35"/>
      <c r="Z521" s="35"/>
      <c r="AA521" s="35"/>
      <c r="AB521" s="35"/>
      <c r="AC521" s="35"/>
      <c r="AD521" s="35"/>
      <c r="AE521" s="35"/>
      <c r="AT521" s="18" t="s">
        <v>266</v>
      </c>
      <c r="AU521" s="18" t="s">
        <v>159</v>
      </c>
    </row>
    <row r="522" spans="2:51" s="14" customFormat="1" ht="11.25">
      <c r="B522" s="207"/>
      <c r="C522" s="208"/>
      <c r="D522" s="191" t="s">
        <v>144</v>
      </c>
      <c r="E522" s="209" t="s">
        <v>33</v>
      </c>
      <c r="F522" s="210" t="s">
        <v>259</v>
      </c>
      <c r="G522" s="208"/>
      <c r="H522" s="209" t="s">
        <v>33</v>
      </c>
      <c r="I522" s="211"/>
      <c r="J522" s="211"/>
      <c r="K522" s="208"/>
      <c r="L522" s="208"/>
      <c r="M522" s="212"/>
      <c r="N522" s="213"/>
      <c r="O522" s="214"/>
      <c r="P522" s="214"/>
      <c r="Q522" s="214"/>
      <c r="R522" s="214"/>
      <c r="S522" s="214"/>
      <c r="T522" s="214"/>
      <c r="U522" s="214"/>
      <c r="V522" s="214"/>
      <c r="W522" s="214"/>
      <c r="X522" s="215"/>
      <c r="AT522" s="216" t="s">
        <v>144</v>
      </c>
      <c r="AU522" s="216" t="s">
        <v>159</v>
      </c>
      <c r="AV522" s="14" t="s">
        <v>24</v>
      </c>
      <c r="AW522" s="14" t="s">
        <v>5</v>
      </c>
      <c r="AX522" s="14" t="s">
        <v>80</v>
      </c>
      <c r="AY522" s="216" t="s">
        <v>132</v>
      </c>
    </row>
    <row r="523" spans="2:51" s="13" customFormat="1" ht="11.25">
      <c r="B523" s="196"/>
      <c r="C523" s="197"/>
      <c r="D523" s="191" t="s">
        <v>144</v>
      </c>
      <c r="E523" s="198" t="s">
        <v>33</v>
      </c>
      <c r="F523" s="199" t="s">
        <v>89</v>
      </c>
      <c r="G523" s="197"/>
      <c r="H523" s="200">
        <v>2</v>
      </c>
      <c r="I523" s="201"/>
      <c r="J523" s="201"/>
      <c r="K523" s="197"/>
      <c r="L523" s="197"/>
      <c r="M523" s="202"/>
      <c r="N523" s="203"/>
      <c r="O523" s="204"/>
      <c r="P523" s="204"/>
      <c r="Q523" s="204"/>
      <c r="R523" s="204"/>
      <c r="S523" s="204"/>
      <c r="T523" s="204"/>
      <c r="U523" s="204"/>
      <c r="V523" s="204"/>
      <c r="W523" s="204"/>
      <c r="X523" s="205"/>
      <c r="AT523" s="206" t="s">
        <v>144</v>
      </c>
      <c r="AU523" s="206" t="s">
        <v>159</v>
      </c>
      <c r="AV523" s="13" t="s">
        <v>89</v>
      </c>
      <c r="AW523" s="13" t="s">
        <v>5</v>
      </c>
      <c r="AX523" s="13" t="s">
        <v>80</v>
      </c>
      <c r="AY523" s="206" t="s">
        <v>132</v>
      </c>
    </row>
    <row r="524" spans="2:51" s="15" customFormat="1" ht="11.25">
      <c r="B524" s="217"/>
      <c r="C524" s="218"/>
      <c r="D524" s="191" t="s">
        <v>144</v>
      </c>
      <c r="E524" s="219" t="s">
        <v>33</v>
      </c>
      <c r="F524" s="220" t="s">
        <v>260</v>
      </c>
      <c r="G524" s="218"/>
      <c r="H524" s="221">
        <v>2</v>
      </c>
      <c r="I524" s="222"/>
      <c r="J524" s="222"/>
      <c r="K524" s="218"/>
      <c r="L524" s="218"/>
      <c r="M524" s="223"/>
      <c r="N524" s="224"/>
      <c r="O524" s="225"/>
      <c r="P524" s="225"/>
      <c r="Q524" s="225"/>
      <c r="R524" s="225"/>
      <c r="S524" s="225"/>
      <c r="T524" s="225"/>
      <c r="U524" s="225"/>
      <c r="V524" s="225"/>
      <c r="W524" s="225"/>
      <c r="X524" s="226"/>
      <c r="AT524" s="227" t="s">
        <v>144</v>
      </c>
      <c r="AU524" s="227" t="s">
        <v>159</v>
      </c>
      <c r="AV524" s="15" t="s">
        <v>140</v>
      </c>
      <c r="AW524" s="15" t="s">
        <v>5</v>
      </c>
      <c r="AX524" s="15" t="s">
        <v>24</v>
      </c>
      <c r="AY524" s="227" t="s">
        <v>132</v>
      </c>
    </row>
    <row r="525" spans="1:65" s="2" customFormat="1" ht="24.2" customHeight="1">
      <c r="A525" s="35"/>
      <c r="B525" s="36"/>
      <c r="C525" s="177" t="s">
        <v>580</v>
      </c>
      <c r="D525" s="177" t="s">
        <v>135</v>
      </c>
      <c r="E525" s="178" t="s">
        <v>581</v>
      </c>
      <c r="F525" s="179" t="s">
        <v>582</v>
      </c>
      <c r="G525" s="180" t="s">
        <v>162</v>
      </c>
      <c r="H525" s="181">
        <v>2</v>
      </c>
      <c r="I525" s="182"/>
      <c r="J525" s="182"/>
      <c r="K525" s="183">
        <f>ROUND(P525*H525,2)</f>
        <v>0</v>
      </c>
      <c r="L525" s="179" t="s">
        <v>139</v>
      </c>
      <c r="M525" s="40"/>
      <c r="N525" s="184" t="s">
        <v>33</v>
      </c>
      <c r="O525" s="185" t="s">
        <v>49</v>
      </c>
      <c r="P525" s="186">
        <f>I525+J525</f>
        <v>0</v>
      </c>
      <c r="Q525" s="186">
        <f>ROUND(I525*H525,2)</f>
        <v>0</v>
      </c>
      <c r="R525" s="186">
        <f>ROUND(J525*H525,2)</f>
        <v>0</v>
      </c>
      <c r="S525" s="65"/>
      <c r="T525" s="187">
        <f>S525*H525</f>
        <v>0</v>
      </c>
      <c r="U525" s="187">
        <v>0</v>
      </c>
      <c r="V525" s="187">
        <f>U525*H525</f>
        <v>0</v>
      </c>
      <c r="W525" s="187">
        <v>0</v>
      </c>
      <c r="X525" s="188">
        <f>W525*H525</f>
        <v>0</v>
      </c>
      <c r="Y525" s="35"/>
      <c r="Z525" s="35"/>
      <c r="AA525" s="35"/>
      <c r="AB525" s="35"/>
      <c r="AC525" s="35"/>
      <c r="AD525" s="35"/>
      <c r="AE525" s="35"/>
      <c r="AR525" s="189" t="s">
        <v>140</v>
      </c>
      <c r="AT525" s="189" t="s">
        <v>135</v>
      </c>
      <c r="AU525" s="189" t="s">
        <v>159</v>
      </c>
      <c r="AY525" s="18" t="s">
        <v>132</v>
      </c>
      <c r="BE525" s="190">
        <f>IF(O525="základní",K525,0)</f>
        <v>0</v>
      </c>
      <c r="BF525" s="190">
        <f>IF(O525="snížená",K525,0)</f>
        <v>0</v>
      </c>
      <c r="BG525" s="190">
        <f>IF(O525="zákl. přenesená",K525,0)</f>
        <v>0</v>
      </c>
      <c r="BH525" s="190">
        <f>IF(O525="sníž. přenesená",K525,0)</f>
        <v>0</v>
      </c>
      <c r="BI525" s="190">
        <f>IF(O525="nulová",K525,0)</f>
        <v>0</v>
      </c>
      <c r="BJ525" s="18" t="s">
        <v>24</v>
      </c>
      <c r="BK525" s="190">
        <f>ROUND(P525*H525,2)</f>
        <v>0</v>
      </c>
      <c r="BL525" s="18" t="s">
        <v>140</v>
      </c>
      <c r="BM525" s="189" t="s">
        <v>583</v>
      </c>
    </row>
    <row r="526" spans="1:47" s="2" customFormat="1" ht="11.25">
      <c r="A526" s="35"/>
      <c r="B526" s="36"/>
      <c r="C526" s="37"/>
      <c r="D526" s="191" t="s">
        <v>142</v>
      </c>
      <c r="E526" s="37"/>
      <c r="F526" s="192" t="s">
        <v>584</v>
      </c>
      <c r="G526" s="37"/>
      <c r="H526" s="37"/>
      <c r="I526" s="193"/>
      <c r="J526" s="193"/>
      <c r="K526" s="37"/>
      <c r="L526" s="37"/>
      <c r="M526" s="40"/>
      <c r="N526" s="194"/>
      <c r="O526" s="195"/>
      <c r="P526" s="65"/>
      <c r="Q526" s="65"/>
      <c r="R526" s="65"/>
      <c r="S526" s="65"/>
      <c r="T526" s="65"/>
      <c r="U526" s="65"/>
      <c r="V526" s="65"/>
      <c r="W526" s="65"/>
      <c r="X526" s="66"/>
      <c r="Y526" s="35"/>
      <c r="Z526" s="35"/>
      <c r="AA526" s="35"/>
      <c r="AB526" s="35"/>
      <c r="AC526" s="35"/>
      <c r="AD526" s="35"/>
      <c r="AE526" s="35"/>
      <c r="AT526" s="18" t="s">
        <v>142</v>
      </c>
      <c r="AU526" s="18" t="s">
        <v>159</v>
      </c>
    </row>
    <row r="527" spans="2:51" s="14" customFormat="1" ht="11.25">
      <c r="B527" s="207"/>
      <c r="C527" s="208"/>
      <c r="D527" s="191" t="s">
        <v>144</v>
      </c>
      <c r="E527" s="209" t="s">
        <v>33</v>
      </c>
      <c r="F527" s="210" t="s">
        <v>259</v>
      </c>
      <c r="G527" s="208"/>
      <c r="H527" s="209" t="s">
        <v>33</v>
      </c>
      <c r="I527" s="211"/>
      <c r="J527" s="211"/>
      <c r="K527" s="208"/>
      <c r="L527" s="208"/>
      <c r="M527" s="212"/>
      <c r="N527" s="213"/>
      <c r="O527" s="214"/>
      <c r="P527" s="214"/>
      <c r="Q527" s="214"/>
      <c r="R527" s="214"/>
      <c r="S527" s="214"/>
      <c r="T527" s="214"/>
      <c r="U527" s="214"/>
      <c r="V527" s="214"/>
      <c r="W527" s="214"/>
      <c r="X527" s="215"/>
      <c r="AT527" s="216" t="s">
        <v>144</v>
      </c>
      <c r="AU527" s="216" t="s">
        <v>159</v>
      </c>
      <c r="AV527" s="14" t="s">
        <v>24</v>
      </c>
      <c r="AW527" s="14" t="s">
        <v>5</v>
      </c>
      <c r="AX527" s="14" t="s">
        <v>80</v>
      </c>
      <c r="AY527" s="216" t="s">
        <v>132</v>
      </c>
    </row>
    <row r="528" spans="2:51" s="13" customFormat="1" ht="11.25">
      <c r="B528" s="196"/>
      <c r="C528" s="197"/>
      <c r="D528" s="191" t="s">
        <v>144</v>
      </c>
      <c r="E528" s="198" t="s">
        <v>33</v>
      </c>
      <c r="F528" s="199" t="s">
        <v>89</v>
      </c>
      <c r="G528" s="197"/>
      <c r="H528" s="200">
        <v>2</v>
      </c>
      <c r="I528" s="201"/>
      <c r="J528" s="201"/>
      <c r="K528" s="197"/>
      <c r="L528" s="197"/>
      <c r="M528" s="202"/>
      <c r="N528" s="203"/>
      <c r="O528" s="204"/>
      <c r="P528" s="204"/>
      <c r="Q528" s="204"/>
      <c r="R528" s="204"/>
      <c r="S528" s="204"/>
      <c r="T528" s="204"/>
      <c r="U528" s="204"/>
      <c r="V528" s="204"/>
      <c r="W528" s="204"/>
      <c r="X528" s="205"/>
      <c r="AT528" s="206" t="s">
        <v>144</v>
      </c>
      <c r="AU528" s="206" t="s">
        <v>159</v>
      </c>
      <c r="AV528" s="13" t="s">
        <v>89</v>
      </c>
      <c r="AW528" s="13" t="s">
        <v>5</v>
      </c>
      <c r="AX528" s="13" t="s">
        <v>80</v>
      </c>
      <c r="AY528" s="206" t="s">
        <v>132</v>
      </c>
    </row>
    <row r="529" spans="2:51" s="15" customFormat="1" ht="11.25">
      <c r="B529" s="217"/>
      <c r="C529" s="218"/>
      <c r="D529" s="191" t="s">
        <v>144</v>
      </c>
      <c r="E529" s="219" t="s">
        <v>33</v>
      </c>
      <c r="F529" s="220" t="s">
        <v>260</v>
      </c>
      <c r="G529" s="218"/>
      <c r="H529" s="221">
        <v>2</v>
      </c>
      <c r="I529" s="222"/>
      <c r="J529" s="222"/>
      <c r="K529" s="218"/>
      <c r="L529" s="218"/>
      <c r="M529" s="223"/>
      <c r="N529" s="224"/>
      <c r="O529" s="225"/>
      <c r="P529" s="225"/>
      <c r="Q529" s="225"/>
      <c r="R529" s="225"/>
      <c r="S529" s="225"/>
      <c r="T529" s="225"/>
      <c r="U529" s="225"/>
      <c r="V529" s="225"/>
      <c r="W529" s="225"/>
      <c r="X529" s="226"/>
      <c r="AT529" s="227" t="s">
        <v>144</v>
      </c>
      <c r="AU529" s="227" t="s">
        <v>159</v>
      </c>
      <c r="AV529" s="15" t="s">
        <v>140</v>
      </c>
      <c r="AW529" s="15" t="s">
        <v>5</v>
      </c>
      <c r="AX529" s="15" t="s">
        <v>24</v>
      </c>
      <c r="AY529" s="227" t="s">
        <v>132</v>
      </c>
    </row>
    <row r="530" spans="1:65" s="2" customFormat="1" ht="14.45" customHeight="1">
      <c r="A530" s="35"/>
      <c r="B530" s="36"/>
      <c r="C530" s="228" t="s">
        <v>585</v>
      </c>
      <c r="D530" s="228" t="s">
        <v>248</v>
      </c>
      <c r="E530" s="229" t="s">
        <v>586</v>
      </c>
      <c r="F530" s="230" t="s">
        <v>587</v>
      </c>
      <c r="G530" s="231" t="s">
        <v>439</v>
      </c>
      <c r="H530" s="232">
        <v>2</v>
      </c>
      <c r="I530" s="233"/>
      <c r="J530" s="234"/>
      <c r="K530" s="235">
        <f>ROUND(P530*H530,2)</f>
        <v>0</v>
      </c>
      <c r="L530" s="230" t="s">
        <v>33</v>
      </c>
      <c r="M530" s="236"/>
      <c r="N530" s="237" t="s">
        <v>33</v>
      </c>
      <c r="O530" s="185" t="s">
        <v>49</v>
      </c>
      <c r="P530" s="186">
        <f>I530+J530</f>
        <v>0</v>
      </c>
      <c r="Q530" s="186">
        <f>ROUND(I530*H530,2)</f>
        <v>0</v>
      </c>
      <c r="R530" s="186">
        <f>ROUND(J530*H530,2)</f>
        <v>0</v>
      </c>
      <c r="S530" s="65"/>
      <c r="T530" s="187">
        <f>S530*H530</f>
        <v>0</v>
      </c>
      <c r="U530" s="187">
        <v>0</v>
      </c>
      <c r="V530" s="187">
        <f>U530*H530</f>
        <v>0</v>
      </c>
      <c r="W530" s="187">
        <v>0</v>
      </c>
      <c r="X530" s="188">
        <f>W530*H530</f>
        <v>0</v>
      </c>
      <c r="Y530" s="35"/>
      <c r="Z530" s="35"/>
      <c r="AA530" s="35"/>
      <c r="AB530" s="35"/>
      <c r="AC530" s="35"/>
      <c r="AD530" s="35"/>
      <c r="AE530" s="35"/>
      <c r="AR530" s="189" t="s">
        <v>186</v>
      </c>
      <c r="AT530" s="189" t="s">
        <v>248</v>
      </c>
      <c r="AU530" s="189" t="s">
        <v>159</v>
      </c>
      <c r="AY530" s="18" t="s">
        <v>132</v>
      </c>
      <c r="BE530" s="190">
        <f>IF(O530="základní",K530,0)</f>
        <v>0</v>
      </c>
      <c r="BF530" s="190">
        <f>IF(O530="snížená",K530,0)</f>
        <v>0</v>
      </c>
      <c r="BG530" s="190">
        <f>IF(O530="zákl. přenesená",K530,0)</f>
        <v>0</v>
      </c>
      <c r="BH530" s="190">
        <f>IF(O530="sníž. přenesená",K530,0)</f>
        <v>0</v>
      </c>
      <c r="BI530" s="190">
        <f>IF(O530="nulová",K530,0)</f>
        <v>0</v>
      </c>
      <c r="BJ530" s="18" t="s">
        <v>24</v>
      </c>
      <c r="BK530" s="190">
        <f>ROUND(P530*H530,2)</f>
        <v>0</v>
      </c>
      <c r="BL530" s="18" t="s">
        <v>140</v>
      </c>
      <c r="BM530" s="189" t="s">
        <v>588</v>
      </c>
    </row>
    <row r="531" spans="1:47" s="2" customFormat="1" ht="11.25">
      <c r="A531" s="35"/>
      <c r="B531" s="36"/>
      <c r="C531" s="37"/>
      <c r="D531" s="191" t="s">
        <v>142</v>
      </c>
      <c r="E531" s="37"/>
      <c r="F531" s="192" t="s">
        <v>587</v>
      </c>
      <c r="G531" s="37"/>
      <c r="H531" s="37"/>
      <c r="I531" s="193"/>
      <c r="J531" s="193"/>
      <c r="K531" s="37"/>
      <c r="L531" s="37"/>
      <c r="M531" s="40"/>
      <c r="N531" s="194"/>
      <c r="O531" s="195"/>
      <c r="P531" s="65"/>
      <c r="Q531" s="65"/>
      <c r="R531" s="65"/>
      <c r="S531" s="65"/>
      <c r="T531" s="65"/>
      <c r="U531" s="65"/>
      <c r="V531" s="65"/>
      <c r="W531" s="65"/>
      <c r="X531" s="66"/>
      <c r="Y531" s="35"/>
      <c r="Z531" s="35"/>
      <c r="AA531" s="35"/>
      <c r="AB531" s="35"/>
      <c r="AC531" s="35"/>
      <c r="AD531" s="35"/>
      <c r="AE531" s="35"/>
      <c r="AT531" s="18" t="s">
        <v>142</v>
      </c>
      <c r="AU531" s="18" t="s">
        <v>159</v>
      </c>
    </row>
    <row r="532" spans="1:47" s="2" customFormat="1" ht="19.5">
      <c r="A532" s="35"/>
      <c r="B532" s="36"/>
      <c r="C532" s="37"/>
      <c r="D532" s="191" t="s">
        <v>266</v>
      </c>
      <c r="E532" s="37"/>
      <c r="F532" s="238" t="s">
        <v>382</v>
      </c>
      <c r="G532" s="37"/>
      <c r="H532" s="37"/>
      <c r="I532" s="193"/>
      <c r="J532" s="193"/>
      <c r="K532" s="37"/>
      <c r="L532" s="37"/>
      <c r="M532" s="40"/>
      <c r="N532" s="194"/>
      <c r="O532" s="195"/>
      <c r="P532" s="65"/>
      <c r="Q532" s="65"/>
      <c r="R532" s="65"/>
      <c r="S532" s="65"/>
      <c r="T532" s="65"/>
      <c r="U532" s="65"/>
      <c r="V532" s="65"/>
      <c r="W532" s="65"/>
      <c r="X532" s="66"/>
      <c r="Y532" s="35"/>
      <c r="Z532" s="35"/>
      <c r="AA532" s="35"/>
      <c r="AB532" s="35"/>
      <c r="AC532" s="35"/>
      <c r="AD532" s="35"/>
      <c r="AE532" s="35"/>
      <c r="AT532" s="18" t="s">
        <v>266</v>
      </c>
      <c r="AU532" s="18" t="s">
        <v>159</v>
      </c>
    </row>
    <row r="533" spans="2:51" s="14" customFormat="1" ht="11.25">
      <c r="B533" s="207"/>
      <c r="C533" s="208"/>
      <c r="D533" s="191" t="s">
        <v>144</v>
      </c>
      <c r="E533" s="209" t="s">
        <v>33</v>
      </c>
      <c r="F533" s="210" t="s">
        <v>259</v>
      </c>
      <c r="G533" s="208"/>
      <c r="H533" s="209" t="s">
        <v>33</v>
      </c>
      <c r="I533" s="211"/>
      <c r="J533" s="211"/>
      <c r="K533" s="208"/>
      <c r="L533" s="208"/>
      <c r="M533" s="212"/>
      <c r="N533" s="213"/>
      <c r="O533" s="214"/>
      <c r="P533" s="214"/>
      <c r="Q533" s="214"/>
      <c r="R533" s="214"/>
      <c r="S533" s="214"/>
      <c r="T533" s="214"/>
      <c r="U533" s="214"/>
      <c r="V533" s="214"/>
      <c r="W533" s="214"/>
      <c r="X533" s="215"/>
      <c r="AT533" s="216" t="s">
        <v>144</v>
      </c>
      <c r="AU533" s="216" t="s">
        <v>159</v>
      </c>
      <c r="AV533" s="14" t="s">
        <v>24</v>
      </c>
      <c r="AW533" s="14" t="s">
        <v>5</v>
      </c>
      <c r="AX533" s="14" t="s">
        <v>80</v>
      </c>
      <c r="AY533" s="216" t="s">
        <v>132</v>
      </c>
    </row>
    <row r="534" spans="2:51" s="13" customFormat="1" ht="11.25">
      <c r="B534" s="196"/>
      <c r="C534" s="197"/>
      <c r="D534" s="191" t="s">
        <v>144</v>
      </c>
      <c r="E534" s="198" t="s">
        <v>33</v>
      </c>
      <c r="F534" s="199" t="s">
        <v>89</v>
      </c>
      <c r="G534" s="197"/>
      <c r="H534" s="200">
        <v>2</v>
      </c>
      <c r="I534" s="201"/>
      <c r="J534" s="201"/>
      <c r="K534" s="197"/>
      <c r="L534" s="197"/>
      <c r="M534" s="202"/>
      <c r="N534" s="203"/>
      <c r="O534" s="204"/>
      <c r="P534" s="204"/>
      <c r="Q534" s="204"/>
      <c r="R534" s="204"/>
      <c r="S534" s="204"/>
      <c r="T534" s="204"/>
      <c r="U534" s="204"/>
      <c r="V534" s="204"/>
      <c r="W534" s="204"/>
      <c r="X534" s="205"/>
      <c r="AT534" s="206" t="s">
        <v>144</v>
      </c>
      <c r="AU534" s="206" t="s">
        <v>159</v>
      </c>
      <c r="AV534" s="13" t="s">
        <v>89</v>
      </c>
      <c r="AW534" s="13" t="s">
        <v>5</v>
      </c>
      <c r="AX534" s="13" t="s">
        <v>80</v>
      </c>
      <c r="AY534" s="206" t="s">
        <v>132</v>
      </c>
    </row>
    <row r="535" spans="2:51" s="15" customFormat="1" ht="11.25">
      <c r="B535" s="217"/>
      <c r="C535" s="218"/>
      <c r="D535" s="191" t="s">
        <v>144</v>
      </c>
      <c r="E535" s="219" t="s">
        <v>33</v>
      </c>
      <c r="F535" s="220" t="s">
        <v>260</v>
      </c>
      <c r="G535" s="218"/>
      <c r="H535" s="221">
        <v>2</v>
      </c>
      <c r="I535" s="222"/>
      <c r="J535" s="222"/>
      <c r="K535" s="218"/>
      <c r="L535" s="218"/>
      <c r="M535" s="223"/>
      <c r="N535" s="224"/>
      <c r="O535" s="225"/>
      <c r="P535" s="225"/>
      <c r="Q535" s="225"/>
      <c r="R535" s="225"/>
      <c r="S535" s="225"/>
      <c r="T535" s="225"/>
      <c r="U535" s="225"/>
      <c r="V535" s="225"/>
      <c r="W535" s="225"/>
      <c r="X535" s="226"/>
      <c r="AT535" s="227" t="s">
        <v>144</v>
      </c>
      <c r="AU535" s="227" t="s">
        <v>159</v>
      </c>
      <c r="AV535" s="15" t="s">
        <v>140</v>
      </c>
      <c r="AW535" s="15" t="s">
        <v>5</v>
      </c>
      <c r="AX535" s="15" t="s">
        <v>24</v>
      </c>
      <c r="AY535" s="227" t="s">
        <v>132</v>
      </c>
    </row>
    <row r="536" spans="1:65" s="2" customFormat="1" ht="14.45" customHeight="1">
      <c r="A536" s="35"/>
      <c r="B536" s="36"/>
      <c r="C536" s="177" t="s">
        <v>589</v>
      </c>
      <c r="D536" s="177" t="s">
        <v>135</v>
      </c>
      <c r="E536" s="178" t="s">
        <v>590</v>
      </c>
      <c r="F536" s="179" t="s">
        <v>591</v>
      </c>
      <c r="G536" s="180" t="s">
        <v>439</v>
      </c>
      <c r="H536" s="181">
        <v>1</v>
      </c>
      <c r="I536" s="182"/>
      <c r="J536" s="182"/>
      <c r="K536" s="183">
        <f>ROUND(P536*H536,2)</f>
        <v>0</v>
      </c>
      <c r="L536" s="179" t="s">
        <v>33</v>
      </c>
      <c r="M536" s="40"/>
      <c r="N536" s="184" t="s">
        <v>33</v>
      </c>
      <c r="O536" s="185" t="s">
        <v>49</v>
      </c>
      <c r="P536" s="186">
        <f>I536+J536</f>
        <v>0</v>
      </c>
      <c r="Q536" s="186">
        <f>ROUND(I536*H536,2)</f>
        <v>0</v>
      </c>
      <c r="R536" s="186">
        <f>ROUND(J536*H536,2)</f>
        <v>0</v>
      </c>
      <c r="S536" s="65"/>
      <c r="T536" s="187">
        <f>S536*H536</f>
        <v>0</v>
      </c>
      <c r="U536" s="187">
        <v>0</v>
      </c>
      <c r="V536" s="187">
        <f>U536*H536</f>
        <v>0</v>
      </c>
      <c r="W536" s="187">
        <v>0</v>
      </c>
      <c r="X536" s="188">
        <f>W536*H536</f>
        <v>0</v>
      </c>
      <c r="Y536" s="35"/>
      <c r="Z536" s="35"/>
      <c r="AA536" s="35"/>
      <c r="AB536" s="35"/>
      <c r="AC536" s="35"/>
      <c r="AD536" s="35"/>
      <c r="AE536" s="35"/>
      <c r="AR536" s="189" t="s">
        <v>140</v>
      </c>
      <c r="AT536" s="189" t="s">
        <v>135</v>
      </c>
      <c r="AU536" s="189" t="s">
        <v>159</v>
      </c>
      <c r="AY536" s="18" t="s">
        <v>132</v>
      </c>
      <c r="BE536" s="190">
        <f>IF(O536="základní",K536,0)</f>
        <v>0</v>
      </c>
      <c r="BF536" s="190">
        <f>IF(O536="snížená",K536,0)</f>
        <v>0</v>
      </c>
      <c r="BG536" s="190">
        <f>IF(O536="zákl. přenesená",K536,0)</f>
        <v>0</v>
      </c>
      <c r="BH536" s="190">
        <f>IF(O536="sníž. přenesená",K536,0)</f>
        <v>0</v>
      </c>
      <c r="BI536" s="190">
        <f>IF(O536="nulová",K536,0)</f>
        <v>0</v>
      </c>
      <c r="BJ536" s="18" t="s">
        <v>24</v>
      </c>
      <c r="BK536" s="190">
        <f>ROUND(P536*H536,2)</f>
        <v>0</v>
      </c>
      <c r="BL536" s="18" t="s">
        <v>140</v>
      </c>
      <c r="BM536" s="189" t="s">
        <v>592</v>
      </c>
    </row>
    <row r="537" spans="1:47" s="2" customFormat="1" ht="11.25">
      <c r="A537" s="35"/>
      <c r="B537" s="36"/>
      <c r="C537" s="37"/>
      <c r="D537" s="191" t="s">
        <v>142</v>
      </c>
      <c r="E537" s="37"/>
      <c r="F537" s="192" t="s">
        <v>591</v>
      </c>
      <c r="G537" s="37"/>
      <c r="H537" s="37"/>
      <c r="I537" s="193"/>
      <c r="J537" s="193"/>
      <c r="K537" s="37"/>
      <c r="L537" s="37"/>
      <c r="M537" s="40"/>
      <c r="N537" s="194"/>
      <c r="O537" s="195"/>
      <c r="P537" s="65"/>
      <c r="Q537" s="65"/>
      <c r="R537" s="65"/>
      <c r="S537" s="65"/>
      <c r="T537" s="65"/>
      <c r="U537" s="65"/>
      <c r="V537" s="65"/>
      <c r="W537" s="65"/>
      <c r="X537" s="66"/>
      <c r="Y537" s="35"/>
      <c r="Z537" s="35"/>
      <c r="AA537" s="35"/>
      <c r="AB537" s="35"/>
      <c r="AC537" s="35"/>
      <c r="AD537" s="35"/>
      <c r="AE537" s="35"/>
      <c r="AT537" s="18" t="s">
        <v>142</v>
      </c>
      <c r="AU537" s="18" t="s">
        <v>159</v>
      </c>
    </row>
    <row r="538" spans="1:65" s="2" customFormat="1" ht="14.45" customHeight="1">
      <c r="A538" s="35"/>
      <c r="B538" s="36"/>
      <c r="C538" s="177" t="s">
        <v>545</v>
      </c>
      <c r="D538" s="177" t="s">
        <v>135</v>
      </c>
      <c r="E538" s="178" t="s">
        <v>593</v>
      </c>
      <c r="F538" s="179" t="s">
        <v>594</v>
      </c>
      <c r="G538" s="180" t="s">
        <v>595</v>
      </c>
      <c r="H538" s="181">
        <v>1</v>
      </c>
      <c r="I538" s="182"/>
      <c r="J538" s="182"/>
      <c r="K538" s="183">
        <f>ROUND(P538*H538,2)</f>
        <v>0</v>
      </c>
      <c r="L538" s="179" t="s">
        <v>33</v>
      </c>
      <c r="M538" s="40"/>
      <c r="N538" s="184" t="s">
        <v>33</v>
      </c>
      <c r="O538" s="185" t="s">
        <v>49</v>
      </c>
      <c r="P538" s="186">
        <f>I538+J538</f>
        <v>0</v>
      </c>
      <c r="Q538" s="186">
        <f>ROUND(I538*H538,2)</f>
        <v>0</v>
      </c>
      <c r="R538" s="186">
        <f>ROUND(J538*H538,2)</f>
        <v>0</v>
      </c>
      <c r="S538" s="65"/>
      <c r="T538" s="187">
        <f>S538*H538</f>
        <v>0</v>
      </c>
      <c r="U538" s="187">
        <v>0</v>
      </c>
      <c r="V538" s="187">
        <f>U538*H538</f>
        <v>0</v>
      </c>
      <c r="W538" s="187">
        <v>0</v>
      </c>
      <c r="X538" s="188">
        <f>W538*H538</f>
        <v>0</v>
      </c>
      <c r="Y538" s="35"/>
      <c r="Z538" s="35"/>
      <c r="AA538" s="35"/>
      <c r="AB538" s="35"/>
      <c r="AC538" s="35"/>
      <c r="AD538" s="35"/>
      <c r="AE538" s="35"/>
      <c r="AR538" s="189" t="s">
        <v>140</v>
      </c>
      <c r="AT538" s="189" t="s">
        <v>135</v>
      </c>
      <c r="AU538" s="189" t="s">
        <v>159</v>
      </c>
      <c r="AY538" s="18" t="s">
        <v>132</v>
      </c>
      <c r="BE538" s="190">
        <f>IF(O538="základní",K538,0)</f>
        <v>0</v>
      </c>
      <c r="BF538" s="190">
        <f>IF(O538="snížená",K538,0)</f>
        <v>0</v>
      </c>
      <c r="BG538" s="190">
        <f>IF(O538="zákl. přenesená",K538,0)</f>
        <v>0</v>
      </c>
      <c r="BH538" s="190">
        <f>IF(O538="sníž. přenesená",K538,0)</f>
        <v>0</v>
      </c>
      <c r="BI538" s="190">
        <f>IF(O538="nulová",K538,0)</f>
        <v>0</v>
      </c>
      <c r="BJ538" s="18" t="s">
        <v>24</v>
      </c>
      <c r="BK538" s="190">
        <f>ROUND(P538*H538,2)</f>
        <v>0</v>
      </c>
      <c r="BL538" s="18" t="s">
        <v>140</v>
      </c>
      <c r="BM538" s="189" t="s">
        <v>596</v>
      </c>
    </row>
    <row r="539" spans="1:47" s="2" customFormat="1" ht="11.25">
      <c r="A539" s="35"/>
      <c r="B539" s="36"/>
      <c r="C539" s="37"/>
      <c r="D539" s="191" t="s">
        <v>142</v>
      </c>
      <c r="E539" s="37"/>
      <c r="F539" s="192" t="s">
        <v>594</v>
      </c>
      <c r="G539" s="37"/>
      <c r="H539" s="37"/>
      <c r="I539" s="193"/>
      <c r="J539" s="193"/>
      <c r="K539" s="37"/>
      <c r="L539" s="37"/>
      <c r="M539" s="40"/>
      <c r="N539" s="194"/>
      <c r="O539" s="195"/>
      <c r="P539" s="65"/>
      <c r="Q539" s="65"/>
      <c r="R539" s="65"/>
      <c r="S539" s="65"/>
      <c r="T539" s="65"/>
      <c r="U539" s="65"/>
      <c r="V539" s="65"/>
      <c r="W539" s="65"/>
      <c r="X539" s="66"/>
      <c r="Y539" s="35"/>
      <c r="Z539" s="35"/>
      <c r="AA539" s="35"/>
      <c r="AB539" s="35"/>
      <c r="AC539" s="35"/>
      <c r="AD539" s="35"/>
      <c r="AE539" s="35"/>
      <c r="AT539" s="18" t="s">
        <v>142</v>
      </c>
      <c r="AU539" s="18" t="s">
        <v>159</v>
      </c>
    </row>
    <row r="540" spans="1:65" s="2" customFormat="1" ht="14.45" customHeight="1">
      <c r="A540" s="35"/>
      <c r="B540" s="36"/>
      <c r="C540" s="177" t="s">
        <v>597</v>
      </c>
      <c r="D540" s="177" t="s">
        <v>135</v>
      </c>
      <c r="E540" s="178" t="s">
        <v>598</v>
      </c>
      <c r="F540" s="179" t="s">
        <v>599</v>
      </c>
      <c r="G540" s="180" t="s">
        <v>439</v>
      </c>
      <c r="H540" s="181">
        <v>1</v>
      </c>
      <c r="I540" s="182"/>
      <c r="J540" s="182"/>
      <c r="K540" s="183">
        <f>ROUND(P540*H540,2)</f>
        <v>0</v>
      </c>
      <c r="L540" s="179" t="s">
        <v>33</v>
      </c>
      <c r="M540" s="40"/>
      <c r="N540" s="184" t="s">
        <v>33</v>
      </c>
      <c r="O540" s="185" t="s">
        <v>49</v>
      </c>
      <c r="P540" s="186">
        <f>I540+J540</f>
        <v>0</v>
      </c>
      <c r="Q540" s="186">
        <f>ROUND(I540*H540,2)</f>
        <v>0</v>
      </c>
      <c r="R540" s="186">
        <f>ROUND(J540*H540,2)</f>
        <v>0</v>
      </c>
      <c r="S540" s="65"/>
      <c r="T540" s="187">
        <f>S540*H540</f>
        <v>0</v>
      </c>
      <c r="U540" s="187">
        <v>0</v>
      </c>
      <c r="V540" s="187">
        <f>U540*H540</f>
        <v>0</v>
      </c>
      <c r="W540" s="187">
        <v>0</v>
      </c>
      <c r="X540" s="188">
        <f>W540*H540</f>
        <v>0</v>
      </c>
      <c r="Y540" s="35"/>
      <c r="Z540" s="35"/>
      <c r="AA540" s="35"/>
      <c r="AB540" s="35"/>
      <c r="AC540" s="35"/>
      <c r="AD540" s="35"/>
      <c r="AE540" s="35"/>
      <c r="AR540" s="189" t="s">
        <v>140</v>
      </c>
      <c r="AT540" s="189" t="s">
        <v>135</v>
      </c>
      <c r="AU540" s="189" t="s">
        <v>159</v>
      </c>
      <c r="AY540" s="18" t="s">
        <v>132</v>
      </c>
      <c r="BE540" s="190">
        <f>IF(O540="základní",K540,0)</f>
        <v>0</v>
      </c>
      <c r="BF540" s="190">
        <f>IF(O540="snížená",K540,0)</f>
        <v>0</v>
      </c>
      <c r="BG540" s="190">
        <f>IF(O540="zákl. přenesená",K540,0)</f>
        <v>0</v>
      </c>
      <c r="BH540" s="190">
        <f>IF(O540="sníž. přenesená",K540,0)</f>
        <v>0</v>
      </c>
      <c r="BI540" s="190">
        <f>IF(O540="nulová",K540,0)</f>
        <v>0</v>
      </c>
      <c r="BJ540" s="18" t="s">
        <v>24</v>
      </c>
      <c r="BK540" s="190">
        <f>ROUND(P540*H540,2)</f>
        <v>0</v>
      </c>
      <c r="BL540" s="18" t="s">
        <v>140</v>
      </c>
      <c r="BM540" s="189" t="s">
        <v>600</v>
      </c>
    </row>
    <row r="541" spans="1:47" s="2" customFormat="1" ht="11.25">
      <c r="A541" s="35"/>
      <c r="B541" s="36"/>
      <c r="C541" s="37"/>
      <c r="D541" s="191" t="s">
        <v>142</v>
      </c>
      <c r="E541" s="37"/>
      <c r="F541" s="192" t="s">
        <v>599</v>
      </c>
      <c r="G541" s="37"/>
      <c r="H541" s="37"/>
      <c r="I541" s="193"/>
      <c r="J541" s="193"/>
      <c r="K541" s="37"/>
      <c r="L541" s="37"/>
      <c r="M541" s="40"/>
      <c r="N541" s="194"/>
      <c r="O541" s="195"/>
      <c r="P541" s="65"/>
      <c r="Q541" s="65"/>
      <c r="R541" s="65"/>
      <c r="S541" s="65"/>
      <c r="T541" s="65"/>
      <c r="U541" s="65"/>
      <c r="V541" s="65"/>
      <c r="W541" s="65"/>
      <c r="X541" s="66"/>
      <c r="Y541" s="35"/>
      <c r="Z541" s="35"/>
      <c r="AA541" s="35"/>
      <c r="AB541" s="35"/>
      <c r="AC541" s="35"/>
      <c r="AD541" s="35"/>
      <c r="AE541" s="35"/>
      <c r="AT541" s="18" t="s">
        <v>142</v>
      </c>
      <c r="AU541" s="18" t="s">
        <v>159</v>
      </c>
    </row>
    <row r="542" spans="2:63" s="12" customFormat="1" ht="22.9" customHeight="1">
      <c r="B542" s="160"/>
      <c r="C542" s="161"/>
      <c r="D542" s="162" t="s">
        <v>79</v>
      </c>
      <c r="E542" s="175" t="s">
        <v>601</v>
      </c>
      <c r="F542" s="175" t="s">
        <v>602</v>
      </c>
      <c r="G542" s="161"/>
      <c r="H542" s="161"/>
      <c r="I542" s="164"/>
      <c r="J542" s="164"/>
      <c r="K542" s="176">
        <f>BK542</f>
        <v>0</v>
      </c>
      <c r="L542" s="161"/>
      <c r="M542" s="166"/>
      <c r="N542" s="167"/>
      <c r="O542" s="168"/>
      <c r="P542" s="168"/>
      <c r="Q542" s="169">
        <f>SUM(Q543:Q548)</f>
        <v>0</v>
      </c>
      <c r="R542" s="169">
        <f>SUM(R543:R548)</f>
        <v>0</v>
      </c>
      <c r="S542" s="168"/>
      <c r="T542" s="170">
        <f>SUM(T543:T548)</f>
        <v>0</v>
      </c>
      <c r="U542" s="168"/>
      <c r="V542" s="170">
        <f>SUM(V543:V548)</f>
        <v>0</v>
      </c>
      <c r="W542" s="168"/>
      <c r="X542" s="171">
        <f>SUM(X543:X548)</f>
        <v>0</v>
      </c>
      <c r="AR542" s="172" t="s">
        <v>140</v>
      </c>
      <c r="AT542" s="173" t="s">
        <v>79</v>
      </c>
      <c r="AU542" s="173" t="s">
        <v>24</v>
      </c>
      <c r="AY542" s="172" t="s">
        <v>132</v>
      </c>
      <c r="BK542" s="174">
        <f>SUM(BK543:BK548)</f>
        <v>0</v>
      </c>
    </row>
    <row r="543" spans="1:65" s="2" customFormat="1" ht="24.2" customHeight="1">
      <c r="A543" s="35"/>
      <c r="B543" s="36"/>
      <c r="C543" s="177" t="s">
        <v>603</v>
      </c>
      <c r="D543" s="177" t="s">
        <v>135</v>
      </c>
      <c r="E543" s="178" t="s">
        <v>604</v>
      </c>
      <c r="F543" s="179" t="s">
        <v>605</v>
      </c>
      <c r="G543" s="180" t="s">
        <v>606</v>
      </c>
      <c r="H543" s="181">
        <v>1</v>
      </c>
      <c r="I543" s="182"/>
      <c r="J543" s="182"/>
      <c r="K543" s="183">
        <f>ROUND(P543*H543,2)</f>
        <v>0</v>
      </c>
      <c r="L543" s="179" t="s">
        <v>139</v>
      </c>
      <c r="M543" s="40"/>
      <c r="N543" s="184" t="s">
        <v>33</v>
      </c>
      <c r="O543" s="185" t="s">
        <v>49</v>
      </c>
      <c r="P543" s="186">
        <f>I543+J543</f>
        <v>0</v>
      </c>
      <c r="Q543" s="186">
        <f>ROUND(I543*H543,2)</f>
        <v>0</v>
      </c>
      <c r="R543" s="186">
        <f>ROUND(J543*H543,2)</f>
        <v>0</v>
      </c>
      <c r="S543" s="65"/>
      <c r="T543" s="187">
        <f>S543*H543</f>
        <v>0</v>
      </c>
      <c r="U543" s="187">
        <v>0</v>
      </c>
      <c r="V543" s="187">
        <f>U543*H543</f>
        <v>0</v>
      </c>
      <c r="W543" s="187">
        <v>0</v>
      </c>
      <c r="X543" s="188">
        <f>W543*H543</f>
        <v>0</v>
      </c>
      <c r="Y543" s="35"/>
      <c r="Z543" s="35"/>
      <c r="AA543" s="35"/>
      <c r="AB543" s="35"/>
      <c r="AC543" s="35"/>
      <c r="AD543" s="35"/>
      <c r="AE543" s="35"/>
      <c r="AR543" s="189" t="s">
        <v>607</v>
      </c>
      <c r="AT543" s="189" t="s">
        <v>135</v>
      </c>
      <c r="AU543" s="189" t="s">
        <v>89</v>
      </c>
      <c r="AY543" s="18" t="s">
        <v>132</v>
      </c>
      <c r="BE543" s="190">
        <f>IF(O543="základní",K543,0)</f>
        <v>0</v>
      </c>
      <c r="BF543" s="190">
        <f>IF(O543="snížená",K543,0)</f>
        <v>0</v>
      </c>
      <c r="BG543" s="190">
        <f>IF(O543="zákl. přenesená",K543,0)</f>
        <v>0</v>
      </c>
      <c r="BH543" s="190">
        <f>IF(O543="sníž. přenesená",K543,0)</f>
        <v>0</v>
      </c>
      <c r="BI543" s="190">
        <f>IF(O543="nulová",K543,0)</f>
        <v>0</v>
      </c>
      <c r="BJ543" s="18" t="s">
        <v>24</v>
      </c>
      <c r="BK543" s="190">
        <f>ROUND(P543*H543,2)</f>
        <v>0</v>
      </c>
      <c r="BL543" s="18" t="s">
        <v>607</v>
      </c>
      <c r="BM543" s="189" t="s">
        <v>608</v>
      </c>
    </row>
    <row r="544" spans="1:47" s="2" customFormat="1" ht="11.25">
      <c r="A544" s="35"/>
      <c r="B544" s="36"/>
      <c r="C544" s="37"/>
      <c r="D544" s="191" t="s">
        <v>142</v>
      </c>
      <c r="E544" s="37"/>
      <c r="F544" s="192" t="s">
        <v>605</v>
      </c>
      <c r="G544" s="37"/>
      <c r="H544" s="37"/>
      <c r="I544" s="193"/>
      <c r="J544" s="193"/>
      <c r="K544" s="37"/>
      <c r="L544" s="37"/>
      <c r="M544" s="40"/>
      <c r="N544" s="194"/>
      <c r="O544" s="195"/>
      <c r="P544" s="65"/>
      <c r="Q544" s="65"/>
      <c r="R544" s="65"/>
      <c r="S544" s="65"/>
      <c r="T544" s="65"/>
      <c r="U544" s="65"/>
      <c r="V544" s="65"/>
      <c r="W544" s="65"/>
      <c r="X544" s="66"/>
      <c r="Y544" s="35"/>
      <c r="Z544" s="35"/>
      <c r="AA544" s="35"/>
      <c r="AB544" s="35"/>
      <c r="AC544" s="35"/>
      <c r="AD544" s="35"/>
      <c r="AE544" s="35"/>
      <c r="AT544" s="18" t="s">
        <v>142</v>
      </c>
      <c r="AU544" s="18" t="s">
        <v>89</v>
      </c>
    </row>
    <row r="545" spans="1:65" s="2" customFormat="1" ht="24.2" customHeight="1">
      <c r="A545" s="35"/>
      <c r="B545" s="36"/>
      <c r="C545" s="177" t="s">
        <v>609</v>
      </c>
      <c r="D545" s="177" t="s">
        <v>135</v>
      </c>
      <c r="E545" s="178" t="s">
        <v>610</v>
      </c>
      <c r="F545" s="179" t="s">
        <v>611</v>
      </c>
      <c r="G545" s="180" t="s">
        <v>162</v>
      </c>
      <c r="H545" s="181">
        <v>1</v>
      </c>
      <c r="I545" s="182"/>
      <c r="J545" s="182"/>
      <c r="K545" s="183">
        <f>ROUND(P545*H545,2)</f>
        <v>0</v>
      </c>
      <c r="L545" s="179" t="s">
        <v>139</v>
      </c>
      <c r="M545" s="40"/>
      <c r="N545" s="184" t="s">
        <v>33</v>
      </c>
      <c r="O545" s="185" t="s">
        <v>49</v>
      </c>
      <c r="P545" s="186">
        <f>I545+J545</f>
        <v>0</v>
      </c>
      <c r="Q545" s="186">
        <f>ROUND(I545*H545,2)</f>
        <v>0</v>
      </c>
      <c r="R545" s="186">
        <f>ROUND(J545*H545,2)</f>
        <v>0</v>
      </c>
      <c r="S545" s="65"/>
      <c r="T545" s="187">
        <f>S545*H545</f>
        <v>0</v>
      </c>
      <c r="U545" s="187">
        <v>0</v>
      </c>
      <c r="V545" s="187">
        <f>U545*H545</f>
        <v>0</v>
      </c>
      <c r="W545" s="187">
        <v>0</v>
      </c>
      <c r="X545" s="188">
        <f>W545*H545</f>
        <v>0</v>
      </c>
      <c r="Y545" s="35"/>
      <c r="Z545" s="35"/>
      <c r="AA545" s="35"/>
      <c r="AB545" s="35"/>
      <c r="AC545" s="35"/>
      <c r="AD545" s="35"/>
      <c r="AE545" s="35"/>
      <c r="AR545" s="189" t="s">
        <v>607</v>
      </c>
      <c r="AT545" s="189" t="s">
        <v>135</v>
      </c>
      <c r="AU545" s="189" t="s">
        <v>89</v>
      </c>
      <c r="AY545" s="18" t="s">
        <v>132</v>
      </c>
      <c r="BE545" s="190">
        <f>IF(O545="základní",K545,0)</f>
        <v>0</v>
      </c>
      <c r="BF545" s="190">
        <f>IF(O545="snížená",K545,0)</f>
        <v>0</v>
      </c>
      <c r="BG545" s="190">
        <f>IF(O545="zákl. přenesená",K545,0)</f>
        <v>0</v>
      </c>
      <c r="BH545" s="190">
        <f>IF(O545="sníž. přenesená",K545,0)</f>
        <v>0</v>
      </c>
      <c r="BI545" s="190">
        <f>IF(O545="nulová",K545,0)</f>
        <v>0</v>
      </c>
      <c r="BJ545" s="18" t="s">
        <v>24</v>
      </c>
      <c r="BK545" s="190">
        <f>ROUND(P545*H545,2)</f>
        <v>0</v>
      </c>
      <c r="BL545" s="18" t="s">
        <v>607</v>
      </c>
      <c r="BM545" s="189" t="s">
        <v>612</v>
      </c>
    </row>
    <row r="546" spans="1:47" s="2" customFormat="1" ht="19.5">
      <c r="A546" s="35"/>
      <c r="B546" s="36"/>
      <c r="C546" s="37"/>
      <c r="D546" s="191" t="s">
        <v>142</v>
      </c>
      <c r="E546" s="37"/>
      <c r="F546" s="192" t="s">
        <v>613</v>
      </c>
      <c r="G546" s="37"/>
      <c r="H546" s="37"/>
      <c r="I546" s="193"/>
      <c r="J546" s="193"/>
      <c r="K546" s="37"/>
      <c r="L546" s="37"/>
      <c r="M546" s="40"/>
      <c r="N546" s="194"/>
      <c r="O546" s="195"/>
      <c r="P546" s="65"/>
      <c r="Q546" s="65"/>
      <c r="R546" s="65"/>
      <c r="S546" s="65"/>
      <c r="T546" s="65"/>
      <c r="U546" s="65"/>
      <c r="V546" s="65"/>
      <c r="W546" s="65"/>
      <c r="X546" s="66"/>
      <c r="Y546" s="35"/>
      <c r="Z546" s="35"/>
      <c r="AA546" s="35"/>
      <c r="AB546" s="35"/>
      <c r="AC546" s="35"/>
      <c r="AD546" s="35"/>
      <c r="AE546" s="35"/>
      <c r="AT546" s="18" t="s">
        <v>142</v>
      </c>
      <c r="AU546" s="18" t="s">
        <v>89</v>
      </c>
    </row>
    <row r="547" spans="1:65" s="2" customFormat="1" ht="14.45" customHeight="1">
      <c r="A547" s="35"/>
      <c r="B547" s="36"/>
      <c r="C547" s="177" t="s">
        <v>614</v>
      </c>
      <c r="D547" s="177" t="s">
        <v>135</v>
      </c>
      <c r="E547" s="178" t="s">
        <v>615</v>
      </c>
      <c r="F547" s="179" t="s">
        <v>616</v>
      </c>
      <c r="G547" s="180" t="s">
        <v>617</v>
      </c>
      <c r="H547" s="239"/>
      <c r="I547" s="182"/>
      <c r="J547" s="182"/>
      <c r="K547" s="183">
        <f>ROUND(P547*H547,2)</f>
        <v>0</v>
      </c>
      <c r="L547" s="179" t="s">
        <v>33</v>
      </c>
      <c r="M547" s="40"/>
      <c r="N547" s="184" t="s">
        <v>33</v>
      </c>
      <c r="O547" s="185" t="s">
        <v>49</v>
      </c>
      <c r="P547" s="186">
        <f>I547+J547</f>
        <v>0</v>
      </c>
      <c r="Q547" s="186">
        <f>ROUND(I547*H547,2)</f>
        <v>0</v>
      </c>
      <c r="R547" s="186">
        <f>ROUND(J547*H547,2)</f>
        <v>0</v>
      </c>
      <c r="S547" s="65"/>
      <c r="T547" s="187">
        <f>S547*H547</f>
        <v>0</v>
      </c>
      <c r="U547" s="187">
        <v>0</v>
      </c>
      <c r="V547" s="187">
        <f>U547*H547</f>
        <v>0</v>
      </c>
      <c r="W547" s="187">
        <v>0</v>
      </c>
      <c r="X547" s="188">
        <f>W547*H547</f>
        <v>0</v>
      </c>
      <c r="Y547" s="35"/>
      <c r="Z547" s="35"/>
      <c r="AA547" s="35"/>
      <c r="AB547" s="35"/>
      <c r="AC547" s="35"/>
      <c r="AD547" s="35"/>
      <c r="AE547" s="35"/>
      <c r="AR547" s="189" t="s">
        <v>140</v>
      </c>
      <c r="AT547" s="189" t="s">
        <v>135</v>
      </c>
      <c r="AU547" s="189" t="s">
        <v>89</v>
      </c>
      <c r="AY547" s="18" t="s">
        <v>132</v>
      </c>
      <c r="BE547" s="190">
        <f>IF(O547="základní",K547,0)</f>
        <v>0</v>
      </c>
      <c r="BF547" s="190">
        <f>IF(O547="snížená",K547,0)</f>
        <v>0</v>
      </c>
      <c r="BG547" s="190">
        <f>IF(O547="zákl. přenesená",K547,0)</f>
        <v>0</v>
      </c>
      <c r="BH547" s="190">
        <f>IF(O547="sníž. přenesená",K547,0)</f>
        <v>0</v>
      </c>
      <c r="BI547" s="190">
        <f>IF(O547="nulová",K547,0)</f>
        <v>0</v>
      </c>
      <c r="BJ547" s="18" t="s">
        <v>24</v>
      </c>
      <c r="BK547" s="190">
        <f>ROUND(P547*H547,2)</f>
        <v>0</v>
      </c>
      <c r="BL547" s="18" t="s">
        <v>140</v>
      </c>
      <c r="BM547" s="189" t="s">
        <v>618</v>
      </c>
    </row>
    <row r="548" spans="1:47" s="2" customFormat="1" ht="11.25">
      <c r="A548" s="35"/>
      <c r="B548" s="36"/>
      <c r="C548" s="37"/>
      <c r="D548" s="191" t="s">
        <v>142</v>
      </c>
      <c r="E548" s="37"/>
      <c r="F548" s="192" t="s">
        <v>616</v>
      </c>
      <c r="G548" s="37"/>
      <c r="H548" s="37"/>
      <c r="I548" s="193"/>
      <c r="J548" s="193"/>
      <c r="K548" s="37"/>
      <c r="L548" s="37"/>
      <c r="M548" s="40"/>
      <c r="N548" s="240"/>
      <c r="O548" s="241"/>
      <c r="P548" s="242"/>
      <c r="Q548" s="242"/>
      <c r="R548" s="242"/>
      <c r="S548" s="242"/>
      <c r="T548" s="242"/>
      <c r="U548" s="242"/>
      <c r="V548" s="242"/>
      <c r="W548" s="242"/>
      <c r="X548" s="243"/>
      <c r="Y548" s="35"/>
      <c r="Z548" s="35"/>
      <c r="AA548" s="35"/>
      <c r="AB548" s="35"/>
      <c r="AC548" s="35"/>
      <c r="AD548" s="35"/>
      <c r="AE548" s="35"/>
      <c r="AT548" s="18" t="s">
        <v>142</v>
      </c>
      <c r="AU548" s="18" t="s">
        <v>89</v>
      </c>
    </row>
    <row r="549" spans="1:31" s="2" customFormat="1" ht="6.95" customHeight="1">
      <c r="A549" s="35"/>
      <c r="B549" s="48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0"/>
      <c r="N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</row>
  </sheetData>
  <sheetProtection algorithmName="SHA-512" hashValue="7UOuzNWg6sVi/xYRrmB5UhCm88vyOIZHe0VYcvQaJnz5oFARPKqhuDDKWlYGIGrhKHpGHVFUEBaCQhyYeSSpKw==" saltValue="77HaHdPBhrKhZ04FbFwO7vCvqOZS1rnw2rJKMQtBqIfbTxRTQNUOtEfXXMg3Gti7VRFAFCrpcfSYkNZHz4MUkw==" spinCount="100000" sheet="1" objects="1" scenarios="1" formatColumns="0" formatRows="0" autoFilter="0"/>
  <autoFilter ref="C90:L548"/>
  <mergeCells count="9">
    <mergeCell ref="E52:H52"/>
    <mergeCell ref="E81:H81"/>
    <mergeCell ref="E83:H83"/>
    <mergeCell ref="M2:Z2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T2" s="18" t="s">
        <v>92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21"/>
      <c r="AT3" s="18" t="s">
        <v>89</v>
      </c>
    </row>
    <row r="4" spans="2:46" s="1" customFormat="1" ht="24.95" customHeight="1">
      <c r="B4" s="21"/>
      <c r="D4" s="105" t="s">
        <v>93</v>
      </c>
      <c r="M4" s="21"/>
      <c r="N4" s="106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07" t="s">
        <v>17</v>
      </c>
      <c r="M6" s="21"/>
    </row>
    <row r="7" spans="2:13" s="1" customFormat="1" ht="16.5" customHeight="1">
      <c r="B7" s="21"/>
      <c r="E7" s="365" t="str">
        <f>'Rekapitulace stavby'!K6</f>
        <v>MŠ K. H. Borovského, Sokolov, st.p.č. 3158, oprava elektroinstalace</v>
      </c>
      <c r="F7" s="366"/>
      <c r="G7" s="366"/>
      <c r="H7" s="366"/>
      <c r="M7" s="21"/>
    </row>
    <row r="8" spans="1:31" s="2" customFormat="1" ht="12" customHeight="1">
      <c r="A8" s="35"/>
      <c r="B8" s="40"/>
      <c r="C8" s="35"/>
      <c r="D8" s="107" t="s">
        <v>94</v>
      </c>
      <c r="E8" s="35"/>
      <c r="F8" s="35"/>
      <c r="G8" s="35"/>
      <c r="H8" s="35"/>
      <c r="I8" s="35"/>
      <c r="J8" s="35"/>
      <c r="K8" s="35"/>
      <c r="L8" s="35"/>
      <c r="M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619</v>
      </c>
      <c r="F9" s="368"/>
      <c r="G9" s="368"/>
      <c r="H9" s="368"/>
      <c r="I9" s="35"/>
      <c r="J9" s="35"/>
      <c r="K9" s="35"/>
      <c r="L9" s="35"/>
      <c r="M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20</v>
      </c>
      <c r="E11" s="35"/>
      <c r="F11" s="109" t="s">
        <v>33</v>
      </c>
      <c r="G11" s="35"/>
      <c r="H11" s="35"/>
      <c r="I11" s="107" t="s">
        <v>22</v>
      </c>
      <c r="J11" s="109" t="s">
        <v>33</v>
      </c>
      <c r="K11" s="35"/>
      <c r="L11" s="35"/>
      <c r="M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25</v>
      </c>
      <c r="E12" s="35"/>
      <c r="F12" s="109" t="s">
        <v>26</v>
      </c>
      <c r="G12" s="35"/>
      <c r="H12" s="35"/>
      <c r="I12" s="107" t="s">
        <v>27</v>
      </c>
      <c r="J12" s="110" t="str">
        <f>'Rekapitulace stavby'!AN8</f>
        <v>12. 2. 2021</v>
      </c>
      <c r="K12" s="35"/>
      <c r="L12" s="35"/>
      <c r="M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31</v>
      </c>
      <c r="E14" s="35"/>
      <c r="F14" s="35"/>
      <c r="G14" s="35"/>
      <c r="H14" s="35"/>
      <c r="I14" s="107" t="s">
        <v>32</v>
      </c>
      <c r="J14" s="109" t="s">
        <v>33</v>
      </c>
      <c r="K14" s="35"/>
      <c r="L14" s="35"/>
      <c r="M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34</v>
      </c>
      <c r="F15" s="35"/>
      <c r="G15" s="35"/>
      <c r="H15" s="35"/>
      <c r="I15" s="107" t="s">
        <v>35</v>
      </c>
      <c r="J15" s="109" t="s">
        <v>33</v>
      </c>
      <c r="K15" s="35"/>
      <c r="L15" s="35"/>
      <c r="M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32</v>
      </c>
      <c r="J17" s="31" t="str">
        <f>'Rekapitulace stavby'!AN13</f>
        <v>Vyplň údaj</v>
      </c>
      <c r="K17" s="35"/>
      <c r="L17" s="35"/>
      <c r="M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7" t="s">
        <v>35</v>
      </c>
      <c r="J18" s="31" t="str">
        <f>'Rekapitulace stavby'!AN14</f>
        <v>Vyplň údaj</v>
      </c>
      <c r="K18" s="35"/>
      <c r="L18" s="35"/>
      <c r="M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32</v>
      </c>
      <c r="J20" s="109" t="s">
        <v>33</v>
      </c>
      <c r="K20" s="35"/>
      <c r="L20" s="35"/>
      <c r="M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39</v>
      </c>
      <c r="F21" s="35"/>
      <c r="G21" s="35"/>
      <c r="H21" s="35"/>
      <c r="I21" s="107" t="s">
        <v>35</v>
      </c>
      <c r="J21" s="109" t="s">
        <v>33</v>
      </c>
      <c r="K21" s="35"/>
      <c r="L21" s="35"/>
      <c r="M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40</v>
      </c>
      <c r="E23" s="35"/>
      <c r="F23" s="35"/>
      <c r="G23" s="35"/>
      <c r="H23" s="35"/>
      <c r="I23" s="107" t="s">
        <v>32</v>
      </c>
      <c r="J23" s="109" t="s">
        <v>33</v>
      </c>
      <c r="K23" s="35"/>
      <c r="L23" s="35"/>
      <c r="M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41</v>
      </c>
      <c r="F24" s="35"/>
      <c r="G24" s="35"/>
      <c r="H24" s="35"/>
      <c r="I24" s="107" t="s">
        <v>35</v>
      </c>
      <c r="J24" s="109" t="s">
        <v>33</v>
      </c>
      <c r="K24" s="35"/>
      <c r="L24" s="35"/>
      <c r="M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42</v>
      </c>
      <c r="E26" s="35"/>
      <c r="F26" s="35"/>
      <c r="G26" s="35"/>
      <c r="H26" s="35"/>
      <c r="I26" s="35"/>
      <c r="J26" s="35"/>
      <c r="K26" s="35"/>
      <c r="L26" s="35"/>
      <c r="M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1" t="s">
        <v>33</v>
      </c>
      <c r="F27" s="371"/>
      <c r="G27" s="371"/>
      <c r="H27" s="371"/>
      <c r="I27" s="111"/>
      <c r="J27" s="111"/>
      <c r="K27" s="111"/>
      <c r="L27" s="111"/>
      <c r="M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14"/>
      <c r="M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>
      <c r="A30" s="35"/>
      <c r="B30" s="40"/>
      <c r="C30" s="35"/>
      <c r="D30" s="35"/>
      <c r="E30" s="107" t="s">
        <v>96</v>
      </c>
      <c r="F30" s="35"/>
      <c r="G30" s="35"/>
      <c r="H30" s="35"/>
      <c r="I30" s="35"/>
      <c r="J30" s="35"/>
      <c r="K30" s="115">
        <f>I61</f>
        <v>0</v>
      </c>
      <c r="L30" s="35"/>
      <c r="M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>
      <c r="A31" s="35"/>
      <c r="B31" s="40"/>
      <c r="C31" s="35"/>
      <c r="D31" s="35"/>
      <c r="E31" s="107" t="s">
        <v>97</v>
      </c>
      <c r="F31" s="35"/>
      <c r="G31" s="35"/>
      <c r="H31" s="35"/>
      <c r="I31" s="35"/>
      <c r="J31" s="35"/>
      <c r="K31" s="115">
        <f>J61</f>
        <v>0</v>
      </c>
      <c r="L31" s="35"/>
      <c r="M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16" t="s">
        <v>44</v>
      </c>
      <c r="E32" s="35"/>
      <c r="F32" s="35"/>
      <c r="G32" s="35"/>
      <c r="H32" s="35"/>
      <c r="I32" s="35"/>
      <c r="J32" s="35"/>
      <c r="K32" s="117">
        <f>ROUND(K92,2)</f>
        <v>0</v>
      </c>
      <c r="L32" s="35"/>
      <c r="M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4"/>
      <c r="E33" s="114"/>
      <c r="F33" s="114"/>
      <c r="G33" s="114"/>
      <c r="H33" s="114"/>
      <c r="I33" s="114"/>
      <c r="J33" s="114"/>
      <c r="K33" s="114"/>
      <c r="L33" s="114"/>
      <c r="M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18" t="s">
        <v>46</v>
      </c>
      <c r="G34" s="35"/>
      <c r="H34" s="35"/>
      <c r="I34" s="118" t="s">
        <v>45</v>
      </c>
      <c r="J34" s="35"/>
      <c r="K34" s="118" t="s">
        <v>47</v>
      </c>
      <c r="L34" s="35"/>
      <c r="M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19" t="s">
        <v>48</v>
      </c>
      <c r="E35" s="107" t="s">
        <v>49</v>
      </c>
      <c r="F35" s="115">
        <f>ROUND((SUM(BE92:BE276)),2)</f>
        <v>0</v>
      </c>
      <c r="G35" s="35"/>
      <c r="H35" s="35"/>
      <c r="I35" s="120">
        <v>0.21</v>
      </c>
      <c r="J35" s="35"/>
      <c r="K35" s="115">
        <f>ROUND(((SUM(BE92:BE276))*I35),2)</f>
        <v>0</v>
      </c>
      <c r="L35" s="35"/>
      <c r="M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07" t="s">
        <v>50</v>
      </c>
      <c r="F36" s="115">
        <f>ROUND((SUM(BF92:BF276)),2)</f>
        <v>0</v>
      </c>
      <c r="G36" s="35"/>
      <c r="H36" s="35"/>
      <c r="I36" s="120">
        <v>0.15</v>
      </c>
      <c r="J36" s="35"/>
      <c r="K36" s="115">
        <f>ROUND(((SUM(BF92:BF276))*I36),2)</f>
        <v>0</v>
      </c>
      <c r="L36" s="35"/>
      <c r="M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51</v>
      </c>
      <c r="F37" s="115">
        <f>ROUND((SUM(BG92:BG276)),2)</f>
        <v>0</v>
      </c>
      <c r="G37" s="35"/>
      <c r="H37" s="35"/>
      <c r="I37" s="120">
        <v>0.21</v>
      </c>
      <c r="J37" s="35"/>
      <c r="K37" s="115">
        <f>0</f>
        <v>0</v>
      </c>
      <c r="L37" s="35"/>
      <c r="M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07" t="s">
        <v>52</v>
      </c>
      <c r="F38" s="115">
        <f>ROUND((SUM(BH92:BH276)),2)</f>
        <v>0</v>
      </c>
      <c r="G38" s="35"/>
      <c r="H38" s="35"/>
      <c r="I38" s="120">
        <v>0.15</v>
      </c>
      <c r="J38" s="35"/>
      <c r="K38" s="115">
        <f>0</f>
        <v>0</v>
      </c>
      <c r="L38" s="35"/>
      <c r="M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07" t="s">
        <v>53</v>
      </c>
      <c r="F39" s="115">
        <f>ROUND((SUM(BI92:BI276)),2)</f>
        <v>0</v>
      </c>
      <c r="G39" s="35"/>
      <c r="H39" s="35"/>
      <c r="I39" s="120">
        <v>0</v>
      </c>
      <c r="J39" s="35"/>
      <c r="K39" s="115">
        <f>0</f>
        <v>0</v>
      </c>
      <c r="L39" s="35"/>
      <c r="M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1"/>
      <c r="D41" s="122" t="s">
        <v>54</v>
      </c>
      <c r="E41" s="123"/>
      <c r="F41" s="123"/>
      <c r="G41" s="124" t="s">
        <v>55</v>
      </c>
      <c r="H41" s="125" t="s">
        <v>56</v>
      </c>
      <c r="I41" s="123"/>
      <c r="J41" s="123"/>
      <c r="K41" s="126">
        <f>SUM(K32:K39)</f>
        <v>0</v>
      </c>
      <c r="L41" s="127"/>
      <c r="M41" s="10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08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98</v>
      </c>
      <c r="D47" s="37"/>
      <c r="E47" s="37"/>
      <c r="F47" s="37"/>
      <c r="G47" s="37"/>
      <c r="H47" s="37"/>
      <c r="I47" s="37"/>
      <c r="J47" s="37"/>
      <c r="K47" s="37"/>
      <c r="L47" s="37"/>
      <c r="M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37"/>
      <c r="M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2" t="str">
        <f>E7</f>
        <v>MŠ K. H. Borovského, Sokolov, st.p.č. 3158, oprava elektroinstalace</v>
      </c>
      <c r="F50" s="373"/>
      <c r="G50" s="373"/>
      <c r="H50" s="373"/>
      <c r="I50" s="37"/>
      <c r="J50" s="37"/>
      <c r="K50" s="37"/>
      <c r="L50" s="37"/>
      <c r="M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>
      <c r="A51" s="35"/>
      <c r="B51" s="36"/>
      <c r="C51" s="30" t="s">
        <v>94</v>
      </c>
      <c r="D51" s="37"/>
      <c r="E51" s="37"/>
      <c r="F51" s="37"/>
      <c r="G51" s="37"/>
      <c r="H51" s="37"/>
      <c r="I51" s="37"/>
      <c r="J51" s="37"/>
      <c r="K51" s="37"/>
      <c r="L51" s="37"/>
      <c r="M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>
      <c r="A52" s="35"/>
      <c r="B52" s="36"/>
      <c r="C52" s="37"/>
      <c r="D52" s="37"/>
      <c r="E52" s="344" t="str">
        <f>E9</f>
        <v>etapa I st - Stavební část 2.NP</v>
      </c>
      <c r="F52" s="374"/>
      <c r="G52" s="374"/>
      <c r="H52" s="374"/>
      <c r="I52" s="37"/>
      <c r="J52" s="37"/>
      <c r="K52" s="37"/>
      <c r="L52" s="37"/>
      <c r="M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2" customHeight="1">
      <c r="A54" s="35"/>
      <c r="B54" s="36"/>
      <c r="C54" s="30" t="s">
        <v>25</v>
      </c>
      <c r="D54" s="37"/>
      <c r="E54" s="37"/>
      <c r="F54" s="28" t="str">
        <f>F12</f>
        <v>Sokolov</v>
      </c>
      <c r="G54" s="37"/>
      <c r="H54" s="37"/>
      <c r="I54" s="30" t="s">
        <v>27</v>
      </c>
      <c r="J54" s="60" t="str">
        <f>IF(J12="","",J12)</f>
        <v>12. 2. 2021</v>
      </c>
      <c r="K54" s="37"/>
      <c r="L54" s="37"/>
      <c r="M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5.2" customHeight="1">
      <c r="A56" s="35"/>
      <c r="B56" s="36"/>
      <c r="C56" s="30" t="s">
        <v>31</v>
      </c>
      <c r="D56" s="37"/>
      <c r="E56" s="37"/>
      <c r="F56" s="28" t="str">
        <f>E15</f>
        <v>Město Sokolov, Rokycanova 1929, Sokolov 356 01</v>
      </c>
      <c r="G56" s="37"/>
      <c r="H56" s="37"/>
      <c r="I56" s="30" t="s">
        <v>38</v>
      </c>
      <c r="J56" s="33" t="str">
        <f>E21</f>
        <v>Ing. Jiří Voráč</v>
      </c>
      <c r="K56" s="37"/>
      <c r="L56" s="37"/>
      <c r="M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5.2" customHeight="1">
      <c r="A57" s="35"/>
      <c r="B57" s="36"/>
      <c r="C57" s="30" t="s">
        <v>36</v>
      </c>
      <c r="D57" s="37"/>
      <c r="E57" s="37"/>
      <c r="F57" s="28" t="str">
        <f>IF(E18="","",E18)</f>
        <v>Vyplň údaj</v>
      </c>
      <c r="G57" s="37"/>
      <c r="H57" s="37"/>
      <c r="I57" s="30" t="s">
        <v>40</v>
      </c>
      <c r="J57" s="33" t="str">
        <f>E24</f>
        <v xml:space="preserve"> </v>
      </c>
      <c r="K57" s="37"/>
      <c r="L57" s="37"/>
      <c r="M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9.25" customHeight="1">
      <c r="A59" s="35"/>
      <c r="B59" s="36"/>
      <c r="C59" s="132" t="s">
        <v>99</v>
      </c>
      <c r="D59" s="133"/>
      <c r="E59" s="133"/>
      <c r="F59" s="133"/>
      <c r="G59" s="133"/>
      <c r="H59" s="133"/>
      <c r="I59" s="134" t="s">
        <v>100</v>
      </c>
      <c r="J59" s="134" t="s">
        <v>101</v>
      </c>
      <c r="K59" s="134" t="s">
        <v>102</v>
      </c>
      <c r="L59" s="133"/>
      <c r="M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08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2.9" customHeight="1">
      <c r="A61" s="35"/>
      <c r="B61" s="36"/>
      <c r="C61" s="135" t="s">
        <v>78</v>
      </c>
      <c r="D61" s="37"/>
      <c r="E61" s="37"/>
      <c r="F61" s="37"/>
      <c r="G61" s="37"/>
      <c r="H61" s="37"/>
      <c r="I61" s="78">
        <f aca="true" t="shared" si="0" ref="I61:J63">Q92</f>
        <v>0</v>
      </c>
      <c r="J61" s="78">
        <f t="shared" si="0"/>
        <v>0</v>
      </c>
      <c r="K61" s="78">
        <f>K92</f>
        <v>0</v>
      </c>
      <c r="L61" s="37"/>
      <c r="M61" s="108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U61" s="18" t="s">
        <v>103</v>
      </c>
    </row>
    <row r="62" spans="2:13" s="9" customFormat="1" ht="24.95" customHeight="1">
      <c r="B62" s="136"/>
      <c r="C62" s="137"/>
      <c r="D62" s="138" t="s">
        <v>620</v>
      </c>
      <c r="E62" s="139"/>
      <c r="F62" s="139"/>
      <c r="G62" s="139"/>
      <c r="H62" s="139"/>
      <c r="I62" s="140">
        <f t="shared" si="0"/>
        <v>0</v>
      </c>
      <c r="J62" s="140">
        <f t="shared" si="0"/>
        <v>0</v>
      </c>
      <c r="K62" s="140">
        <f>K93</f>
        <v>0</v>
      </c>
      <c r="L62" s="137"/>
      <c r="M62" s="141"/>
    </row>
    <row r="63" spans="2:13" s="10" customFormat="1" ht="19.9" customHeight="1">
      <c r="B63" s="142"/>
      <c r="C63" s="143"/>
      <c r="D63" s="144" t="s">
        <v>105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6">
        <f>K94</f>
        <v>0</v>
      </c>
      <c r="L63" s="143"/>
      <c r="M63" s="147"/>
    </row>
    <row r="64" spans="2:13" s="10" customFormat="1" ht="19.9" customHeight="1">
      <c r="B64" s="142"/>
      <c r="C64" s="143"/>
      <c r="D64" s="144" t="s">
        <v>107</v>
      </c>
      <c r="E64" s="145"/>
      <c r="F64" s="145"/>
      <c r="G64" s="145"/>
      <c r="H64" s="145"/>
      <c r="I64" s="146">
        <f>Q105</f>
        <v>0</v>
      </c>
      <c r="J64" s="146">
        <f>R105</f>
        <v>0</v>
      </c>
      <c r="K64" s="146">
        <f>K105</f>
        <v>0</v>
      </c>
      <c r="L64" s="143"/>
      <c r="M64" s="147"/>
    </row>
    <row r="65" spans="2:13" s="10" customFormat="1" ht="19.9" customHeight="1">
      <c r="B65" s="142"/>
      <c r="C65" s="143"/>
      <c r="D65" s="144" t="s">
        <v>108</v>
      </c>
      <c r="E65" s="145"/>
      <c r="F65" s="145"/>
      <c r="G65" s="145"/>
      <c r="H65" s="145"/>
      <c r="I65" s="146">
        <f>Q115</f>
        <v>0</v>
      </c>
      <c r="J65" s="146">
        <f>R115</f>
        <v>0</v>
      </c>
      <c r="K65" s="146">
        <f>K115</f>
        <v>0</v>
      </c>
      <c r="L65" s="143"/>
      <c r="M65" s="147"/>
    </row>
    <row r="66" spans="2:13" s="9" customFormat="1" ht="24.95" customHeight="1">
      <c r="B66" s="136"/>
      <c r="C66" s="137"/>
      <c r="D66" s="138" t="s">
        <v>621</v>
      </c>
      <c r="E66" s="139"/>
      <c r="F66" s="139"/>
      <c r="G66" s="139"/>
      <c r="H66" s="139"/>
      <c r="I66" s="140">
        <f>Q118</f>
        <v>0</v>
      </c>
      <c r="J66" s="140">
        <f>R118</f>
        <v>0</v>
      </c>
      <c r="K66" s="140">
        <f>K118</f>
        <v>0</v>
      </c>
      <c r="L66" s="137"/>
      <c r="M66" s="141"/>
    </row>
    <row r="67" spans="2:13" s="10" customFormat="1" ht="19.9" customHeight="1">
      <c r="B67" s="142"/>
      <c r="C67" s="143"/>
      <c r="D67" s="144" t="s">
        <v>622</v>
      </c>
      <c r="E67" s="145"/>
      <c r="F67" s="145"/>
      <c r="G67" s="145"/>
      <c r="H67" s="145"/>
      <c r="I67" s="146">
        <f>Q119</f>
        <v>0</v>
      </c>
      <c r="J67" s="146">
        <f>R119</f>
        <v>0</v>
      </c>
      <c r="K67" s="146">
        <f>K119</f>
        <v>0</v>
      </c>
      <c r="L67" s="143"/>
      <c r="M67" s="147"/>
    </row>
    <row r="68" spans="2:13" s="10" customFormat="1" ht="19.9" customHeight="1">
      <c r="B68" s="142"/>
      <c r="C68" s="143"/>
      <c r="D68" s="144" t="s">
        <v>623</v>
      </c>
      <c r="E68" s="145"/>
      <c r="F68" s="145"/>
      <c r="G68" s="145"/>
      <c r="H68" s="145"/>
      <c r="I68" s="146">
        <f>Q126</f>
        <v>0</v>
      </c>
      <c r="J68" s="146">
        <f>R126</f>
        <v>0</v>
      </c>
      <c r="K68" s="146">
        <f>K126</f>
        <v>0</v>
      </c>
      <c r="L68" s="143"/>
      <c r="M68" s="147"/>
    </row>
    <row r="69" spans="2:13" s="10" customFormat="1" ht="19.9" customHeight="1">
      <c r="B69" s="142"/>
      <c r="C69" s="143"/>
      <c r="D69" s="144" t="s">
        <v>624</v>
      </c>
      <c r="E69" s="145"/>
      <c r="F69" s="145"/>
      <c r="G69" s="145"/>
      <c r="H69" s="145"/>
      <c r="I69" s="146">
        <f>Q138</f>
        <v>0</v>
      </c>
      <c r="J69" s="146">
        <f>R138</f>
        <v>0</v>
      </c>
      <c r="K69" s="146">
        <f>K138</f>
        <v>0</v>
      </c>
      <c r="L69" s="143"/>
      <c r="M69" s="147"/>
    </row>
    <row r="70" spans="2:13" s="10" customFormat="1" ht="19.9" customHeight="1">
      <c r="B70" s="142"/>
      <c r="C70" s="143"/>
      <c r="D70" s="144" t="s">
        <v>625</v>
      </c>
      <c r="E70" s="145"/>
      <c r="F70" s="145"/>
      <c r="G70" s="145"/>
      <c r="H70" s="145"/>
      <c r="I70" s="146">
        <f>Q151</f>
        <v>0</v>
      </c>
      <c r="J70" s="146">
        <f>R151</f>
        <v>0</v>
      </c>
      <c r="K70" s="146">
        <f>K151</f>
        <v>0</v>
      </c>
      <c r="L70" s="143"/>
      <c r="M70" s="147"/>
    </row>
    <row r="71" spans="2:13" s="9" customFormat="1" ht="24.95" customHeight="1">
      <c r="B71" s="136"/>
      <c r="C71" s="137"/>
      <c r="D71" s="138" t="s">
        <v>626</v>
      </c>
      <c r="E71" s="139"/>
      <c r="F71" s="139"/>
      <c r="G71" s="139"/>
      <c r="H71" s="139"/>
      <c r="I71" s="140">
        <f>Q259</f>
        <v>0</v>
      </c>
      <c r="J71" s="140">
        <f>R259</f>
        <v>0</v>
      </c>
      <c r="K71" s="140">
        <f>K259</f>
        <v>0</v>
      </c>
      <c r="L71" s="137"/>
      <c r="M71" s="141"/>
    </row>
    <row r="72" spans="2:13" s="9" customFormat="1" ht="24.95" customHeight="1">
      <c r="B72" s="136"/>
      <c r="C72" s="137"/>
      <c r="D72" s="138" t="s">
        <v>627</v>
      </c>
      <c r="E72" s="139"/>
      <c r="F72" s="139"/>
      <c r="G72" s="139"/>
      <c r="H72" s="139"/>
      <c r="I72" s="140">
        <f>Q274</f>
        <v>0</v>
      </c>
      <c r="J72" s="140">
        <f>R274</f>
        <v>0</v>
      </c>
      <c r="K72" s="140">
        <f>K274</f>
        <v>0</v>
      </c>
      <c r="L72" s="137"/>
      <c r="M72" s="141"/>
    </row>
    <row r="73" spans="1:31" s="2" customFormat="1" ht="21.7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6.9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5" customHeight="1">
      <c r="A79" s="35"/>
      <c r="B79" s="36"/>
      <c r="C79" s="24" t="s">
        <v>114</v>
      </c>
      <c r="D79" s="37"/>
      <c r="E79" s="37"/>
      <c r="F79" s="37"/>
      <c r="G79" s="37"/>
      <c r="H79" s="37"/>
      <c r="I79" s="37"/>
      <c r="J79" s="37"/>
      <c r="K79" s="37"/>
      <c r="L79" s="37"/>
      <c r="M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17</v>
      </c>
      <c r="D81" s="37"/>
      <c r="E81" s="37"/>
      <c r="F81" s="37"/>
      <c r="G81" s="37"/>
      <c r="H81" s="37"/>
      <c r="I81" s="37"/>
      <c r="J81" s="37"/>
      <c r="K81" s="37"/>
      <c r="L81" s="37"/>
      <c r="M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72" t="str">
        <f>E7</f>
        <v>MŠ K. H. Borovského, Sokolov, st.p.č. 3158, oprava elektroinstalace</v>
      </c>
      <c r="F82" s="373"/>
      <c r="G82" s="373"/>
      <c r="H82" s="373"/>
      <c r="I82" s="37"/>
      <c r="J82" s="37"/>
      <c r="K82" s="37"/>
      <c r="L82" s="37"/>
      <c r="M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94</v>
      </c>
      <c r="D83" s="37"/>
      <c r="E83" s="37"/>
      <c r="F83" s="37"/>
      <c r="G83" s="37"/>
      <c r="H83" s="37"/>
      <c r="I83" s="37"/>
      <c r="J83" s="37"/>
      <c r="K83" s="37"/>
      <c r="L83" s="37"/>
      <c r="M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44" t="str">
        <f>E9</f>
        <v>etapa I st - Stavební část 2.NP</v>
      </c>
      <c r="F84" s="374"/>
      <c r="G84" s="374"/>
      <c r="H84" s="374"/>
      <c r="I84" s="37"/>
      <c r="J84" s="37"/>
      <c r="K84" s="37"/>
      <c r="L84" s="37"/>
      <c r="M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25</v>
      </c>
      <c r="D86" s="37"/>
      <c r="E86" s="37"/>
      <c r="F86" s="28" t="str">
        <f>F12</f>
        <v>Sokolov</v>
      </c>
      <c r="G86" s="37"/>
      <c r="H86" s="37"/>
      <c r="I86" s="30" t="s">
        <v>27</v>
      </c>
      <c r="J86" s="60" t="str">
        <f>IF(J12="","",J12)</f>
        <v>12. 2. 2021</v>
      </c>
      <c r="K86" s="37"/>
      <c r="L86" s="37"/>
      <c r="M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31</v>
      </c>
      <c r="D88" s="37"/>
      <c r="E88" s="37"/>
      <c r="F88" s="28" t="str">
        <f>E15</f>
        <v>Město Sokolov, Rokycanova 1929, Sokolov 356 01</v>
      </c>
      <c r="G88" s="37"/>
      <c r="H88" s="37"/>
      <c r="I88" s="30" t="s">
        <v>38</v>
      </c>
      <c r="J88" s="33" t="str">
        <f>E21</f>
        <v>Ing. Jiří Voráč</v>
      </c>
      <c r="K88" s="37"/>
      <c r="L88" s="37"/>
      <c r="M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36</v>
      </c>
      <c r="D89" s="37"/>
      <c r="E89" s="37"/>
      <c r="F89" s="28" t="str">
        <f>IF(E18="","",E18)</f>
        <v>Vyplň údaj</v>
      </c>
      <c r="G89" s="37"/>
      <c r="H89" s="37"/>
      <c r="I89" s="30" t="s">
        <v>40</v>
      </c>
      <c r="J89" s="33" t="str">
        <f>E24</f>
        <v xml:space="preserve"> </v>
      </c>
      <c r="K89" s="37"/>
      <c r="L89" s="37"/>
      <c r="M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108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48"/>
      <c r="B91" s="149"/>
      <c r="C91" s="150" t="s">
        <v>115</v>
      </c>
      <c r="D91" s="151" t="s">
        <v>63</v>
      </c>
      <c r="E91" s="151" t="s">
        <v>59</v>
      </c>
      <c r="F91" s="151" t="s">
        <v>60</v>
      </c>
      <c r="G91" s="151" t="s">
        <v>116</v>
      </c>
      <c r="H91" s="151" t="s">
        <v>117</v>
      </c>
      <c r="I91" s="151" t="s">
        <v>118</v>
      </c>
      <c r="J91" s="151" t="s">
        <v>119</v>
      </c>
      <c r="K91" s="151" t="s">
        <v>102</v>
      </c>
      <c r="L91" s="152" t="s">
        <v>120</v>
      </c>
      <c r="M91" s="153"/>
      <c r="N91" s="69" t="s">
        <v>33</v>
      </c>
      <c r="O91" s="70" t="s">
        <v>48</v>
      </c>
      <c r="P91" s="70" t="s">
        <v>121</v>
      </c>
      <c r="Q91" s="70" t="s">
        <v>122</v>
      </c>
      <c r="R91" s="70" t="s">
        <v>123</v>
      </c>
      <c r="S91" s="70" t="s">
        <v>124</v>
      </c>
      <c r="T91" s="70" t="s">
        <v>125</v>
      </c>
      <c r="U91" s="70" t="s">
        <v>126</v>
      </c>
      <c r="V91" s="70" t="s">
        <v>127</v>
      </c>
      <c r="W91" s="70" t="s">
        <v>128</v>
      </c>
      <c r="X91" s="71" t="s">
        <v>129</v>
      </c>
      <c r="Y91" s="148"/>
      <c r="Z91" s="148"/>
      <c r="AA91" s="148"/>
      <c r="AB91" s="148"/>
      <c r="AC91" s="148"/>
      <c r="AD91" s="148"/>
      <c r="AE91" s="148"/>
    </row>
    <row r="92" spans="1:63" s="2" customFormat="1" ht="22.9" customHeight="1">
      <c r="A92" s="35"/>
      <c r="B92" s="36"/>
      <c r="C92" s="76" t="s">
        <v>130</v>
      </c>
      <c r="D92" s="37"/>
      <c r="E92" s="37"/>
      <c r="F92" s="37"/>
      <c r="G92" s="37"/>
      <c r="H92" s="37"/>
      <c r="I92" s="37"/>
      <c r="J92" s="37"/>
      <c r="K92" s="154">
        <f>BK92</f>
        <v>0</v>
      </c>
      <c r="L92" s="37"/>
      <c r="M92" s="40"/>
      <c r="N92" s="72"/>
      <c r="O92" s="155"/>
      <c r="P92" s="73"/>
      <c r="Q92" s="156">
        <f>Q93+Q118+Q259+Q274</f>
        <v>0</v>
      </c>
      <c r="R92" s="156">
        <f>R93+R118+R259+R274</f>
        <v>0</v>
      </c>
      <c r="S92" s="73"/>
      <c r="T92" s="157">
        <f>T93+T118+T259+T274</f>
        <v>0</v>
      </c>
      <c r="U92" s="73"/>
      <c r="V92" s="157">
        <f>V93+V118+V259+V274</f>
        <v>0.7289481200000001</v>
      </c>
      <c r="W92" s="73"/>
      <c r="X92" s="158">
        <f>X93+X118+X259+X274</f>
        <v>0.39246178000000004</v>
      </c>
      <c r="Y92" s="35"/>
      <c r="Z92" s="35"/>
      <c r="AA92" s="35"/>
      <c r="AB92" s="35"/>
      <c r="AC92" s="35"/>
      <c r="AD92" s="35"/>
      <c r="AE92" s="35"/>
      <c r="AT92" s="18" t="s">
        <v>79</v>
      </c>
      <c r="AU92" s="18" t="s">
        <v>103</v>
      </c>
      <c r="BK92" s="159">
        <f>BK93+BK118+BK259+BK274</f>
        <v>0</v>
      </c>
    </row>
    <row r="93" spans="2:63" s="12" customFormat="1" ht="25.9" customHeight="1">
      <c r="B93" s="160"/>
      <c r="C93" s="161"/>
      <c r="D93" s="162" t="s">
        <v>79</v>
      </c>
      <c r="E93" s="163" t="s">
        <v>131</v>
      </c>
      <c r="F93" s="163" t="s">
        <v>628</v>
      </c>
      <c r="G93" s="161"/>
      <c r="H93" s="161"/>
      <c r="I93" s="164"/>
      <c r="J93" s="164"/>
      <c r="K93" s="165">
        <f>BK93</f>
        <v>0</v>
      </c>
      <c r="L93" s="161"/>
      <c r="M93" s="166"/>
      <c r="N93" s="167"/>
      <c r="O93" s="168"/>
      <c r="P93" s="168"/>
      <c r="Q93" s="169">
        <f>Q94+Q105+Q115</f>
        <v>0</v>
      </c>
      <c r="R93" s="169">
        <f>R94+R105+R115</f>
        <v>0</v>
      </c>
      <c r="S93" s="168"/>
      <c r="T93" s="170">
        <f>T94+T105+T115</f>
        <v>0</v>
      </c>
      <c r="U93" s="168"/>
      <c r="V93" s="170">
        <f>V94+V105+V115</f>
        <v>0.2724258</v>
      </c>
      <c r="W93" s="168"/>
      <c r="X93" s="171">
        <f>X94+X105+X115</f>
        <v>0</v>
      </c>
      <c r="AR93" s="172" t="s">
        <v>24</v>
      </c>
      <c r="AT93" s="173" t="s">
        <v>79</v>
      </c>
      <c r="AU93" s="173" t="s">
        <v>80</v>
      </c>
      <c r="AY93" s="172" t="s">
        <v>132</v>
      </c>
      <c r="BK93" s="174">
        <f>BK94+BK105+BK115</f>
        <v>0</v>
      </c>
    </row>
    <row r="94" spans="2:63" s="12" customFormat="1" ht="22.9" customHeight="1">
      <c r="B94" s="160"/>
      <c r="C94" s="161"/>
      <c r="D94" s="162" t="s">
        <v>79</v>
      </c>
      <c r="E94" s="175" t="s">
        <v>133</v>
      </c>
      <c r="F94" s="175" t="s">
        <v>134</v>
      </c>
      <c r="G94" s="161"/>
      <c r="H94" s="161"/>
      <c r="I94" s="164"/>
      <c r="J94" s="164"/>
      <c r="K94" s="176">
        <f>BK94</f>
        <v>0</v>
      </c>
      <c r="L94" s="161"/>
      <c r="M94" s="166"/>
      <c r="N94" s="167"/>
      <c r="O94" s="168"/>
      <c r="P94" s="168"/>
      <c r="Q94" s="169">
        <f>SUM(Q95:Q104)</f>
        <v>0</v>
      </c>
      <c r="R94" s="169">
        <f>SUM(R95:R104)</f>
        <v>0</v>
      </c>
      <c r="S94" s="168"/>
      <c r="T94" s="170">
        <f>SUM(T95:T104)</f>
        <v>0</v>
      </c>
      <c r="U94" s="168"/>
      <c r="V94" s="170">
        <f>SUM(V95:V104)</f>
        <v>0.2724258</v>
      </c>
      <c r="W94" s="168"/>
      <c r="X94" s="171">
        <f>SUM(X95:X104)</f>
        <v>0</v>
      </c>
      <c r="AR94" s="172" t="s">
        <v>24</v>
      </c>
      <c r="AT94" s="173" t="s">
        <v>79</v>
      </c>
      <c r="AU94" s="173" t="s">
        <v>24</v>
      </c>
      <c r="AY94" s="172" t="s">
        <v>132</v>
      </c>
      <c r="BK94" s="174">
        <f>SUM(BK95:BK104)</f>
        <v>0</v>
      </c>
    </row>
    <row r="95" spans="1:65" s="2" customFormat="1" ht="24.2" customHeight="1">
      <c r="A95" s="35"/>
      <c r="B95" s="36"/>
      <c r="C95" s="177" t="s">
        <v>24</v>
      </c>
      <c r="D95" s="177" t="s">
        <v>135</v>
      </c>
      <c r="E95" s="178" t="s">
        <v>629</v>
      </c>
      <c r="F95" s="179" t="s">
        <v>630</v>
      </c>
      <c r="G95" s="180" t="s">
        <v>138</v>
      </c>
      <c r="H95" s="181">
        <v>18.369</v>
      </c>
      <c r="I95" s="182"/>
      <c r="J95" s="182"/>
      <c r="K95" s="183">
        <f>ROUND(P95*H95,2)</f>
        <v>0</v>
      </c>
      <c r="L95" s="179" t="s">
        <v>193</v>
      </c>
      <c r="M95" s="40"/>
      <c r="N95" s="184" t="s">
        <v>33</v>
      </c>
      <c r="O95" s="185" t="s">
        <v>49</v>
      </c>
      <c r="P95" s="186">
        <f>I95+J95</f>
        <v>0</v>
      </c>
      <c r="Q95" s="186">
        <f>ROUND(I95*H95,2)</f>
        <v>0</v>
      </c>
      <c r="R95" s="186">
        <f>ROUND(J95*H95,2)</f>
        <v>0</v>
      </c>
      <c r="S95" s="65"/>
      <c r="T95" s="187">
        <f>S95*H95</f>
        <v>0</v>
      </c>
      <c r="U95" s="187">
        <v>0.003</v>
      </c>
      <c r="V95" s="187">
        <f>U95*H95</f>
        <v>0.055107</v>
      </c>
      <c r="W95" s="187">
        <v>0</v>
      </c>
      <c r="X95" s="188">
        <f>W95*H95</f>
        <v>0</v>
      </c>
      <c r="Y95" s="35"/>
      <c r="Z95" s="35"/>
      <c r="AA95" s="35"/>
      <c r="AB95" s="35"/>
      <c r="AC95" s="35"/>
      <c r="AD95" s="35"/>
      <c r="AE95" s="35"/>
      <c r="AR95" s="189" t="s">
        <v>140</v>
      </c>
      <c r="AT95" s="189" t="s">
        <v>135</v>
      </c>
      <c r="AU95" s="189" t="s">
        <v>89</v>
      </c>
      <c r="AY95" s="18" t="s">
        <v>132</v>
      </c>
      <c r="BE95" s="190">
        <f>IF(O95="základní",K95,0)</f>
        <v>0</v>
      </c>
      <c r="BF95" s="190">
        <f>IF(O95="snížená",K95,0)</f>
        <v>0</v>
      </c>
      <c r="BG95" s="190">
        <f>IF(O95="zákl. přenesená",K95,0)</f>
        <v>0</v>
      </c>
      <c r="BH95" s="190">
        <f>IF(O95="sníž. přenesená",K95,0)</f>
        <v>0</v>
      </c>
      <c r="BI95" s="190">
        <f>IF(O95="nulová",K95,0)</f>
        <v>0</v>
      </c>
      <c r="BJ95" s="18" t="s">
        <v>24</v>
      </c>
      <c r="BK95" s="190">
        <f>ROUND(P95*H95,2)</f>
        <v>0</v>
      </c>
      <c r="BL95" s="18" t="s">
        <v>140</v>
      </c>
      <c r="BM95" s="189" t="s">
        <v>631</v>
      </c>
    </row>
    <row r="96" spans="1:47" s="2" customFormat="1" ht="11.25">
      <c r="A96" s="35"/>
      <c r="B96" s="36"/>
      <c r="C96" s="37"/>
      <c r="D96" s="191" t="s">
        <v>142</v>
      </c>
      <c r="E96" s="37"/>
      <c r="F96" s="192" t="s">
        <v>632</v>
      </c>
      <c r="G96" s="37"/>
      <c r="H96" s="37"/>
      <c r="I96" s="193"/>
      <c r="J96" s="193"/>
      <c r="K96" s="37"/>
      <c r="L96" s="37"/>
      <c r="M96" s="40"/>
      <c r="N96" s="194"/>
      <c r="O96" s="195"/>
      <c r="P96" s="65"/>
      <c r="Q96" s="65"/>
      <c r="R96" s="65"/>
      <c r="S96" s="65"/>
      <c r="T96" s="65"/>
      <c r="U96" s="65"/>
      <c r="V96" s="65"/>
      <c r="W96" s="65"/>
      <c r="X96" s="66"/>
      <c r="Y96" s="35"/>
      <c r="Z96" s="35"/>
      <c r="AA96" s="35"/>
      <c r="AB96" s="35"/>
      <c r="AC96" s="35"/>
      <c r="AD96" s="35"/>
      <c r="AE96" s="35"/>
      <c r="AT96" s="18" t="s">
        <v>142</v>
      </c>
      <c r="AU96" s="18" t="s">
        <v>89</v>
      </c>
    </row>
    <row r="97" spans="2:51" s="13" customFormat="1" ht="11.25">
      <c r="B97" s="196"/>
      <c r="C97" s="197"/>
      <c r="D97" s="191" t="s">
        <v>144</v>
      </c>
      <c r="E97" s="198" t="s">
        <v>33</v>
      </c>
      <c r="F97" s="199" t="s">
        <v>633</v>
      </c>
      <c r="G97" s="197"/>
      <c r="H97" s="200">
        <v>17.589</v>
      </c>
      <c r="I97" s="201"/>
      <c r="J97" s="201"/>
      <c r="K97" s="197"/>
      <c r="L97" s="197"/>
      <c r="M97" s="202"/>
      <c r="N97" s="203"/>
      <c r="O97" s="204"/>
      <c r="P97" s="204"/>
      <c r="Q97" s="204"/>
      <c r="R97" s="204"/>
      <c r="S97" s="204"/>
      <c r="T97" s="204"/>
      <c r="U97" s="204"/>
      <c r="V97" s="204"/>
      <c r="W97" s="204"/>
      <c r="X97" s="205"/>
      <c r="AT97" s="206" t="s">
        <v>144</v>
      </c>
      <c r="AU97" s="206" t="s">
        <v>89</v>
      </c>
      <c r="AV97" s="13" t="s">
        <v>89</v>
      </c>
      <c r="AW97" s="13" t="s">
        <v>5</v>
      </c>
      <c r="AX97" s="13" t="s">
        <v>80</v>
      </c>
      <c r="AY97" s="206" t="s">
        <v>132</v>
      </c>
    </row>
    <row r="98" spans="2:51" s="13" customFormat="1" ht="11.25">
      <c r="B98" s="196"/>
      <c r="C98" s="197"/>
      <c r="D98" s="191" t="s">
        <v>144</v>
      </c>
      <c r="E98" s="198" t="s">
        <v>33</v>
      </c>
      <c r="F98" s="199" t="s">
        <v>634</v>
      </c>
      <c r="G98" s="197"/>
      <c r="H98" s="200">
        <v>0.78</v>
      </c>
      <c r="I98" s="201"/>
      <c r="J98" s="201"/>
      <c r="K98" s="197"/>
      <c r="L98" s="197"/>
      <c r="M98" s="202"/>
      <c r="N98" s="203"/>
      <c r="O98" s="204"/>
      <c r="P98" s="204"/>
      <c r="Q98" s="204"/>
      <c r="R98" s="204"/>
      <c r="S98" s="204"/>
      <c r="T98" s="204"/>
      <c r="U98" s="204"/>
      <c r="V98" s="204"/>
      <c r="W98" s="204"/>
      <c r="X98" s="205"/>
      <c r="AT98" s="206" t="s">
        <v>144</v>
      </c>
      <c r="AU98" s="206" t="s">
        <v>89</v>
      </c>
      <c r="AV98" s="13" t="s">
        <v>89</v>
      </c>
      <c r="AW98" s="13" t="s">
        <v>5</v>
      </c>
      <c r="AX98" s="13" t="s">
        <v>80</v>
      </c>
      <c r="AY98" s="206" t="s">
        <v>132</v>
      </c>
    </row>
    <row r="99" spans="1:65" s="2" customFormat="1" ht="24.2" customHeight="1">
      <c r="A99" s="35"/>
      <c r="B99" s="36"/>
      <c r="C99" s="177" t="s">
        <v>89</v>
      </c>
      <c r="D99" s="177" t="s">
        <v>135</v>
      </c>
      <c r="E99" s="178" t="s">
        <v>635</v>
      </c>
      <c r="F99" s="179" t="s">
        <v>636</v>
      </c>
      <c r="G99" s="180" t="s">
        <v>162</v>
      </c>
      <c r="H99" s="181">
        <v>3</v>
      </c>
      <c r="I99" s="182"/>
      <c r="J99" s="182"/>
      <c r="K99" s="183">
        <f>ROUND(P99*H99,2)</f>
        <v>0</v>
      </c>
      <c r="L99" s="179" t="s">
        <v>193</v>
      </c>
      <c r="M99" s="40"/>
      <c r="N99" s="184" t="s">
        <v>33</v>
      </c>
      <c r="O99" s="185" t="s">
        <v>49</v>
      </c>
      <c r="P99" s="186">
        <f>I99+J99</f>
        <v>0</v>
      </c>
      <c r="Q99" s="186">
        <f>ROUND(I99*H99,2)</f>
        <v>0</v>
      </c>
      <c r="R99" s="186">
        <f>ROUND(J99*H99,2)</f>
        <v>0</v>
      </c>
      <c r="S99" s="65"/>
      <c r="T99" s="187">
        <f>S99*H99</f>
        <v>0</v>
      </c>
      <c r="U99" s="187">
        <v>0.0406</v>
      </c>
      <c r="V99" s="187">
        <f>U99*H99</f>
        <v>0.12179999999999999</v>
      </c>
      <c r="W99" s="187">
        <v>0</v>
      </c>
      <c r="X99" s="188">
        <f>W99*H99</f>
        <v>0</v>
      </c>
      <c r="Y99" s="35"/>
      <c r="Z99" s="35"/>
      <c r="AA99" s="35"/>
      <c r="AB99" s="35"/>
      <c r="AC99" s="35"/>
      <c r="AD99" s="35"/>
      <c r="AE99" s="35"/>
      <c r="AR99" s="189" t="s">
        <v>140</v>
      </c>
      <c r="AT99" s="189" t="s">
        <v>135</v>
      </c>
      <c r="AU99" s="189" t="s">
        <v>89</v>
      </c>
      <c r="AY99" s="18" t="s">
        <v>132</v>
      </c>
      <c r="BE99" s="190">
        <f>IF(O99="základní",K99,0)</f>
        <v>0</v>
      </c>
      <c r="BF99" s="190">
        <f>IF(O99="snížená",K99,0)</f>
        <v>0</v>
      </c>
      <c r="BG99" s="190">
        <f>IF(O99="zákl. přenesená",K99,0)</f>
        <v>0</v>
      </c>
      <c r="BH99" s="190">
        <f>IF(O99="sníž. přenesená",K99,0)</f>
        <v>0</v>
      </c>
      <c r="BI99" s="190">
        <f>IF(O99="nulová",K99,0)</f>
        <v>0</v>
      </c>
      <c r="BJ99" s="18" t="s">
        <v>24</v>
      </c>
      <c r="BK99" s="190">
        <f>ROUND(P99*H99,2)</f>
        <v>0</v>
      </c>
      <c r="BL99" s="18" t="s">
        <v>140</v>
      </c>
      <c r="BM99" s="189" t="s">
        <v>637</v>
      </c>
    </row>
    <row r="100" spans="1:47" s="2" customFormat="1" ht="11.25">
      <c r="A100" s="35"/>
      <c r="B100" s="36"/>
      <c r="C100" s="37"/>
      <c r="D100" s="191" t="s">
        <v>142</v>
      </c>
      <c r="E100" s="37"/>
      <c r="F100" s="192" t="s">
        <v>638</v>
      </c>
      <c r="G100" s="37"/>
      <c r="H100" s="37"/>
      <c r="I100" s="193"/>
      <c r="J100" s="193"/>
      <c r="K100" s="37"/>
      <c r="L100" s="37"/>
      <c r="M100" s="40"/>
      <c r="N100" s="194"/>
      <c r="O100" s="195"/>
      <c r="P100" s="65"/>
      <c r="Q100" s="65"/>
      <c r="R100" s="65"/>
      <c r="S100" s="65"/>
      <c r="T100" s="65"/>
      <c r="U100" s="65"/>
      <c r="V100" s="65"/>
      <c r="W100" s="65"/>
      <c r="X100" s="66"/>
      <c r="Y100" s="35"/>
      <c r="Z100" s="35"/>
      <c r="AA100" s="35"/>
      <c r="AB100" s="35"/>
      <c r="AC100" s="35"/>
      <c r="AD100" s="35"/>
      <c r="AE100" s="35"/>
      <c r="AT100" s="18" t="s">
        <v>142</v>
      </c>
      <c r="AU100" s="18" t="s">
        <v>89</v>
      </c>
    </row>
    <row r="101" spans="1:65" s="2" customFormat="1" ht="24.2" customHeight="1">
      <c r="A101" s="35"/>
      <c r="B101" s="36"/>
      <c r="C101" s="177" t="s">
        <v>159</v>
      </c>
      <c r="D101" s="177" t="s">
        <v>135</v>
      </c>
      <c r="E101" s="178" t="s">
        <v>639</v>
      </c>
      <c r="F101" s="179" t="s">
        <v>640</v>
      </c>
      <c r="G101" s="180" t="s">
        <v>138</v>
      </c>
      <c r="H101" s="181">
        <v>18.369</v>
      </c>
      <c r="I101" s="182"/>
      <c r="J101" s="182"/>
      <c r="K101" s="183">
        <f>ROUND(P101*H101,2)</f>
        <v>0</v>
      </c>
      <c r="L101" s="179" t="s">
        <v>193</v>
      </c>
      <c r="M101" s="40"/>
      <c r="N101" s="184" t="s">
        <v>33</v>
      </c>
      <c r="O101" s="185" t="s">
        <v>49</v>
      </c>
      <c r="P101" s="186">
        <f>I101+J101</f>
        <v>0</v>
      </c>
      <c r="Q101" s="186">
        <f>ROUND(I101*H101,2)</f>
        <v>0</v>
      </c>
      <c r="R101" s="186">
        <f>ROUND(J101*H101,2)</f>
        <v>0</v>
      </c>
      <c r="S101" s="65"/>
      <c r="T101" s="187">
        <f>S101*H101</f>
        <v>0</v>
      </c>
      <c r="U101" s="187">
        <v>0.0052</v>
      </c>
      <c r="V101" s="187">
        <f>U101*H101</f>
        <v>0.0955188</v>
      </c>
      <c r="W101" s="187">
        <v>0</v>
      </c>
      <c r="X101" s="188">
        <f>W101*H101</f>
        <v>0</v>
      </c>
      <c r="Y101" s="35"/>
      <c r="Z101" s="35"/>
      <c r="AA101" s="35"/>
      <c r="AB101" s="35"/>
      <c r="AC101" s="35"/>
      <c r="AD101" s="35"/>
      <c r="AE101" s="35"/>
      <c r="AR101" s="189" t="s">
        <v>140</v>
      </c>
      <c r="AT101" s="189" t="s">
        <v>135</v>
      </c>
      <c r="AU101" s="189" t="s">
        <v>89</v>
      </c>
      <c r="AY101" s="18" t="s">
        <v>132</v>
      </c>
      <c r="BE101" s="190">
        <f>IF(O101="základní",K101,0)</f>
        <v>0</v>
      </c>
      <c r="BF101" s="190">
        <f>IF(O101="snížená",K101,0)</f>
        <v>0</v>
      </c>
      <c r="BG101" s="190">
        <f>IF(O101="zákl. přenesená",K101,0)</f>
        <v>0</v>
      </c>
      <c r="BH101" s="190">
        <f>IF(O101="sníž. přenesená",K101,0)</f>
        <v>0</v>
      </c>
      <c r="BI101" s="190">
        <f>IF(O101="nulová",K101,0)</f>
        <v>0</v>
      </c>
      <c r="BJ101" s="18" t="s">
        <v>24</v>
      </c>
      <c r="BK101" s="190">
        <f>ROUND(P101*H101,2)</f>
        <v>0</v>
      </c>
      <c r="BL101" s="18" t="s">
        <v>140</v>
      </c>
      <c r="BM101" s="189" t="s">
        <v>641</v>
      </c>
    </row>
    <row r="102" spans="1:47" s="2" customFormat="1" ht="11.25">
      <c r="A102" s="35"/>
      <c r="B102" s="36"/>
      <c r="C102" s="37"/>
      <c r="D102" s="191" t="s">
        <v>142</v>
      </c>
      <c r="E102" s="37"/>
      <c r="F102" s="192" t="s">
        <v>642</v>
      </c>
      <c r="G102" s="37"/>
      <c r="H102" s="37"/>
      <c r="I102" s="193"/>
      <c r="J102" s="193"/>
      <c r="K102" s="37"/>
      <c r="L102" s="37"/>
      <c r="M102" s="40"/>
      <c r="N102" s="194"/>
      <c r="O102" s="195"/>
      <c r="P102" s="65"/>
      <c r="Q102" s="65"/>
      <c r="R102" s="65"/>
      <c r="S102" s="65"/>
      <c r="T102" s="65"/>
      <c r="U102" s="65"/>
      <c r="V102" s="65"/>
      <c r="W102" s="65"/>
      <c r="X102" s="66"/>
      <c r="Y102" s="35"/>
      <c r="Z102" s="35"/>
      <c r="AA102" s="35"/>
      <c r="AB102" s="35"/>
      <c r="AC102" s="35"/>
      <c r="AD102" s="35"/>
      <c r="AE102" s="35"/>
      <c r="AT102" s="18" t="s">
        <v>142</v>
      </c>
      <c r="AU102" s="18" t="s">
        <v>89</v>
      </c>
    </row>
    <row r="103" spans="2:51" s="13" customFormat="1" ht="11.25">
      <c r="B103" s="196"/>
      <c r="C103" s="197"/>
      <c r="D103" s="191" t="s">
        <v>144</v>
      </c>
      <c r="E103" s="198" t="s">
        <v>33</v>
      </c>
      <c r="F103" s="199" t="s">
        <v>633</v>
      </c>
      <c r="G103" s="197"/>
      <c r="H103" s="200">
        <v>17.589</v>
      </c>
      <c r="I103" s="201"/>
      <c r="J103" s="201"/>
      <c r="K103" s="197"/>
      <c r="L103" s="197"/>
      <c r="M103" s="202"/>
      <c r="N103" s="203"/>
      <c r="O103" s="204"/>
      <c r="P103" s="204"/>
      <c r="Q103" s="204"/>
      <c r="R103" s="204"/>
      <c r="S103" s="204"/>
      <c r="T103" s="204"/>
      <c r="U103" s="204"/>
      <c r="V103" s="204"/>
      <c r="W103" s="204"/>
      <c r="X103" s="205"/>
      <c r="AT103" s="206" t="s">
        <v>144</v>
      </c>
      <c r="AU103" s="206" t="s">
        <v>89</v>
      </c>
      <c r="AV103" s="13" t="s">
        <v>89</v>
      </c>
      <c r="AW103" s="13" t="s">
        <v>5</v>
      </c>
      <c r="AX103" s="13" t="s">
        <v>80</v>
      </c>
      <c r="AY103" s="206" t="s">
        <v>132</v>
      </c>
    </row>
    <row r="104" spans="2:51" s="13" customFormat="1" ht="11.25">
      <c r="B104" s="196"/>
      <c r="C104" s="197"/>
      <c r="D104" s="191" t="s">
        <v>144</v>
      </c>
      <c r="E104" s="198" t="s">
        <v>33</v>
      </c>
      <c r="F104" s="199" t="s">
        <v>634</v>
      </c>
      <c r="G104" s="197"/>
      <c r="H104" s="200">
        <v>0.78</v>
      </c>
      <c r="I104" s="201"/>
      <c r="J104" s="201"/>
      <c r="K104" s="197"/>
      <c r="L104" s="197"/>
      <c r="M104" s="202"/>
      <c r="N104" s="203"/>
      <c r="O104" s="204"/>
      <c r="P104" s="204"/>
      <c r="Q104" s="204"/>
      <c r="R104" s="204"/>
      <c r="S104" s="204"/>
      <c r="T104" s="204"/>
      <c r="U104" s="204"/>
      <c r="V104" s="204"/>
      <c r="W104" s="204"/>
      <c r="X104" s="205"/>
      <c r="AT104" s="206" t="s">
        <v>144</v>
      </c>
      <c r="AU104" s="206" t="s">
        <v>89</v>
      </c>
      <c r="AV104" s="13" t="s">
        <v>89</v>
      </c>
      <c r="AW104" s="13" t="s">
        <v>5</v>
      </c>
      <c r="AX104" s="13" t="s">
        <v>80</v>
      </c>
      <c r="AY104" s="206" t="s">
        <v>132</v>
      </c>
    </row>
    <row r="105" spans="2:63" s="12" customFormat="1" ht="22.9" customHeight="1">
      <c r="B105" s="160"/>
      <c r="C105" s="161"/>
      <c r="D105" s="162" t="s">
        <v>79</v>
      </c>
      <c r="E105" s="175" t="s">
        <v>218</v>
      </c>
      <c r="F105" s="175" t="s">
        <v>219</v>
      </c>
      <c r="G105" s="161"/>
      <c r="H105" s="161"/>
      <c r="I105" s="164"/>
      <c r="J105" s="164"/>
      <c r="K105" s="176">
        <f>BK105</f>
        <v>0</v>
      </c>
      <c r="L105" s="161"/>
      <c r="M105" s="166"/>
      <c r="N105" s="167"/>
      <c r="O105" s="168"/>
      <c r="P105" s="168"/>
      <c r="Q105" s="169">
        <f>SUM(Q106:Q114)</f>
        <v>0</v>
      </c>
      <c r="R105" s="169">
        <f>SUM(R106:R114)</f>
        <v>0</v>
      </c>
      <c r="S105" s="168"/>
      <c r="T105" s="170">
        <f>SUM(T106:T114)</f>
        <v>0</v>
      </c>
      <c r="U105" s="168"/>
      <c r="V105" s="170">
        <f>SUM(V106:V114)</f>
        <v>0</v>
      </c>
      <c r="W105" s="168"/>
      <c r="X105" s="171">
        <f>SUM(X106:X114)</f>
        <v>0</v>
      </c>
      <c r="AR105" s="172" t="s">
        <v>24</v>
      </c>
      <c r="AT105" s="173" t="s">
        <v>79</v>
      </c>
      <c r="AU105" s="173" t="s">
        <v>24</v>
      </c>
      <c r="AY105" s="172" t="s">
        <v>132</v>
      </c>
      <c r="BK105" s="174">
        <f>SUM(BK106:BK114)</f>
        <v>0</v>
      </c>
    </row>
    <row r="106" spans="1:65" s="2" customFormat="1" ht="24.2" customHeight="1">
      <c r="A106" s="35"/>
      <c r="B106" s="36"/>
      <c r="C106" s="177" t="s">
        <v>140</v>
      </c>
      <c r="D106" s="177" t="s">
        <v>135</v>
      </c>
      <c r="E106" s="178" t="s">
        <v>221</v>
      </c>
      <c r="F106" s="179" t="s">
        <v>222</v>
      </c>
      <c r="G106" s="180" t="s">
        <v>223</v>
      </c>
      <c r="H106" s="181">
        <v>0.392</v>
      </c>
      <c r="I106" s="182"/>
      <c r="J106" s="182"/>
      <c r="K106" s="183">
        <f>ROUND(P106*H106,2)</f>
        <v>0</v>
      </c>
      <c r="L106" s="179" t="s">
        <v>193</v>
      </c>
      <c r="M106" s="40"/>
      <c r="N106" s="184" t="s">
        <v>33</v>
      </c>
      <c r="O106" s="185" t="s">
        <v>49</v>
      </c>
      <c r="P106" s="186">
        <f>I106+J106</f>
        <v>0</v>
      </c>
      <c r="Q106" s="186">
        <f>ROUND(I106*H106,2)</f>
        <v>0</v>
      </c>
      <c r="R106" s="186">
        <f>ROUND(J106*H106,2)</f>
        <v>0</v>
      </c>
      <c r="S106" s="65"/>
      <c r="T106" s="187">
        <f>S106*H106</f>
        <v>0</v>
      </c>
      <c r="U106" s="187">
        <v>0</v>
      </c>
      <c r="V106" s="187">
        <f>U106*H106</f>
        <v>0</v>
      </c>
      <c r="W106" s="187">
        <v>0</v>
      </c>
      <c r="X106" s="188">
        <f>W106*H106</f>
        <v>0</v>
      </c>
      <c r="Y106" s="35"/>
      <c r="Z106" s="35"/>
      <c r="AA106" s="35"/>
      <c r="AB106" s="35"/>
      <c r="AC106" s="35"/>
      <c r="AD106" s="35"/>
      <c r="AE106" s="35"/>
      <c r="AR106" s="189" t="s">
        <v>140</v>
      </c>
      <c r="AT106" s="189" t="s">
        <v>135</v>
      </c>
      <c r="AU106" s="189" t="s">
        <v>89</v>
      </c>
      <c r="AY106" s="18" t="s">
        <v>132</v>
      </c>
      <c r="BE106" s="190">
        <f>IF(O106="základní",K106,0)</f>
        <v>0</v>
      </c>
      <c r="BF106" s="190">
        <f>IF(O106="snížená",K106,0)</f>
        <v>0</v>
      </c>
      <c r="BG106" s="190">
        <f>IF(O106="zákl. přenesená",K106,0)</f>
        <v>0</v>
      </c>
      <c r="BH106" s="190">
        <f>IF(O106="sníž. přenesená",K106,0)</f>
        <v>0</v>
      </c>
      <c r="BI106" s="190">
        <f>IF(O106="nulová",K106,0)</f>
        <v>0</v>
      </c>
      <c r="BJ106" s="18" t="s">
        <v>24</v>
      </c>
      <c r="BK106" s="190">
        <f>ROUND(P106*H106,2)</f>
        <v>0</v>
      </c>
      <c r="BL106" s="18" t="s">
        <v>140</v>
      </c>
      <c r="BM106" s="189" t="s">
        <v>643</v>
      </c>
    </row>
    <row r="107" spans="1:47" s="2" customFormat="1" ht="11.25">
      <c r="A107" s="35"/>
      <c r="B107" s="36"/>
      <c r="C107" s="37"/>
      <c r="D107" s="191" t="s">
        <v>142</v>
      </c>
      <c r="E107" s="37"/>
      <c r="F107" s="192" t="s">
        <v>225</v>
      </c>
      <c r="G107" s="37"/>
      <c r="H107" s="37"/>
      <c r="I107" s="193"/>
      <c r="J107" s="193"/>
      <c r="K107" s="37"/>
      <c r="L107" s="37"/>
      <c r="M107" s="40"/>
      <c r="N107" s="194"/>
      <c r="O107" s="195"/>
      <c r="P107" s="65"/>
      <c r="Q107" s="65"/>
      <c r="R107" s="65"/>
      <c r="S107" s="65"/>
      <c r="T107" s="65"/>
      <c r="U107" s="65"/>
      <c r="V107" s="65"/>
      <c r="W107" s="65"/>
      <c r="X107" s="66"/>
      <c r="Y107" s="35"/>
      <c r="Z107" s="35"/>
      <c r="AA107" s="35"/>
      <c r="AB107" s="35"/>
      <c r="AC107" s="35"/>
      <c r="AD107" s="35"/>
      <c r="AE107" s="35"/>
      <c r="AT107" s="18" t="s">
        <v>142</v>
      </c>
      <c r="AU107" s="18" t="s">
        <v>89</v>
      </c>
    </row>
    <row r="108" spans="1:65" s="2" customFormat="1" ht="24.2" customHeight="1">
      <c r="A108" s="35"/>
      <c r="B108" s="36"/>
      <c r="C108" s="177" t="s">
        <v>172</v>
      </c>
      <c r="D108" s="177" t="s">
        <v>135</v>
      </c>
      <c r="E108" s="178" t="s">
        <v>226</v>
      </c>
      <c r="F108" s="179" t="s">
        <v>227</v>
      </c>
      <c r="G108" s="180" t="s">
        <v>223</v>
      </c>
      <c r="H108" s="181">
        <v>0.392</v>
      </c>
      <c r="I108" s="182"/>
      <c r="J108" s="182"/>
      <c r="K108" s="183">
        <f>ROUND(P108*H108,2)</f>
        <v>0</v>
      </c>
      <c r="L108" s="179" t="s">
        <v>193</v>
      </c>
      <c r="M108" s="40"/>
      <c r="N108" s="184" t="s">
        <v>33</v>
      </c>
      <c r="O108" s="185" t="s">
        <v>49</v>
      </c>
      <c r="P108" s="186">
        <f>I108+J108</f>
        <v>0</v>
      </c>
      <c r="Q108" s="186">
        <f>ROUND(I108*H108,2)</f>
        <v>0</v>
      </c>
      <c r="R108" s="186">
        <f>ROUND(J108*H108,2)</f>
        <v>0</v>
      </c>
      <c r="S108" s="65"/>
      <c r="T108" s="187">
        <f>S108*H108</f>
        <v>0</v>
      </c>
      <c r="U108" s="187">
        <v>0</v>
      </c>
      <c r="V108" s="187">
        <f>U108*H108</f>
        <v>0</v>
      </c>
      <c r="W108" s="187">
        <v>0</v>
      </c>
      <c r="X108" s="188">
        <f>W108*H108</f>
        <v>0</v>
      </c>
      <c r="Y108" s="35"/>
      <c r="Z108" s="35"/>
      <c r="AA108" s="35"/>
      <c r="AB108" s="35"/>
      <c r="AC108" s="35"/>
      <c r="AD108" s="35"/>
      <c r="AE108" s="35"/>
      <c r="AR108" s="189" t="s">
        <v>140</v>
      </c>
      <c r="AT108" s="189" t="s">
        <v>135</v>
      </c>
      <c r="AU108" s="189" t="s">
        <v>89</v>
      </c>
      <c r="AY108" s="18" t="s">
        <v>132</v>
      </c>
      <c r="BE108" s="190">
        <f>IF(O108="základní",K108,0)</f>
        <v>0</v>
      </c>
      <c r="BF108" s="190">
        <f>IF(O108="snížená",K108,0)</f>
        <v>0</v>
      </c>
      <c r="BG108" s="190">
        <f>IF(O108="zákl. přenesená",K108,0)</f>
        <v>0</v>
      </c>
      <c r="BH108" s="190">
        <f>IF(O108="sníž. přenesená",K108,0)</f>
        <v>0</v>
      </c>
      <c r="BI108" s="190">
        <f>IF(O108="nulová",K108,0)</f>
        <v>0</v>
      </c>
      <c r="BJ108" s="18" t="s">
        <v>24</v>
      </c>
      <c r="BK108" s="190">
        <f>ROUND(P108*H108,2)</f>
        <v>0</v>
      </c>
      <c r="BL108" s="18" t="s">
        <v>140</v>
      </c>
      <c r="BM108" s="189" t="s">
        <v>644</v>
      </c>
    </row>
    <row r="109" spans="1:47" s="2" customFormat="1" ht="11.25">
      <c r="A109" s="35"/>
      <c r="B109" s="36"/>
      <c r="C109" s="37"/>
      <c r="D109" s="191" t="s">
        <v>142</v>
      </c>
      <c r="E109" s="37"/>
      <c r="F109" s="192" t="s">
        <v>229</v>
      </c>
      <c r="G109" s="37"/>
      <c r="H109" s="37"/>
      <c r="I109" s="193"/>
      <c r="J109" s="193"/>
      <c r="K109" s="37"/>
      <c r="L109" s="37"/>
      <c r="M109" s="40"/>
      <c r="N109" s="194"/>
      <c r="O109" s="195"/>
      <c r="P109" s="65"/>
      <c r="Q109" s="65"/>
      <c r="R109" s="65"/>
      <c r="S109" s="65"/>
      <c r="T109" s="65"/>
      <c r="U109" s="65"/>
      <c r="V109" s="65"/>
      <c r="W109" s="65"/>
      <c r="X109" s="66"/>
      <c r="Y109" s="35"/>
      <c r="Z109" s="35"/>
      <c r="AA109" s="35"/>
      <c r="AB109" s="35"/>
      <c r="AC109" s="35"/>
      <c r="AD109" s="35"/>
      <c r="AE109" s="35"/>
      <c r="AT109" s="18" t="s">
        <v>142</v>
      </c>
      <c r="AU109" s="18" t="s">
        <v>89</v>
      </c>
    </row>
    <row r="110" spans="1:65" s="2" customFormat="1" ht="24.2" customHeight="1">
      <c r="A110" s="35"/>
      <c r="B110" s="36"/>
      <c r="C110" s="177" t="s">
        <v>133</v>
      </c>
      <c r="D110" s="177" t="s">
        <v>135</v>
      </c>
      <c r="E110" s="178" t="s">
        <v>231</v>
      </c>
      <c r="F110" s="179" t="s">
        <v>232</v>
      </c>
      <c r="G110" s="180" t="s">
        <v>223</v>
      </c>
      <c r="H110" s="181">
        <v>3.528</v>
      </c>
      <c r="I110" s="182"/>
      <c r="J110" s="182"/>
      <c r="K110" s="183">
        <f>ROUND(P110*H110,2)</f>
        <v>0</v>
      </c>
      <c r="L110" s="179" t="s">
        <v>193</v>
      </c>
      <c r="M110" s="40"/>
      <c r="N110" s="184" t="s">
        <v>33</v>
      </c>
      <c r="O110" s="185" t="s">
        <v>49</v>
      </c>
      <c r="P110" s="186">
        <f>I110+J110</f>
        <v>0</v>
      </c>
      <c r="Q110" s="186">
        <f>ROUND(I110*H110,2)</f>
        <v>0</v>
      </c>
      <c r="R110" s="186">
        <f>ROUND(J110*H110,2)</f>
        <v>0</v>
      </c>
      <c r="S110" s="65"/>
      <c r="T110" s="187">
        <f>S110*H110</f>
        <v>0</v>
      </c>
      <c r="U110" s="187">
        <v>0</v>
      </c>
      <c r="V110" s="187">
        <f>U110*H110</f>
        <v>0</v>
      </c>
      <c r="W110" s="187">
        <v>0</v>
      </c>
      <c r="X110" s="188">
        <f>W110*H110</f>
        <v>0</v>
      </c>
      <c r="Y110" s="35"/>
      <c r="Z110" s="35"/>
      <c r="AA110" s="35"/>
      <c r="AB110" s="35"/>
      <c r="AC110" s="35"/>
      <c r="AD110" s="35"/>
      <c r="AE110" s="35"/>
      <c r="AR110" s="189" t="s">
        <v>140</v>
      </c>
      <c r="AT110" s="189" t="s">
        <v>135</v>
      </c>
      <c r="AU110" s="189" t="s">
        <v>89</v>
      </c>
      <c r="AY110" s="18" t="s">
        <v>132</v>
      </c>
      <c r="BE110" s="190">
        <f>IF(O110="základní",K110,0)</f>
        <v>0</v>
      </c>
      <c r="BF110" s="190">
        <f>IF(O110="snížená",K110,0)</f>
        <v>0</v>
      </c>
      <c r="BG110" s="190">
        <f>IF(O110="zákl. přenesená",K110,0)</f>
        <v>0</v>
      </c>
      <c r="BH110" s="190">
        <f>IF(O110="sníž. přenesená",K110,0)</f>
        <v>0</v>
      </c>
      <c r="BI110" s="190">
        <f>IF(O110="nulová",K110,0)</f>
        <v>0</v>
      </c>
      <c r="BJ110" s="18" t="s">
        <v>24</v>
      </c>
      <c r="BK110" s="190">
        <f>ROUND(P110*H110,2)</f>
        <v>0</v>
      </c>
      <c r="BL110" s="18" t="s">
        <v>140</v>
      </c>
      <c r="BM110" s="189" t="s">
        <v>645</v>
      </c>
    </row>
    <row r="111" spans="1:47" s="2" customFormat="1" ht="19.5">
      <c r="A111" s="35"/>
      <c r="B111" s="36"/>
      <c r="C111" s="37"/>
      <c r="D111" s="191" t="s">
        <v>142</v>
      </c>
      <c r="E111" s="37"/>
      <c r="F111" s="192" t="s">
        <v>234</v>
      </c>
      <c r="G111" s="37"/>
      <c r="H111" s="37"/>
      <c r="I111" s="193"/>
      <c r="J111" s="193"/>
      <c r="K111" s="37"/>
      <c r="L111" s="37"/>
      <c r="M111" s="40"/>
      <c r="N111" s="194"/>
      <c r="O111" s="195"/>
      <c r="P111" s="65"/>
      <c r="Q111" s="65"/>
      <c r="R111" s="65"/>
      <c r="S111" s="65"/>
      <c r="T111" s="65"/>
      <c r="U111" s="65"/>
      <c r="V111" s="65"/>
      <c r="W111" s="65"/>
      <c r="X111" s="66"/>
      <c r="Y111" s="35"/>
      <c r="Z111" s="35"/>
      <c r="AA111" s="35"/>
      <c r="AB111" s="35"/>
      <c r="AC111" s="35"/>
      <c r="AD111" s="35"/>
      <c r="AE111" s="35"/>
      <c r="AT111" s="18" t="s">
        <v>142</v>
      </c>
      <c r="AU111" s="18" t="s">
        <v>89</v>
      </c>
    </row>
    <row r="112" spans="2:51" s="13" customFormat="1" ht="11.25">
      <c r="B112" s="196"/>
      <c r="C112" s="197"/>
      <c r="D112" s="191" t="s">
        <v>144</v>
      </c>
      <c r="E112" s="197"/>
      <c r="F112" s="199" t="s">
        <v>646</v>
      </c>
      <c r="G112" s="197"/>
      <c r="H112" s="200">
        <v>3.528</v>
      </c>
      <c r="I112" s="201"/>
      <c r="J112" s="201"/>
      <c r="K112" s="197"/>
      <c r="L112" s="197"/>
      <c r="M112" s="202"/>
      <c r="N112" s="203"/>
      <c r="O112" s="204"/>
      <c r="P112" s="204"/>
      <c r="Q112" s="204"/>
      <c r="R112" s="204"/>
      <c r="S112" s="204"/>
      <c r="T112" s="204"/>
      <c r="U112" s="204"/>
      <c r="V112" s="204"/>
      <c r="W112" s="204"/>
      <c r="X112" s="205"/>
      <c r="AT112" s="206" t="s">
        <v>144</v>
      </c>
      <c r="AU112" s="206" t="s">
        <v>89</v>
      </c>
      <c r="AV112" s="13" t="s">
        <v>89</v>
      </c>
      <c r="AW112" s="13" t="s">
        <v>4</v>
      </c>
      <c r="AX112" s="13" t="s">
        <v>24</v>
      </c>
      <c r="AY112" s="206" t="s">
        <v>132</v>
      </c>
    </row>
    <row r="113" spans="1:65" s="2" customFormat="1" ht="24.2" customHeight="1">
      <c r="A113" s="35"/>
      <c r="B113" s="36"/>
      <c r="C113" s="177" t="s">
        <v>181</v>
      </c>
      <c r="D113" s="177" t="s">
        <v>135</v>
      </c>
      <c r="E113" s="178" t="s">
        <v>647</v>
      </c>
      <c r="F113" s="179" t="s">
        <v>648</v>
      </c>
      <c r="G113" s="180" t="s">
        <v>223</v>
      </c>
      <c r="H113" s="181">
        <v>0.343</v>
      </c>
      <c r="I113" s="182"/>
      <c r="J113" s="182"/>
      <c r="K113" s="183">
        <f>ROUND(P113*H113,2)</f>
        <v>0</v>
      </c>
      <c r="L113" s="179" t="s">
        <v>193</v>
      </c>
      <c r="M113" s="40"/>
      <c r="N113" s="184" t="s">
        <v>33</v>
      </c>
      <c r="O113" s="185" t="s">
        <v>49</v>
      </c>
      <c r="P113" s="186">
        <f>I113+J113</f>
        <v>0</v>
      </c>
      <c r="Q113" s="186">
        <f>ROUND(I113*H113,2)</f>
        <v>0</v>
      </c>
      <c r="R113" s="186">
        <f>ROUND(J113*H113,2)</f>
        <v>0</v>
      </c>
      <c r="S113" s="65"/>
      <c r="T113" s="187">
        <f>S113*H113</f>
        <v>0</v>
      </c>
      <c r="U113" s="187">
        <v>0</v>
      </c>
      <c r="V113" s="187">
        <f>U113*H113</f>
        <v>0</v>
      </c>
      <c r="W113" s="187">
        <v>0</v>
      </c>
      <c r="X113" s="188">
        <f>W113*H113</f>
        <v>0</v>
      </c>
      <c r="Y113" s="35"/>
      <c r="Z113" s="35"/>
      <c r="AA113" s="35"/>
      <c r="AB113" s="35"/>
      <c r="AC113" s="35"/>
      <c r="AD113" s="35"/>
      <c r="AE113" s="35"/>
      <c r="AR113" s="189" t="s">
        <v>140</v>
      </c>
      <c r="AT113" s="189" t="s">
        <v>135</v>
      </c>
      <c r="AU113" s="189" t="s">
        <v>89</v>
      </c>
      <c r="AY113" s="18" t="s">
        <v>132</v>
      </c>
      <c r="BE113" s="190">
        <f>IF(O113="základní",K113,0)</f>
        <v>0</v>
      </c>
      <c r="BF113" s="190">
        <f>IF(O113="snížená",K113,0)</f>
        <v>0</v>
      </c>
      <c r="BG113" s="190">
        <f>IF(O113="zákl. přenesená",K113,0)</f>
        <v>0</v>
      </c>
      <c r="BH113" s="190">
        <f>IF(O113="sníž. přenesená",K113,0)</f>
        <v>0</v>
      </c>
      <c r="BI113" s="190">
        <f>IF(O113="nulová",K113,0)</f>
        <v>0</v>
      </c>
      <c r="BJ113" s="18" t="s">
        <v>24</v>
      </c>
      <c r="BK113" s="190">
        <f>ROUND(P113*H113,2)</f>
        <v>0</v>
      </c>
      <c r="BL113" s="18" t="s">
        <v>140</v>
      </c>
      <c r="BM113" s="189" t="s">
        <v>649</v>
      </c>
    </row>
    <row r="114" spans="1:47" s="2" customFormat="1" ht="11.25">
      <c r="A114" s="35"/>
      <c r="B114" s="36"/>
      <c r="C114" s="37"/>
      <c r="D114" s="191" t="s">
        <v>142</v>
      </c>
      <c r="E114" s="37"/>
      <c r="F114" s="192" t="s">
        <v>650</v>
      </c>
      <c r="G114" s="37"/>
      <c r="H114" s="37"/>
      <c r="I114" s="193"/>
      <c r="J114" s="193"/>
      <c r="K114" s="37"/>
      <c r="L114" s="37"/>
      <c r="M114" s="40"/>
      <c r="N114" s="194"/>
      <c r="O114" s="195"/>
      <c r="P114" s="65"/>
      <c r="Q114" s="65"/>
      <c r="R114" s="65"/>
      <c r="S114" s="65"/>
      <c r="T114" s="65"/>
      <c r="U114" s="65"/>
      <c r="V114" s="65"/>
      <c r="W114" s="65"/>
      <c r="X114" s="66"/>
      <c r="Y114" s="35"/>
      <c r="Z114" s="35"/>
      <c r="AA114" s="35"/>
      <c r="AB114" s="35"/>
      <c r="AC114" s="35"/>
      <c r="AD114" s="35"/>
      <c r="AE114" s="35"/>
      <c r="AT114" s="18" t="s">
        <v>142</v>
      </c>
      <c r="AU114" s="18" t="s">
        <v>89</v>
      </c>
    </row>
    <row r="115" spans="2:63" s="12" customFormat="1" ht="22.9" customHeight="1">
      <c r="B115" s="160"/>
      <c r="C115" s="161"/>
      <c r="D115" s="162" t="s">
        <v>79</v>
      </c>
      <c r="E115" s="175" t="s">
        <v>241</v>
      </c>
      <c r="F115" s="175" t="s">
        <v>242</v>
      </c>
      <c r="G115" s="161"/>
      <c r="H115" s="161"/>
      <c r="I115" s="164"/>
      <c r="J115" s="164"/>
      <c r="K115" s="176">
        <f>BK115</f>
        <v>0</v>
      </c>
      <c r="L115" s="161"/>
      <c r="M115" s="166"/>
      <c r="N115" s="167"/>
      <c r="O115" s="168"/>
      <c r="P115" s="168"/>
      <c r="Q115" s="169">
        <f>SUM(Q116:Q117)</f>
        <v>0</v>
      </c>
      <c r="R115" s="169">
        <f>SUM(R116:R117)</f>
        <v>0</v>
      </c>
      <c r="S115" s="168"/>
      <c r="T115" s="170">
        <f>SUM(T116:T117)</f>
        <v>0</v>
      </c>
      <c r="U115" s="168"/>
      <c r="V115" s="170">
        <f>SUM(V116:V117)</f>
        <v>0</v>
      </c>
      <c r="W115" s="168"/>
      <c r="X115" s="171">
        <f>SUM(X116:X117)</f>
        <v>0</v>
      </c>
      <c r="AR115" s="172" t="s">
        <v>24</v>
      </c>
      <c r="AT115" s="173" t="s">
        <v>79</v>
      </c>
      <c r="AU115" s="173" t="s">
        <v>24</v>
      </c>
      <c r="AY115" s="172" t="s">
        <v>132</v>
      </c>
      <c r="BK115" s="174">
        <f>SUM(BK116:BK117)</f>
        <v>0</v>
      </c>
    </row>
    <row r="116" spans="1:65" s="2" customFormat="1" ht="24.2" customHeight="1">
      <c r="A116" s="35"/>
      <c r="B116" s="36"/>
      <c r="C116" s="177" t="s">
        <v>186</v>
      </c>
      <c r="D116" s="177" t="s">
        <v>135</v>
      </c>
      <c r="E116" s="178" t="s">
        <v>651</v>
      </c>
      <c r="F116" s="179" t="s">
        <v>652</v>
      </c>
      <c r="G116" s="180" t="s">
        <v>223</v>
      </c>
      <c r="H116" s="181">
        <v>0.272</v>
      </c>
      <c r="I116" s="182"/>
      <c r="J116" s="182"/>
      <c r="K116" s="183">
        <f>ROUND(P116*H116,2)</f>
        <v>0</v>
      </c>
      <c r="L116" s="179" t="s">
        <v>193</v>
      </c>
      <c r="M116" s="40"/>
      <c r="N116" s="184" t="s">
        <v>33</v>
      </c>
      <c r="O116" s="185" t="s">
        <v>49</v>
      </c>
      <c r="P116" s="186">
        <f>I116+J116</f>
        <v>0</v>
      </c>
      <c r="Q116" s="186">
        <f>ROUND(I116*H116,2)</f>
        <v>0</v>
      </c>
      <c r="R116" s="186">
        <f>ROUND(J116*H116,2)</f>
        <v>0</v>
      </c>
      <c r="S116" s="65"/>
      <c r="T116" s="187">
        <f>S116*H116</f>
        <v>0</v>
      </c>
      <c r="U116" s="187">
        <v>0</v>
      </c>
      <c r="V116" s="187">
        <f>U116*H116</f>
        <v>0</v>
      </c>
      <c r="W116" s="187">
        <v>0</v>
      </c>
      <c r="X116" s="188">
        <f>W116*H116</f>
        <v>0</v>
      </c>
      <c r="Y116" s="35"/>
      <c r="Z116" s="35"/>
      <c r="AA116" s="35"/>
      <c r="AB116" s="35"/>
      <c r="AC116" s="35"/>
      <c r="AD116" s="35"/>
      <c r="AE116" s="35"/>
      <c r="AR116" s="189" t="s">
        <v>140</v>
      </c>
      <c r="AT116" s="189" t="s">
        <v>135</v>
      </c>
      <c r="AU116" s="189" t="s">
        <v>89</v>
      </c>
      <c r="AY116" s="18" t="s">
        <v>132</v>
      </c>
      <c r="BE116" s="190">
        <f>IF(O116="základní",K116,0)</f>
        <v>0</v>
      </c>
      <c r="BF116" s="190">
        <f>IF(O116="snížená",K116,0)</f>
        <v>0</v>
      </c>
      <c r="BG116" s="190">
        <f>IF(O116="zákl. přenesená",K116,0)</f>
        <v>0</v>
      </c>
      <c r="BH116" s="190">
        <f>IF(O116="sníž. přenesená",K116,0)</f>
        <v>0</v>
      </c>
      <c r="BI116" s="190">
        <f>IF(O116="nulová",K116,0)</f>
        <v>0</v>
      </c>
      <c r="BJ116" s="18" t="s">
        <v>24</v>
      </c>
      <c r="BK116" s="190">
        <f>ROUND(P116*H116,2)</f>
        <v>0</v>
      </c>
      <c r="BL116" s="18" t="s">
        <v>140</v>
      </c>
      <c r="BM116" s="189" t="s">
        <v>653</v>
      </c>
    </row>
    <row r="117" spans="1:47" s="2" customFormat="1" ht="19.5">
      <c r="A117" s="35"/>
      <c r="B117" s="36"/>
      <c r="C117" s="37"/>
      <c r="D117" s="191" t="s">
        <v>142</v>
      </c>
      <c r="E117" s="37"/>
      <c r="F117" s="192" t="s">
        <v>654</v>
      </c>
      <c r="G117" s="37"/>
      <c r="H117" s="37"/>
      <c r="I117" s="193"/>
      <c r="J117" s="193"/>
      <c r="K117" s="37"/>
      <c r="L117" s="37"/>
      <c r="M117" s="40"/>
      <c r="N117" s="194"/>
      <c r="O117" s="195"/>
      <c r="P117" s="65"/>
      <c r="Q117" s="65"/>
      <c r="R117" s="65"/>
      <c r="S117" s="65"/>
      <c r="T117" s="65"/>
      <c r="U117" s="65"/>
      <c r="V117" s="65"/>
      <c r="W117" s="65"/>
      <c r="X117" s="66"/>
      <c r="Y117" s="35"/>
      <c r="Z117" s="35"/>
      <c r="AA117" s="35"/>
      <c r="AB117" s="35"/>
      <c r="AC117" s="35"/>
      <c r="AD117" s="35"/>
      <c r="AE117" s="35"/>
      <c r="AT117" s="18" t="s">
        <v>142</v>
      </c>
      <c r="AU117" s="18" t="s">
        <v>89</v>
      </c>
    </row>
    <row r="118" spans="2:63" s="12" customFormat="1" ht="25.9" customHeight="1">
      <c r="B118" s="160"/>
      <c r="C118" s="161"/>
      <c r="D118" s="162" t="s">
        <v>79</v>
      </c>
      <c r="E118" s="163" t="s">
        <v>655</v>
      </c>
      <c r="F118" s="163" t="s">
        <v>656</v>
      </c>
      <c r="G118" s="161"/>
      <c r="H118" s="161"/>
      <c r="I118" s="164"/>
      <c r="J118" s="164"/>
      <c r="K118" s="165">
        <f>BK118</f>
        <v>0</v>
      </c>
      <c r="L118" s="161"/>
      <c r="M118" s="166"/>
      <c r="N118" s="167"/>
      <c r="O118" s="168"/>
      <c r="P118" s="168"/>
      <c r="Q118" s="169">
        <f>Q119+Q126+Q138+Q151</f>
        <v>0</v>
      </c>
      <c r="R118" s="169">
        <f>R119+R126+R138+R151</f>
        <v>0</v>
      </c>
      <c r="S118" s="168"/>
      <c r="T118" s="170">
        <f>T119+T126+T138+T151</f>
        <v>0</v>
      </c>
      <c r="U118" s="168"/>
      <c r="V118" s="170">
        <f>V119+V126+V138+V151</f>
        <v>0.45652232000000004</v>
      </c>
      <c r="W118" s="168"/>
      <c r="X118" s="171">
        <f>X119+X126+X138+X151</f>
        <v>0.39246178000000004</v>
      </c>
      <c r="AR118" s="172" t="s">
        <v>89</v>
      </c>
      <c r="AT118" s="173" t="s">
        <v>79</v>
      </c>
      <c r="AU118" s="173" t="s">
        <v>80</v>
      </c>
      <c r="AY118" s="172" t="s">
        <v>132</v>
      </c>
      <c r="BK118" s="174">
        <f>BK119+BK126+BK138+BK151</f>
        <v>0</v>
      </c>
    </row>
    <row r="119" spans="2:63" s="12" customFormat="1" ht="22.9" customHeight="1">
      <c r="B119" s="160"/>
      <c r="C119" s="161"/>
      <c r="D119" s="162" t="s">
        <v>79</v>
      </c>
      <c r="E119" s="175" t="s">
        <v>657</v>
      </c>
      <c r="F119" s="175" t="s">
        <v>658</v>
      </c>
      <c r="G119" s="161"/>
      <c r="H119" s="161"/>
      <c r="I119" s="164"/>
      <c r="J119" s="164"/>
      <c r="K119" s="176">
        <f>BK119</f>
        <v>0</v>
      </c>
      <c r="L119" s="161"/>
      <c r="M119" s="166"/>
      <c r="N119" s="167"/>
      <c r="O119" s="168"/>
      <c r="P119" s="168"/>
      <c r="Q119" s="169">
        <f>SUM(Q120:Q125)</f>
        <v>0</v>
      </c>
      <c r="R119" s="169">
        <f>SUM(R120:R125)</f>
        <v>0</v>
      </c>
      <c r="S119" s="168"/>
      <c r="T119" s="170">
        <f>SUM(T120:T125)</f>
        <v>0</v>
      </c>
      <c r="U119" s="168"/>
      <c r="V119" s="170">
        <f>SUM(V120:V125)</f>
        <v>0</v>
      </c>
      <c r="W119" s="168"/>
      <c r="X119" s="171">
        <f>SUM(X120:X125)</f>
        <v>0.33926750000000006</v>
      </c>
      <c r="AR119" s="172" t="s">
        <v>89</v>
      </c>
      <c r="AT119" s="173" t="s">
        <v>79</v>
      </c>
      <c r="AU119" s="173" t="s">
        <v>24</v>
      </c>
      <c r="AY119" s="172" t="s">
        <v>132</v>
      </c>
      <c r="BK119" s="174">
        <f>SUM(BK120:BK125)</f>
        <v>0</v>
      </c>
    </row>
    <row r="120" spans="1:65" s="2" customFormat="1" ht="24.2" customHeight="1">
      <c r="A120" s="35"/>
      <c r="B120" s="36"/>
      <c r="C120" s="177" t="s">
        <v>165</v>
      </c>
      <c r="D120" s="177" t="s">
        <v>135</v>
      </c>
      <c r="E120" s="178" t="s">
        <v>659</v>
      </c>
      <c r="F120" s="179" t="s">
        <v>660</v>
      </c>
      <c r="G120" s="180" t="s">
        <v>138</v>
      </c>
      <c r="H120" s="181">
        <v>17.875</v>
      </c>
      <c r="I120" s="182"/>
      <c r="J120" s="182"/>
      <c r="K120" s="183">
        <f>ROUND(P120*H120,2)</f>
        <v>0</v>
      </c>
      <c r="L120" s="179" t="s">
        <v>193</v>
      </c>
      <c r="M120" s="40"/>
      <c r="N120" s="184" t="s">
        <v>33</v>
      </c>
      <c r="O120" s="185" t="s">
        <v>49</v>
      </c>
      <c r="P120" s="186">
        <f>I120+J120</f>
        <v>0</v>
      </c>
      <c r="Q120" s="186">
        <f>ROUND(I120*H120,2)</f>
        <v>0</v>
      </c>
      <c r="R120" s="186">
        <f>ROUND(J120*H120,2)</f>
        <v>0</v>
      </c>
      <c r="S120" s="65"/>
      <c r="T120" s="187">
        <f>S120*H120</f>
        <v>0</v>
      </c>
      <c r="U120" s="187">
        <v>0</v>
      </c>
      <c r="V120" s="187">
        <f>U120*H120</f>
        <v>0</v>
      </c>
      <c r="W120" s="187">
        <v>0.01098</v>
      </c>
      <c r="X120" s="188">
        <f>W120*H120</f>
        <v>0.1962675</v>
      </c>
      <c r="Y120" s="35"/>
      <c r="Z120" s="35"/>
      <c r="AA120" s="35"/>
      <c r="AB120" s="35"/>
      <c r="AC120" s="35"/>
      <c r="AD120" s="35"/>
      <c r="AE120" s="35"/>
      <c r="AR120" s="189" t="s">
        <v>230</v>
      </c>
      <c r="AT120" s="189" t="s">
        <v>135</v>
      </c>
      <c r="AU120" s="189" t="s">
        <v>89</v>
      </c>
      <c r="AY120" s="18" t="s">
        <v>132</v>
      </c>
      <c r="BE120" s="190">
        <f>IF(O120="základní",K120,0)</f>
        <v>0</v>
      </c>
      <c r="BF120" s="190">
        <f>IF(O120="snížená",K120,0)</f>
        <v>0</v>
      </c>
      <c r="BG120" s="190">
        <f>IF(O120="zákl. přenesená",K120,0)</f>
        <v>0</v>
      </c>
      <c r="BH120" s="190">
        <f>IF(O120="sníž. přenesená",K120,0)</f>
        <v>0</v>
      </c>
      <c r="BI120" s="190">
        <f>IF(O120="nulová",K120,0)</f>
        <v>0</v>
      </c>
      <c r="BJ120" s="18" t="s">
        <v>24</v>
      </c>
      <c r="BK120" s="190">
        <f>ROUND(P120*H120,2)</f>
        <v>0</v>
      </c>
      <c r="BL120" s="18" t="s">
        <v>230</v>
      </c>
      <c r="BM120" s="189" t="s">
        <v>661</v>
      </c>
    </row>
    <row r="121" spans="1:47" s="2" customFormat="1" ht="11.25">
      <c r="A121" s="35"/>
      <c r="B121" s="36"/>
      <c r="C121" s="37"/>
      <c r="D121" s="191" t="s">
        <v>142</v>
      </c>
      <c r="E121" s="37"/>
      <c r="F121" s="192" t="s">
        <v>662</v>
      </c>
      <c r="G121" s="37"/>
      <c r="H121" s="37"/>
      <c r="I121" s="193"/>
      <c r="J121" s="193"/>
      <c r="K121" s="37"/>
      <c r="L121" s="37"/>
      <c r="M121" s="40"/>
      <c r="N121" s="194"/>
      <c r="O121" s="195"/>
      <c r="P121" s="65"/>
      <c r="Q121" s="65"/>
      <c r="R121" s="65"/>
      <c r="S121" s="65"/>
      <c r="T121" s="65"/>
      <c r="U121" s="65"/>
      <c r="V121" s="65"/>
      <c r="W121" s="65"/>
      <c r="X121" s="66"/>
      <c r="Y121" s="35"/>
      <c r="Z121" s="35"/>
      <c r="AA121" s="35"/>
      <c r="AB121" s="35"/>
      <c r="AC121" s="35"/>
      <c r="AD121" s="35"/>
      <c r="AE121" s="35"/>
      <c r="AT121" s="18" t="s">
        <v>142</v>
      </c>
      <c r="AU121" s="18" t="s">
        <v>89</v>
      </c>
    </row>
    <row r="122" spans="2:51" s="13" customFormat="1" ht="11.25">
      <c r="B122" s="196"/>
      <c r="C122" s="197"/>
      <c r="D122" s="191" t="s">
        <v>144</v>
      </c>
      <c r="E122" s="198" t="s">
        <v>33</v>
      </c>
      <c r="F122" s="199" t="s">
        <v>663</v>
      </c>
      <c r="G122" s="197"/>
      <c r="H122" s="200">
        <v>17.875</v>
      </c>
      <c r="I122" s="201"/>
      <c r="J122" s="201"/>
      <c r="K122" s="197"/>
      <c r="L122" s="197"/>
      <c r="M122" s="202"/>
      <c r="N122" s="203"/>
      <c r="O122" s="204"/>
      <c r="P122" s="204"/>
      <c r="Q122" s="204"/>
      <c r="R122" s="204"/>
      <c r="S122" s="204"/>
      <c r="T122" s="204"/>
      <c r="U122" s="204"/>
      <c r="V122" s="204"/>
      <c r="W122" s="204"/>
      <c r="X122" s="205"/>
      <c r="AT122" s="206" t="s">
        <v>144</v>
      </c>
      <c r="AU122" s="206" t="s">
        <v>89</v>
      </c>
      <c r="AV122" s="13" t="s">
        <v>89</v>
      </c>
      <c r="AW122" s="13" t="s">
        <v>5</v>
      </c>
      <c r="AX122" s="13" t="s">
        <v>80</v>
      </c>
      <c r="AY122" s="206" t="s">
        <v>132</v>
      </c>
    </row>
    <row r="123" spans="1:65" s="2" customFormat="1" ht="24.2" customHeight="1">
      <c r="A123" s="35"/>
      <c r="B123" s="36"/>
      <c r="C123" s="177" t="s">
        <v>29</v>
      </c>
      <c r="D123" s="177" t="s">
        <v>135</v>
      </c>
      <c r="E123" s="178" t="s">
        <v>664</v>
      </c>
      <c r="F123" s="179" t="s">
        <v>665</v>
      </c>
      <c r="G123" s="180" t="s">
        <v>138</v>
      </c>
      <c r="H123" s="181">
        <v>17.875</v>
      </c>
      <c r="I123" s="182"/>
      <c r="J123" s="182"/>
      <c r="K123" s="183">
        <f>ROUND(P123*H123,2)</f>
        <v>0</v>
      </c>
      <c r="L123" s="179" t="s">
        <v>193</v>
      </c>
      <c r="M123" s="40"/>
      <c r="N123" s="184" t="s">
        <v>33</v>
      </c>
      <c r="O123" s="185" t="s">
        <v>49</v>
      </c>
      <c r="P123" s="186">
        <f>I123+J123</f>
        <v>0</v>
      </c>
      <c r="Q123" s="186">
        <f>ROUND(I123*H123,2)</f>
        <v>0</v>
      </c>
      <c r="R123" s="186">
        <f>ROUND(J123*H123,2)</f>
        <v>0</v>
      </c>
      <c r="S123" s="65"/>
      <c r="T123" s="187">
        <f>S123*H123</f>
        <v>0</v>
      </c>
      <c r="U123" s="187">
        <v>0</v>
      </c>
      <c r="V123" s="187">
        <f>U123*H123</f>
        <v>0</v>
      </c>
      <c r="W123" s="187">
        <v>0.008</v>
      </c>
      <c r="X123" s="188">
        <f>W123*H123</f>
        <v>0.14300000000000002</v>
      </c>
      <c r="Y123" s="35"/>
      <c r="Z123" s="35"/>
      <c r="AA123" s="35"/>
      <c r="AB123" s="35"/>
      <c r="AC123" s="35"/>
      <c r="AD123" s="35"/>
      <c r="AE123" s="35"/>
      <c r="AR123" s="189" t="s">
        <v>230</v>
      </c>
      <c r="AT123" s="189" t="s">
        <v>135</v>
      </c>
      <c r="AU123" s="189" t="s">
        <v>89</v>
      </c>
      <c r="AY123" s="18" t="s">
        <v>132</v>
      </c>
      <c r="BE123" s="190">
        <f>IF(O123="základní",K123,0)</f>
        <v>0</v>
      </c>
      <c r="BF123" s="190">
        <f>IF(O123="snížená",K123,0)</f>
        <v>0</v>
      </c>
      <c r="BG123" s="190">
        <f>IF(O123="zákl. přenesená",K123,0)</f>
        <v>0</v>
      </c>
      <c r="BH123" s="190">
        <f>IF(O123="sníž. přenesená",K123,0)</f>
        <v>0</v>
      </c>
      <c r="BI123" s="190">
        <f>IF(O123="nulová",K123,0)</f>
        <v>0</v>
      </c>
      <c r="BJ123" s="18" t="s">
        <v>24</v>
      </c>
      <c r="BK123" s="190">
        <f>ROUND(P123*H123,2)</f>
        <v>0</v>
      </c>
      <c r="BL123" s="18" t="s">
        <v>230</v>
      </c>
      <c r="BM123" s="189" t="s">
        <v>666</v>
      </c>
    </row>
    <row r="124" spans="1:47" s="2" customFormat="1" ht="11.25">
      <c r="A124" s="35"/>
      <c r="B124" s="36"/>
      <c r="C124" s="37"/>
      <c r="D124" s="191" t="s">
        <v>142</v>
      </c>
      <c r="E124" s="37"/>
      <c r="F124" s="192" t="s">
        <v>667</v>
      </c>
      <c r="G124" s="37"/>
      <c r="H124" s="37"/>
      <c r="I124" s="193"/>
      <c r="J124" s="193"/>
      <c r="K124" s="37"/>
      <c r="L124" s="37"/>
      <c r="M124" s="40"/>
      <c r="N124" s="194"/>
      <c r="O124" s="195"/>
      <c r="P124" s="65"/>
      <c r="Q124" s="65"/>
      <c r="R124" s="65"/>
      <c r="S124" s="65"/>
      <c r="T124" s="65"/>
      <c r="U124" s="65"/>
      <c r="V124" s="65"/>
      <c r="W124" s="65"/>
      <c r="X124" s="66"/>
      <c r="Y124" s="35"/>
      <c r="Z124" s="35"/>
      <c r="AA124" s="35"/>
      <c r="AB124" s="35"/>
      <c r="AC124" s="35"/>
      <c r="AD124" s="35"/>
      <c r="AE124" s="35"/>
      <c r="AT124" s="18" t="s">
        <v>142</v>
      </c>
      <c r="AU124" s="18" t="s">
        <v>89</v>
      </c>
    </row>
    <row r="125" spans="2:51" s="13" customFormat="1" ht="11.25">
      <c r="B125" s="196"/>
      <c r="C125" s="197"/>
      <c r="D125" s="191" t="s">
        <v>144</v>
      </c>
      <c r="E125" s="198" t="s">
        <v>33</v>
      </c>
      <c r="F125" s="199" t="s">
        <v>663</v>
      </c>
      <c r="G125" s="197"/>
      <c r="H125" s="200">
        <v>17.875</v>
      </c>
      <c r="I125" s="201"/>
      <c r="J125" s="201"/>
      <c r="K125" s="197"/>
      <c r="L125" s="197"/>
      <c r="M125" s="202"/>
      <c r="N125" s="203"/>
      <c r="O125" s="204"/>
      <c r="P125" s="204"/>
      <c r="Q125" s="204"/>
      <c r="R125" s="204"/>
      <c r="S125" s="204"/>
      <c r="T125" s="204"/>
      <c r="U125" s="204"/>
      <c r="V125" s="204"/>
      <c r="W125" s="204"/>
      <c r="X125" s="205"/>
      <c r="AT125" s="206" t="s">
        <v>144</v>
      </c>
      <c r="AU125" s="206" t="s">
        <v>89</v>
      </c>
      <c r="AV125" s="13" t="s">
        <v>89</v>
      </c>
      <c r="AW125" s="13" t="s">
        <v>5</v>
      </c>
      <c r="AX125" s="13" t="s">
        <v>24</v>
      </c>
      <c r="AY125" s="206" t="s">
        <v>132</v>
      </c>
    </row>
    <row r="126" spans="2:63" s="12" customFormat="1" ht="22.9" customHeight="1">
      <c r="B126" s="160"/>
      <c r="C126" s="161"/>
      <c r="D126" s="162" t="s">
        <v>79</v>
      </c>
      <c r="E126" s="175" t="s">
        <v>668</v>
      </c>
      <c r="F126" s="175" t="s">
        <v>669</v>
      </c>
      <c r="G126" s="161"/>
      <c r="H126" s="161"/>
      <c r="I126" s="164"/>
      <c r="J126" s="164"/>
      <c r="K126" s="176">
        <f>BK126</f>
        <v>0</v>
      </c>
      <c r="L126" s="161"/>
      <c r="M126" s="166"/>
      <c r="N126" s="167"/>
      <c r="O126" s="168"/>
      <c r="P126" s="168"/>
      <c r="Q126" s="169">
        <f>SUM(Q127:Q137)</f>
        <v>0</v>
      </c>
      <c r="R126" s="169">
        <f>SUM(R127:R137)</f>
        <v>0</v>
      </c>
      <c r="S126" s="168"/>
      <c r="T126" s="170">
        <f>SUM(T127:T137)</f>
        <v>0</v>
      </c>
      <c r="U126" s="168"/>
      <c r="V126" s="170">
        <f>SUM(V127:V137)</f>
        <v>0.003223</v>
      </c>
      <c r="W126" s="168"/>
      <c r="X126" s="171">
        <f>SUM(X127:X137)</f>
        <v>0.004124999999999999</v>
      </c>
      <c r="AR126" s="172" t="s">
        <v>89</v>
      </c>
      <c r="AT126" s="173" t="s">
        <v>79</v>
      </c>
      <c r="AU126" s="173" t="s">
        <v>24</v>
      </c>
      <c r="AY126" s="172" t="s">
        <v>132</v>
      </c>
      <c r="BK126" s="174">
        <f>SUM(BK127:BK137)</f>
        <v>0</v>
      </c>
    </row>
    <row r="127" spans="1:65" s="2" customFormat="1" ht="24.2" customHeight="1">
      <c r="A127" s="35"/>
      <c r="B127" s="36"/>
      <c r="C127" s="177" t="s">
        <v>202</v>
      </c>
      <c r="D127" s="177" t="s">
        <v>135</v>
      </c>
      <c r="E127" s="178" t="s">
        <v>670</v>
      </c>
      <c r="F127" s="179" t="s">
        <v>671</v>
      </c>
      <c r="G127" s="180" t="s">
        <v>169</v>
      </c>
      <c r="H127" s="181">
        <v>13.75</v>
      </c>
      <c r="I127" s="182"/>
      <c r="J127" s="182"/>
      <c r="K127" s="183">
        <f>ROUND(P127*H127,2)</f>
        <v>0</v>
      </c>
      <c r="L127" s="179" t="s">
        <v>193</v>
      </c>
      <c r="M127" s="40"/>
      <c r="N127" s="184" t="s">
        <v>33</v>
      </c>
      <c r="O127" s="185" t="s">
        <v>49</v>
      </c>
      <c r="P127" s="186">
        <f>I127+J127</f>
        <v>0</v>
      </c>
      <c r="Q127" s="186">
        <f>ROUND(I127*H127,2)</f>
        <v>0</v>
      </c>
      <c r="R127" s="186">
        <f>ROUND(J127*H127,2)</f>
        <v>0</v>
      </c>
      <c r="S127" s="65"/>
      <c r="T127" s="187">
        <f>S127*H127</f>
        <v>0</v>
      </c>
      <c r="U127" s="187">
        <v>0</v>
      </c>
      <c r="V127" s="187">
        <f>U127*H127</f>
        <v>0</v>
      </c>
      <c r="W127" s="187">
        <v>0.0003</v>
      </c>
      <c r="X127" s="188">
        <f>W127*H127</f>
        <v>0.004124999999999999</v>
      </c>
      <c r="Y127" s="35"/>
      <c r="Z127" s="35"/>
      <c r="AA127" s="35"/>
      <c r="AB127" s="35"/>
      <c r="AC127" s="35"/>
      <c r="AD127" s="35"/>
      <c r="AE127" s="35"/>
      <c r="AR127" s="189" t="s">
        <v>230</v>
      </c>
      <c r="AT127" s="189" t="s">
        <v>135</v>
      </c>
      <c r="AU127" s="189" t="s">
        <v>89</v>
      </c>
      <c r="AY127" s="18" t="s">
        <v>132</v>
      </c>
      <c r="BE127" s="190">
        <f>IF(O127="základní",K127,0)</f>
        <v>0</v>
      </c>
      <c r="BF127" s="190">
        <f>IF(O127="snížená",K127,0)</f>
        <v>0</v>
      </c>
      <c r="BG127" s="190">
        <f>IF(O127="zákl. přenesená",K127,0)</f>
        <v>0</v>
      </c>
      <c r="BH127" s="190">
        <f>IF(O127="sníž. přenesená",K127,0)</f>
        <v>0</v>
      </c>
      <c r="BI127" s="190">
        <f>IF(O127="nulová",K127,0)</f>
        <v>0</v>
      </c>
      <c r="BJ127" s="18" t="s">
        <v>24</v>
      </c>
      <c r="BK127" s="190">
        <f>ROUND(P127*H127,2)</f>
        <v>0</v>
      </c>
      <c r="BL127" s="18" t="s">
        <v>230</v>
      </c>
      <c r="BM127" s="189" t="s">
        <v>672</v>
      </c>
    </row>
    <row r="128" spans="1:47" s="2" customFormat="1" ht="11.25">
      <c r="A128" s="35"/>
      <c r="B128" s="36"/>
      <c r="C128" s="37"/>
      <c r="D128" s="191" t="s">
        <v>142</v>
      </c>
      <c r="E128" s="37"/>
      <c r="F128" s="192" t="s">
        <v>673</v>
      </c>
      <c r="G128" s="37"/>
      <c r="H128" s="37"/>
      <c r="I128" s="193"/>
      <c r="J128" s="193"/>
      <c r="K128" s="37"/>
      <c r="L128" s="37"/>
      <c r="M128" s="40"/>
      <c r="N128" s="194"/>
      <c r="O128" s="195"/>
      <c r="P128" s="65"/>
      <c r="Q128" s="65"/>
      <c r="R128" s="65"/>
      <c r="S128" s="65"/>
      <c r="T128" s="65"/>
      <c r="U128" s="65"/>
      <c r="V128" s="65"/>
      <c r="W128" s="65"/>
      <c r="X128" s="66"/>
      <c r="Y128" s="35"/>
      <c r="Z128" s="35"/>
      <c r="AA128" s="35"/>
      <c r="AB128" s="35"/>
      <c r="AC128" s="35"/>
      <c r="AD128" s="35"/>
      <c r="AE128" s="35"/>
      <c r="AT128" s="18" t="s">
        <v>142</v>
      </c>
      <c r="AU128" s="18" t="s">
        <v>89</v>
      </c>
    </row>
    <row r="129" spans="2:51" s="13" customFormat="1" ht="11.25">
      <c r="B129" s="196"/>
      <c r="C129" s="197"/>
      <c r="D129" s="191" t="s">
        <v>144</v>
      </c>
      <c r="E129" s="198" t="s">
        <v>33</v>
      </c>
      <c r="F129" s="199" t="s">
        <v>674</v>
      </c>
      <c r="G129" s="197"/>
      <c r="H129" s="200">
        <v>13.75</v>
      </c>
      <c r="I129" s="201"/>
      <c r="J129" s="201"/>
      <c r="K129" s="197"/>
      <c r="L129" s="197"/>
      <c r="M129" s="202"/>
      <c r="N129" s="203"/>
      <c r="O129" s="204"/>
      <c r="P129" s="204"/>
      <c r="Q129" s="204"/>
      <c r="R129" s="204"/>
      <c r="S129" s="204"/>
      <c r="T129" s="204"/>
      <c r="U129" s="204"/>
      <c r="V129" s="204"/>
      <c r="W129" s="204"/>
      <c r="X129" s="205"/>
      <c r="AT129" s="206" t="s">
        <v>144</v>
      </c>
      <c r="AU129" s="206" t="s">
        <v>89</v>
      </c>
      <c r="AV129" s="13" t="s">
        <v>89</v>
      </c>
      <c r="AW129" s="13" t="s">
        <v>5</v>
      </c>
      <c r="AX129" s="13" t="s">
        <v>80</v>
      </c>
      <c r="AY129" s="206" t="s">
        <v>132</v>
      </c>
    </row>
    <row r="130" spans="1:65" s="2" customFormat="1" ht="24.2" customHeight="1">
      <c r="A130" s="35"/>
      <c r="B130" s="36"/>
      <c r="C130" s="177" t="s">
        <v>207</v>
      </c>
      <c r="D130" s="177" t="s">
        <v>135</v>
      </c>
      <c r="E130" s="178" t="s">
        <v>675</v>
      </c>
      <c r="F130" s="179" t="s">
        <v>676</v>
      </c>
      <c r="G130" s="180" t="s">
        <v>169</v>
      </c>
      <c r="H130" s="181">
        <v>13.75</v>
      </c>
      <c r="I130" s="182"/>
      <c r="J130" s="182"/>
      <c r="K130" s="183">
        <f>ROUND(P130*H130,2)</f>
        <v>0</v>
      </c>
      <c r="L130" s="179" t="s">
        <v>193</v>
      </c>
      <c r="M130" s="40"/>
      <c r="N130" s="184" t="s">
        <v>33</v>
      </c>
      <c r="O130" s="185" t="s">
        <v>49</v>
      </c>
      <c r="P130" s="186">
        <f>I130+J130</f>
        <v>0</v>
      </c>
      <c r="Q130" s="186">
        <f>ROUND(I130*H130,2)</f>
        <v>0</v>
      </c>
      <c r="R130" s="186">
        <f>ROUND(J130*H130,2)</f>
        <v>0</v>
      </c>
      <c r="S130" s="65"/>
      <c r="T130" s="187">
        <f>S130*H130</f>
        <v>0</v>
      </c>
      <c r="U130" s="187">
        <v>1E-05</v>
      </c>
      <c r="V130" s="187">
        <f>U130*H130</f>
        <v>0.0001375</v>
      </c>
      <c r="W130" s="187">
        <v>0</v>
      </c>
      <c r="X130" s="188">
        <f>W130*H130</f>
        <v>0</v>
      </c>
      <c r="Y130" s="35"/>
      <c r="Z130" s="35"/>
      <c r="AA130" s="35"/>
      <c r="AB130" s="35"/>
      <c r="AC130" s="35"/>
      <c r="AD130" s="35"/>
      <c r="AE130" s="35"/>
      <c r="AR130" s="189" t="s">
        <v>230</v>
      </c>
      <c r="AT130" s="189" t="s">
        <v>135</v>
      </c>
      <c r="AU130" s="189" t="s">
        <v>89</v>
      </c>
      <c r="AY130" s="18" t="s">
        <v>132</v>
      </c>
      <c r="BE130" s="190">
        <f>IF(O130="základní",K130,0)</f>
        <v>0</v>
      </c>
      <c r="BF130" s="190">
        <f>IF(O130="snížená",K130,0)</f>
        <v>0</v>
      </c>
      <c r="BG130" s="190">
        <f>IF(O130="zákl. přenesená",K130,0)</f>
        <v>0</v>
      </c>
      <c r="BH130" s="190">
        <f>IF(O130="sníž. přenesená",K130,0)</f>
        <v>0</v>
      </c>
      <c r="BI130" s="190">
        <f>IF(O130="nulová",K130,0)</f>
        <v>0</v>
      </c>
      <c r="BJ130" s="18" t="s">
        <v>24</v>
      </c>
      <c r="BK130" s="190">
        <f>ROUND(P130*H130,2)</f>
        <v>0</v>
      </c>
      <c r="BL130" s="18" t="s">
        <v>230</v>
      </c>
      <c r="BM130" s="189" t="s">
        <v>677</v>
      </c>
    </row>
    <row r="131" spans="1:47" s="2" customFormat="1" ht="11.25">
      <c r="A131" s="35"/>
      <c r="B131" s="36"/>
      <c r="C131" s="37"/>
      <c r="D131" s="191" t="s">
        <v>142</v>
      </c>
      <c r="E131" s="37"/>
      <c r="F131" s="192" t="s">
        <v>678</v>
      </c>
      <c r="G131" s="37"/>
      <c r="H131" s="37"/>
      <c r="I131" s="193"/>
      <c r="J131" s="193"/>
      <c r="K131" s="37"/>
      <c r="L131" s="37"/>
      <c r="M131" s="40"/>
      <c r="N131" s="194"/>
      <c r="O131" s="195"/>
      <c r="P131" s="65"/>
      <c r="Q131" s="65"/>
      <c r="R131" s="65"/>
      <c r="S131" s="65"/>
      <c r="T131" s="65"/>
      <c r="U131" s="65"/>
      <c r="V131" s="65"/>
      <c r="W131" s="65"/>
      <c r="X131" s="66"/>
      <c r="Y131" s="35"/>
      <c r="Z131" s="35"/>
      <c r="AA131" s="35"/>
      <c r="AB131" s="35"/>
      <c r="AC131" s="35"/>
      <c r="AD131" s="35"/>
      <c r="AE131" s="35"/>
      <c r="AT131" s="18" t="s">
        <v>142</v>
      </c>
      <c r="AU131" s="18" t="s">
        <v>89</v>
      </c>
    </row>
    <row r="132" spans="2:51" s="13" customFormat="1" ht="11.25">
      <c r="B132" s="196"/>
      <c r="C132" s="197"/>
      <c r="D132" s="191" t="s">
        <v>144</v>
      </c>
      <c r="E132" s="198" t="s">
        <v>33</v>
      </c>
      <c r="F132" s="199" t="s">
        <v>674</v>
      </c>
      <c r="G132" s="197"/>
      <c r="H132" s="200">
        <v>13.75</v>
      </c>
      <c r="I132" s="201"/>
      <c r="J132" s="201"/>
      <c r="K132" s="197"/>
      <c r="L132" s="197"/>
      <c r="M132" s="202"/>
      <c r="N132" s="203"/>
      <c r="O132" s="204"/>
      <c r="P132" s="204"/>
      <c r="Q132" s="204"/>
      <c r="R132" s="204"/>
      <c r="S132" s="204"/>
      <c r="T132" s="204"/>
      <c r="U132" s="204"/>
      <c r="V132" s="204"/>
      <c r="W132" s="204"/>
      <c r="X132" s="205"/>
      <c r="AT132" s="206" t="s">
        <v>144</v>
      </c>
      <c r="AU132" s="206" t="s">
        <v>89</v>
      </c>
      <c r="AV132" s="13" t="s">
        <v>89</v>
      </c>
      <c r="AW132" s="13" t="s">
        <v>5</v>
      </c>
      <c r="AX132" s="13" t="s">
        <v>80</v>
      </c>
      <c r="AY132" s="206" t="s">
        <v>132</v>
      </c>
    </row>
    <row r="133" spans="1:65" s="2" customFormat="1" ht="24.2" customHeight="1">
      <c r="A133" s="35"/>
      <c r="B133" s="36"/>
      <c r="C133" s="228" t="s">
        <v>213</v>
      </c>
      <c r="D133" s="228" t="s">
        <v>248</v>
      </c>
      <c r="E133" s="229" t="s">
        <v>679</v>
      </c>
      <c r="F133" s="230" t="s">
        <v>680</v>
      </c>
      <c r="G133" s="231" t="s">
        <v>169</v>
      </c>
      <c r="H133" s="232">
        <v>14.025</v>
      </c>
      <c r="I133" s="233"/>
      <c r="J133" s="234"/>
      <c r="K133" s="235">
        <f>ROUND(P133*H133,2)</f>
        <v>0</v>
      </c>
      <c r="L133" s="230" t="s">
        <v>193</v>
      </c>
      <c r="M133" s="236"/>
      <c r="N133" s="237" t="s">
        <v>33</v>
      </c>
      <c r="O133" s="185" t="s">
        <v>49</v>
      </c>
      <c r="P133" s="186">
        <f>I133+J133</f>
        <v>0</v>
      </c>
      <c r="Q133" s="186">
        <f>ROUND(I133*H133,2)</f>
        <v>0</v>
      </c>
      <c r="R133" s="186">
        <f>ROUND(J133*H133,2)</f>
        <v>0</v>
      </c>
      <c r="S133" s="65"/>
      <c r="T133" s="187">
        <f>S133*H133</f>
        <v>0</v>
      </c>
      <c r="U133" s="187">
        <v>0.00022</v>
      </c>
      <c r="V133" s="187">
        <f>U133*H133</f>
        <v>0.0030855</v>
      </c>
      <c r="W133" s="187">
        <v>0</v>
      </c>
      <c r="X133" s="188">
        <f>W133*H133</f>
        <v>0</v>
      </c>
      <c r="Y133" s="35"/>
      <c r="Z133" s="35"/>
      <c r="AA133" s="35"/>
      <c r="AB133" s="35"/>
      <c r="AC133" s="35"/>
      <c r="AD133" s="35"/>
      <c r="AE133" s="35"/>
      <c r="AR133" s="189" t="s">
        <v>286</v>
      </c>
      <c r="AT133" s="189" t="s">
        <v>248</v>
      </c>
      <c r="AU133" s="189" t="s">
        <v>89</v>
      </c>
      <c r="AY133" s="18" t="s">
        <v>132</v>
      </c>
      <c r="BE133" s="190">
        <f>IF(O133="základní",K133,0)</f>
        <v>0</v>
      </c>
      <c r="BF133" s="190">
        <f>IF(O133="snížená",K133,0)</f>
        <v>0</v>
      </c>
      <c r="BG133" s="190">
        <f>IF(O133="zákl. přenesená",K133,0)</f>
        <v>0</v>
      </c>
      <c r="BH133" s="190">
        <f>IF(O133="sníž. přenesená",K133,0)</f>
        <v>0</v>
      </c>
      <c r="BI133" s="190">
        <f>IF(O133="nulová",K133,0)</f>
        <v>0</v>
      </c>
      <c r="BJ133" s="18" t="s">
        <v>24</v>
      </c>
      <c r="BK133" s="190">
        <f>ROUND(P133*H133,2)</f>
        <v>0</v>
      </c>
      <c r="BL133" s="18" t="s">
        <v>230</v>
      </c>
      <c r="BM133" s="189" t="s">
        <v>681</v>
      </c>
    </row>
    <row r="134" spans="1:47" s="2" customFormat="1" ht="11.25">
      <c r="A134" s="35"/>
      <c r="B134" s="36"/>
      <c r="C134" s="37"/>
      <c r="D134" s="191" t="s">
        <v>142</v>
      </c>
      <c r="E134" s="37"/>
      <c r="F134" s="192" t="s">
        <v>680</v>
      </c>
      <c r="G134" s="37"/>
      <c r="H134" s="37"/>
      <c r="I134" s="193"/>
      <c r="J134" s="193"/>
      <c r="K134" s="37"/>
      <c r="L134" s="37"/>
      <c r="M134" s="40"/>
      <c r="N134" s="194"/>
      <c r="O134" s="195"/>
      <c r="P134" s="65"/>
      <c r="Q134" s="65"/>
      <c r="R134" s="65"/>
      <c r="S134" s="65"/>
      <c r="T134" s="65"/>
      <c r="U134" s="65"/>
      <c r="V134" s="65"/>
      <c r="W134" s="65"/>
      <c r="X134" s="66"/>
      <c r="Y134" s="35"/>
      <c r="Z134" s="35"/>
      <c r="AA134" s="35"/>
      <c r="AB134" s="35"/>
      <c r="AC134" s="35"/>
      <c r="AD134" s="35"/>
      <c r="AE134" s="35"/>
      <c r="AT134" s="18" t="s">
        <v>142</v>
      </c>
      <c r="AU134" s="18" t="s">
        <v>89</v>
      </c>
    </row>
    <row r="135" spans="2:51" s="13" customFormat="1" ht="11.25">
      <c r="B135" s="196"/>
      <c r="C135" s="197"/>
      <c r="D135" s="191" t="s">
        <v>144</v>
      </c>
      <c r="E135" s="197"/>
      <c r="F135" s="199" t="s">
        <v>682</v>
      </c>
      <c r="G135" s="197"/>
      <c r="H135" s="200">
        <v>14.025</v>
      </c>
      <c r="I135" s="201"/>
      <c r="J135" s="201"/>
      <c r="K135" s="197"/>
      <c r="L135" s="197"/>
      <c r="M135" s="202"/>
      <c r="N135" s="203"/>
      <c r="O135" s="204"/>
      <c r="P135" s="204"/>
      <c r="Q135" s="204"/>
      <c r="R135" s="204"/>
      <c r="S135" s="204"/>
      <c r="T135" s="204"/>
      <c r="U135" s="204"/>
      <c r="V135" s="204"/>
      <c r="W135" s="204"/>
      <c r="X135" s="205"/>
      <c r="AT135" s="206" t="s">
        <v>144</v>
      </c>
      <c r="AU135" s="206" t="s">
        <v>89</v>
      </c>
      <c r="AV135" s="13" t="s">
        <v>89</v>
      </c>
      <c r="AW135" s="13" t="s">
        <v>4</v>
      </c>
      <c r="AX135" s="13" t="s">
        <v>24</v>
      </c>
      <c r="AY135" s="206" t="s">
        <v>132</v>
      </c>
    </row>
    <row r="136" spans="1:65" s="2" customFormat="1" ht="24.2" customHeight="1">
      <c r="A136" s="35"/>
      <c r="B136" s="36"/>
      <c r="C136" s="177" t="s">
        <v>220</v>
      </c>
      <c r="D136" s="177" t="s">
        <v>135</v>
      </c>
      <c r="E136" s="178" t="s">
        <v>683</v>
      </c>
      <c r="F136" s="179" t="s">
        <v>684</v>
      </c>
      <c r="G136" s="180" t="s">
        <v>617</v>
      </c>
      <c r="H136" s="239"/>
      <c r="I136" s="182"/>
      <c r="J136" s="182"/>
      <c r="K136" s="183">
        <f>ROUND(P136*H136,2)</f>
        <v>0</v>
      </c>
      <c r="L136" s="179" t="s">
        <v>193</v>
      </c>
      <c r="M136" s="40"/>
      <c r="N136" s="184" t="s">
        <v>33</v>
      </c>
      <c r="O136" s="185" t="s">
        <v>49</v>
      </c>
      <c r="P136" s="186">
        <f>I136+J136</f>
        <v>0</v>
      </c>
      <c r="Q136" s="186">
        <f>ROUND(I136*H136,2)</f>
        <v>0</v>
      </c>
      <c r="R136" s="186">
        <f>ROUND(J136*H136,2)</f>
        <v>0</v>
      </c>
      <c r="S136" s="65"/>
      <c r="T136" s="187">
        <f>S136*H136</f>
        <v>0</v>
      </c>
      <c r="U136" s="187">
        <v>0</v>
      </c>
      <c r="V136" s="187">
        <f>U136*H136</f>
        <v>0</v>
      </c>
      <c r="W136" s="187">
        <v>0</v>
      </c>
      <c r="X136" s="188">
        <f>W136*H136</f>
        <v>0</v>
      </c>
      <c r="Y136" s="35"/>
      <c r="Z136" s="35"/>
      <c r="AA136" s="35"/>
      <c r="AB136" s="35"/>
      <c r="AC136" s="35"/>
      <c r="AD136" s="35"/>
      <c r="AE136" s="35"/>
      <c r="AR136" s="189" t="s">
        <v>230</v>
      </c>
      <c r="AT136" s="189" t="s">
        <v>135</v>
      </c>
      <c r="AU136" s="189" t="s">
        <v>89</v>
      </c>
      <c r="AY136" s="18" t="s">
        <v>132</v>
      </c>
      <c r="BE136" s="190">
        <f>IF(O136="základní",K136,0)</f>
        <v>0</v>
      </c>
      <c r="BF136" s="190">
        <f>IF(O136="snížená",K136,0)</f>
        <v>0</v>
      </c>
      <c r="BG136" s="190">
        <f>IF(O136="zákl. přenesená",K136,0)</f>
        <v>0</v>
      </c>
      <c r="BH136" s="190">
        <f>IF(O136="sníž. přenesená",K136,0)</f>
        <v>0</v>
      </c>
      <c r="BI136" s="190">
        <f>IF(O136="nulová",K136,0)</f>
        <v>0</v>
      </c>
      <c r="BJ136" s="18" t="s">
        <v>24</v>
      </c>
      <c r="BK136" s="190">
        <f>ROUND(P136*H136,2)</f>
        <v>0</v>
      </c>
      <c r="BL136" s="18" t="s">
        <v>230</v>
      </c>
      <c r="BM136" s="189" t="s">
        <v>685</v>
      </c>
    </row>
    <row r="137" spans="1:47" s="2" customFormat="1" ht="19.5">
      <c r="A137" s="35"/>
      <c r="B137" s="36"/>
      <c r="C137" s="37"/>
      <c r="D137" s="191" t="s">
        <v>142</v>
      </c>
      <c r="E137" s="37"/>
      <c r="F137" s="192" t="s">
        <v>686</v>
      </c>
      <c r="G137" s="37"/>
      <c r="H137" s="37"/>
      <c r="I137" s="193"/>
      <c r="J137" s="193"/>
      <c r="K137" s="37"/>
      <c r="L137" s="37"/>
      <c r="M137" s="40"/>
      <c r="N137" s="194"/>
      <c r="O137" s="195"/>
      <c r="P137" s="65"/>
      <c r="Q137" s="65"/>
      <c r="R137" s="65"/>
      <c r="S137" s="65"/>
      <c r="T137" s="65"/>
      <c r="U137" s="65"/>
      <c r="V137" s="65"/>
      <c r="W137" s="65"/>
      <c r="X137" s="66"/>
      <c r="Y137" s="35"/>
      <c r="Z137" s="35"/>
      <c r="AA137" s="35"/>
      <c r="AB137" s="35"/>
      <c r="AC137" s="35"/>
      <c r="AD137" s="35"/>
      <c r="AE137" s="35"/>
      <c r="AT137" s="18" t="s">
        <v>142</v>
      </c>
      <c r="AU137" s="18" t="s">
        <v>89</v>
      </c>
    </row>
    <row r="138" spans="2:63" s="12" customFormat="1" ht="22.9" customHeight="1">
      <c r="B138" s="160"/>
      <c r="C138" s="161"/>
      <c r="D138" s="162" t="s">
        <v>79</v>
      </c>
      <c r="E138" s="175" t="s">
        <v>687</v>
      </c>
      <c r="F138" s="175" t="s">
        <v>688</v>
      </c>
      <c r="G138" s="161"/>
      <c r="H138" s="161"/>
      <c r="I138" s="164"/>
      <c r="J138" s="164"/>
      <c r="K138" s="176">
        <f>BK138</f>
        <v>0</v>
      </c>
      <c r="L138" s="161"/>
      <c r="M138" s="166"/>
      <c r="N138" s="167"/>
      <c r="O138" s="168"/>
      <c r="P138" s="168"/>
      <c r="Q138" s="169">
        <f>SUM(Q139:Q150)</f>
        <v>0</v>
      </c>
      <c r="R138" s="169">
        <f>SUM(R139:R150)</f>
        <v>0</v>
      </c>
      <c r="S138" s="168"/>
      <c r="T138" s="170">
        <f>SUM(T139:T150)</f>
        <v>0</v>
      </c>
      <c r="U138" s="168"/>
      <c r="V138" s="170">
        <f>SUM(V139:V150)</f>
        <v>0.04064658</v>
      </c>
      <c r="W138" s="168"/>
      <c r="X138" s="171">
        <f>SUM(X139:X150)</f>
        <v>0</v>
      </c>
      <c r="AR138" s="172" t="s">
        <v>89</v>
      </c>
      <c r="AT138" s="173" t="s">
        <v>79</v>
      </c>
      <c r="AU138" s="173" t="s">
        <v>24</v>
      </c>
      <c r="AY138" s="172" t="s">
        <v>132</v>
      </c>
      <c r="BK138" s="174">
        <f>SUM(BK139:BK150)</f>
        <v>0</v>
      </c>
    </row>
    <row r="139" spans="1:65" s="2" customFormat="1" ht="24.2" customHeight="1">
      <c r="A139" s="35"/>
      <c r="B139" s="36"/>
      <c r="C139" s="177" t="s">
        <v>9</v>
      </c>
      <c r="D139" s="177" t="s">
        <v>135</v>
      </c>
      <c r="E139" s="178" t="s">
        <v>689</v>
      </c>
      <c r="F139" s="179" t="s">
        <v>690</v>
      </c>
      <c r="G139" s="180" t="s">
        <v>138</v>
      </c>
      <c r="H139" s="181">
        <v>49.569</v>
      </c>
      <c r="I139" s="182"/>
      <c r="J139" s="182"/>
      <c r="K139" s="183">
        <f>ROUND(P139*H139,2)</f>
        <v>0</v>
      </c>
      <c r="L139" s="179" t="s">
        <v>193</v>
      </c>
      <c r="M139" s="40"/>
      <c r="N139" s="184" t="s">
        <v>33</v>
      </c>
      <c r="O139" s="185" t="s">
        <v>49</v>
      </c>
      <c r="P139" s="186">
        <f>I139+J139</f>
        <v>0</v>
      </c>
      <c r="Q139" s="186">
        <f>ROUND(I139*H139,2)</f>
        <v>0</v>
      </c>
      <c r="R139" s="186">
        <f>ROUND(J139*H139,2)</f>
        <v>0</v>
      </c>
      <c r="S139" s="65"/>
      <c r="T139" s="187">
        <f>S139*H139</f>
        <v>0</v>
      </c>
      <c r="U139" s="187">
        <v>0</v>
      </c>
      <c r="V139" s="187">
        <f>U139*H139</f>
        <v>0</v>
      </c>
      <c r="W139" s="187">
        <v>0</v>
      </c>
      <c r="X139" s="188">
        <f>W139*H139</f>
        <v>0</v>
      </c>
      <c r="Y139" s="35"/>
      <c r="Z139" s="35"/>
      <c r="AA139" s="35"/>
      <c r="AB139" s="35"/>
      <c r="AC139" s="35"/>
      <c r="AD139" s="35"/>
      <c r="AE139" s="35"/>
      <c r="AR139" s="189" t="s">
        <v>230</v>
      </c>
      <c r="AT139" s="189" t="s">
        <v>135</v>
      </c>
      <c r="AU139" s="189" t="s">
        <v>89</v>
      </c>
      <c r="AY139" s="18" t="s">
        <v>132</v>
      </c>
      <c r="BE139" s="190">
        <f>IF(O139="základní",K139,0)</f>
        <v>0</v>
      </c>
      <c r="BF139" s="190">
        <f>IF(O139="snížená",K139,0)</f>
        <v>0</v>
      </c>
      <c r="BG139" s="190">
        <f>IF(O139="zákl. přenesená",K139,0)</f>
        <v>0</v>
      </c>
      <c r="BH139" s="190">
        <f>IF(O139="sníž. přenesená",K139,0)</f>
        <v>0</v>
      </c>
      <c r="BI139" s="190">
        <f>IF(O139="nulová",K139,0)</f>
        <v>0</v>
      </c>
      <c r="BJ139" s="18" t="s">
        <v>24</v>
      </c>
      <c r="BK139" s="190">
        <f>ROUND(P139*H139,2)</f>
        <v>0</v>
      </c>
      <c r="BL139" s="18" t="s">
        <v>230</v>
      </c>
      <c r="BM139" s="189" t="s">
        <v>691</v>
      </c>
    </row>
    <row r="140" spans="1:47" s="2" customFormat="1" ht="11.25">
      <c r="A140" s="35"/>
      <c r="B140" s="36"/>
      <c r="C140" s="37"/>
      <c r="D140" s="191" t="s">
        <v>142</v>
      </c>
      <c r="E140" s="37"/>
      <c r="F140" s="192" t="s">
        <v>692</v>
      </c>
      <c r="G140" s="37"/>
      <c r="H140" s="37"/>
      <c r="I140" s="193"/>
      <c r="J140" s="193"/>
      <c r="K140" s="37"/>
      <c r="L140" s="37"/>
      <c r="M140" s="40"/>
      <c r="N140" s="194"/>
      <c r="O140" s="195"/>
      <c r="P140" s="65"/>
      <c r="Q140" s="65"/>
      <c r="R140" s="65"/>
      <c r="S140" s="65"/>
      <c r="T140" s="65"/>
      <c r="U140" s="65"/>
      <c r="V140" s="65"/>
      <c r="W140" s="65"/>
      <c r="X140" s="66"/>
      <c r="Y140" s="35"/>
      <c r="Z140" s="35"/>
      <c r="AA140" s="35"/>
      <c r="AB140" s="35"/>
      <c r="AC140" s="35"/>
      <c r="AD140" s="35"/>
      <c r="AE140" s="35"/>
      <c r="AT140" s="18" t="s">
        <v>142</v>
      </c>
      <c r="AU140" s="18" t="s">
        <v>89</v>
      </c>
    </row>
    <row r="141" spans="2:51" s="13" customFormat="1" ht="11.25">
      <c r="B141" s="196"/>
      <c r="C141" s="197"/>
      <c r="D141" s="191" t="s">
        <v>144</v>
      </c>
      <c r="E141" s="198" t="s">
        <v>33</v>
      </c>
      <c r="F141" s="199" t="s">
        <v>693</v>
      </c>
      <c r="G141" s="197"/>
      <c r="H141" s="200">
        <v>25.87</v>
      </c>
      <c r="I141" s="201"/>
      <c r="J141" s="201"/>
      <c r="K141" s="197"/>
      <c r="L141" s="197"/>
      <c r="M141" s="202"/>
      <c r="N141" s="203"/>
      <c r="O141" s="204"/>
      <c r="P141" s="204"/>
      <c r="Q141" s="204"/>
      <c r="R141" s="204"/>
      <c r="S141" s="204"/>
      <c r="T141" s="204"/>
      <c r="U141" s="204"/>
      <c r="V141" s="204"/>
      <c r="W141" s="204"/>
      <c r="X141" s="205"/>
      <c r="AT141" s="206" t="s">
        <v>144</v>
      </c>
      <c r="AU141" s="206" t="s">
        <v>89</v>
      </c>
      <c r="AV141" s="13" t="s">
        <v>89</v>
      </c>
      <c r="AW141" s="13" t="s">
        <v>5</v>
      </c>
      <c r="AX141" s="13" t="s">
        <v>80</v>
      </c>
      <c r="AY141" s="206" t="s">
        <v>132</v>
      </c>
    </row>
    <row r="142" spans="2:51" s="13" customFormat="1" ht="11.25">
      <c r="B142" s="196"/>
      <c r="C142" s="197"/>
      <c r="D142" s="191" t="s">
        <v>144</v>
      </c>
      <c r="E142" s="198" t="s">
        <v>33</v>
      </c>
      <c r="F142" s="199" t="s">
        <v>694</v>
      </c>
      <c r="G142" s="197"/>
      <c r="H142" s="200">
        <v>23.699</v>
      </c>
      <c r="I142" s="201"/>
      <c r="J142" s="201"/>
      <c r="K142" s="197"/>
      <c r="L142" s="197"/>
      <c r="M142" s="202"/>
      <c r="N142" s="203"/>
      <c r="O142" s="204"/>
      <c r="P142" s="204"/>
      <c r="Q142" s="204"/>
      <c r="R142" s="204"/>
      <c r="S142" s="204"/>
      <c r="T142" s="204"/>
      <c r="U142" s="204"/>
      <c r="V142" s="204"/>
      <c r="W142" s="204"/>
      <c r="X142" s="205"/>
      <c r="AT142" s="206" t="s">
        <v>144</v>
      </c>
      <c r="AU142" s="206" t="s">
        <v>89</v>
      </c>
      <c r="AV142" s="13" t="s">
        <v>89</v>
      </c>
      <c r="AW142" s="13" t="s">
        <v>5</v>
      </c>
      <c r="AX142" s="13" t="s">
        <v>80</v>
      </c>
      <c r="AY142" s="206" t="s">
        <v>132</v>
      </c>
    </row>
    <row r="143" spans="1:65" s="2" customFormat="1" ht="24.2" customHeight="1">
      <c r="A143" s="35"/>
      <c r="B143" s="36"/>
      <c r="C143" s="177" t="s">
        <v>230</v>
      </c>
      <c r="D143" s="177" t="s">
        <v>135</v>
      </c>
      <c r="E143" s="178" t="s">
        <v>695</v>
      </c>
      <c r="F143" s="179" t="s">
        <v>696</v>
      </c>
      <c r="G143" s="180" t="s">
        <v>138</v>
      </c>
      <c r="H143" s="181">
        <v>49.569</v>
      </c>
      <c r="I143" s="182"/>
      <c r="J143" s="182"/>
      <c r="K143" s="183">
        <f>ROUND(P143*H143,2)</f>
        <v>0</v>
      </c>
      <c r="L143" s="179" t="s">
        <v>193</v>
      </c>
      <c r="M143" s="40"/>
      <c r="N143" s="184" t="s">
        <v>33</v>
      </c>
      <c r="O143" s="185" t="s">
        <v>49</v>
      </c>
      <c r="P143" s="186">
        <f>I143+J143</f>
        <v>0</v>
      </c>
      <c r="Q143" s="186">
        <f>ROUND(I143*H143,2)</f>
        <v>0</v>
      </c>
      <c r="R143" s="186">
        <f>ROUND(J143*H143,2)</f>
        <v>0</v>
      </c>
      <c r="S143" s="65"/>
      <c r="T143" s="187">
        <f>S143*H143</f>
        <v>0</v>
      </c>
      <c r="U143" s="187">
        <v>0.0001</v>
      </c>
      <c r="V143" s="187">
        <f>U143*H143</f>
        <v>0.0049569</v>
      </c>
      <c r="W143" s="187">
        <v>0</v>
      </c>
      <c r="X143" s="188">
        <f>W143*H143</f>
        <v>0</v>
      </c>
      <c r="Y143" s="35"/>
      <c r="Z143" s="35"/>
      <c r="AA143" s="35"/>
      <c r="AB143" s="35"/>
      <c r="AC143" s="35"/>
      <c r="AD143" s="35"/>
      <c r="AE143" s="35"/>
      <c r="AR143" s="189" t="s">
        <v>230</v>
      </c>
      <c r="AT143" s="189" t="s">
        <v>135</v>
      </c>
      <c r="AU143" s="189" t="s">
        <v>89</v>
      </c>
      <c r="AY143" s="18" t="s">
        <v>132</v>
      </c>
      <c r="BE143" s="190">
        <f>IF(O143="základní",K143,0)</f>
        <v>0</v>
      </c>
      <c r="BF143" s="190">
        <f>IF(O143="snížená",K143,0)</f>
        <v>0</v>
      </c>
      <c r="BG143" s="190">
        <f>IF(O143="zákl. přenesená",K143,0)</f>
        <v>0</v>
      </c>
      <c r="BH143" s="190">
        <f>IF(O143="sníž. přenesená",K143,0)</f>
        <v>0</v>
      </c>
      <c r="BI143" s="190">
        <f>IF(O143="nulová",K143,0)</f>
        <v>0</v>
      </c>
      <c r="BJ143" s="18" t="s">
        <v>24</v>
      </c>
      <c r="BK143" s="190">
        <f>ROUND(P143*H143,2)</f>
        <v>0</v>
      </c>
      <c r="BL143" s="18" t="s">
        <v>230</v>
      </c>
      <c r="BM143" s="189" t="s">
        <v>697</v>
      </c>
    </row>
    <row r="144" spans="1:47" s="2" customFormat="1" ht="11.25">
      <c r="A144" s="35"/>
      <c r="B144" s="36"/>
      <c r="C144" s="37"/>
      <c r="D144" s="191" t="s">
        <v>142</v>
      </c>
      <c r="E144" s="37"/>
      <c r="F144" s="192" t="s">
        <v>698</v>
      </c>
      <c r="G144" s="37"/>
      <c r="H144" s="37"/>
      <c r="I144" s="193"/>
      <c r="J144" s="193"/>
      <c r="K144" s="37"/>
      <c r="L144" s="37"/>
      <c r="M144" s="40"/>
      <c r="N144" s="194"/>
      <c r="O144" s="195"/>
      <c r="P144" s="65"/>
      <c r="Q144" s="65"/>
      <c r="R144" s="65"/>
      <c r="S144" s="65"/>
      <c r="T144" s="65"/>
      <c r="U144" s="65"/>
      <c r="V144" s="65"/>
      <c r="W144" s="65"/>
      <c r="X144" s="66"/>
      <c r="Y144" s="35"/>
      <c r="Z144" s="35"/>
      <c r="AA144" s="35"/>
      <c r="AB144" s="35"/>
      <c r="AC144" s="35"/>
      <c r="AD144" s="35"/>
      <c r="AE144" s="35"/>
      <c r="AT144" s="18" t="s">
        <v>142</v>
      </c>
      <c r="AU144" s="18" t="s">
        <v>89</v>
      </c>
    </row>
    <row r="145" spans="2:51" s="13" customFormat="1" ht="11.25">
      <c r="B145" s="196"/>
      <c r="C145" s="197"/>
      <c r="D145" s="191" t="s">
        <v>144</v>
      </c>
      <c r="E145" s="198" t="s">
        <v>33</v>
      </c>
      <c r="F145" s="199" t="s">
        <v>693</v>
      </c>
      <c r="G145" s="197"/>
      <c r="H145" s="200">
        <v>25.87</v>
      </c>
      <c r="I145" s="201"/>
      <c r="J145" s="201"/>
      <c r="K145" s="197"/>
      <c r="L145" s="197"/>
      <c r="M145" s="202"/>
      <c r="N145" s="203"/>
      <c r="O145" s="204"/>
      <c r="P145" s="204"/>
      <c r="Q145" s="204"/>
      <c r="R145" s="204"/>
      <c r="S145" s="204"/>
      <c r="T145" s="204"/>
      <c r="U145" s="204"/>
      <c r="V145" s="204"/>
      <c r="W145" s="204"/>
      <c r="X145" s="205"/>
      <c r="AT145" s="206" t="s">
        <v>144</v>
      </c>
      <c r="AU145" s="206" t="s">
        <v>89</v>
      </c>
      <c r="AV145" s="13" t="s">
        <v>89</v>
      </c>
      <c r="AW145" s="13" t="s">
        <v>5</v>
      </c>
      <c r="AX145" s="13" t="s">
        <v>80</v>
      </c>
      <c r="AY145" s="206" t="s">
        <v>132</v>
      </c>
    </row>
    <row r="146" spans="2:51" s="13" customFormat="1" ht="11.25">
      <c r="B146" s="196"/>
      <c r="C146" s="197"/>
      <c r="D146" s="191" t="s">
        <v>144</v>
      </c>
      <c r="E146" s="198" t="s">
        <v>33</v>
      </c>
      <c r="F146" s="199" t="s">
        <v>694</v>
      </c>
      <c r="G146" s="197"/>
      <c r="H146" s="200">
        <v>23.699</v>
      </c>
      <c r="I146" s="201"/>
      <c r="J146" s="201"/>
      <c r="K146" s="197"/>
      <c r="L146" s="197"/>
      <c r="M146" s="202"/>
      <c r="N146" s="203"/>
      <c r="O146" s="204"/>
      <c r="P146" s="204"/>
      <c r="Q146" s="204"/>
      <c r="R146" s="204"/>
      <c r="S146" s="204"/>
      <c r="T146" s="204"/>
      <c r="U146" s="204"/>
      <c r="V146" s="204"/>
      <c r="W146" s="204"/>
      <c r="X146" s="205"/>
      <c r="AT146" s="206" t="s">
        <v>144</v>
      </c>
      <c r="AU146" s="206" t="s">
        <v>89</v>
      </c>
      <c r="AV146" s="13" t="s">
        <v>89</v>
      </c>
      <c r="AW146" s="13" t="s">
        <v>5</v>
      </c>
      <c r="AX146" s="13" t="s">
        <v>80</v>
      </c>
      <c r="AY146" s="206" t="s">
        <v>132</v>
      </c>
    </row>
    <row r="147" spans="1:65" s="2" customFormat="1" ht="24.2" customHeight="1">
      <c r="A147" s="35"/>
      <c r="B147" s="36"/>
      <c r="C147" s="177" t="s">
        <v>236</v>
      </c>
      <c r="D147" s="177" t="s">
        <v>135</v>
      </c>
      <c r="E147" s="178" t="s">
        <v>699</v>
      </c>
      <c r="F147" s="179" t="s">
        <v>700</v>
      </c>
      <c r="G147" s="180" t="s">
        <v>138</v>
      </c>
      <c r="H147" s="181">
        <v>49.569</v>
      </c>
      <c r="I147" s="182"/>
      <c r="J147" s="182"/>
      <c r="K147" s="183">
        <f>ROUND(P147*H147,2)</f>
        <v>0</v>
      </c>
      <c r="L147" s="179" t="s">
        <v>193</v>
      </c>
      <c r="M147" s="40"/>
      <c r="N147" s="184" t="s">
        <v>33</v>
      </c>
      <c r="O147" s="185" t="s">
        <v>49</v>
      </c>
      <c r="P147" s="186">
        <f>I147+J147</f>
        <v>0</v>
      </c>
      <c r="Q147" s="186">
        <f>ROUND(I147*H147,2)</f>
        <v>0</v>
      </c>
      <c r="R147" s="186">
        <f>ROUND(J147*H147,2)</f>
        <v>0</v>
      </c>
      <c r="S147" s="65"/>
      <c r="T147" s="187">
        <f>S147*H147</f>
        <v>0</v>
      </c>
      <c r="U147" s="187">
        <v>0.00072</v>
      </c>
      <c r="V147" s="187">
        <f>U147*H147</f>
        <v>0.03568968</v>
      </c>
      <c r="W147" s="187">
        <v>0</v>
      </c>
      <c r="X147" s="188">
        <f>W147*H147</f>
        <v>0</v>
      </c>
      <c r="Y147" s="35"/>
      <c r="Z147" s="35"/>
      <c r="AA147" s="35"/>
      <c r="AB147" s="35"/>
      <c r="AC147" s="35"/>
      <c r="AD147" s="35"/>
      <c r="AE147" s="35"/>
      <c r="AR147" s="189" t="s">
        <v>230</v>
      </c>
      <c r="AT147" s="189" t="s">
        <v>135</v>
      </c>
      <c r="AU147" s="189" t="s">
        <v>89</v>
      </c>
      <c r="AY147" s="18" t="s">
        <v>132</v>
      </c>
      <c r="BE147" s="190">
        <f>IF(O147="základní",K147,0)</f>
        <v>0</v>
      </c>
      <c r="BF147" s="190">
        <f>IF(O147="snížená",K147,0)</f>
        <v>0</v>
      </c>
      <c r="BG147" s="190">
        <f>IF(O147="zákl. přenesená",K147,0)</f>
        <v>0</v>
      </c>
      <c r="BH147" s="190">
        <f>IF(O147="sníž. přenesená",K147,0)</f>
        <v>0</v>
      </c>
      <c r="BI147" s="190">
        <f>IF(O147="nulová",K147,0)</f>
        <v>0</v>
      </c>
      <c r="BJ147" s="18" t="s">
        <v>24</v>
      </c>
      <c r="BK147" s="190">
        <f>ROUND(P147*H147,2)</f>
        <v>0</v>
      </c>
      <c r="BL147" s="18" t="s">
        <v>230</v>
      </c>
      <c r="BM147" s="189" t="s">
        <v>701</v>
      </c>
    </row>
    <row r="148" spans="1:47" s="2" customFormat="1" ht="19.5">
      <c r="A148" s="35"/>
      <c r="B148" s="36"/>
      <c r="C148" s="37"/>
      <c r="D148" s="191" t="s">
        <v>142</v>
      </c>
      <c r="E148" s="37"/>
      <c r="F148" s="192" t="s">
        <v>702</v>
      </c>
      <c r="G148" s="37"/>
      <c r="H148" s="37"/>
      <c r="I148" s="193"/>
      <c r="J148" s="193"/>
      <c r="K148" s="37"/>
      <c r="L148" s="37"/>
      <c r="M148" s="40"/>
      <c r="N148" s="194"/>
      <c r="O148" s="195"/>
      <c r="P148" s="65"/>
      <c r="Q148" s="65"/>
      <c r="R148" s="65"/>
      <c r="S148" s="65"/>
      <c r="T148" s="65"/>
      <c r="U148" s="65"/>
      <c r="V148" s="65"/>
      <c r="W148" s="65"/>
      <c r="X148" s="66"/>
      <c r="Y148" s="35"/>
      <c r="Z148" s="35"/>
      <c r="AA148" s="35"/>
      <c r="AB148" s="35"/>
      <c r="AC148" s="35"/>
      <c r="AD148" s="35"/>
      <c r="AE148" s="35"/>
      <c r="AT148" s="18" t="s">
        <v>142</v>
      </c>
      <c r="AU148" s="18" t="s">
        <v>89</v>
      </c>
    </row>
    <row r="149" spans="2:51" s="13" customFormat="1" ht="11.25">
      <c r="B149" s="196"/>
      <c r="C149" s="197"/>
      <c r="D149" s="191" t="s">
        <v>144</v>
      </c>
      <c r="E149" s="198" t="s">
        <v>33</v>
      </c>
      <c r="F149" s="199" t="s">
        <v>693</v>
      </c>
      <c r="G149" s="197"/>
      <c r="H149" s="200">
        <v>25.87</v>
      </c>
      <c r="I149" s="201"/>
      <c r="J149" s="201"/>
      <c r="K149" s="197"/>
      <c r="L149" s="197"/>
      <c r="M149" s="202"/>
      <c r="N149" s="203"/>
      <c r="O149" s="204"/>
      <c r="P149" s="204"/>
      <c r="Q149" s="204"/>
      <c r="R149" s="204"/>
      <c r="S149" s="204"/>
      <c r="T149" s="204"/>
      <c r="U149" s="204"/>
      <c r="V149" s="204"/>
      <c r="W149" s="204"/>
      <c r="X149" s="205"/>
      <c r="AT149" s="206" t="s">
        <v>144</v>
      </c>
      <c r="AU149" s="206" t="s">
        <v>89</v>
      </c>
      <c r="AV149" s="13" t="s">
        <v>89</v>
      </c>
      <c r="AW149" s="13" t="s">
        <v>5</v>
      </c>
      <c r="AX149" s="13" t="s">
        <v>80</v>
      </c>
      <c r="AY149" s="206" t="s">
        <v>132</v>
      </c>
    </row>
    <row r="150" spans="2:51" s="13" customFormat="1" ht="11.25">
      <c r="B150" s="196"/>
      <c r="C150" s="197"/>
      <c r="D150" s="191" t="s">
        <v>144</v>
      </c>
      <c r="E150" s="198" t="s">
        <v>33</v>
      </c>
      <c r="F150" s="199" t="s">
        <v>694</v>
      </c>
      <c r="G150" s="197"/>
      <c r="H150" s="200">
        <v>23.699</v>
      </c>
      <c r="I150" s="201"/>
      <c r="J150" s="201"/>
      <c r="K150" s="197"/>
      <c r="L150" s="197"/>
      <c r="M150" s="202"/>
      <c r="N150" s="203"/>
      <c r="O150" s="204"/>
      <c r="P150" s="204"/>
      <c r="Q150" s="204"/>
      <c r="R150" s="204"/>
      <c r="S150" s="204"/>
      <c r="T150" s="204"/>
      <c r="U150" s="204"/>
      <c r="V150" s="204"/>
      <c r="W150" s="204"/>
      <c r="X150" s="205"/>
      <c r="AT150" s="206" t="s">
        <v>144</v>
      </c>
      <c r="AU150" s="206" t="s">
        <v>89</v>
      </c>
      <c r="AV150" s="13" t="s">
        <v>89</v>
      </c>
      <c r="AW150" s="13" t="s">
        <v>5</v>
      </c>
      <c r="AX150" s="13" t="s">
        <v>80</v>
      </c>
      <c r="AY150" s="206" t="s">
        <v>132</v>
      </c>
    </row>
    <row r="151" spans="2:63" s="12" customFormat="1" ht="22.9" customHeight="1">
      <c r="B151" s="160"/>
      <c r="C151" s="161"/>
      <c r="D151" s="162" t="s">
        <v>79</v>
      </c>
      <c r="E151" s="175" t="s">
        <v>703</v>
      </c>
      <c r="F151" s="175" t="s">
        <v>704</v>
      </c>
      <c r="G151" s="161"/>
      <c r="H151" s="161"/>
      <c r="I151" s="164"/>
      <c r="J151" s="164"/>
      <c r="K151" s="176">
        <f>BK151</f>
        <v>0</v>
      </c>
      <c r="L151" s="161"/>
      <c r="M151" s="166"/>
      <c r="N151" s="167"/>
      <c r="O151" s="168"/>
      <c r="P151" s="168"/>
      <c r="Q151" s="169">
        <f>SUM(Q152:Q258)</f>
        <v>0</v>
      </c>
      <c r="R151" s="169">
        <f>SUM(R152:R258)</f>
        <v>0</v>
      </c>
      <c r="S151" s="168"/>
      <c r="T151" s="170">
        <f>SUM(T152:T258)</f>
        <v>0</v>
      </c>
      <c r="U151" s="168"/>
      <c r="V151" s="170">
        <f>SUM(V152:V258)</f>
        <v>0.41265274</v>
      </c>
      <c r="W151" s="168"/>
      <c r="X151" s="171">
        <f>SUM(X152:X258)</f>
        <v>0.04906928000000001</v>
      </c>
      <c r="AR151" s="172" t="s">
        <v>89</v>
      </c>
      <c r="AT151" s="173" t="s">
        <v>79</v>
      </c>
      <c r="AU151" s="173" t="s">
        <v>24</v>
      </c>
      <c r="AY151" s="172" t="s">
        <v>132</v>
      </c>
      <c r="BK151" s="174">
        <f>SUM(BK152:BK258)</f>
        <v>0</v>
      </c>
    </row>
    <row r="152" spans="1:65" s="2" customFormat="1" ht="24.2" customHeight="1">
      <c r="A152" s="35"/>
      <c r="B152" s="36"/>
      <c r="C152" s="177" t="s">
        <v>243</v>
      </c>
      <c r="D152" s="177" t="s">
        <v>135</v>
      </c>
      <c r="E152" s="178" t="s">
        <v>705</v>
      </c>
      <c r="F152" s="179" t="s">
        <v>706</v>
      </c>
      <c r="G152" s="180" t="s">
        <v>138</v>
      </c>
      <c r="H152" s="181">
        <v>158.288</v>
      </c>
      <c r="I152" s="182"/>
      <c r="J152" s="182"/>
      <c r="K152" s="183">
        <f>ROUND(P152*H152,2)</f>
        <v>0</v>
      </c>
      <c r="L152" s="179" t="s">
        <v>193</v>
      </c>
      <c r="M152" s="40"/>
      <c r="N152" s="184" t="s">
        <v>33</v>
      </c>
      <c r="O152" s="185" t="s">
        <v>49</v>
      </c>
      <c r="P152" s="186">
        <f>I152+J152</f>
        <v>0</v>
      </c>
      <c r="Q152" s="186">
        <f>ROUND(I152*H152,2)</f>
        <v>0</v>
      </c>
      <c r="R152" s="186">
        <f>ROUND(J152*H152,2)</f>
        <v>0</v>
      </c>
      <c r="S152" s="65"/>
      <c r="T152" s="187">
        <f>S152*H152</f>
        <v>0</v>
      </c>
      <c r="U152" s="187">
        <v>0.001</v>
      </c>
      <c r="V152" s="187">
        <f>U152*H152</f>
        <v>0.158288</v>
      </c>
      <c r="W152" s="187">
        <v>0.00031</v>
      </c>
      <c r="X152" s="188">
        <f>W152*H152</f>
        <v>0.04906928000000001</v>
      </c>
      <c r="Y152" s="35"/>
      <c r="Z152" s="35"/>
      <c r="AA152" s="35"/>
      <c r="AB152" s="35"/>
      <c r="AC152" s="35"/>
      <c r="AD152" s="35"/>
      <c r="AE152" s="35"/>
      <c r="AR152" s="189" t="s">
        <v>230</v>
      </c>
      <c r="AT152" s="189" t="s">
        <v>135</v>
      </c>
      <c r="AU152" s="189" t="s">
        <v>89</v>
      </c>
      <c r="AY152" s="18" t="s">
        <v>132</v>
      </c>
      <c r="BE152" s="190">
        <f>IF(O152="základní",K152,0)</f>
        <v>0</v>
      </c>
      <c r="BF152" s="190">
        <f>IF(O152="snížená",K152,0)</f>
        <v>0</v>
      </c>
      <c r="BG152" s="190">
        <f>IF(O152="zákl. přenesená",K152,0)</f>
        <v>0</v>
      </c>
      <c r="BH152" s="190">
        <f>IF(O152="sníž. přenesená",K152,0)</f>
        <v>0</v>
      </c>
      <c r="BI152" s="190">
        <f>IF(O152="nulová",K152,0)</f>
        <v>0</v>
      </c>
      <c r="BJ152" s="18" t="s">
        <v>24</v>
      </c>
      <c r="BK152" s="190">
        <f>ROUND(P152*H152,2)</f>
        <v>0</v>
      </c>
      <c r="BL152" s="18" t="s">
        <v>230</v>
      </c>
      <c r="BM152" s="189" t="s">
        <v>707</v>
      </c>
    </row>
    <row r="153" spans="1:47" s="2" customFormat="1" ht="11.25">
      <c r="A153" s="35"/>
      <c r="B153" s="36"/>
      <c r="C153" s="37"/>
      <c r="D153" s="191" t="s">
        <v>142</v>
      </c>
      <c r="E153" s="37"/>
      <c r="F153" s="192" t="s">
        <v>708</v>
      </c>
      <c r="G153" s="37"/>
      <c r="H153" s="37"/>
      <c r="I153" s="193"/>
      <c r="J153" s="193"/>
      <c r="K153" s="37"/>
      <c r="L153" s="37"/>
      <c r="M153" s="40"/>
      <c r="N153" s="194"/>
      <c r="O153" s="195"/>
      <c r="P153" s="65"/>
      <c r="Q153" s="65"/>
      <c r="R153" s="65"/>
      <c r="S153" s="65"/>
      <c r="T153" s="65"/>
      <c r="U153" s="65"/>
      <c r="V153" s="65"/>
      <c r="W153" s="65"/>
      <c r="X153" s="66"/>
      <c r="Y153" s="35"/>
      <c r="Z153" s="35"/>
      <c r="AA153" s="35"/>
      <c r="AB153" s="35"/>
      <c r="AC153" s="35"/>
      <c r="AD153" s="35"/>
      <c r="AE153" s="35"/>
      <c r="AT153" s="18" t="s">
        <v>142</v>
      </c>
      <c r="AU153" s="18" t="s">
        <v>89</v>
      </c>
    </row>
    <row r="154" spans="2:51" s="13" customFormat="1" ht="11.25">
      <c r="B154" s="196"/>
      <c r="C154" s="197"/>
      <c r="D154" s="191" t="s">
        <v>144</v>
      </c>
      <c r="E154" s="198" t="s">
        <v>33</v>
      </c>
      <c r="F154" s="199" t="s">
        <v>709</v>
      </c>
      <c r="G154" s="197"/>
      <c r="H154" s="200">
        <v>12.24</v>
      </c>
      <c r="I154" s="201"/>
      <c r="J154" s="201"/>
      <c r="K154" s="197"/>
      <c r="L154" s="197"/>
      <c r="M154" s="202"/>
      <c r="N154" s="203"/>
      <c r="O154" s="204"/>
      <c r="P154" s="204"/>
      <c r="Q154" s="204"/>
      <c r="R154" s="204"/>
      <c r="S154" s="204"/>
      <c r="T154" s="204"/>
      <c r="U154" s="204"/>
      <c r="V154" s="204"/>
      <c r="W154" s="204"/>
      <c r="X154" s="205"/>
      <c r="AT154" s="206" t="s">
        <v>144</v>
      </c>
      <c r="AU154" s="206" t="s">
        <v>89</v>
      </c>
      <c r="AV154" s="13" t="s">
        <v>89</v>
      </c>
      <c r="AW154" s="13" t="s">
        <v>5</v>
      </c>
      <c r="AX154" s="13" t="s">
        <v>80</v>
      </c>
      <c r="AY154" s="206" t="s">
        <v>132</v>
      </c>
    </row>
    <row r="155" spans="2:51" s="13" customFormat="1" ht="11.25">
      <c r="B155" s="196"/>
      <c r="C155" s="197"/>
      <c r="D155" s="191" t="s">
        <v>144</v>
      </c>
      <c r="E155" s="198" t="s">
        <v>33</v>
      </c>
      <c r="F155" s="199" t="s">
        <v>710</v>
      </c>
      <c r="G155" s="197"/>
      <c r="H155" s="200">
        <v>40.288</v>
      </c>
      <c r="I155" s="201"/>
      <c r="J155" s="201"/>
      <c r="K155" s="197"/>
      <c r="L155" s="197"/>
      <c r="M155" s="202"/>
      <c r="N155" s="203"/>
      <c r="O155" s="204"/>
      <c r="P155" s="204"/>
      <c r="Q155" s="204"/>
      <c r="R155" s="204"/>
      <c r="S155" s="204"/>
      <c r="T155" s="204"/>
      <c r="U155" s="204"/>
      <c r="V155" s="204"/>
      <c r="W155" s="204"/>
      <c r="X155" s="205"/>
      <c r="AT155" s="206" t="s">
        <v>144</v>
      </c>
      <c r="AU155" s="206" t="s">
        <v>89</v>
      </c>
      <c r="AV155" s="13" t="s">
        <v>89</v>
      </c>
      <c r="AW155" s="13" t="s">
        <v>5</v>
      </c>
      <c r="AX155" s="13" t="s">
        <v>80</v>
      </c>
      <c r="AY155" s="206" t="s">
        <v>132</v>
      </c>
    </row>
    <row r="156" spans="2:51" s="13" customFormat="1" ht="11.25">
      <c r="B156" s="196"/>
      <c r="C156" s="197"/>
      <c r="D156" s="191" t="s">
        <v>144</v>
      </c>
      <c r="E156" s="198" t="s">
        <v>33</v>
      </c>
      <c r="F156" s="199" t="s">
        <v>711</v>
      </c>
      <c r="G156" s="197"/>
      <c r="H156" s="200">
        <v>44.96</v>
      </c>
      <c r="I156" s="201"/>
      <c r="J156" s="201"/>
      <c r="K156" s="197"/>
      <c r="L156" s="197"/>
      <c r="M156" s="202"/>
      <c r="N156" s="203"/>
      <c r="O156" s="204"/>
      <c r="P156" s="204"/>
      <c r="Q156" s="204"/>
      <c r="R156" s="204"/>
      <c r="S156" s="204"/>
      <c r="T156" s="204"/>
      <c r="U156" s="204"/>
      <c r="V156" s="204"/>
      <c r="W156" s="204"/>
      <c r="X156" s="205"/>
      <c r="AT156" s="206" t="s">
        <v>144</v>
      </c>
      <c r="AU156" s="206" t="s">
        <v>89</v>
      </c>
      <c r="AV156" s="13" t="s">
        <v>89</v>
      </c>
      <c r="AW156" s="13" t="s">
        <v>5</v>
      </c>
      <c r="AX156" s="13" t="s">
        <v>80</v>
      </c>
      <c r="AY156" s="206" t="s">
        <v>132</v>
      </c>
    </row>
    <row r="157" spans="2:51" s="13" customFormat="1" ht="11.25">
      <c r="B157" s="196"/>
      <c r="C157" s="197"/>
      <c r="D157" s="191" t="s">
        <v>144</v>
      </c>
      <c r="E157" s="198" t="s">
        <v>33</v>
      </c>
      <c r="F157" s="199" t="s">
        <v>712</v>
      </c>
      <c r="G157" s="197"/>
      <c r="H157" s="200">
        <v>30.32</v>
      </c>
      <c r="I157" s="201"/>
      <c r="J157" s="201"/>
      <c r="K157" s="197"/>
      <c r="L157" s="197"/>
      <c r="M157" s="202"/>
      <c r="N157" s="203"/>
      <c r="O157" s="204"/>
      <c r="P157" s="204"/>
      <c r="Q157" s="204"/>
      <c r="R157" s="204"/>
      <c r="S157" s="204"/>
      <c r="T157" s="204"/>
      <c r="U157" s="204"/>
      <c r="V157" s="204"/>
      <c r="W157" s="204"/>
      <c r="X157" s="205"/>
      <c r="AT157" s="206" t="s">
        <v>144</v>
      </c>
      <c r="AU157" s="206" t="s">
        <v>89</v>
      </c>
      <c r="AV157" s="13" t="s">
        <v>89</v>
      </c>
      <c r="AW157" s="13" t="s">
        <v>5</v>
      </c>
      <c r="AX157" s="13" t="s">
        <v>80</v>
      </c>
      <c r="AY157" s="206" t="s">
        <v>132</v>
      </c>
    </row>
    <row r="158" spans="2:51" s="13" customFormat="1" ht="11.25">
      <c r="B158" s="196"/>
      <c r="C158" s="197"/>
      <c r="D158" s="191" t="s">
        <v>144</v>
      </c>
      <c r="E158" s="198" t="s">
        <v>33</v>
      </c>
      <c r="F158" s="199" t="s">
        <v>713</v>
      </c>
      <c r="G158" s="197"/>
      <c r="H158" s="200">
        <v>11.92</v>
      </c>
      <c r="I158" s="201"/>
      <c r="J158" s="201"/>
      <c r="K158" s="197"/>
      <c r="L158" s="197"/>
      <c r="M158" s="202"/>
      <c r="N158" s="203"/>
      <c r="O158" s="204"/>
      <c r="P158" s="204"/>
      <c r="Q158" s="204"/>
      <c r="R158" s="204"/>
      <c r="S158" s="204"/>
      <c r="T158" s="204"/>
      <c r="U158" s="204"/>
      <c r="V158" s="204"/>
      <c r="W158" s="204"/>
      <c r="X158" s="205"/>
      <c r="AT158" s="206" t="s">
        <v>144</v>
      </c>
      <c r="AU158" s="206" t="s">
        <v>89</v>
      </c>
      <c r="AV158" s="13" t="s">
        <v>89</v>
      </c>
      <c r="AW158" s="13" t="s">
        <v>5</v>
      </c>
      <c r="AX158" s="13" t="s">
        <v>80</v>
      </c>
      <c r="AY158" s="206" t="s">
        <v>132</v>
      </c>
    </row>
    <row r="159" spans="2:51" s="13" customFormat="1" ht="11.25">
      <c r="B159" s="196"/>
      <c r="C159" s="197"/>
      <c r="D159" s="191" t="s">
        <v>144</v>
      </c>
      <c r="E159" s="198" t="s">
        <v>33</v>
      </c>
      <c r="F159" s="199" t="s">
        <v>714</v>
      </c>
      <c r="G159" s="197"/>
      <c r="H159" s="200">
        <v>18.56</v>
      </c>
      <c r="I159" s="201"/>
      <c r="J159" s="201"/>
      <c r="K159" s="197"/>
      <c r="L159" s="197"/>
      <c r="M159" s="202"/>
      <c r="N159" s="203"/>
      <c r="O159" s="204"/>
      <c r="P159" s="204"/>
      <c r="Q159" s="204"/>
      <c r="R159" s="204"/>
      <c r="S159" s="204"/>
      <c r="T159" s="204"/>
      <c r="U159" s="204"/>
      <c r="V159" s="204"/>
      <c r="W159" s="204"/>
      <c r="X159" s="205"/>
      <c r="AT159" s="206" t="s">
        <v>144</v>
      </c>
      <c r="AU159" s="206" t="s">
        <v>89</v>
      </c>
      <c r="AV159" s="13" t="s">
        <v>89</v>
      </c>
      <c r="AW159" s="13" t="s">
        <v>5</v>
      </c>
      <c r="AX159" s="13" t="s">
        <v>80</v>
      </c>
      <c r="AY159" s="206" t="s">
        <v>132</v>
      </c>
    </row>
    <row r="160" spans="1:65" s="2" customFormat="1" ht="24.2" customHeight="1">
      <c r="A160" s="35"/>
      <c r="B160" s="36"/>
      <c r="C160" s="177" t="s">
        <v>254</v>
      </c>
      <c r="D160" s="177" t="s">
        <v>135</v>
      </c>
      <c r="E160" s="178" t="s">
        <v>715</v>
      </c>
      <c r="F160" s="179" t="s">
        <v>716</v>
      </c>
      <c r="G160" s="180" t="s">
        <v>138</v>
      </c>
      <c r="H160" s="181">
        <v>33.415</v>
      </c>
      <c r="I160" s="182"/>
      <c r="J160" s="182"/>
      <c r="K160" s="183">
        <f>ROUND(P160*H160,2)</f>
        <v>0</v>
      </c>
      <c r="L160" s="179" t="s">
        <v>193</v>
      </c>
      <c r="M160" s="40"/>
      <c r="N160" s="184" t="s">
        <v>33</v>
      </c>
      <c r="O160" s="185" t="s">
        <v>49</v>
      </c>
      <c r="P160" s="186">
        <f>I160+J160</f>
        <v>0</v>
      </c>
      <c r="Q160" s="186">
        <f>ROUND(I160*H160,2)</f>
        <v>0</v>
      </c>
      <c r="R160" s="186">
        <f>ROUND(J160*H160,2)</f>
        <v>0</v>
      </c>
      <c r="S160" s="65"/>
      <c r="T160" s="187">
        <f>S160*H160</f>
        <v>0</v>
      </c>
      <c r="U160" s="187">
        <v>0</v>
      </c>
      <c r="V160" s="187">
        <f>U160*H160</f>
        <v>0</v>
      </c>
      <c r="W160" s="187">
        <v>0</v>
      </c>
      <c r="X160" s="188">
        <f>W160*H160</f>
        <v>0</v>
      </c>
      <c r="Y160" s="35"/>
      <c r="Z160" s="35"/>
      <c r="AA160" s="35"/>
      <c r="AB160" s="35"/>
      <c r="AC160" s="35"/>
      <c r="AD160" s="35"/>
      <c r="AE160" s="35"/>
      <c r="AR160" s="189" t="s">
        <v>230</v>
      </c>
      <c r="AT160" s="189" t="s">
        <v>135</v>
      </c>
      <c r="AU160" s="189" t="s">
        <v>89</v>
      </c>
      <c r="AY160" s="18" t="s">
        <v>132</v>
      </c>
      <c r="BE160" s="190">
        <f>IF(O160="základní",K160,0)</f>
        <v>0</v>
      </c>
      <c r="BF160" s="190">
        <f>IF(O160="snížená",K160,0)</f>
        <v>0</v>
      </c>
      <c r="BG160" s="190">
        <f>IF(O160="zákl. přenesená",K160,0)</f>
        <v>0</v>
      </c>
      <c r="BH160" s="190">
        <f>IF(O160="sníž. přenesená",K160,0)</f>
        <v>0</v>
      </c>
      <c r="BI160" s="190">
        <f>IF(O160="nulová",K160,0)</f>
        <v>0</v>
      </c>
      <c r="BJ160" s="18" t="s">
        <v>24</v>
      </c>
      <c r="BK160" s="190">
        <f>ROUND(P160*H160,2)</f>
        <v>0</v>
      </c>
      <c r="BL160" s="18" t="s">
        <v>230</v>
      </c>
      <c r="BM160" s="189" t="s">
        <v>717</v>
      </c>
    </row>
    <row r="161" spans="1:47" s="2" customFormat="1" ht="11.25">
      <c r="A161" s="35"/>
      <c r="B161" s="36"/>
      <c r="C161" s="37"/>
      <c r="D161" s="191" t="s">
        <v>142</v>
      </c>
      <c r="E161" s="37"/>
      <c r="F161" s="192" t="s">
        <v>718</v>
      </c>
      <c r="G161" s="37"/>
      <c r="H161" s="37"/>
      <c r="I161" s="193"/>
      <c r="J161" s="193"/>
      <c r="K161" s="37"/>
      <c r="L161" s="37"/>
      <c r="M161" s="40"/>
      <c r="N161" s="194"/>
      <c r="O161" s="195"/>
      <c r="P161" s="65"/>
      <c r="Q161" s="65"/>
      <c r="R161" s="65"/>
      <c r="S161" s="65"/>
      <c r="T161" s="65"/>
      <c r="U161" s="65"/>
      <c r="V161" s="65"/>
      <c r="W161" s="65"/>
      <c r="X161" s="66"/>
      <c r="Y161" s="35"/>
      <c r="Z161" s="35"/>
      <c r="AA161" s="35"/>
      <c r="AB161" s="35"/>
      <c r="AC161" s="35"/>
      <c r="AD161" s="35"/>
      <c r="AE161" s="35"/>
      <c r="AT161" s="18" t="s">
        <v>142</v>
      </c>
      <c r="AU161" s="18" t="s">
        <v>89</v>
      </c>
    </row>
    <row r="162" spans="2:51" s="13" customFormat="1" ht="11.25">
      <c r="B162" s="196"/>
      <c r="C162" s="197"/>
      <c r="D162" s="191" t="s">
        <v>144</v>
      </c>
      <c r="E162" s="198" t="s">
        <v>33</v>
      </c>
      <c r="F162" s="199" t="s">
        <v>719</v>
      </c>
      <c r="G162" s="197"/>
      <c r="H162" s="200">
        <v>1.4</v>
      </c>
      <c r="I162" s="201"/>
      <c r="J162" s="201"/>
      <c r="K162" s="197"/>
      <c r="L162" s="197"/>
      <c r="M162" s="202"/>
      <c r="N162" s="203"/>
      <c r="O162" s="204"/>
      <c r="P162" s="204"/>
      <c r="Q162" s="204"/>
      <c r="R162" s="204"/>
      <c r="S162" s="204"/>
      <c r="T162" s="204"/>
      <c r="U162" s="204"/>
      <c r="V162" s="204"/>
      <c r="W162" s="204"/>
      <c r="X162" s="205"/>
      <c r="AT162" s="206" t="s">
        <v>144</v>
      </c>
      <c r="AU162" s="206" t="s">
        <v>89</v>
      </c>
      <c r="AV162" s="13" t="s">
        <v>89</v>
      </c>
      <c r="AW162" s="13" t="s">
        <v>5</v>
      </c>
      <c r="AX162" s="13" t="s">
        <v>80</v>
      </c>
      <c r="AY162" s="206" t="s">
        <v>132</v>
      </c>
    </row>
    <row r="163" spans="2:51" s="13" customFormat="1" ht="11.25">
      <c r="B163" s="196"/>
      <c r="C163" s="197"/>
      <c r="D163" s="191" t="s">
        <v>144</v>
      </c>
      <c r="E163" s="198" t="s">
        <v>33</v>
      </c>
      <c r="F163" s="199" t="s">
        <v>720</v>
      </c>
      <c r="G163" s="197"/>
      <c r="H163" s="200">
        <v>1.68</v>
      </c>
      <c r="I163" s="201"/>
      <c r="J163" s="201"/>
      <c r="K163" s="197"/>
      <c r="L163" s="197"/>
      <c r="M163" s="202"/>
      <c r="N163" s="203"/>
      <c r="O163" s="204"/>
      <c r="P163" s="204"/>
      <c r="Q163" s="204"/>
      <c r="R163" s="204"/>
      <c r="S163" s="204"/>
      <c r="T163" s="204"/>
      <c r="U163" s="204"/>
      <c r="V163" s="204"/>
      <c r="W163" s="204"/>
      <c r="X163" s="205"/>
      <c r="AT163" s="206" t="s">
        <v>144</v>
      </c>
      <c r="AU163" s="206" t="s">
        <v>89</v>
      </c>
      <c r="AV163" s="13" t="s">
        <v>89</v>
      </c>
      <c r="AW163" s="13" t="s">
        <v>5</v>
      </c>
      <c r="AX163" s="13" t="s">
        <v>80</v>
      </c>
      <c r="AY163" s="206" t="s">
        <v>132</v>
      </c>
    </row>
    <row r="164" spans="2:51" s="13" customFormat="1" ht="11.25">
      <c r="B164" s="196"/>
      <c r="C164" s="197"/>
      <c r="D164" s="191" t="s">
        <v>144</v>
      </c>
      <c r="E164" s="198" t="s">
        <v>33</v>
      </c>
      <c r="F164" s="199" t="s">
        <v>721</v>
      </c>
      <c r="G164" s="197"/>
      <c r="H164" s="200">
        <v>2.19</v>
      </c>
      <c r="I164" s="201"/>
      <c r="J164" s="201"/>
      <c r="K164" s="197"/>
      <c r="L164" s="197"/>
      <c r="M164" s="202"/>
      <c r="N164" s="203"/>
      <c r="O164" s="204"/>
      <c r="P164" s="204"/>
      <c r="Q164" s="204"/>
      <c r="R164" s="204"/>
      <c r="S164" s="204"/>
      <c r="T164" s="204"/>
      <c r="U164" s="204"/>
      <c r="V164" s="204"/>
      <c r="W164" s="204"/>
      <c r="X164" s="205"/>
      <c r="AT164" s="206" t="s">
        <v>144</v>
      </c>
      <c r="AU164" s="206" t="s">
        <v>89</v>
      </c>
      <c r="AV164" s="13" t="s">
        <v>89</v>
      </c>
      <c r="AW164" s="13" t="s">
        <v>5</v>
      </c>
      <c r="AX164" s="13" t="s">
        <v>80</v>
      </c>
      <c r="AY164" s="206" t="s">
        <v>132</v>
      </c>
    </row>
    <row r="165" spans="2:51" s="13" customFormat="1" ht="11.25">
      <c r="B165" s="196"/>
      <c r="C165" s="197"/>
      <c r="D165" s="191" t="s">
        <v>144</v>
      </c>
      <c r="E165" s="198" t="s">
        <v>33</v>
      </c>
      <c r="F165" s="199" t="s">
        <v>722</v>
      </c>
      <c r="G165" s="197"/>
      <c r="H165" s="200">
        <v>1.68</v>
      </c>
      <c r="I165" s="201"/>
      <c r="J165" s="201"/>
      <c r="K165" s="197"/>
      <c r="L165" s="197"/>
      <c r="M165" s="202"/>
      <c r="N165" s="203"/>
      <c r="O165" s="204"/>
      <c r="P165" s="204"/>
      <c r="Q165" s="204"/>
      <c r="R165" s="204"/>
      <c r="S165" s="204"/>
      <c r="T165" s="204"/>
      <c r="U165" s="204"/>
      <c r="V165" s="204"/>
      <c r="W165" s="204"/>
      <c r="X165" s="205"/>
      <c r="AT165" s="206" t="s">
        <v>144</v>
      </c>
      <c r="AU165" s="206" t="s">
        <v>89</v>
      </c>
      <c r="AV165" s="13" t="s">
        <v>89</v>
      </c>
      <c r="AW165" s="13" t="s">
        <v>5</v>
      </c>
      <c r="AX165" s="13" t="s">
        <v>80</v>
      </c>
      <c r="AY165" s="206" t="s">
        <v>132</v>
      </c>
    </row>
    <row r="166" spans="2:51" s="13" customFormat="1" ht="11.25">
      <c r="B166" s="196"/>
      <c r="C166" s="197"/>
      <c r="D166" s="191" t="s">
        <v>144</v>
      </c>
      <c r="E166" s="198" t="s">
        <v>33</v>
      </c>
      <c r="F166" s="199" t="s">
        <v>723</v>
      </c>
      <c r="G166" s="197"/>
      <c r="H166" s="200">
        <v>1.26</v>
      </c>
      <c r="I166" s="201"/>
      <c r="J166" s="201"/>
      <c r="K166" s="197"/>
      <c r="L166" s="197"/>
      <c r="M166" s="202"/>
      <c r="N166" s="203"/>
      <c r="O166" s="204"/>
      <c r="P166" s="204"/>
      <c r="Q166" s="204"/>
      <c r="R166" s="204"/>
      <c r="S166" s="204"/>
      <c r="T166" s="204"/>
      <c r="U166" s="204"/>
      <c r="V166" s="204"/>
      <c r="W166" s="204"/>
      <c r="X166" s="205"/>
      <c r="AT166" s="206" t="s">
        <v>144</v>
      </c>
      <c r="AU166" s="206" t="s">
        <v>89</v>
      </c>
      <c r="AV166" s="13" t="s">
        <v>89</v>
      </c>
      <c r="AW166" s="13" t="s">
        <v>5</v>
      </c>
      <c r="AX166" s="13" t="s">
        <v>80</v>
      </c>
      <c r="AY166" s="206" t="s">
        <v>132</v>
      </c>
    </row>
    <row r="167" spans="2:51" s="13" customFormat="1" ht="11.25">
      <c r="B167" s="196"/>
      <c r="C167" s="197"/>
      <c r="D167" s="191" t="s">
        <v>144</v>
      </c>
      <c r="E167" s="198" t="s">
        <v>33</v>
      </c>
      <c r="F167" s="199" t="s">
        <v>724</v>
      </c>
      <c r="G167" s="197"/>
      <c r="H167" s="200">
        <v>1.12</v>
      </c>
      <c r="I167" s="201"/>
      <c r="J167" s="201"/>
      <c r="K167" s="197"/>
      <c r="L167" s="197"/>
      <c r="M167" s="202"/>
      <c r="N167" s="203"/>
      <c r="O167" s="204"/>
      <c r="P167" s="204"/>
      <c r="Q167" s="204"/>
      <c r="R167" s="204"/>
      <c r="S167" s="204"/>
      <c r="T167" s="204"/>
      <c r="U167" s="204"/>
      <c r="V167" s="204"/>
      <c r="W167" s="204"/>
      <c r="X167" s="205"/>
      <c r="AT167" s="206" t="s">
        <v>144</v>
      </c>
      <c r="AU167" s="206" t="s">
        <v>89</v>
      </c>
      <c r="AV167" s="13" t="s">
        <v>89</v>
      </c>
      <c r="AW167" s="13" t="s">
        <v>5</v>
      </c>
      <c r="AX167" s="13" t="s">
        <v>80</v>
      </c>
      <c r="AY167" s="206" t="s">
        <v>132</v>
      </c>
    </row>
    <row r="168" spans="2:51" s="13" customFormat="1" ht="11.25">
      <c r="B168" s="196"/>
      <c r="C168" s="197"/>
      <c r="D168" s="191" t="s">
        <v>144</v>
      </c>
      <c r="E168" s="198" t="s">
        <v>33</v>
      </c>
      <c r="F168" s="199" t="s">
        <v>725</v>
      </c>
      <c r="G168" s="197"/>
      <c r="H168" s="200">
        <v>0.63</v>
      </c>
      <c r="I168" s="201"/>
      <c r="J168" s="201"/>
      <c r="K168" s="197"/>
      <c r="L168" s="197"/>
      <c r="M168" s="202"/>
      <c r="N168" s="203"/>
      <c r="O168" s="204"/>
      <c r="P168" s="204"/>
      <c r="Q168" s="204"/>
      <c r="R168" s="204"/>
      <c r="S168" s="204"/>
      <c r="T168" s="204"/>
      <c r="U168" s="204"/>
      <c r="V168" s="204"/>
      <c r="W168" s="204"/>
      <c r="X168" s="205"/>
      <c r="AT168" s="206" t="s">
        <v>144</v>
      </c>
      <c r="AU168" s="206" t="s">
        <v>89</v>
      </c>
      <c r="AV168" s="13" t="s">
        <v>89</v>
      </c>
      <c r="AW168" s="13" t="s">
        <v>5</v>
      </c>
      <c r="AX168" s="13" t="s">
        <v>80</v>
      </c>
      <c r="AY168" s="206" t="s">
        <v>132</v>
      </c>
    </row>
    <row r="169" spans="2:51" s="13" customFormat="1" ht="11.25">
      <c r="B169" s="196"/>
      <c r="C169" s="197"/>
      <c r="D169" s="191" t="s">
        <v>144</v>
      </c>
      <c r="E169" s="198" t="s">
        <v>33</v>
      </c>
      <c r="F169" s="199" t="s">
        <v>726</v>
      </c>
      <c r="G169" s="197"/>
      <c r="H169" s="200">
        <v>0.49</v>
      </c>
      <c r="I169" s="201"/>
      <c r="J169" s="201"/>
      <c r="K169" s="197"/>
      <c r="L169" s="197"/>
      <c r="M169" s="202"/>
      <c r="N169" s="203"/>
      <c r="O169" s="204"/>
      <c r="P169" s="204"/>
      <c r="Q169" s="204"/>
      <c r="R169" s="204"/>
      <c r="S169" s="204"/>
      <c r="T169" s="204"/>
      <c r="U169" s="204"/>
      <c r="V169" s="204"/>
      <c r="W169" s="204"/>
      <c r="X169" s="205"/>
      <c r="AT169" s="206" t="s">
        <v>144</v>
      </c>
      <c r="AU169" s="206" t="s">
        <v>89</v>
      </c>
      <c r="AV169" s="13" t="s">
        <v>89</v>
      </c>
      <c r="AW169" s="13" t="s">
        <v>5</v>
      </c>
      <c r="AX169" s="13" t="s">
        <v>80</v>
      </c>
      <c r="AY169" s="206" t="s">
        <v>132</v>
      </c>
    </row>
    <row r="170" spans="2:51" s="13" customFormat="1" ht="11.25">
      <c r="B170" s="196"/>
      <c r="C170" s="197"/>
      <c r="D170" s="191" t="s">
        <v>144</v>
      </c>
      <c r="E170" s="198" t="s">
        <v>33</v>
      </c>
      <c r="F170" s="199" t="s">
        <v>727</v>
      </c>
      <c r="G170" s="197"/>
      <c r="H170" s="200">
        <v>1.485</v>
      </c>
      <c r="I170" s="201"/>
      <c r="J170" s="201"/>
      <c r="K170" s="197"/>
      <c r="L170" s="197"/>
      <c r="M170" s="202"/>
      <c r="N170" s="203"/>
      <c r="O170" s="204"/>
      <c r="P170" s="204"/>
      <c r="Q170" s="204"/>
      <c r="R170" s="204"/>
      <c r="S170" s="204"/>
      <c r="T170" s="204"/>
      <c r="U170" s="204"/>
      <c r="V170" s="204"/>
      <c r="W170" s="204"/>
      <c r="X170" s="205"/>
      <c r="AT170" s="206" t="s">
        <v>144</v>
      </c>
      <c r="AU170" s="206" t="s">
        <v>89</v>
      </c>
      <c r="AV170" s="13" t="s">
        <v>89</v>
      </c>
      <c r="AW170" s="13" t="s">
        <v>5</v>
      </c>
      <c r="AX170" s="13" t="s">
        <v>80</v>
      </c>
      <c r="AY170" s="206" t="s">
        <v>132</v>
      </c>
    </row>
    <row r="171" spans="2:51" s="13" customFormat="1" ht="11.25">
      <c r="B171" s="196"/>
      <c r="C171" s="197"/>
      <c r="D171" s="191" t="s">
        <v>144</v>
      </c>
      <c r="E171" s="198" t="s">
        <v>33</v>
      </c>
      <c r="F171" s="199" t="s">
        <v>728</v>
      </c>
      <c r="G171" s="197"/>
      <c r="H171" s="200">
        <v>0.72</v>
      </c>
      <c r="I171" s="201"/>
      <c r="J171" s="201"/>
      <c r="K171" s="197"/>
      <c r="L171" s="197"/>
      <c r="M171" s="202"/>
      <c r="N171" s="203"/>
      <c r="O171" s="204"/>
      <c r="P171" s="204"/>
      <c r="Q171" s="204"/>
      <c r="R171" s="204"/>
      <c r="S171" s="204"/>
      <c r="T171" s="204"/>
      <c r="U171" s="204"/>
      <c r="V171" s="204"/>
      <c r="W171" s="204"/>
      <c r="X171" s="205"/>
      <c r="AT171" s="206" t="s">
        <v>144</v>
      </c>
      <c r="AU171" s="206" t="s">
        <v>89</v>
      </c>
      <c r="AV171" s="13" t="s">
        <v>89</v>
      </c>
      <c r="AW171" s="13" t="s">
        <v>5</v>
      </c>
      <c r="AX171" s="13" t="s">
        <v>80</v>
      </c>
      <c r="AY171" s="206" t="s">
        <v>132</v>
      </c>
    </row>
    <row r="172" spans="2:51" s="13" customFormat="1" ht="11.25">
      <c r="B172" s="196"/>
      <c r="C172" s="197"/>
      <c r="D172" s="191" t="s">
        <v>144</v>
      </c>
      <c r="E172" s="198" t="s">
        <v>33</v>
      </c>
      <c r="F172" s="199" t="s">
        <v>729</v>
      </c>
      <c r="G172" s="197"/>
      <c r="H172" s="200">
        <v>4.68</v>
      </c>
      <c r="I172" s="201"/>
      <c r="J172" s="201"/>
      <c r="K172" s="197"/>
      <c r="L172" s="197"/>
      <c r="M172" s="202"/>
      <c r="N172" s="203"/>
      <c r="O172" s="204"/>
      <c r="P172" s="204"/>
      <c r="Q172" s="204"/>
      <c r="R172" s="204"/>
      <c r="S172" s="204"/>
      <c r="T172" s="204"/>
      <c r="U172" s="204"/>
      <c r="V172" s="204"/>
      <c r="W172" s="204"/>
      <c r="X172" s="205"/>
      <c r="AT172" s="206" t="s">
        <v>144</v>
      </c>
      <c r="AU172" s="206" t="s">
        <v>89</v>
      </c>
      <c r="AV172" s="13" t="s">
        <v>89</v>
      </c>
      <c r="AW172" s="13" t="s">
        <v>5</v>
      </c>
      <c r="AX172" s="13" t="s">
        <v>80</v>
      </c>
      <c r="AY172" s="206" t="s">
        <v>132</v>
      </c>
    </row>
    <row r="173" spans="2:51" s="13" customFormat="1" ht="11.25">
      <c r="B173" s="196"/>
      <c r="C173" s="197"/>
      <c r="D173" s="191" t="s">
        <v>144</v>
      </c>
      <c r="E173" s="198" t="s">
        <v>33</v>
      </c>
      <c r="F173" s="199" t="s">
        <v>730</v>
      </c>
      <c r="G173" s="197"/>
      <c r="H173" s="200">
        <v>2.4</v>
      </c>
      <c r="I173" s="201"/>
      <c r="J173" s="201"/>
      <c r="K173" s="197"/>
      <c r="L173" s="197"/>
      <c r="M173" s="202"/>
      <c r="N173" s="203"/>
      <c r="O173" s="204"/>
      <c r="P173" s="204"/>
      <c r="Q173" s="204"/>
      <c r="R173" s="204"/>
      <c r="S173" s="204"/>
      <c r="T173" s="204"/>
      <c r="U173" s="204"/>
      <c r="V173" s="204"/>
      <c r="W173" s="204"/>
      <c r="X173" s="205"/>
      <c r="AT173" s="206" t="s">
        <v>144</v>
      </c>
      <c r="AU173" s="206" t="s">
        <v>89</v>
      </c>
      <c r="AV173" s="13" t="s">
        <v>89</v>
      </c>
      <c r="AW173" s="13" t="s">
        <v>5</v>
      </c>
      <c r="AX173" s="13" t="s">
        <v>80</v>
      </c>
      <c r="AY173" s="206" t="s">
        <v>132</v>
      </c>
    </row>
    <row r="174" spans="2:51" s="13" customFormat="1" ht="11.25">
      <c r="B174" s="196"/>
      <c r="C174" s="197"/>
      <c r="D174" s="191" t="s">
        <v>144</v>
      </c>
      <c r="E174" s="198" t="s">
        <v>33</v>
      </c>
      <c r="F174" s="199" t="s">
        <v>731</v>
      </c>
      <c r="G174" s="197"/>
      <c r="H174" s="200">
        <v>6.24</v>
      </c>
      <c r="I174" s="201"/>
      <c r="J174" s="201"/>
      <c r="K174" s="197"/>
      <c r="L174" s="197"/>
      <c r="M174" s="202"/>
      <c r="N174" s="203"/>
      <c r="O174" s="204"/>
      <c r="P174" s="204"/>
      <c r="Q174" s="204"/>
      <c r="R174" s="204"/>
      <c r="S174" s="204"/>
      <c r="T174" s="204"/>
      <c r="U174" s="204"/>
      <c r="V174" s="204"/>
      <c r="W174" s="204"/>
      <c r="X174" s="205"/>
      <c r="AT174" s="206" t="s">
        <v>144</v>
      </c>
      <c r="AU174" s="206" t="s">
        <v>89</v>
      </c>
      <c r="AV174" s="13" t="s">
        <v>89</v>
      </c>
      <c r="AW174" s="13" t="s">
        <v>5</v>
      </c>
      <c r="AX174" s="13" t="s">
        <v>80</v>
      </c>
      <c r="AY174" s="206" t="s">
        <v>132</v>
      </c>
    </row>
    <row r="175" spans="2:51" s="13" customFormat="1" ht="11.25">
      <c r="B175" s="196"/>
      <c r="C175" s="197"/>
      <c r="D175" s="191" t="s">
        <v>144</v>
      </c>
      <c r="E175" s="198" t="s">
        <v>33</v>
      </c>
      <c r="F175" s="199" t="s">
        <v>732</v>
      </c>
      <c r="G175" s="197"/>
      <c r="H175" s="200">
        <v>3.12</v>
      </c>
      <c r="I175" s="201"/>
      <c r="J175" s="201"/>
      <c r="K175" s="197"/>
      <c r="L175" s="197"/>
      <c r="M175" s="202"/>
      <c r="N175" s="203"/>
      <c r="O175" s="204"/>
      <c r="P175" s="204"/>
      <c r="Q175" s="204"/>
      <c r="R175" s="204"/>
      <c r="S175" s="204"/>
      <c r="T175" s="204"/>
      <c r="U175" s="204"/>
      <c r="V175" s="204"/>
      <c r="W175" s="204"/>
      <c r="X175" s="205"/>
      <c r="AT175" s="206" t="s">
        <v>144</v>
      </c>
      <c r="AU175" s="206" t="s">
        <v>89</v>
      </c>
      <c r="AV175" s="13" t="s">
        <v>89</v>
      </c>
      <c r="AW175" s="13" t="s">
        <v>5</v>
      </c>
      <c r="AX175" s="13" t="s">
        <v>80</v>
      </c>
      <c r="AY175" s="206" t="s">
        <v>132</v>
      </c>
    </row>
    <row r="176" spans="2:51" s="13" customFormat="1" ht="11.25">
      <c r="B176" s="196"/>
      <c r="C176" s="197"/>
      <c r="D176" s="191" t="s">
        <v>144</v>
      </c>
      <c r="E176" s="198" t="s">
        <v>33</v>
      </c>
      <c r="F176" s="199" t="s">
        <v>733</v>
      </c>
      <c r="G176" s="197"/>
      <c r="H176" s="200">
        <v>1.56</v>
      </c>
      <c r="I176" s="201"/>
      <c r="J176" s="201"/>
      <c r="K176" s="197"/>
      <c r="L176" s="197"/>
      <c r="M176" s="202"/>
      <c r="N176" s="203"/>
      <c r="O176" s="204"/>
      <c r="P176" s="204"/>
      <c r="Q176" s="204"/>
      <c r="R176" s="204"/>
      <c r="S176" s="204"/>
      <c r="T176" s="204"/>
      <c r="U176" s="204"/>
      <c r="V176" s="204"/>
      <c r="W176" s="204"/>
      <c r="X176" s="205"/>
      <c r="AT176" s="206" t="s">
        <v>144</v>
      </c>
      <c r="AU176" s="206" t="s">
        <v>89</v>
      </c>
      <c r="AV176" s="13" t="s">
        <v>89</v>
      </c>
      <c r="AW176" s="13" t="s">
        <v>5</v>
      </c>
      <c r="AX176" s="13" t="s">
        <v>80</v>
      </c>
      <c r="AY176" s="206" t="s">
        <v>132</v>
      </c>
    </row>
    <row r="177" spans="2:51" s="13" customFormat="1" ht="11.25">
      <c r="B177" s="196"/>
      <c r="C177" s="197"/>
      <c r="D177" s="191" t="s">
        <v>144</v>
      </c>
      <c r="E177" s="198" t="s">
        <v>33</v>
      </c>
      <c r="F177" s="199" t="s">
        <v>734</v>
      </c>
      <c r="G177" s="197"/>
      <c r="H177" s="200">
        <v>0.84</v>
      </c>
      <c r="I177" s="201"/>
      <c r="J177" s="201"/>
      <c r="K177" s="197"/>
      <c r="L177" s="197"/>
      <c r="M177" s="202"/>
      <c r="N177" s="203"/>
      <c r="O177" s="204"/>
      <c r="P177" s="204"/>
      <c r="Q177" s="204"/>
      <c r="R177" s="204"/>
      <c r="S177" s="204"/>
      <c r="T177" s="204"/>
      <c r="U177" s="204"/>
      <c r="V177" s="204"/>
      <c r="W177" s="204"/>
      <c r="X177" s="205"/>
      <c r="AT177" s="206" t="s">
        <v>144</v>
      </c>
      <c r="AU177" s="206" t="s">
        <v>89</v>
      </c>
      <c r="AV177" s="13" t="s">
        <v>89</v>
      </c>
      <c r="AW177" s="13" t="s">
        <v>5</v>
      </c>
      <c r="AX177" s="13" t="s">
        <v>80</v>
      </c>
      <c r="AY177" s="206" t="s">
        <v>132</v>
      </c>
    </row>
    <row r="178" spans="2:51" s="13" customFormat="1" ht="11.25">
      <c r="B178" s="196"/>
      <c r="C178" s="197"/>
      <c r="D178" s="191" t="s">
        <v>144</v>
      </c>
      <c r="E178" s="198" t="s">
        <v>33</v>
      </c>
      <c r="F178" s="199" t="s">
        <v>735</v>
      </c>
      <c r="G178" s="197"/>
      <c r="H178" s="200">
        <v>1.92</v>
      </c>
      <c r="I178" s="201"/>
      <c r="J178" s="201"/>
      <c r="K178" s="197"/>
      <c r="L178" s="197"/>
      <c r="M178" s="202"/>
      <c r="N178" s="203"/>
      <c r="O178" s="204"/>
      <c r="P178" s="204"/>
      <c r="Q178" s="204"/>
      <c r="R178" s="204"/>
      <c r="S178" s="204"/>
      <c r="T178" s="204"/>
      <c r="U178" s="204"/>
      <c r="V178" s="204"/>
      <c r="W178" s="204"/>
      <c r="X178" s="205"/>
      <c r="AT178" s="206" t="s">
        <v>144</v>
      </c>
      <c r="AU178" s="206" t="s">
        <v>89</v>
      </c>
      <c r="AV178" s="13" t="s">
        <v>89</v>
      </c>
      <c r="AW178" s="13" t="s">
        <v>5</v>
      </c>
      <c r="AX178" s="13" t="s">
        <v>80</v>
      </c>
      <c r="AY178" s="206" t="s">
        <v>132</v>
      </c>
    </row>
    <row r="179" spans="1:65" s="2" customFormat="1" ht="14.45" customHeight="1">
      <c r="A179" s="35"/>
      <c r="B179" s="36"/>
      <c r="C179" s="228" t="s">
        <v>261</v>
      </c>
      <c r="D179" s="228" t="s">
        <v>248</v>
      </c>
      <c r="E179" s="229" t="s">
        <v>736</v>
      </c>
      <c r="F179" s="230" t="s">
        <v>737</v>
      </c>
      <c r="G179" s="231" t="s">
        <v>138</v>
      </c>
      <c r="H179" s="232">
        <v>36.757</v>
      </c>
      <c r="I179" s="233"/>
      <c r="J179" s="234"/>
      <c r="K179" s="235">
        <f>ROUND(P179*H179,2)</f>
        <v>0</v>
      </c>
      <c r="L179" s="230" t="s">
        <v>33</v>
      </c>
      <c r="M179" s="236"/>
      <c r="N179" s="237" t="s">
        <v>33</v>
      </c>
      <c r="O179" s="185" t="s">
        <v>49</v>
      </c>
      <c r="P179" s="186">
        <f>I179+J179</f>
        <v>0</v>
      </c>
      <c r="Q179" s="186">
        <f>ROUND(I179*H179,2)</f>
        <v>0</v>
      </c>
      <c r="R179" s="186">
        <f>ROUND(J179*H179,2)</f>
        <v>0</v>
      </c>
      <c r="S179" s="65"/>
      <c r="T179" s="187">
        <f>S179*H179</f>
        <v>0</v>
      </c>
      <c r="U179" s="187">
        <v>0</v>
      </c>
      <c r="V179" s="187">
        <f>U179*H179</f>
        <v>0</v>
      </c>
      <c r="W179" s="187">
        <v>0</v>
      </c>
      <c r="X179" s="188">
        <f>W179*H179</f>
        <v>0</v>
      </c>
      <c r="Y179" s="35"/>
      <c r="Z179" s="35"/>
      <c r="AA179" s="35"/>
      <c r="AB179" s="35"/>
      <c r="AC179" s="35"/>
      <c r="AD179" s="35"/>
      <c r="AE179" s="35"/>
      <c r="AR179" s="189" t="s">
        <v>286</v>
      </c>
      <c r="AT179" s="189" t="s">
        <v>248</v>
      </c>
      <c r="AU179" s="189" t="s">
        <v>89</v>
      </c>
      <c r="AY179" s="18" t="s">
        <v>132</v>
      </c>
      <c r="BE179" s="190">
        <f>IF(O179="základní",K179,0)</f>
        <v>0</v>
      </c>
      <c r="BF179" s="190">
        <f>IF(O179="snížená",K179,0)</f>
        <v>0</v>
      </c>
      <c r="BG179" s="190">
        <f>IF(O179="zákl. přenesená",K179,0)</f>
        <v>0</v>
      </c>
      <c r="BH179" s="190">
        <f>IF(O179="sníž. přenesená",K179,0)</f>
        <v>0</v>
      </c>
      <c r="BI179" s="190">
        <f>IF(O179="nulová",K179,0)</f>
        <v>0</v>
      </c>
      <c r="BJ179" s="18" t="s">
        <v>24</v>
      </c>
      <c r="BK179" s="190">
        <f>ROUND(P179*H179,2)</f>
        <v>0</v>
      </c>
      <c r="BL179" s="18" t="s">
        <v>230</v>
      </c>
      <c r="BM179" s="189" t="s">
        <v>738</v>
      </c>
    </row>
    <row r="180" spans="1:47" s="2" customFormat="1" ht="11.25">
      <c r="A180" s="35"/>
      <c r="B180" s="36"/>
      <c r="C180" s="37"/>
      <c r="D180" s="191" t="s">
        <v>142</v>
      </c>
      <c r="E180" s="37"/>
      <c r="F180" s="192" t="s">
        <v>737</v>
      </c>
      <c r="G180" s="37"/>
      <c r="H180" s="37"/>
      <c r="I180" s="193"/>
      <c r="J180" s="193"/>
      <c r="K180" s="37"/>
      <c r="L180" s="37"/>
      <c r="M180" s="40"/>
      <c r="N180" s="194"/>
      <c r="O180" s="195"/>
      <c r="P180" s="65"/>
      <c r="Q180" s="65"/>
      <c r="R180" s="65"/>
      <c r="S180" s="65"/>
      <c r="T180" s="65"/>
      <c r="U180" s="65"/>
      <c r="V180" s="65"/>
      <c r="W180" s="65"/>
      <c r="X180" s="66"/>
      <c r="Y180" s="35"/>
      <c r="Z180" s="35"/>
      <c r="AA180" s="35"/>
      <c r="AB180" s="35"/>
      <c r="AC180" s="35"/>
      <c r="AD180" s="35"/>
      <c r="AE180" s="35"/>
      <c r="AT180" s="18" t="s">
        <v>142</v>
      </c>
      <c r="AU180" s="18" t="s">
        <v>89</v>
      </c>
    </row>
    <row r="181" spans="2:51" s="13" customFormat="1" ht="11.25">
      <c r="B181" s="196"/>
      <c r="C181" s="197"/>
      <c r="D181" s="191" t="s">
        <v>144</v>
      </c>
      <c r="E181" s="197"/>
      <c r="F181" s="199" t="s">
        <v>739</v>
      </c>
      <c r="G181" s="197"/>
      <c r="H181" s="200">
        <v>36.757</v>
      </c>
      <c r="I181" s="201"/>
      <c r="J181" s="201"/>
      <c r="K181" s="197"/>
      <c r="L181" s="197"/>
      <c r="M181" s="202"/>
      <c r="N181" s="203"/>
      <c r="O181" s="204"/>
      <c r="P181" s="204"/>
      <c r="Q181" s="204"/>
      <c r="R181" s="204"/>
      <c r="S181" s="204"/>
      <c r="T181" s="204"/>
      <c r="U181" s="204"/>
      <c r="V181" s="204"/>
      <c r="W181" s="204"/>
      <c r="X181" s="205"/>
      <c r="AT181" s="206" t="s">
        <v>144</v>
      </c>
      <c r="AU181" s="206" t="s">
        <v>89</v>
      </c>
      <c r="AV181" s="13" t="s">
        <v>89</v>
      </c>
      <c r="AW181" s="13" t="s">
        <v>4</v>
      </c>
      <c r="AX181" s="13" t="s">
        <v>24</v>
      </c>
      <c r="AY181" s="206" t="s">
        <v>132</v>
      </c>
    </row>
    <row r="182" spans="1:65" s="2" customFormat="1" ht="24.2" customHeight="1">
      <c r="A182" s="35"/>
      <c r="B182" s="36"/>
      <c r="C182" s="177" t="s">
        <v>8</v>
      </c>
      <c r="D182" s="177" t="s">
        <v>135</v>
      </c>
      <c r="E182" s="178" t="s">
        <v>740</v>
      </c>
      <c r="F182" s="179" t="s">
        <v>741</v>
      </c>
      <c r="G182" s="180" t="s">
        <v>138</v>
      </c>
      <c r="H182" s="181">
        <v>515.284</v>
      </c>
      <c r="I182" s="182"/>
      <c r="J182" s="182"/>
      <c r="K182" s="183">
        <f>ROUND(P182*H182,2)</f>
        <v>0</v>
      </c>
      <c r="L182" s="179" t="s">
        <v>193</v>
      </c>
      <c r="M182" s="40"/>
      <c r="N182" s="184" t="s">
        <v>33</v>
      </c>
      <c r="O182" s="185" t="s">
        <v>49</v>
      </c>
      <c r="P182" s="186">
        <f>I182+J182</f>
        <v>0</v>
      </c>
      <c r="Q182" s="186">
        <f>ROUND(I182*H182,2)</f>
        <v>0</v>
      </c>
      <c r="R182" s="186">
        <f>ROUND(J182*H182,2)</f>
        <v>0</v>
      </c>
      <c r="S182" s="65"/>
      <c r="T182" s="187">
        <f>S182*H182</f>
        <v>0</v>
      </c>
      <c r="U182" s="187">
        <v>0.0002</v>
      </c>
      <c r="V182" s="187">
        <f>U182*H182</f>
        <v>0.1030568</v>
      </c>
      <c r="W182" s="187">
        <v>0</v>
      </c>
      <c r="X182" s="188">
        <f>W182*H182</f>
        <v>0</v>
      </c>
      <c r="Y182" s="35"/>
      <c r="Z182" s="35"/>
      <c r="AA182" s="35"/>
      <c r="AB182" s="35"/>
      <c r="AC182" s="35"/>
      <c r="AD182" s="35"/>
      <c r="AE182" s="35"/>
      <c r="AR182" s="189" t="s">
        <v>230</v>
      </c>
      <c r="AT182" s="189" t="s">
        <v>135</v>
      </c>
      <c r="AU182" s="189" t="s">
        <v>89</v>
      </c>
      <c r="AY182" s="18" t="s">
        <v>132</v>
      </c>
      <c r="BE182" s="190">
        <f>IF(O182="základní",K182,0)</f>
        <v>0</v>
      </c>
      <c r="BF182" s="190">
        <f>IF(O182="snížená",K182,0)</f>
        <v>0</v>
      </c>
      <c r="BG182" s="190">
        <f>IF(O182="zákl. přenesená",K182,0)</f>
        <v>0</v>
      </c>
      <c r="BH182" s="190">
        <f>IF(O182="sníž. přenesená",K182,0)</f>
        <v>0</v>
      </c>
      <c r="BI182" s="190">
        <f>IF(O182="nulová",K182,0)</f>
        <v>0</v>
      </c>
      <c r="BJ182" s="18" t="s">
        <v>24</v>
      </c>
      <c r="BK182" s="190">
        <f>ROUND(P182*H182,2)</f>
        <v>0</v>
      </c>
      <c r="BL182" s="18" t="s">
        <v>230</v>
      </c>
      <c r="BM182" s="189" t="s">
        <v>742</v>
      </c>
    </row>
    <row r="183" spans="1:47" s="2" customFormat="1" ht="11.25">
      <c r="A183" s="35"/>
      <c r="B183" s="36"/>
      <c r="C183" s="37"/>
      <c r="D183" s="191" t="s">
        <v>142</v>
      </c>
      <c r="E183" s="37"/>
      <c r="F183" s="192" t="s">
        <v>743</v>
      </c>
      <c r="G183" s="37"/>
      <c r="H183" s="37"/>
      <c r="I183" s="193"/>
      <c r="J183" s="193"/>
      <c r="K183" s="37"/>
      <c r="L183" s="37"/>
      <c r="M183" s="40"/>
      <c r="N183" s="194"/>
      <c r="O183" s="195"/>
      <c r="P183" s="65"/>
      <c r="Q183" s="65"/>
      <c r="R183" s="65"/>
      <c r="S183" s="65"/>
      <c r="T183" s="65"/>
      <c r="U183" s="65"/>
      <c r="V183" s="65"/>
      <c r="W183" s="65"/>
      <c r="X183" s="66"/>
      <c r="Y183" s="35"/>
      <c r="Z183" s="35"/>
      <c r="AA183" s="35"/>
      <c r="AB183" s="35"/>
      <c r="AC183" s="35"/>
      <c r="AD183" s="35"/>
      <c r="AE183" s="35"/>
      <c r="AT183" s="18" t="s">
        <v>142</v>
      </c>
      <c r="AU183" s="18" t="s">
        <v>89</v>
      </c>
    </row>
    <row r="184" spans="2:51" s="13" customFormat="1" ht="11.25">
      <c r="B184" s="196"/>
      <c r="C184" s="197"/>
      <c r="D184" s="191" t="s">
        <v>144</v>
      </c>
      <c r="E184" s="198" t="s">
        <v>33</v>
      </c>
      <c r="F184" s="199" t="s">
        <v>744</v>
      </c>
      <c r="G184" s="197"/>
      <c r="H184" s="200">
        <v>2.24</v>
      </c>
      <c r="I184" s="201"/>
      <c r="J184" s="201"/>
      <c r="K184" s="197"/>
      <c r="L184" s="197"/>
      <c r="M184" s="202"/>
      <c r="N184" s="203"/>
      <c r="O184" s="204"/>
      <c r="P184" s="204"/>
      <c r="Q184" s="204"/>
      <c r="R184" s="204"/>
      <c r="S184" s="204"/>
      <c r="T184" s="204"/>
      <c r="U184" s="204"/>
      <c r="V184" s="204"/>
      <c r="W184" s="204"/>
      <c r="X184" s="205"/>
      <c r="AT184" s="206" t="s">
        <v>144</v>
      </c>
      <c r="AU184" s="206" t="s">
        <v>89</v>
      </c>
      <c r="AV184" s="13" t="s">
        <v>89</v>
      </c>
      <c r="AW184" s="13" t="s">
        <v>5</v>
      </c>
      <c r="AX184" s="13" t="s">
        <v>80</v>
      </c>
      <c r="AY184" s="206" t="s">
        <v>132</v>
      </c>
    </row>
    <row r="185" spans="2:51" s="13" customFormat="1" ht="11.25">
      <c r="B185" s="196"/>
      <c r="C185" s="197"/>
      <c r="D185" s="191" t="s">
        <v>144</v>
      </c>
      <c r="E185" s="198" t="s">
        <v>33</v>
      </c>
      <c r="F185" s="199" t="s">
        <v>745</v>
      </c>
      <c r="G185" s="197"/>
      <c r="H185" s="200">
        <v>18.27</v>
      </c>
      <c r="I185" s="201"/>
      <c r="J185" s="201"/>
      <c r="K185" s="197"/>
      <c r="L185" s="197"/>
      <c r="M185" s="202"/>
      <c r="N185" s="203"/>
      <c r="O185" s="204"/>
      <c r="P185" s="204"/>
      <c r="Q185" s="204"/>
      <c r="R185" s="204"/>
      <c r="S185" s="204"/>
      <c r="T185" s="204"/>
      <c r="U185" s="204"/>
      <c r="V185" s="204"/>
      <c r="W185" s="204"/>
      <c r="X185" s="205"/>
      <c r="AT185" s="206" t="s">
        <v>144</v>
      </c>
      <c r="AU185" s="206" t="s">
        <v>89</v>
      </c>
      <c r="AV185" s="13" t="s">
        <v>89</v>
      </c>
      <c r="AW185" s="13" t="s">
        <v>5</v>
      </c>
      <c r="AX185" s="13" t="s">
        <v>80</v>
      </c>
      <c r="AY185" s="206" t="s">
        <v>132</v>
      </c>
    </row>
    <row r="186" spans="2:51" s="13" customFormat="1" ht="11.25">
      <c r="B186" s="196"/>
      <c r="C186" s="197"/>
      <c r="D186" s="191" t="s">
        <v>144</v>
      </c>
      <c r="E186" s="198" t="s">
        <v>33</v>
      </c>
      <c r="F186" s="199" t="s">
        <v>746</v>
      </c>
      <c r="G186" s="197"/>
      <c r="H186" s="200">
        <v>14.12</v>
      </c>
      <c r="I186" s="201"/>
      <c r="J186" s="201"/>
      <c r="K186" s="197"/>
      <c r="L186" s="197"/>
      <c r="M186" s="202"/>
      <c r="N186" s="203"/>
      <c r="O186" s="204"/>
      <c r="P186" s="204"/>
      <c r="Q186" s="204"/>
      <c r="R186" s="204"/>
      <c r="S186" s="204"/>
      <c r="T186" s="204"/>
      <c r="U186" s="204"/>
      <c r="V186" s="204"/>
      <c r="W186" s="204"/>
      <c r="X186" s="205"/>
      <c r="AT186" s="206" t="s">
        <v>144</v>
      </c>
      <c r="AU186" s="206" t="s">
        <v>89</v>
      </c>
      <c r="AV186" s="13" t="s">
        <v>89</v>
      </c>
      <c r="AW186" s="13" t="s">
        <v>5</v>
      </c>
      <c r="AX186" s="13" t="s">
        <v>80</v>
      </c>
      <c r="AY186" s="206" t="s">
        <v>132</v>
      </c>
    </row>
    <row r="187" spans="2:51" s="13" customFormat="1" ht="11.25">
      <c r="B187" s="196"/>
      <c r="C187" s="197"/>
      <c r="D187" s="191" t="s">
        <v>144</v>
      </c>
      <c r="E187" s="198" t="s">
        <v>33</v>
      </c>
      <c r="F187" s="199" t="s">
        <v>747</v>
      </c>
      <c r="G187" s="197"/>
      <c r="H187" s="200">
        <v>46.69</v>
      </c>
      <c r="I187" s="201"/>
      <c r="J187" s="201"/>
      <c r="K187" s="197"/>
      <c r="L187" s="197"/>
      <c r="M187" s="202"/>
      <c r="N187" s="203"/>
      <c r="O187" s="204"/>
      <c r="P187" s="204"/>
      <c r="Q187" s="204"/>
      <c r="R187" s="204"/>
      <c r="S187" s="204"/>
      <c r="T187" s="204"/>
      <c r="U187" s="204"/>
      <c r="V187" s="204"/>
      <c r="W187" s="204"/>
      <c r="X187" s="205"/>
      <c r="AT187" s="206" t="s">
        <v>144</v>
      </c>
      <c r="AU187" s="206" t="s">
        <v>89</v>
      </c>
      <c r="AV187" s="13" t="s">
        <v>89</v>
      </c>
      <c r="AW187" s="13" t="s">
        <v>5</v>
      </c>
      <c r="AX187" s="13" t="s">
        <v>80</v>
      </c>
      <c r="AY187" s="206" t="s">
        <v>132</v>
      </c>
    </row>
    <row r="188" spans="2:51" s="13" customFormat="1" ht="11.25">
      <c r="B188" s="196"/>
      <c r="C188" s="197"/>
      <c r="D188" s="191" t="s">
        <v>144</v>
      </c>
      <c r="E188" s="198" t="s">
        <v>33</v>
      </c>
      <c r="F188" s="199" t="s">
        <v>748</v>
      </c>
      <c r="G188" s="197"/>
      <c r="H188" s="200">
        <v>1.92</v>
      </c>
      <c r="I188" s="201"/>
      <c r="J188" s="201"/>
      <c r="K188" s="197"/>
      <c r="L188" s="197"/>
      <c r="M188" s="202"/>
      <c r="N188" s="203"/>
      <c r="O188" s="204"/>
      <c r="P188" s="204"/>
      <c r="Q188" s="204"/>
      <c r="R188" s="204"/>
      <c r="S188" s="204"/>
      <c r="T188" s="204"/>
      <c r="U188" s="204"/>
      <c r="V188" s="204"/>
      <c r="W188" s="204"/>
      <c r="X188" s="205"/>
      <c r="AT188" s="206" t="s">
        <v>144</v>
      </c>
      <c r="AU188" s="206" t="s">
        <v>89</v>
      </c>
      <c r="AV188" s="13" t="s">
        <v>89</v>
      </c>
      <c r="AW188" s="13" t="s">
        <v>5</v>
      </c>
      <c r="AX188" s="13" t="s">
        <v>80</v>
      </c>
      <c r="AY188" s="206" t="s">
        <v>132</v>
      </c>
    </row>
    <row r="189" spans="2:51" s="13" customFormat="1" ht="11.25">
      <c r="B189" s="196"/>
      <c r="C189" s="197"/>
      <c r="D189" s="191" t="s">
        <v>144</v>
      </c>
      <c r="E189" s="198" t="s">
        <v>33</v>
      </c>
      <c r="F189" s="199" t="s">
        <v>749</v>
      </c>
      <c r="G189" s="197"/>
      <c r="H189" s="200">
        <v>5.22</v>
      </c>
      <c r="I189" s="201"/>
      <c r="J189" s="201"/>
      <c r="K189" s="197"/>
      <c r="L189" s="197"/>
      <c r="M189" s="202"/>
      <c r="N189" s="203"/>
      <c r="O189" s="204"/>
      <c r="P189" s="204"/>
      <c r="Q189" s="204"/>
      <c r="R189" s="204"/>
      <c r="S189" s="204"/>
      <c r="T189" s="204"/>
      <c r="U189" s="204"/>
      <c r="V189" s="204"/>
      <c r="W189" s="204"/>
      <c r="X189" s="205"/>
      <c r="AT189" s="206" t="s">
        <v>144</v>
      </c>
      <c r="AU189" s="206" t="s">
        <v>89</v>
      </c>
      <c r="AV189" s="13" t="s">
        <v>89</v>
      </c>
      <c r="AW189" s="13" t="s">
        <v>5</v>
      </c>
      <c r="AX189" s="13" t="s">
        <v>80</v>
      </c>
      <c r="AY189" s="206" t="s">
        <v>132</v>
      </c>
    </row>
    <row r="190" spans="2:51" s="13" customFormat="1" ht="11.25">
      <c r="B190" s="196"/>
      <c r="C190" s="197"/>
      <c r="D190" s="191" t="s">
        <v>144</v>
      </c>
      <c r="E190" s="198" t="s">
        <v>33</v>
      </c>
      <c r="F190" s="199" t="s">
        <v>750</v>
      </c>
      <c r="G190" s="197"/>
      <c r="H190" s="200">
        <v>26.67</v>
      </c>
      <c r="I190" s="201"/>
      <c r="J190" s="201"/>
      <c r="K190" s="197"/>
      <c r="L190" s="197"/>
      <c r="M190" s="202"/>
      <c r="N190" s="203"/>
      <c r="O190" s="204"/>
      <c r="P190" s="204"/>
      <c r="Q190" s="204"/>
      <c r="R190" s="204"/>
      <c r="S190" s="204"/>
      <c r="T190" s="204"/>
      <c r="U190" s="204"/>
      <c r="V190" s="204"/>
      <c r="W190" s="204"/>
      <c r="X190" s="205"/>
      <c r="AT190" s="206" t="s">
        <v>144</v>
      </c>
      <c r="AU190" s="206" t="s">
        <v>89</v>
      </c>
      <c r="AV190" s="13" t="s">
        <v>89</v>
      </c>
      <c r="AW190" s="13" t="s">
        <v>5</v>
      </c>
      <c r="AX190" s="13" t="s">
        <v>80</v>
      </c>
      <c r="AY190" s="206" t="s">
        <v>132</v>
      </c>
    </row>
    <row r="191" spans="2:51" s="13" customFormat="1" ht="11.25">
      <c r="B191" s="196"/>
      <c r="C191" s="197"/>
      <c r="D191" s="191" t="s">
        <v>144</v>
      </c>
      <c r="E191" s="198" t="s">
        <v>33</v>
      </c>
      <c r="F191" s="199" t="s">
        <v>751</v>
      </c>
      <c r="G191" s="197"/>
      <c r="H191" s="200">
        <v>88.606</v>
      </c>
      <c r="I191" s="201"/>
      <c r="J191" s="201"/>
      <c r="K191" s="197"/>
      <c r="L191" s="197"/>
      <c r="M191" s="202"/>
      <c r="N191" s="203"/>
      <c r="O191" s="204"/>
      <c r="P191" s="204"/>
      <c r="Q191" s="204"/>
      <c r="R191" s="204"/>
      <c r="S191" s="204"/>
      <c r="T191" s="204"/>
      <c r="U191" s="204"/>
      <c r="V191" s="204"/>
      <c r="W191" s="204"/>
      <c r="X191" s="205"/>
      <c r="AT191" s="206" t="s">
        <v>144</v>
      </c>
      <c r="AU191" s="206" t="s">
        <v>89</v>
      </c>
      <c r="AV191" s="13" t="s">
        <v>89</v>
      </c>
      <c r="AW191" s="13" t="s">
        <v>5</v>
      </c>
      <c r="AX191" s="13" t="s">
        <v>80</v>
      </c>
      <c r="AY191" s="206" t="s">
        <v>132</v>
      </c>
    </row>
    <row r="192" spans="2:51" s="13" customFormat="1" ht="11.25">
      <c r="B192" s="196"/>
      <c r="C192" s="197"/>
      <c r="D192" s="191" t="s">
        <v>144</v>
      </c>
      <c r="E192" s="198" t="s">
        <v>33</v>
      </c>
      <c r="F192" s="199" t="s">
        <v>752</v>
      </c>
      <c r="G192" s="197"/>
      <c r="H192" s="200">
        <v>30.3</v>
      </c>
      <c r="I192" s="201"/>
      <c r="J192" s="201"/>
      <c r="K192" s="197"/>
      <c r="L192" s="197"/>
      <c r="M192" s="202"/>
      <c r="N192" s="203"/>
      <c r="O192" s="204"/>
      <c r="P192" s="204"/>
      <c r="Q192" s="204"/>
      <c r="R192" s="204"/>
      <c r="S192" s="204"/>
      <c r="T192" s="204"/>
      <c r="U192" s="204"/>
      <c r="V192" s="204"/>
      <c r="W192" s="204"/>
      <c r="X192" s="205"/>
      <c r="AT192" s="206" t="s">
        <v>144</v>
      </c>
      <c r="AU192" s="206" t="s">
        <v>89</v>
      </c>
      <c r="AV192" s="13" t="s">
        <v>89</v>
      </c>
      <c r="AW192" s="13" t="s">
        <v>5</v>
      </c>
      <c r="AX192" s="13" t="s">
        <v>80</v>
      </c>
      <c r="AY192" s="206" t="s">
        <v>132</v>
      </c>
    </row>
    <row r="193" spans="2:51" s="13" customFormat="1" ht="11.25">
      <c r="B193" s="196"/>
      <c r="C193" s="197"/>
      <c r="D193" s="191" t="s">
        <v>144</v>
      </c>
      <c r="E193" s="198" t="s">
        <v>33</v>
      </c>
      <c r="F193" s="199" t="s">
        <v>753</v>
      </c>
      <c r="G193" s="197"/>
      <c r="H193" s="200">
        <v>40.288</v>
      </c>
      <c r="I193" s="201"/>
      <c r="J193" s="201"/>
      <c r="K193" s="197"/>
      <c r="L193" s="197"/>
      <c r="M193" s="202"/>
      <c r="N193" s="203"/>
      <c r="O193" s="204"/>
      <c r="P193" s="204"/>
      <c r="Q193" s="204"/>
      <c r="R193" s="204"/>
      <c r="S193" s="204"/>
      <c r="T193" s="204"/>
      <c r="U193" s="204"/>
      <c r="V193" s="204"/>
      <c r="W193" s="204"/>
      <c r="X193" s="205"/>
      <c r="AT193" s="206" t="s">
        <v>144</v>
      </c>
      <c r="AU193" s="206" t="s">
        <v>89</v>
      </c>
      <c r="AV193" s="13" t="s">
        <v>89</v>
      </c>
      <c r="AW193" s="13" t="s">
        <v>5</v>
      </c>
      <c r="AX193" s="13" t="s">
        <v>80</v>
      </c>
      <c r="AY193" s="206" t="s">
        <v>132</v>
      </c>
    </row>
    <row r="194" spans="2:51" s="13" customFormat="1" ht="11.25">
      <c r="B194" s="196"/>
      <c r="C194" s="197"/>
      <c r="D194" s="191" t="s">
        <v>144</v>
      </c>
      <c r="E194" s="198" t="s">
        <v>33</v>
      </c>
      <c r="F194" s="199" t="s">
        <v>754</v>
      </c>
      <c r="G194" s="197"/>
      <c r="H194" s="200">
        <v>13.77</v>
      </c>
      <c r="I194" s="201"/>
      <c r="J194" s="201"/>
      <c r="K194" s="197"/>
      <c r="L194" s="197"/>
      <c r="M194" s="202"/>
      <c r="N194" s="203"/>
      <c r="O194" s="204"/>
      <c r="P194" s="204"/>
      <c r="Q194" s="204"/>
      <c r="R194" s="204"/>
      <c r="S194" s="204"/>
      <c r="T194" s="204"/>
      <c r="U194" s="204"/>
      <c r="V194" s="204"/>
      <c r="W194" s="204"/>
      <c r="X194" s="205"/>
      <c r="AT194" s="206" t="s">
        <v>144</v>
      </c>
      <c r="AU194" s="206" t="s">
        <v>89</v>
      </c>
      <c r="AV194" s="13" t="s">
        <v>89</v>
      </c>
      <c r="AW194" s="13" t="s">
        <v>5</v>
      </c>
      <c r="AX194" s="13" t="s">
        <v>80</v>
      </c>
      <c r="AY194" s="206" t="s">
        <v>132</v>
      </c>
    </row>
    <row r="195" spans="2:51" s="13" customFormat="1" ht="11.25">
      <c r="B195" s="196"/>
      <c r="C195" s="197"/>
      <c r="D195" s="191" t="s">
        <v>144</v>
      </c>
      <c r="E195" s="198" t="s">
        <v>33</v>
      </c>
      <c r="F195" s="199" t="s">
        <v>755</v>
      </c>
      <c r="G195" s="197"/>
      <c r="H195" s="200">
        <v>24.4</v>
      </c>
      <c r="I195" s="201"/>
      <c r="J195" s="201"/>
      <c r="K195" s="197"/>
      <c r="L195" s="197"/>
      <c r="M195" s="202"/>
      <c r="N195" s="203"/>
      <c r="O195" s="204"/>
      <c r="P195" s="204"/>
      <c r="Q195" s="204"/>
      <c r="R195" s="204"/>
      <c r="S195" s="204"/>
      <c r="T195" s="204"/>
      <c r="U195" s="204"/>
      <c r="V195" s="204"/>
      <c r="W195" s="204"/>
      <c r="X195" s="205"/>
      <c r="AT195" s="206" t="s">
        <v>144</v>
      </c>
      <c r="AU195" s="206" t="s">
        <v>89</v>
      </c>
      <c r="AV195" s="13" t="s">
        <v>89</v>
      </c>
      <c r="AW195" s="13" t="s">
        <v>5</v>
      </c>
      <c r="AX195" s="13" t="s">
        <v>80</v>
      </c>
      <c r="AY195" s="206" t="s">
        <v>132</v>
      </c>
    </row>
    <row r="196" spans="2:51" s="13" customFormat="1" ht="11.25">
      <c r="B196" s="196"/>
      <c r="C196" s="197"/>
      <c r="D196" s="191" t="s">
        <v>144</v>
      </c>
      <c r="E196" s="198" t="s">
        <v>33</v>
      </c>
      <c r="F196" s="199" t="s">
        <v>756</v>
      </c>
      <c r="G196" s="197"/>
      <c r="H196" s="200">
        <v>39.59</v>
      </c>
      <c r="I196" s="201"/>
      <c r="J196" s="201"/>
      <c r="K196" s="197"/>
      <c r="L196" s="197"/>
      <c r="M196" s="202"/>
      <c r="N196" s="203"/>
      <c r="O196" s="204"/>
      <c r="P196" s="204"/>
      <c r="Q196" s="204"/>
      <c r="R196" s="204"/>
      <c r="S196" s="204"/>
      <c r="T196" s="204"/>
      <c r="U196" s="204"/>
      <c r="V196" s="204"/>
      <c r="W196" s="204"/>
      <c r="X196" s="205"/>
      <c r="AT196" s="206" t="s">
        <v>144</v>
      </c>
      <c r="AU196" s="206" t="s">
        <v>89</v>
      </c>
      <c r="AV196" s="13" t="s">
        <v>89</v>
      </c>
      <c r="AW196" s="13" t="s">
        <v>5</v>
      </c>
      <c r="AX196" s="13" t="s">
        <v>80</v>
      </c>
      <c r="AY196" s="206" t="s">
        <v>132</v>
      </c>
    </row>
    <row r="197" spans="2:51" s="13" customFormat="1" ht="11.25">
      <c r="B197" s="196"/>
      <c r="C197" s="197"/>
      <c r="D197" s="191" t="s">
        <v>144</v>
      </c>
      <c r="E197" s="198" t="s">
        <v>33</v>
      </c>
      <c r="F197" s="199" t="s">
        <v>757</v>
      </c>
      <c r="G197" s="197"/>
      <c r="H197" s="200">
        <v>42.26</v>
      </c>
      <c r="I197" s="201"/>
      <c r="J197" s="201"/>
      <c r="K197" s="197"/>
      <c r="L197" s="197"/>
      <c r="M197" s="202"/>
      <c r="N197" s="203"/>
      <c r="O197" s="204"/>
      <c r="P197" s="204"/>
      <c r="Q197" s="204"/>
      <c r="R197" s="204"/>
      <c r="S197" s="204"/>
      <c r="T197" s="204"/>
      <c r="U197" s="204"/>
      <c r="V197" s="204"/>
      <c r="W197" s="204"/>
      <c r="X197" s="205"/>
      <c r="AT197" s="206" t="s">
        <v>144</v>
      </c>
      <c r="AU197" s="206" t="s">
        <v>89</v>
      </c>
      <c r="AV197" s="13" t="s">
        <v>89</v>
      </c>
      <c r="AW197" s="13" t="s">
        <v>5</v>
      </c>
      <c r="AX197" s="13" t="s">
        <v>80</v>
      </c>
      <c r="AY197" s="206" t="s">
        <v>132</v>
      </c>
    </row>
    <row r="198" spans="2:51" s="13" customFormat="1" ht="11.25">
      <c r="B198" s="196"/>
      <c r="C198" s="197"/>
      <c r="D198" s="191" t="s">
        <v>144</v>
      </c>
      <c r="E198" s="198" t="s">
        <v>33</v>
      </c>
      <c r="F198" s="199" t="s">
        <v>758</v>
      </c>
      <c r="G198" s="197"/>
      <c r="H198" s="200">
        <v>15.13</v>
      </c>
      <c r="I198" s="201"/>
      <c r="J198" s="201"/>
      <c r="K198" s="197"/>
      <c r="L198" s="197"/>
      <c r="M198" s="202"/>
      <c r="N198" s="203"/>
      <c r="O198" s="204"/>
      <c r="P198" s="204"/>
      <c r="Q198" s="204"/>
      <c r="R198" s="204"/>
      <c r="S198" s="204"/>
      <c r="T198" s="204"/>
      <c r="U198" s="204"/>
      <c r="V198" s="204"/>
      <c r="W198" s="204"/>
      <c r="X198" s="205"/>
      <c r="AT198" s="206" t="s">
        <v>144</v>
      </c>
      <c r="AU198" s="206" t="s">
        <v>89</v>
      </c>
      <c r="AV198" s="13" t="s">
        <v>89</v>
      </c>
      <c r="AW198" s="13" t="s">
        <v>5</v>
      </c>
      <c r="AX198" s="13" t="s">
        <v>80</v>
      </c>
      <c r="AY198" s="206" t="s">
        <v>132</v>
      </c>
    </row>
    <row r="199" spans="2:51" s="13" customFormat="1" ht="11.25">
      <c r="B199" s="196"/>
      <c r="C199" s="197"/>
      <c r="D199" s="191" t="s">
        <v>144</v>
      </c>
      <c r="E199" s="198" t="s">
        <v>33</v>
      </c>
      <c r="F199" s="199" t="s">
        <v>759</v>
      </c>
      <c r="G199" s="197"/>
      <c r="H199" s="200">
        <v>30.32</v>
      </c>
      <c r="I199" s="201"/>
      <c r="J199" s="201"/>
      <c r="K199" s="197"/>
      <c r="L199" s="197"/>
      <c r="M199" s="202"/>
      <c r="N199" s="203"/>
      <c r="O199" s="204"/>
      <c r="P199" s="204"/>
      <c r="Q199" s="204"/>
      <c r="R199" s="204"/>
      <c r="S199" s="204"/>
      <c r="T199" s="204"/>
      <c r="U199" s="204"/>
      <c r="V199" s="204"/>
      <c r="W199" s="204"/>
      <c r="X199" s="205"/>
      <c r="AT199" s="206" t="s">
        <v>144</v>
      </c>
      <c r="AU199" s="206" t="s">
        <v>89</v>
      </c>
      <c r="AV199" s="13" t="s">
        <v>89</v>
      </c>
      <c r="AW199" s="13" t="s">
        <v>5</v>
      </c>
      <c r="AX199" s="13" t="s">
        <v>80</v>
      </c>
      <c r="AY199" s="206" t="s">
        <v>132</v>
      </c>
    </row>
    <row r="200" spans="2:51" s="13" customFormat="1" ht="11.25">
      <c r="B200" s="196"/>
      <c r="C200" s="197"/>
      <c r="D200" s="191" t="s">
        <v>144</v>
      </c>
      <c r="E200" s="198" t="s">
        <v>33</v>
      </c>
      <c r="F200" s="199" t="s">
        <v>760</v>
      </c>
      <c r="G200" s="197"/>
      <c r="H200" s="200">
        <v>3.08</v>
      </c>
      <c r="I200" s="201"/>
      <c r="J200" s="201"/>
      <c r="K200" s="197"/>
      <c r="L200" s="197"/>
      <c r="M200" s="202"/>
      <c r="N200" s="203"/>
      <c r="O200" s="204"/>
      <c r="P200" s="204"/>
      <c r="Q200" s="204"/>
      <c r="R200" s="204"/>
      <c r="S200" s="204"/>
      <c r="T200" s="204"/>
      <c r="U200" s="204"/>
      <c r="V200" s="204"/>
      <c r="W200" s="204"/>
      <c r="X200" s="205"/>
      <c r="AT200" s="206" t="s">
        <v>144</v>
      </c>
      <c r="AU200" s="206" t="s">
        <v>89</v>
      </c>
      <c r="AV200" s="13" t="s">
        <v>89</v>
      </c>
      <c r="AW200" s="13" t="s">
        <v>5</v>
      </c>
      <c r="AX200" s="13" t="s">
        <v>80</v>
      </c>
      <c r="AY200" s="206" t="s">
        <v>132</v>
      </c>
    </row>
    <row r="201" spans="2:51" s="13" customFormat="1" ht="11.25">
      <c r="B201" s="196"/>
      <c r="C201" s="197"/>
      <c r="D201" s="191" t="s">
        <v>144</v>
      </c>
      <c r="E201" s="198" t="s">
        <v>33</v>
      </c>
      <c r="F201" s="199" t="s">
        <v>761</v>
      </c>
      <c r="G201" s="197"/>
      <c r="H201" s="200">
        <v>11.92</v>
      </c>
      <c r="I201" s="201"/>
      <c r="J201" s="201"/>
      <c r="K201" s="197"/>
      <c r="L201" s="197"/>
      <c r="M201" s="202"/>
      <c r="N201" s="203"/>
      <c r="O201" s="204"/>
      <c r="P201" s="204"/>
      <c r="Q201" s="204"/>
      <c r="R201" s="204"/>
      <c r="S201" s="204"/>
      <c r="T201" s="204"/>
      <c r="U201" s="204"/>
      <c r="V201" s="204"/>
      <c r="W201" s="204"/>
      <c r="X201" s="205"/>
      <c r="AT201" s="206" t="s">
        <v>144</v>
      </c>
      <c r="AU201" s="206" t="s">
        <v>89</v>
      </c>
      <c r="AV201" s="13" t="s">
        <v>89</v>
      </c>
      <c r="AW201" s="13" t="s">
        <v>5</v>
      </c>
      <c r="AX201" s="13" t="s">
        <v>80</v>
      </c>
      <c r="AY201" s="206" t="s">
        <v>132</v>
      </c>
    </row>
    <row r="202" spans="2:51" s="13" customFormat="1" ht="11.25">
      <c r="B202" s="196"/>
      <c r="C202" s="197"/>
      <c r="D202" s="191" t="s">
        <v>144</v>
      </c>
      <c r="E202" s="198" t="s">
        <v>33</v>
      </c>
      <c r="F202" s="199" t="s">
        <v>762</v>
      </c>
      <c r="G202" s="197"/>
      <c r="H202" s="200">
        <v>3.67</v>
      </c>
      <c r="I202" s="201"/>
      <c r="J202" s="201"/>
      <c r="K202" s="197"/>
      <c r="L202" s="197"/>
      <c r="M202" s="202"/>
      <c r="N202" s="203"/>
      <c r="O202" s="204"/>
      <c r="P202" s="204"/>
      <c r="Q202" s="204"/>
      <c r="R202" s="204"/>
      <c r="S202" s="204"/>
      <c r="T202" s="204"/>
      <c r="U202" s="204"/>
      <c r="V202" s="204"/>
      <c r="W202" s="204"/>
      <c r="X202" s="205"/>
      <c r="AT202" s="206" t="s">
        <v>144</v>
      </c>
      <c r="AU202" s="206" t="s">
        <v>89</v>
      </c>
      <c r="AV202" s="13" t="s">
        <v>89</v>
      </c>
      <c r="AW202" s="13" t="s">
        <v>5</v>
      </c>
      <c r="AX202" s="13" t="s">
        <v>80</v>
      </c>
      <c r="AY202" s="206" t="s">
        <v>132</v>
      </c>
    </row>
    <row r="203" spans="2:51" s="13" customFormat="1" ht="11.25">
      <c r="B203" s="196"/>
      <c r="C203" s="197"/>
      <c r="D203" s="191" t="s">
        <v>144</v>
      </c>
      <c r="E203" s="198" t="s">
        <v>33</v>
      </c>
      <c r="F203" s="199" t="s">
        <v>763</v>
      </c>
      <c r="G203" s="197"/>
      <c r="H203" s="200">
        <v>12.72</v>
      </c>
      <c r="I203" s="201"/>
      <c r="J203" s="201"/>
      <c r="K203" s="197"/>
      <c r="L203" s="197"/>
      <c r="M203" s="202"/>
      <c r="N203" s="203"/>
      <c r="O203" s="204"/>
      <c r="P203" s="204"/>
      <c r="Q203" s="204"/>
      <c r="R203" s="204"/>
      <c r="S203" s="204"/>
      <c r="T203" s="204"/>
      <c r="U203" s="204"/>
      <c r="V203" s="204"/>
      <c r="W203" s="204"/>
      <c r="X203" s="205"/>
      <c r="AT203" s="206" t="s">
        <v>144</v>
      </c>
      <c r="AU203" s="206" t="s">
        <v>89</v>
      </c>
      <c r="AV203" s="13" t="s">
        <v>89</v>
      </c>
      <c r="AW203" s="13" t="s">
        <v>5</v>
      </c>
      <c r="AX203" s="13" t="s">
        <v>80</v>
      </c>
      <c r="AY203" s="206" t="s">
        <v>132</v>
      </c>
    </row>
    <row r="204" spans="2:51" s="13" customFormat="1" ht="11.25">
      <c r="B204" s="196"/>
      <c r="C204" s="197"/>
      <c r="D204" s="191" t="s">
        <v>144</v>
      </c>
      <c r="E204" s="198" t="s">
        <v>33</v>
      </c>
      <c r="F204" s="199" t="s">
        <v>764</v>
      </c>
      <c r="G204" s="197"/>
      <c r="H204" s="200">
        <v>6.97</v>
      </c>
      <c r="I204" s="201"/>
      <c r="J204" s="201"/>
      <c r="K204" s="197"/>
      <c r="L204" s="197"/>
      <c r="M204" s="202"/>
      <c r="N204" s="203"/>
      <c r="O204" s="204"/>
      <c r="P204" s="204"/>
      <c r="Q204" s="204"/>
      <c r="R204" s="204"/>
      <c r="S204" s="204"/>
      <c r="T204" s="204"/>
      <c r="U204" s="204"/>
      <c r="V204" s="204"/>
      <c r="W204" s="204"/>
      <c r="X204" s="205"/>
      <c r="AT204" s="206" t="s">
        <v>144</v>
      </c>
      <c r="AU204" s="206" t="s">
        <v>89</v>
      </c>
      <c r="AV204" s="13" t="s">
        <v>89</v>
      </c>
      <c r="AW204" s="13" t="s">
        <v>5</v>
      </c>
      <c r="AX204" s="13" t="s">
        <v>80</v>
      </c>
      <c r="AY204" s="206" t="s">
        <v>132</v>
      </c>
    </row>
    <row r="205" spans="2:51" s="13" customFormat="1" ht="11.25">
      <c r="B205" s="196"/>
      <c r="C205" s="197"/>
      <c r="D205" s="191" t="s">
        <v>144</v>
      </c>
      <c r="E205" s="198" t="s">
        <v>33</v>
      </c>
      <c r="F205" s="199" t="s">
        <v>765</v>
      </c>
      <c r="G205" s="197"/>
      <c r="H205" s="200">
        <v>11.8</v>
      </c>
      <c r="I205" s="201"/>
      <c r="J205" s="201"/>
      <c r="K205" s="197"/>
      <c r="L205" s="197"/>
      <c r="M205" s="202"/>
      <c r="N205" s="203"/>
      <c r="O205" s="204"/>
      <c r="P205" s="204"/>
      <c r="Q205" s="204"/>
      <c r="R205" s="204"/>
      <c r="S205" s="204"/>
      <c r="T205" s="204"/>
      <c r="U205" s="204"/>
      <c r="V205" s="204"/>
      <c r="W205" s="204"/>
      <c r="X205" s="205"/>
      <c r="AT205" s="206" t="s">
        <v>144</v>
      </c>
      <c r="AU205" s="206" t="s">
        <v>89</v>
      </c>
      <c r="AV205" s="13" t="s">
        <v>89</v>
      </c>
      <c r="AW205" s="13" t="s">
        <v>5</v>
      </c>
      <c r="AX205" s="13" t="s">
        <v>80</v>
      </c>
      <c r="AY205" s="206" t="s">
        <v>132</v>
      </c>
    </row>
    <row r="206" spans="2:51" s="13" customFormat="1" ht="11.25">
      <c r="B206" s="196"/>
      <c r="C206" s="197"/>
      <c r="D206" s="191" t="s">
        <v>144</v>
      </c>
      <c r="E206" s="198" t="s">
        <v>33</v>
      </c>
      <c r="F206" s="199" t="s">
        <v>766</v>
      </c>
      <c r="G206" s="197"/>
      <c r="H206" s="200">
        <v>6.77</v>
      </c>
      <c r="I206" s="201"/>
      <c r="J206" s="201"/>
      <c r="K206" s="197"/>
      <c r="L206" s="197"/>
      <c r="M206" s="202"/>
      <c r="N206" s="203"/>
      <c r="O206" s="204"/>
      <c r="P206" s="204"/>
      <c r="Q206" s="204"/>
      <c r="R206" s="204"/>
      <c r="S206" s="204"/>
      <c r="T206" s="204"/>
      <c r="U206" s="204"/>
      <c r="V206" s="204"/>
      <c r="W206" s="204"/>
      <c r="X206" s="205"/>
      <c r="AT206" s="206" t="s">
        <v>144</v>
      </c>
      <c r="AU206" s="206" t="s">
        <v>89</v>
      </c>
      <c r="AV206" s="13" t="s">
        <v>89</v>
      </c>
      <c r="AW206" s="13" t="s">
        <v>5</v>
      </c>
      <c r="AX206" s="13" t="s">
        <v>80</v>
      </c>
      <c r="AY206" s="206" t="s">
        <v>132</v>
      </c>
    </row>
    <row r="207" spans="2:51" s="13" customFormat="1" ht="11.25">
      <c r="B207" s="196"/>
      <c r="C207" s="197"/>
      <c r="D207" s="191" t="s">
        <v>144</v>
      </c>
      <c r="E207" s="198" t="s">
        <v>33</v>
      </c>
      <c r="F207" s="199" t="s">
        <v>767</v>
      </c>
      <c r="G207" s="197"/>
      <c r="H207" s="200">
        <v>18.56</v>
      </c>
      <c r="I207" s="201"/>
      <c r="J207" s="201"/>
      <c r="K207" s="197"/>
      <c r="L207" s="197"/>
      <c r="M207" s="202"/>
      <c r="N207" s="203"/>
      <c r="O207" s="204"/>
      <c r="P207" s="204"/>
      <c r="Q207" s="204"/>
      <c r="R207" s="204"/>
      <c r="S207" s="204"/>
      <c r="T207" s="204"/>
      <c r="U207" s="204"/>
      <c r="V207" s="204"/>
      <c r="W207" s="204"/>
      <c r="X207" s="205"/>
      <c r="AT207" s="206" t="s">
        <v>144</v>
      </c>
      <c r="AU207" s="206" t="s">
        <v>89</v>
      </c>
      <c r="AV207" s="13" t="s">
        <v>89</v>
      </c>
      <c r="AW207" s="13" t="s">
        <v>5</v>
      </c>
      <c r="AX207" s="13" t="s">
        <v>80</v>
      </c>
      <c r="AY207" s="206" t="s">
        <v>132</v>
      </c>
    </row>
    <row r="208" spans="1:65" s="2" customFormat="1" ht="24.2" customHeight="1">
      <c r="A208" s="35"/>
      <c r="B208" s="36"/>
      <c r="C208" s="177" t="s">
        <v>273</v>
      </c>
      <c r="D208" s="177" t="s">
        <v>135</v>
      </c>
      <c r="E208" s="178" t="s">
        <v>768</v>
      </c>
      <c r="F208" s="179" t="s">
        <v>769</v>
      </c>
      <c r="G208" s="180" t="s">
        <v>138</v>
      </c>
      <c r="H208" s="181">
        <v>45.93</v>
      </c>
      <c r="I208" s="182"/>
      <c r="J208" s="182"/>
      <c r="K208" s="183">
        <f>ROUND(P208*H208,2)</f>
        <v>0</v>
      </c>
      <c r="L208" s="179" t="s">
        <v>193</v>
      </c>
      <c r="M208" s="40"/>
      <c r="N208" s="184" t="s">
        <v>33</v>
      </c>
      <c r="O208" s="185" t="s">
        <v>49</v>
      </c>
      <c r="P208" s="186">
        <f>I208+J208</f>
        <v>0</v>
      </c>
      <c r="Q208" s="186">
        <f>ROUND(I208*H208,2)</f>
        <v>0</v>
      </c>
      <c r="R208" s="186">
        <f>ROUND(J208*H208,2)</f>
        <v>0</v>
      </c>
      <c r="S208" s="65"/>
      <c r="T208" s="187">
        <f>S208*H208</f>
        <v>0</v>
      </c>
      <c r="U208" s="187">
        <v>2E-05</v>
      </c>
      <c r="V208" s="187">
        <f>U208*H208</f>
        <v>0.0009186000000000001</v>
      </c>
      <c r="W208" s="187">
        <v>0</v>
      </c>
      <c r="X208" s="188">
        <f>W208*H208</f>
        <v>0</v>
      </c>
      <c r="Y208" s="35"/>
      <c r="Z208" s="35"/>
      <c r="AA208" s="35"/>
      <c r="AB208" s="35"/>
      <c r="AC208" s="35"/>
      <c r="AD208" s="35"/>
      <c r="AE208" s="35"/>
      <c r="AR208" s="189" t="s">
        <v>230</v>
      </c>
      <c r="AT208" s="189" t="s">
        <v>135</v>
      </c>
      <c r="AU208" s="189" t="s">
        <v>89</v>
      </c>
      <c r="AY208" s="18" t="s">
        <v>132</v>
      </c>
      <c r="BE208" s="190">
        <f>IF(O208="základní",K208,0)</f>
        <v>0</v>
      </c>
      <c r="BF208" s="190">
        <f>IF(O208="snížená",K208,0)</f>
        <v>0</v>
      </c>
      <c r="BG208" s="190">
        <f>IF(O208="zákl. přenesená",K208,0)</f>
        <v>0</v>
      </c>
      <c r="BH208" s="190">
        <f>IF(O208="sníž. přenesená",K208,0)</f>
        <v>0</v>
      </c>
      <c r="BI208" s="190">
        <f>IF(O208="nulová",K208,0)</f>
        <v>0</v>
      </c>
      <c r="BJ208" s="18" t="s">
        <v>24</v>
      </c>
      <c r="BK208" s="190">
        <f>ROUND(P208*H208,2)</f>
        <v>0</v>
      </c>
      <c r="BL208" s="18" t="s">
        <v>230</v>
      </c>
      <c r="BM208" s="189" t="s">
        <v>770</v>
      </c>
    </row>
    <row r="209" spans="1:47" s="2" customFormat="1" ht="11.25">
      <c r="A209" s="35"/>
      <c r="B209" s="36"/>
      <c r="C209" s="37"/>
      <c r="D209" s="191" t="s">
        <v>142</v>
      </c>
      <c r="E209" s="37"/>
      <c r="F209" s="192" t="s">
        <v>771</v>
      </c>
      <c r="G209" s="37"/>
      <c r="H209" s="37"/>
      <c r="I209" s="193"/>
      <c r="J209" s="193"/>
      <c r="K209" s="37"/>
      <c r="L209" s="37"/>
      <c r="M209" s="40"/>
      <c r="N209" s="194"/>
      <c r="O209" s="195"/>
      <c r="P209" s="65"/>
      <c r="Q209" s="65"/>
      <c r="R209" s="65"/>
      <c r="S209" s="65"/>
      <c r="T209" s="65"/>
      <c r="U209" s="65"/>
      <c r="V209" s="65"/>
      <c r="W209" s="65"/>
      <c r="X209" s="66"/>
      <c r="Y209" s="35"/>
      <c r="Z209" s="35"/>
      <c r="AA209" s="35"/>
      <c r="AB209" s="35"/>
      <c r="AC209" s="35"/>
      <c r="AD209" s="35"/>
      <c r="AE209" s="35"/>
      <c r="AT209" s="18" t="s">
        <v>142</v>
      </c>
      <c r="AU209" s="18" t="s">
        <v>89</v>
      </c>
    </row>
    <row r="210" spans="2:51" s="13" customFormat="1" ht="11.25">
      <c r="B210" s="196"/>
      <c r="C210" s="197"/>
      <c r="D210" s="191" t="s">
        <v>144</v>
      </c>
      <c r="E210" s="198" t="s">
        <v>33</v>
      </c>
      <c r="F210" s="199" t="s">
        <v>772</v>
      </c>
      <c r="G210" s="197"/>
      <c r="H210" s="200">
        <v>2.97</v>
      </c>
      <c r="I210" s="201"/>
      <c r="J210" s="201"/>
      <c r="K210" s="197"/>
      <c r="L210" s="197"/>
      <c r="M210" s="202"/>
      <c r="N210" s="203"/>
      <c r="O210" s="204"/>
      <c r="P210" s="204"/>
      <c r="Q210" s="204"/>
      <c r="R210" s="204"/>
      <c r="S210" s="204"/>
      <c r="T210" s="204"/>
      <c r="U210" s="204"/>
      <c r="V210" s="204"/>
      <c r="W210" s="204"/>
      <c r="X210" s="205"/>
      <c r="AT210" s="206" t="s">
        <v>144</v>
      </c>
      <c r="AU210" s="206" t="s">
        <v>89</v>
      </c>
      <c r="AV210" s="13" t="s">
        <v>89</v>
      </c>
      <c r="AW210" s="13" t="s">
        <v>5</v>
      </c>
      <c r="AX210" s="13" t="s">
        <v>80</v>
      </c>
      <c r="AY210" s="206" t="s">
        <v>132</v>
      </c>
    </row>
    <row r="211" spans="2:51" s="13" customFormat="1" ht="11.25">
      <c r="B211" s="196"/>
      <c r="C211" s="197"/>
      <c r="D211" s="191" t="s">
        <v>144</v>
      </c>
      <c r="E211" s="198" t="s">
        <v>33</v>
      </c>
      <c r="F211" s="199" t="s">
        <v>773</v>
      </c>
      <c r="G211" s="197"/>
      <c r="H211" s="200">
        <v>1.44</v>
      </c>
      <c r="I211" s="201"/>
      <c r="J211" s="201"/>
      <c r="K211" s="197"/>
      <c r="L211" s="197"/>
      <c r="M211" s="202"/>
      <c r="N211" s="203"/>
      <c r="O211" s="204"/>
      <c r="P211" s="204"/>
      <c r="Q211" s="204"/>
      <c r="R211" s="204"/>
      <c r="S211" s="204"/>
      <c r="T211" s="204"/>
      <c r="U211" s="204"/>
      <c r="V211" s="204"/>
      <c r="W211" s="204"/>
      <c r="X211" s="205"/>
      <c r="AT211" s="206" t="s">
        <v>144</v>
      </c>
      <c r="AU211" s="206" t="s">
        <v>89</v>
      </c>
      <c r="AV211" s="13" t="s">
        <v>89</v>
      </c>
      <c r="AW211" s="13" t="s">
        <v>5</v>
      </c>
      <c r="AX211" s="13" t="s">
        <v>80</v>
      </c>
      <c r="AY211" s="206" t="s">
        <v>132</v>
      </c>
    </row>
    <row r="212" spans="2:51" s="13" customFormat="1" ht="11.25">
      <c r="B212" s="196"/>
      <c r="C212" s="197"/>
      <c r="D212" s="191" t="s">
        <v>144</v>
      </c>
      <c r="E212" s="198" t="s">
        <v>33</v>
      </c>
      <c r="F212" s="199" t="s">
        <v>774</v>
      </c>
      <c r="G212" s="197"/>
      <c r="H212" s="200">
        <v>9.36</v>
      </c>
      <c r="I212" s="201"/>
      <c r="J212" s="201"/>
      <c r="K212" s="197"/>
      <c r="L212" s="197"/>
      <c r="M212" s="202"/>
      <c r="N212" s="203"/>
      <c r="O212" s="204"/>
      <c r="P212" s="204"/>
      <c r="Q212" s="204"/>
      <c r="R212" s="204"/>
      <c r="S212" s="204"/>
      <c r="T212" s="204"/>
      <c r="U212" s="204"/>
      <c r="V212" s="204"/>
      <c r="W212" s="204"/>
      <c r="X212" s="205"/>
      <c r="AT212" s="206" t="s">
        <v>144</v>
      </c>
      <c r="AU212" s="206" t="s">
        <v>89</v>
      </c>
      <c r="AV212" s="13" t="s">
        <v>89</v>
      </c>
      <c r="AW212" s="13" t="s">
        <v>5</v>
      </c>
      <c r="AX212" s="13" t="s">
        <v>80</v>
      </c>
      <c r="AY212" s="206" t="s">
        <v>132</v>
      </c>
    </row>
    <row r="213" spans="2:51" s="13" customFormat="1" ht="11.25">
      <c r="B213" s="196"/>
      <c r="C213" s="197"/>
      <c r="D213" s="191" t="s">
        <v>144</v>
      </c>
      <c r="E213" s="198" t="s">
        <v>33</v>
      </c>
      <c r="F213" s="199" t="s">
        <v>775</v>
      </c>
      <c r="G213" s="197"/>
      <c r="H213" s="200">
        <v>4.8</v>
      </c>
      <c r="I213" s="201"/>
      <c r="J213" s="201"/>
      <c r="K213" s="197"/>
      <c r="L213" s="197"/>
      <c r="M213" s="202"/>
      <c r="N213" s="203"/>
      <c r="O213" s="204"/>
      <c r="P213" s="204"/>
      <c r="Q213" s="204"/>
      <c r="R213" s="204"/>
      <c r="S213" s="204"/>
      <c r="T213" s="204"/>
      <c r="U213" s="204"/>
      <c r="V213" s="204"/>
      <c r="W213" s="204"/>
      <c r="X213" s="205"/>
      <c r="AT213" s="206" t="s">
        <v>144</v>
      </c>
      <c r="AU213" s="206" t="s">
        <v>89</v>
      </c>
      <c r="AV213" s="13" t="s">
        <v>89</v>
      </c>
      <c r="AW213" s="13" t="s">
        <v>5</v>
      </c>
      <c r="AX213" s="13" t="s">
        <v>80</v>
      </c>
      <c r="AY213" s="206" t="s">
        <v>132</v>
      </c>
    </row>
    <row r="214" spans="2:51" s="13" customFormat="1" ht="11.25">
      <c r="B214" s="196"/>
      <c r="C214" s="197"/>
      <c r="D214" s="191" t="s">
        <v>144</v>
      </c>
      <c r="E214" s="198" t="s">
        <v>33</v>
      </c>
      <c r="F214" s="199" t="s">
        <v>776</v>
      </c>
      <c r="G214" s="197"/>
      <c r="H214" s="200">
        <v>12.48</v>
      </c>
      <c r="I214" s="201"/>
      <c r="J214" s="201"/>
      <c r="K214" s="197"/>
      <c r="L214" s="197"/>
      <c r="M214" s="202"/>
      <c r="N214" s="203"/>
      <c r="O214" s="204"/>
      <c r="P214" s="204"/>
      <c r="Q214" s="204"/>
      <c r="R214" s="204"/>
      <c r="S214" s="204"/>
      <c r="T214" s="204"/>
      <c r="U214" s="204"/>
      <c r="V214" s="204"/>
      <c r="W214" s="204"/>
      <c r="X214" s="205"/>
      <c r="AT214" s="206" t="s">
        <v>144</v>
      </c>
      <c r="AU214" s="206" t="s">
        <v>89</v>
      </c>
      <c r="AV214" s="13" t="s">
        <v>89</v>
      </c>
      <c r="AW214" s="13" t="s">
        <v>5</v>
      </c>
      <c r="AX214" s="13" t="s">
        <v>80</v>
      </c>
      <c r="AY214" s="206" t="s">
        <v>132</v>
      </c>
    </row>
    <row r="215" spans="2:51" s="13" customFormat="1" ht="11.25">
      <c r="B215" s="196"/>
      <c r="C215" s="197"/>
      <c r="D215" s="191" t="s">
        <v>144</v>
      </c>
      <c r="E215" s="198" t="s">
        <v>33</v>
      </c>
      <c r="F215" s="199" t="s">
        <v>777</v>
      </c>
      <c r="G215" s="197"/>
      <c r="H215" s="200">
        <v>6.24</v>
      </c>
      <c r="I215" s="201"/>
      <c r="J215" s="201"/>
      <c r="K215" s="197"/>
      <c r="L215" s="197"/>
      <c r="M215" s="202"/>
      <c r="N215" s="203"/>
      <c r="O215" s="204"/>
      <c r="P215" s="204"/>
      <c r="Q215" s="204"/>
      <c r="R215" s="204"/>
      <c r="S215" s="204"/>
      <c r="T215" s="204"/>
      <c r="U215" s="204"/>
      <c r="V215" s="204"/>
      <c r="W215" s="204"/>
      <c r="X215" s="205"/>
      <c r="AT215" s="206" t="s">
        <v>144</v>
      </c>
      <c r="AU215" s="206" t="s">
        <v>89</v>
      </c>
      <c r="AV215" s="13" t="s">
        <v>89</v>
      </c>
      <c r="AW215" s="13" t="s">
        <v>5</v>
      </c>
      <c r="AX215" s="13" t="s">
        <v>80</v>
      </c>
      <c r="AY215" s="206" t="s">
        <v>132</v>
      </c>
    </row>
    <row r="216" spans="2:51" s="13" customFormat="1" ht="11.25">
      <c r="B216" s="196"/>
      <c r="C216" s="197"/>
      <c r="D216" s="191" t="s">
        <v>144</v>
      </c>
      <c r="E216" s="198" t="s">
        <v>33</v>
      </c>
      <c r="F216" s="199" t="s">
        <v>778</v>
      </c>
      <c r="G216" s="197"/>
      <c r="H216" s="200">
        <v>3.12</v>
      </c>
      <c r="I216" s="201"/>
      <c r="J216" s="201"/>
      <c r="K216" s="197"/>
      <c r="L216" s="197"/>
      <c r="M216" s="202"/>
      <c r="N216" s="203"/>
      <c r="O216" s="204"/>
      <c r="P216" s="204"/>
      <c r="Q216" s="204"/>
      <c r="R216" s="204"/>
      <c r="S216" s="204"/>
      <c r="T216" s="204"/>
      <c r="U216" s="204"/>
      <c r="V216" s="204"/>
      <c r="W216" s="204"/>
      <c r="X216" s="205"/>
      <c r="AT216" s="206" t="s">
        <v>144</v>
      </c>
      <c r="AU216" s="206" t="s">
        <v>89</v>
      </c>
      <c r="AV216" s="13" t="s">
        <v>89</v>
      </c>
      <c r="AW216" s="13" t="s">
        <v>5</v>
      </c>
      <c r="AX216" s="13" t="s">
        <v>80</v>
      </c>
      <c r="AY216" s="206" t="s">
        <v>132</v>
      </c>
    </row>
    <row r="217" spans="2:51" s="13" customFormat="1" ht="11.25">
      <c r="B217" s="196"/>
      <c r="C217" s="197"/>
      <c r="D217" s="191" t="s">
        <v>144</v>
      </c>
      <c r="E217" s="198" t="s">
        <v>33</v>
      </c>
      <c r="F217" s="199" t="s">
        <v>779</v>
      </c>
      <c r="G217" s="197"/>
      <c r="H217" s="200">
        <v>1.68</v>
      </c>
      <c r="I217" s="201"/>
      <c r="J217" s="201"/>
      <c r="K217" s="197"/>
      <c r="L217" s="197"/>
      <c r="M217" s="202"/>
      <c r="N217" s="203"/>
      <c r="O217" s="204"/>
      <c r="P217" s="204"/>
      <c r="Q217" s="204"/>
      <c r="R217" s="204"/>
      <c r="S217" s="204"/>
      <c r="T217" s="204"/>
      <c r="U217" s="204"/>
      <c r="V217" s="204"/>
      <c r="W217" s="204"/>
      <c r="X217" s="205"/>
      <c r="AT217" s="206" t="s">
        <v>144</v>
      </c>
      <c r="AU217" s="206" t="s">
        <v>89</v>
      </c>
      <c r="AV217" s="13" t="s">
        <v>89</v>
      </c>
      <c r="AW217" s="13" t="s">
        <v>5</v>
      </c>
      <c r="AX217" s="13" t="s">
        <v>80</v>
      </c>
      <c r="AY217" s="206" t="s">
        <v>132</v>
      </c>
    </row>
    <row r="218" spans="2:51" s="13" customFormat="1" ht="11.25">
      <c r="B218" s="196"/>
      <c r="C218" s="197"/>
      <c r="D218" s="191" t="s">
        <v>144</v>
      </c>
      <c r="E218" s="198" t="s">
        <v>33</v>
      </c>
      <c r="F218" s="199" t="s">
        <v>780</v>
      </c>
      <c r="G218" s="197"/>
      <c r="H218" s="200">
        <v>3.84</v>
      </c>
      <c r="I218" s="201"/>
      <c r="J218" s="201"/>
      <c r="K218" s="197"/>
      <c r="L218" s="197"/>
      <c r="M218" s="202"/>
      <c r="N218" s="203"/>
      <c r="O218" s="204"/>
      <c r="P218" s="204"/>
      <c r="Q218" s="204"/>
      <c r="R218" s="204"/>
      <c r="S218" s="204"/>
      <c r="T218" s="204"/>
      <c r="U218" s="204"/>
      <c r="V218" s="204"/>
      <c r="W218" s="204"/>
      <c r="X218" s="205"/>
      <c r="AT218" s="206" t="s">
        <v>144</v>
      </c>
      <c r="AU218" s="206" t="s">
        <v>89</v>
      </c>
      <c r="AV218" s="13" t="s">
        <v>89</v>
      </c>
      <c r="AW218" s="13" t="s">
        <v>5</v>
      </c>
      <c r="AX218" s="13" t="s">
        <v>80</v>
      </c>
      <c r="AY218" s="206" t="s">
        <v>132</v>
      </c>
    </row>
    <row r="219" spans="1:65" s="2" customFormat="1" ht="24.2" customHeight="1">
      <c r="A219" s="35"/>
      <c r="B219" s="36"/>
      <c r="C219" s="177" t="s">
        <v>278</v>
      </c>
      <c r="D219" s="177" t="s">
        <v>135</v>
      </c>
      <c r="E219" s="178" t="s">
        <v>781</v>
      </c>
      <c r="F219" s="179" t="s">
        <v>782</v>
      </c>
      <c r="G219" s="180" t="s">
        <v>138</v>
      </c>
      <c r="H219" s="181">
        <v>10.45</v>
      </c>
      <c r="I219" s="182"/>
      <c r="J219" s="182"/>
      <c r="K219" s="183">
        <f>ROUND(P219*H219,2)</f>
        <v>0</v>
      </c>
      <c r="L219" s="179" t="s">
        <v>193</v>
      </c>
      <c r="M219" s="40"/>
      <c r="N219" s="184" t="s">
        <v>33</v>
      </c>
      <c r="O219" s="185" t="s">
        <v>49</v>
      </c>
      <c r="P219" s="186">
        <f>I219+J219</f>
        <v>0</v>
      </c>
      <c r="Q219" s="186">
        <f>ROUND(I219*H219,2)</f>
        <v>0</v>
      </c>
      <c r="R219" s="186">
        <f>ROUND(J219*H219,2)</f>
        <v>0</v>
      </c>
      <c r="S219" s="65"/>
      <c r="T219" s="187">
        <f>S219*H219</f>
        <v>0</v>
      </c>
      <c r="U219" s="187">
        <v>1E-05</v>
      </c>
      <c r="V219" s="187">
        <f>U219*H219</f>
        <v>0.0001045</v>
      </c>
      <c r="W219" s="187">
        <v>0</v>
      </c>
      <c r="X219" s="188">
        <f>W219*H219</f>
        <v>0</v>
      </c>
      <c r="Y219" s="35"/>
      <c r="Z219" s="35"/>
      <c r="AA219" s="35"/>
      <c r="AB219" s="35"/>
      <c r="AC219" s="35"/>
      <c r="AD219" s="35"/>
      <c r="AE219" s="35"/>
      <c r="AR219" s="189" t="s">
        <v>230</v>
      </c>
      <c r="AT219" s="189" t="s">
        <v>135</v>
      </c>
      <c r="AU219" s="189" t="s">
        <v>89</v>
      </c>
      <c r="AY219" s="18" t="s">
        <v>132</v>
      </c>
      <c r="BE219" s="190">
        <f>IF(O219="základní",K219,0)</f>
        <v>0</v>
      </c>
      <c r="BF219" s="190">
        <f>IF(O219="snížená",K219,0)</f>
        <v>0</v>
      </c>
      <c r="BG219" s="190">
        <f>IF(O219="zákl. přenesená",K219,0)</f>
        <v>0</v>
      </c>
      <c r="BH219" s="190">
        <f>IF(O219="sníž. přenesená",K219,0)</f>
        <v>0</v>
      </c>
      <c r="BI219" s="190">
        <f>IF(O219="nulová",K219,0)</f>
        <v>0</v>
      </c>
      <c r="BJ219" s="18" t="s">
        <v>24</v>
      </c>
      <c r="BK219" s="190">
        <f>ROUND(P219*H219,2)</f>
        <v>0</v>
      </c>
      <c r="BL219" s="18" t="s">
        <v>230</v>
      </c>
      <c r="BM219" s="189" t="s">
        <v>783</v>
      </c>
    </row>
    <row r="220" spans="1:47" s="2" customFormat="1" ht="11.25">
      <c r="A220" s="35"/>
      <c r="B220" s="36"/>
      <c r="C220" s="37"/>
      <c r="D220" s="191" t="s">
        <v>142</v>
      </c>
      <c r="E220" s="37"/>
      <c r="F220" s="192" t="s">
        <v>784</v>
      </c>
      <c r="G220" s="37"/>
      <c r="H220" s="37"/>
      <c r="I220" s="193"/>
      <c r="J220" s="193"/>
      <c r="K220" s="37"/>
      <c r="L220" s="37"/>
      <c r="M220" s="40"/>
      <c r="N220" s="194"/>
      <c r="O220" s="195"/>
      <c r="P220" s="65"/>
      <c r="Q220" s="65"/>
      <c r="R220" s="65"/>
      <c r="S220" s="65"/>
      <c r="T220" s="65"/>
      <c r="U220" s="65"/>
      <c r="V220" s="65"/>
      <c r="W220" s="65"/>
      <c r="X220" s="66"/>
      <c r="Y220" s="35"/>
      <c r="Z220" s="35"/>
      <c r="AA220" s="35"/>
      <c r="AB220" s="35"/>
      <c r="AC220" s="35"/>
      <c r="AD220" s="35"/>
      <c r="AE220" s="35"/>
      <c r="AT220" s="18" t="s">
        <v>142</v>
      </c>
      <c r="AU220" s="18" t="s">
        <v>89</v>
      </c>
    </row>
    <row r="221" spans="2:51" s="13" customFormat="1" ht="11.25">
      <c r="B221" s="196"/>
      <c r="C221" s="197"/>
      <c r="D221" s="191" t="s">
        <v>144</v>
      </c>
      <c r="E221" s="198" t="s">
        <v>33</v>
      </c>
      <c r="F221" s="199" t="s">
        <v>719</v>
      </c>
      <c r="G221" s="197"/>
      <c r="H221" s="200">
        <v>1.4</v>
      </c>
      <c r="I221" s="201"/>
      <c r="J221" s="201"/>
      <c r="K221" s="197"/>
      <c r="L221" s="197"/>
      <c r="M221" s="202"/>
      <c r="N221" s="203"/>
      <c r="O221" s="204"/>
      <c r="P221" s="204"/>
      <c r="Q221" s="204"/>
      <c r="R221" s="204"/>
      <c r="S221" s="204"/>
      <c r="T221" s="204"/>
      <c r="U221" s="204"/>
      <c r="V221" s="204"/>
      <c r="W221" s="204"/>
      <c r="X221" s="205"/>
      <c r="AT221" s="206" t="s">
        <v>144</v>
      </c>
      <c r="AU221" s="206" t="s">
        <v>89</v>
      </c>
      <c r="AV221" s="13" t="s">
        <v>89</v>
      </c>
      <c r="AW221" s="13" t="s">
        <v>5</v>
      </c>
      <c r="AX221" s="13" t="s">
        <v>80</v>
      </c>
      <c r="AY221" s="206" t="s">
        <v>132</v>
      </c>
    </row>
    <row r="222" spans="2:51" s="13" customFormat="1" ht="11.25">
      <c r="B222" s="196"/>
      <c r="C222" s="197"/>
      <c r="D222" s="191" t="s">
        <v>144</v>
      </c>
      <c r="E222" s="198" t="s">
        <v>33</v>
      </c>
      <c r="F222" s="199" t="s">
        <v>720</v>
      </c>
      <c r="G222" s="197"/>
      <c r="H222" s="200">
        <v>1.68</v>
      </c>
      <c r="I222" s="201"/>
      <c r="J222" s="201"/>
      <c r="K222" s="197"/>
      <c r="L222" s="197"/>
      <c r="M222" s="202"/>
      <c r="N222" s="203"/>
      <c r="O222" s="204"/>
      <c r="P222" s="204"/>
      <c r="Q222" s="204"/>
      <c r="R222" s="204"/>
      <c r="S222" s="204"/>
      <c r="T222" s="204"/>
      <c r="U222" s="204"/>
      <c r="V222" s="204"/>
      <c r="W222" s="204"/>
      <c r="X222" s="205"/>
      <c r="AT222" s="206" t="s">
        <v>144</v>
      </c>
      <c r="AU222" s="206" t="s">
        <v>89</v>
      </c>
      <c r="AV222" s="13" t="s">
        <v>89</v>
      </c>
      <c r="AW222" s="13" t="s">
        <v>5</v>
      </c>
      <c r="AX222" s="13" t="s">
        <v>80</v>
      </c>
      <c r="AY222" s="206" t="s">
        <v>132</v>
      </c>
    </row>
    <row r="223" spans="2:51" s="13" customFormat="1" ht="11.25">
      <c r="B223" s="196"/>
      <c r="C223" s="197"/>
      <c r="D223" s="191" t="s">
        <v>144</v>
      </c>
      <c r="E223" s="198" t="s">
        <v>33</v>
      </c>
      <c r="F223" s="199" t="s">
        <v>721</v>
      </c>
      <c r="G223" s="197"/>
      <c r="H223" s="200">
        <v>2.19</v>
      </c>
      <c r="I223" s="201"/>
      <c r="J223" s="201"/>
      <c r="K223" s="197"/>
      <c r="L223" s="197"/>
      <c r="M223" s="202"/>
      <c r="N223" s="203"/>
      <c r="O223" s="204"/>
      <c r="P223" s="204"/>
      <c r="Q223" s="204"/>
      <c r="R223" s="204"/>
      <c r="S223" s="204"/>
      <c r="T223" s="204"/>
      <c r="U223" s="204"/>
      <c r="V223" s="204"/>
      <c r="W223" s="204"/>
      <c r="X223" s="205"/>
      <c r="AT223" s="206" t="s">
        <v>144</v>
      </c>
      <c r="AU223" s="206" t="s">
        <v>89</v>
      </c>
      <c r="AV223" s="13" t="s">
        <v>89</v>
      </c>
      <c r="AW223" s="13" t="s">
        <v>5</v>
      </c>
      <c r="AX223" s="13" t="s">
        <v>80</v>
      </c>
      <c r="AY223" s="206" t="s">
        <v>132</v>
      </c>
    </row>
    <row r="224" spans="2:51" s="13" customFormat="1" ht="11.25">
      <c r="B224" s="196"/>
      <c r="C224" s="197"/>
      <c r="D224" s="191" t="s">
        <v>144</v>
      </c>
      <c r="E224" s="198" t="s">
        <v>33</v>
      </c>
      <c r="F224" s="199" t="s">
        <v>722</v>
      </c>
      <c r="G224" s="197"/>
      <c r="H224" s="200">
        <v>1.68</v>
      </c>
      <c r="I224" s="201"/>
      <c r="J224" s="201"/>
      <c r="K224" s="197"/>
      <c r="L224" s="197"/>
      <c r="M224" s="202"/>
      <c r="N224" s="203"/>
      <c r="O224" s="204"/>
      <c r="P224" s="204"/>
      <c r="Q224" s="204"/>
      <c r="R224" s="204"/>
      <c r="S224" s="204"/>
      <c r="T224" s="204"/>
      <c r="U224" s="204"/>
      <c r="V224" s="204"/>
      <c r="W224" s="204"/>
      <c r="X224" s="205"/>
      <c r="AT224" s="206" t="s">
        <v>144</v>
      </c>
      <c r="AU224" s="206" t="s">
        <v>89</v>
      </c>
      <c r="AV224" s="13" t="s">
        <v>89</v>
      </c>
      <c r="AW224" s="13" t="s">
        <v>5</v>
      </c>
      <c r="AX224" s="13" t="s">
        <v>80</v>
      </c>
      <c r="AY224" s="206" t="s">
        <v>132</v>
      </c>
    </row>
    <row r="225" spans="2:51" s="13" customFormat="1" ht="11.25">
      <c r="B225" s="196"/>
      <c r="C225" s="197"/>
      <c r="D225" s="191" t="s">
        <v>144</v>
      </c>
      <c r="E225" s="198" t="s">
        <v>33</v>
      </c>
      <c r="F225" s="199" t="s">
        <v>723</v>
      </c>
      <c r="G225" s="197"/>
      <c r="H225" s="200">
        <v>1.26</v>
      </c>
      <c r="I225" s="201"/>
      <c r="J225" s="201"/>
      <c r="K225" s="197"/>
      <c r="L225" s="197"/>
      <c r="M225" s="202"/>
      <c r="N225" s="203"/>
      <c r="O225" s="204"/>
      <c r="P225" s="204"/>
      <c r="Q225" s="204"/>
      <c r="R225" s="204"/>
      <c r="S225" s="204"/>
      <c r="T225" s="204"/>
      <c r="U225" s="204"/>
      <c r="V225" s="204"/>
      <c r="W225" s="204"/>
      <c r="X225" s="205"/>
      <c r="AT225" s="206" t="s">
        <v>144</v>
      </c>
      <c r="AU225" s="206" t="s">
        <v>89</v>
      </c>
      <c r="AV225" s="13" t="s">
        <v>89</v>
      </c>
      <c r="AW225" s="13" t="s">
        <v>5</v>
      </c>
      <c r="AX225" s="13" t="s">
        <v>80</v>
      </c>
      <c r="AY225" s="206" t="s">
        <v>132</v>
      </c>
    </row>
    <row r="226" spans="2:51" s="13" customFormat="1" ht="11.25">
      <c r="B226" s="196"/>
      <c r="C226" s="197"/>
      <c r="D226" s="191" t="s">
        <v>144</v>
      </c>
      <c r="E226" s="198" t="s">
        <v>33</v>
      </c>
      <c r="F226" s="199" t="s">
        <v>724</v>
      </c>
      <c r="G226" s="197"/>
      <c r="H226" s="200">
        <v>1.12</v>
      </c>
      <c r="I226" s="201"/>
      <c r="J226" s="201"/>
      <c r="K226" s="197"/>
      <c r="L226" s="197"/>
      <c r="M226" s="202"/>
      <c r="N226" s="203"/>
      <c r="O226" s="204"/>
      <c r="P226" s="204"/>
      <c r="Q226" s="204"/>
      <c r="R226" s="204"/>
      <c r="S226" s="204"/>
      <c r="T226" s="204"/>
      <c r="U226" s="204"/>
      <c r="V226" s="204"/>
      <c r="W226" s="204"/>
      <c r="X226" s="205"/>
      <c r="AT226" s="206" t="s">
        <v>144</v>
      </c>
      <c r="AU226" s="206" t="s">
        <v>89</v>
      </c>
      <c r="AV226" s="13" t="s">
        <v>89</v>
      </c>
      <c r="AW226" s="13" t="s">
        <v>5</v>
      </c>
      <c r="AX226" s="13" t="s">
        <v>80</v>
      </c>
      <c r="AY226" s="206" t="s">
        <v>132</v>
      </c>
    </row>
    <row r="227" spans="2:51" s="13" customFormat="1" ht="11.25">
      <c r="B227" s="196"/>
      <c r="C227" s="197"/>
      <c r="D227" s="191" t="s">
        <v>144</v>
      </c>
      <c r="E227" s="198" t="s">
        <v>33</v>
      </c>
      <c r="F227" s="199" t="s">
        <v>725</v>
      </c>
      <c r="G227" s="197"/>
      <c r="H227" s="200">
        <v>0.63</v>
      </c>
      <c r="I227" s="201"/>
      <c r="J227" s="201"/>
      <c r="K227" s="197"/>
      <c r="L227" s="197"/>
      <c r="M227" s="202"/>
      <c r="N227" s="203"/>
      <c r="O227" s="204"/>
      <c r="P227" s="204"/>
      <c r="Q227" s="204"/>
      <c r="R227" s="204"/>
      <c r="S227" s="204"/>
      <c r="T227" s="204"/>
      <c r="U227" s="204"/>
      <c r="V227" s="204"/>
      <c r="W227" s="204"/>
      <c r="X227" s="205"/>
      <c r="AT227" s="206" t="s">
        <v>144</v>
      </c>
      <c r="AU227" s="206" t="s">
        <v>89</v>
      </c>
      <c r="AV227" s="13" t="s">
        <v>89</v>
      </c>
      <c r="AW227" s="13" t="s">
        <v>5</v>
      </c>
      <c r="AX227" s="13" t="s">
        <v>80</v>
      </c>
      <c r="AY227" s="206" t="s">
        <v>132</v>
      </c>
    </row>
    <row r="228" spans="2:51" s="13" customFormat="1" ht="11.25">
      <c r="B228" s="196"/>
      <c r="C228" s="197"/>
      <c r="D228" s="191" t="s">
        <v>144</v>
      </c>
      <c r="E228" s="198" t="s">
        <v>33</v>
      </c>
      <c r="F228" s="199" t="s">
        <v>726</v>
      </c>
      <c r="G228" s="197"/>
      <c r="H228" s="200">
        <v>0.49</v>
      </c>
      <c r="I228" s="201"/>
      <c r="J228" s="201"/>
      <c r="K228" s="197"/>
      <c r="L228" s="197"/>
      <c r="M228" s="202"/>
      <c r="N228" s="203"/>
      <c r="O228" s="204"/>
      <c r="P228" s="204"/>
      <c r="Q228" s="204"/>
      <c r="R228" s="204"/>
      <c r="S228" s="204"/>
      <c r="T228" s="204"/>
      <c r="U228" s="204"/>
      <c r="V228" s="204"/>
      <c r="W228" s="204"/>
      <c r="X228" s="205"/>
      <c r="AT228" s="206" t="s">
        <v>144</v>
      </c>
      <c r="AU228" s="206" t="s">
        <v>89</v>
      </c>
      <c r="AV228" s="13" t="s">
        <v>89</v>
      </c>
      <c r="AW228" s="13" t="s">
        <v>5</v>
      </c>
      <c r="AX228" s="13" t="s">
        <v>80</v>
      </c>
      <c r="AY228" s="206" t="s">
        <v>132</v>
      </c>
    </row>
    <row r="229" spans="1:65" s="2" customFormat="1" ht="24.2" customHeight="1">
      <c r="A229" s="35"/>
      <c r="B229" s="36"/>
      <c r="C229" s="177" t="s">
        <v>284</v>
      </c>
      <c r="D229" s="177" t="s">
        <v>135</v>
      </c>
      <c r="E229" s="178" t="s">
        <v>785</v>
      </c>
      <c r="F229" s="179" t="s">
        <v>786</v>
      </c>
      <c r="G229" s="180" t="s">
        <v>138</v>
      </c>
      <c r="H229" s="181">
        <v>515.284</v>
      </c>
      <c r="I229" s="182"/>
      <c r="J229" s="182"/>
      <c r="K229" s="183">
        <f>ROUND(P229*H229,2)</f>
        <v>0</v>
      </c>
      <c r="L229" s="179" t="s">
        <v>193</v>
      </c>
      <c r="M229" s="40"/>
      <c r="N229" s="184" t="s">
        <v>33</v>
      </c>
      <c r="O229" s="185" t="s">
        <v>49</v>
      </c>
      <c r="P229" s="186">
        <f>I229+J229</f>
        <v>0</v>
      </c>
      <c r="Q229" s="186">
        <f>ROUND(I229*H229,2)</f>
        <v>0</v>
      </c>
      <c r="R229" s="186">
        <f>ROUND(J229*H229,2)</f>
        <v>0</v>
      </c>
      <c r="S229" s="65"/>
      <c r="T229" s="187">
        <f>S229*H229</f>
        <v>0</v>
      </c>
      <c r="U229" s="187">
        <v>0.00029</v>
      </c>
      <c r="V229" s="187">
        <f>U229*H229</f>
        <v>0.14943236</v>
      </c>
      <c r="W229" s="187">
        <v>0</v>
      </c>
      <c r="X229" s="188">
        <f>W229*H229</f>
        <v>0</v>
      </c>
      <c r="Y229" s="35"/>
      <c r="Z229" s="35"/>
      <c r="AA229" s="35"/>
      <c r="AB229" s="35"/>
      <c r="AC229" s="35"/>
      <c r="AD229" s="35"/>
      <c r="AE229" s="35"/>
      <c r="AR229" s="189" t="s">
        <v>230</v>
      </c>
      <c r="AT229" s="189" t="s">
        <v>135</v>
      </c>
      <c r="AU229" s="189" t="s">
        <v>89</v>
      </c>
      <c r="AY229" s="18" t="s">
        <v>132</v>
      </c>
      <c r="BE229" s="190">
        <f>IF(O229="základní",K229,0)</f>
        <v>0</v>
      </c>
      <c r="BF229" s="190">
        <f>IF(O229="snížená",K229,0)</f>
        <v>0</v>
      </c>
      <c r="BG229" s="190">
        <f>IF(O229="zákl. přenesená",K229,0)</f>
        <v>0</v>
      </c>
      <c r="BH229" s="190">
        <f>IF(O229="sníž. přenesená",K229,0)</f>
        <v>0</v>
      </c>
      <c r="BI229" s="190">
        <f>IF(O229="nulová",K229,0)</f>
        <v>0</v>
      </c>
      <c r="BJ229" s="18" t="s">
        <v>24</v>
      </c>
      <c r="BK229" s="190">
        <f>ROUND(P229*H229,2)</f>
        <v>0</v>
      </c>
      <c r="BL229" s="18" t="s">
        <v>230</v>
      </c>
      <c r="BM229" s="189" t="s">
        <v>787</v>
      </c>
    </row>
    <row r="230" spans="1:47" s="2" customFormat="1" ht="11.25">
      <c r="A230" s="35"/>
      <c r="B230" s="36"/>
      <c r="C230" s="37"/>
      <c r="D230" s="191" t="s">
        <v>142</v>
      </c>
      <c r="E230" s="37"/>
      <c r="F230" s="192" t="s">
        <v>788</v>
      </c>
      <c r="G230" s="37"/>
      <c r="H230" s="37"/>
      <c r="I230" s="193"/>
      <c r="J230" s="193"/>
      <c r="K230" s="37"/>
      <c r="L230" s="37"/>
      <c r="M230" s="40"/>
      <c r="N230" s="194"/>
      <c r="O230" s="195"/>
      <c r="P230" s="65"/>
      <c r="Q230" s="65"/>
      <c r="R230" s="65"/>
      <c r="S230" s="65"/>
      <c r="T230" s="65"/>
      <c r="U230" s="65"/>
      <c r="V230" s="65"/>
      <c r="W230" s="65"/>
      <c r="X230" s="66"/>
      <c r="Y230" s="35"/>
      <c r="Z230" s="35"/>
      <c r="AA230" s="35"/>
      <c r="AB230" s="35"/>
      <c r="AC230" s="35"/>
      <c r="AD230" s="35"/>
      <c r="AE230" s="35"/>
      <c r="AT230" s="18" t="s">
        <v>142</v>
      </c>
      <c r="AU230" s="18" t="s">
        <v>89</v>
      </c>
    </row>
    <row r="231" spans="2:51" s="13" customFormat="1" ht="11.25">
      <c r="B231" s="196"/>
      <c r="C231" s="197"/>
      <c r="D231" s="191" t="s">
        <v>144</v>
      </c>
      <c r="E231" s="198" t="s">
        <v>33</v>
      </c>
      <c r="F231" s="199" t="s">
        <v>744</v>
      </c>
      <c r="G231" s="197"/>
      <c r="H231" s="200">
        <v>2.24</v>
      </c>
      <c r="I231" s="201"/>
      <c r="J231" s="201"/>
      <c r="K231" s="197"/>
      <c r="L231" s="197"/>
      <c r="M231" s="202"/>
      <c r="N231" s="203"/>
      <c r="O231" s="204"/>
      <c r="P231" s="204"/>
      <c r="Q231" s="204"/>
      <c r="R231" s="204"/>
      <c r="S231" s="204"/>
      <c r="T231" s="204"/>
      <c r="U231" s="204"/>
      <c r="V231" s="204"/>
      <c r="W231" s="204"/>
      <c r="X231" s="205"/>
      <c r="AT231" s="206" t="s">
        <v>144</v>
      </c>
      <c r="AU231" s="206" t="s">
        <v>89</v>
      </c>
      <c r="AV231" s="13" t="s">
        <v>89</v>
      </c>
      <c r="AW231" s="13" t="s">
        <v>5</v>
      </c>
      <c r="AX231" s="13" t="s">
        <v>80</v>
      </c>
      <c r="AY231" s="206" t="s">
        <v>132</v>
      </c>
    </row>
    <row r="232" spans="2:51" s="13" customFormat="1" ht="11.25">
      <c r="B232" s="196"/>
      <c r="C232" s="197"/>
      <c r="D232" s="191" t="s">
        <v>144</v>
      </c>
      <c r="E232" s="198" t="s">
        <v>33</v>
      </c>
      <c r="F232" s="199" t="s">
        <v>745</v>
      </c>
      <c r="G232" s="197"/>
      <c r="H232" s="200">
        <v>18.27</v>
      </c>
      <c r="I232" s="201"/>
      <c r="J232" s="201"/>
      <c r="K232" s="197"/>
      <c r="L232" s="197"/>
      <c r="M232" s="202"/>
      <c r="N232" s="203"/>
      <c r="O232" s="204"/>
      <c r="P232" s="204"/>
      <c r="Q232" s="204"/>
      <c r="R232" s="204"/>
      <c r="S232" s="204"/>
      <c r="T232" s="204"/>
      <c r="U232" s="204"/>
      <c r="V232" s="204"/>
      <c r="W232" s="204"/>
      <c r="X232" s="205"/>
      <c r="AT232" s="206" t="s">
        <v>144</v>
      </c>
      <c r="AU232" s="206" t="s">
        <v>89</v>
      </c>
      <c r="AV232" s="13" t="s">
        <v>89</v>
      </c>
      <c r="AW232" s="13" t="s">
        <v>5</v>
      </c>
      <c r="AX232" s="13" t="s">
        <v>80</v>
      </c>
      <c r="AY232" s="206" t="s">
        <v>132</v>
      </c>
    </row>
    <row r="233" spans="2:51" s="13" customFormat="1" ht="11.25">
      <c r="B233" s="196"/>
      <c r="C233" s="197"/>
      <c r="D233" s="191" t="s">
        <v>144</v>
      </c>
      <c r="E233" s="198" t="s">
        <v>33</v>
      </c>
      <c r="F233" s="199" t="s">
        <v>746</v>
      </c>
      <c r="G233" s="197"/>
      <c r="H233" s="200">
        <v>14.12</v>
      </c>
      <c r="I233" s="201"/>
      <c r="J233" s="201"/>
      <c r="K233" s="197"/>
      <c r="L233" s="197"/>
      <c r="M233" s="202"/>
      <c r="N233" s="203"/>
      <c r="O233" s="204"/>
      <c r="P233" s="204"/>
      <c r="Q233" s="204"/>
      <c r="R233" s="204"/>
      <c r="S233" s="204"/>
      <c r="T233" s="204"/>
      <c r="U233" s="204"/>
      <c r="V233" s="204"/>
      <c r="W233" s="204"/>
      <c r="X233" s="205"/>
      <c r="AT233" s="206" t="s">
        <v>144</v>
      </c>
      <c r="AU233" s="206" t="s">
        <v>89</v>
      </c>
      <c r="AV233" s="13" t="s">
        <v>89</v>
      </c>
      <c r="AW233" s="13" t="s">
        <v>5</v>
      </c>
      <c r="AX233" s="13" t="s">
        <v>80</v>
      </c>
      <c r="AY233" s="206" t="s">
        <v>132</v>
      </c>
    </row>
    <row r="234" spans="2:51" s="13" customFormat="1" ht="11.25">
      <c r="B234" s="196"/>
      <c r="C234" s="197"/>
      <c r="D234" s="191" t="s">
        <v>144</v>
      </c>
      <c r="E234" s="198" t="s">
        <v>33</v>
      </c>
      <c r="F234" s="199" t="s">
        <v>747</v>
      </c>
      <c r="G234" s="197"/>
      <c r="H234" s="200">
        <v>46.69</v>
      </c>
      <c r="I234" s="201"/>
      <c r="J234" s="201"/>
      <c r="K234" s="197"/>
      <c r="L234" s="197"/>
      <c r="M234" s="202"/>
      <c r="N234" s="203"/>
      <c r="O234" s="204"/>
      <c r="P234" s="204"/>
      <c r="Q234" s="204"/>
      <c r="R234" s="204"/>
      <c r="S234" s="204"/>
      <c r="T234" s="204"/>
      <c r="U234" s="204"/>
      <c r="V234" s="204"/>
      <c r="W234" s="204"/>
      <c r="X234" s="205"/>
      <c r="AT234" s="206" t="s">
        <v>144</v>
      </c>
      <c r="AU234" s="206" t="s">
        <v>89</v>
      </c>
      <c r="AV234" s="13" t="s">
        <v>89</v>
      </c>
      <c r="AW234" s="13" t="s">
        <v>5</v>
      </c>
      <c r="AX234" s="13" t="s">
        <v>80</v>
      </c>
      <c r="AY234" s="206" t="s">
        <v>132</v>
      </c>
    </row>
    <row r="235" spans="2:51" s="13" customFormat="1" ht="11.25">
      <c r="B235" s="196"/>
      <c r="C235" s="197"/>
      <c r="D235" s="191" t="s">
        <v>144</v>
      </c>
      <c r="E235" s="198" t="s">
        <v>33</v>
      </c>
      <c r="F235" s="199" t="s">
        <v>748</v>
      </c>
      <c r="G235" s="197"/>
      <c r="H235" s="200">
        <v>1.92</v>
      </c>
      <c r="I235" s="201"/>
      <c r="J235" s="201"/>
      <c r="K235" s="197"/>
      <c r="L235" s="197"/>
      <c r="M235" s="202"/>
      <c r="N235" s="203"/>
      <c r="O235" s="204"/>
      <c r="P235" s="204"/>
      <c r="Q235" s="204"/>
      <c r="R235" s="204"/>
      <c r="S235" s="204"/>
      <c r="T235" s="204"/>
      <c r="U235" s="204"/>
      <c r="V235" s="204"/>
      <c r="W235" s="204"/>
      <c r="X235" s="205"/>
      <c r="AT235" s="206" t="s">
        <v>144</v>
      </c>
      <c r="AU235" s="206" t="s">
        <v>89</v>
      </c>
      <c r="AV235" s="13" t="s">
        <v>89</v>
      </c>
      <c r="AW235" s="13" t="s">
        <v>5</v>
      </c>
      <c r="AX235" s="13" t="s">
        <v>80</v>
      </c>
      <c r="AY235" s="206" t="s">
        <v>132</v>
      </c>
    </row>
    <row r="236" spans="2:51" s="13" customFormat="1" ht="11.25">
      <c r="B236" s="196"/>
      <c r="C236" s="197"/>
      <c r="D236" s="191" t="s">
        <v>144</v>
      </c>
      <c r="E236" s="198" t="s">
        <v>33</v>
      </c>
      <c r="F236" s="199" t="s">
        <v>749</v>
      </c>
      <c r="G236" s="197"/>
      <c r="H236" s="200">
        <v>5.22</v>
      </c>
      <c r="I236" s="201"/>
      <c r="J236" s="201"/>
      <c r="K236" s="197"/>
      <c r="L236" s="197"/>
      <c r="M236" s="202"/>
      <c r="N236" s="203"/>
      <c r="O236" s="204"/>
      <c r="P236" s="204"/>
      <c r="Q236" s="204"/>
      <c r="R236" s="204"/>
      <c r="S236" s="204"/>
      <c r="T236" s="204"/>
      <c r="U236" s="204"/>
      <c r="V236" s="204"/>
      <c r="W236" s="204"/>
      <c r="X236" s="205"/>
      <c r="AT236" s="206" t="s">
        <v>144</v>
      </c>
      <c r="AU236" s="206" t="s">
        <v>89</v>
      </c>
      <c r="AV236" s="13" t="s">
        <v>89</v>
      </c>
      <c r="AW236" s="13" t="s">
        <v>5</v>
      </c>
      <c r="AX236" s="13" t="s">
        <v>80</v>
      </c>
      <c r="AY236" s="206" t="s">
        <v>132</v>
      </c>
    </row>
    <row r="237" spans="2:51" s="13" customFormat="1" ht="11.25">
      <c r="B237" s="196"/>
      <c r="C237" s="197"/>
      <c r="D237" s="191" t="s">
        <v>144</v>
      </c>
      <c r="E237" s="198" t="s">
        <v>33</v>
      </c>
      <c r="F237" s="199" t="s">
        <v>750</v>
      </c>
      <c r="G237" s="197"/>
      <c r="H237" s="200">
        <v>26.67</v>
      </c>
      <c r="I237" s="201"/>
      <c r="J237" s="201"/>
      <c r="K237" s="197"/>
      <c r="L237" s="197"/>
      <c r="M237" s="202"/>
      <c r="N237" s="203"/>
      <c r="O237" s="204"/>
      <c r="P237" s="204"/>
      <c r="Q237" s="204"/>
      <c r="R237" s="204"/>
      <c r="S237" s="204"/>
      <c r="T237" s="204"/>
      <c r="U237" s="204"/>
      <c r="V237" s="204"/>
      <c r="W237" s="204"/>
      <c r="X237" s="205"/>
      <c r="AT237" s="206" t="s">
        <v>144</v>
      </c>
      <c r="AU237" s="206" t="s">
        <v>89</v>
      </c>
      <c r="AV237" s="13" t="s">
        <v>89</v>
      </c>
      <c r="AW237" s="13" t="s">
        <v>5</v>
      </c>
      <c r="AX237" s="13" t="s">
        <v>80</v>
      </c>
      <c r="AY237" s="206" t="s">
        <v>132</v>
      </c>
    </row>
    <row r="238" spans="2:51" s="13" customFormat="1" ht="11.25">
      <c r="B238" s="196"/>
      <c r="C238" s="197"/>
      <c r="D238" s="191" t="s">
        <v>144</v>
      </c>
      <c r="E238" s="198" t="s">
        <v>33</v>
      </c>
      <c r="F238" s="199" t="s">
        <v>751</v>
      </c>
      <c r="G238" s="197"/>
      <c r="H238" s="200">
        <v>88.606</v>
      </c>
      <c r="I238" s="201"/>
      <c r="J238" s="201"/>
      <c r="K238" s="197"/>
      <c r="L238" s="197"/>
      <c r="M238" s="202"/>
      <c r="N238" s="203"/>
      <c r="O238" s="204"/>
      <c r="P238" s="204"/>
      <c r="Q238" s="204"/>
      <c r="R238" s="204"/>
      <c r="S238" s="204"/>
      <c r="T238" s="204"/>
      <c r="U238" s="204"/>
      <c r="V238" s="204"/>
      <c r="W238" s="204"/>
      <c r="X238" s="205"/>
      <c r="AT238" s="206" t="s">
        <v>144</v>
      </c>
      <c r="AU238" s="206" t="s">
        <v>89</v>
      </c>
      <c r="AV238" s="13" t="s">
        <v>89</v>
      </c>
      <c r="AW238" s="13" t="s">
        <v>5</v>
      </c>
      <c r="AX238" s="13" t="s">
        <v>80</v>
      </c>
      <c r="AY238" s="206" t="s">
        <v>132</v>
      </c>
    </row>
    <row r="239" spans="2:51" s="13" customFormat="1" ht="11.25">
      <c r="B239" s="196"/>
      <c r="C239" s="197"/>
      <c r="D239" s="191" t="s">
        <v>144</v>
      </c>
      <c r="E239" s="198" t="s">
        <v>33</v>
      </c>
      <c r="F239" s="199" t="s">
        <v>752</v>
      </c>
      <c r="G239" s="197"/>
      <c r="H239" s="200">
        <v>30.3</v>
      </c>
      <c r="I239" s="201"/>
      <c r="J239" s="201"/>
      <c r="K239" s="197"/>
      <c r="L239" s="197"/>
      <c r="M239" s="202"/>
      <c r="N239" s="203"/>
      <c r="O239" s="204"/>
      <c r="P239" s="204"/>
      <c r="Q239" s="204"/>
      <c r="R239" s="204"/>
      <c r="S239" s="204"/>
      <c r="T239" s="204"/>
      <c r="U239" s="204"/>
      <c r="V239" s="204"/>
      <c r="W239" s="204"/>
      <c r="X239" s="205"/>
      <c r="AT239" s="206" t="s">
        <v>144</v>
      </c>
      <c r="AU239" s="206" t="s">
        <v>89</v>
      </c>
      <c r="AV239" s="13" t="s">
        <v>89</v>
      </c>
      <c r="AW239" s="13" t="s">
        <v>5</v>
      </c>
      <c r="AX239" s="13" t="s">
        <v>80</v>
      </c>
      <c r="AY239" s="206" t="s">
        <v>132</v>
      </c>
    </row>
    <row r="240" spans="2:51" s="13" customFormat="1" ht="11.25">
      <c r="B240" s="196"/>
      <c r="C240" s="197"/>
      <c r="D240" s="191" t="s">
        <v>144</v>
      </c>
      <c r="E240" s="198" t="s">
        <v>33</v>
      </c>
      <c r="F240" s="199" t="s">
        <v>753</v>
      </c>
      <c r="G240" s="197"/>
      <c r="H240" s="200">
        <v>40.288</v>
      </c>
      <c r="I240" s="201"/>
      <c r="J240" s="201"/>
      <c r="K240" s="197"/>
      <c r="L240" s="197"/>
      <c r="M240" s="202"/>
      <c r="N240" s="203"/>
      <c r="O240" s="204"/>
      <c r="P240" s="204"/>
      <c r="Q240" s="204"/>
      <c r="R240" s="204"/>
      <c r="S240" s="204"/>
      <c r="T240" s="204"/>
      <c r="U240" s="204"/>
      <c r="V240" s="204"/>
      <c r="W240" s="204"/>
      <c r="X240" s="205"/>
      <c r="AT240" s="206" t="s">
        <v>144</v>
      </c>
      <c r="AU240" s="206" t="s">
        <v>89</v>
      </c>
      <c r="AV240" s="13" t="s">
        <v>89</v>
      </c>
      <c r="AW240" s="13" t="s">
        <v>5</v>
      </c>
      <c r="AX240" s="13" t="s">
        <v>80</v>
      </c>
      <c r="AY240" s="206" t="s">
        <v>132</v>
      </c>
    </row>
    <row r="241" spans="2:51" s="13" customFormat="1" ht="11.25">
      <c r="B241" s="196"/>
      <c r="C241" s="197"/>
      <c r="D241" s="191" t="s">
        <v>144</v>
      </c>
      <c r="E241" s="198" t="s">
        <v>33</v>
      </c>
      <c r="F241" s="199" t="s">
        <v>754</v>
      </c>
      <c r="G241" s="197"/>
      <c r="H241" s="200">
        <v>13.77</v>
      </c>
      <c r="I241" s="201"/>
      <c r="J241" s="201"/>
      <c r="K241" s="197"/>
      <c r="L241" s="197"/>
      <c r="M241" s="202"/>
      <c r="N241" s="203"/>
      <c r="O241" s="204"/>
      <c r="P241" s="204"/>
      <c r="Q241" s="204"/>
      <c r="R241" s="204"/>
      <c r="S241" s="204"/>
      <c r="T241" s="204"/>
      <c r="U241" s="204"/>
      <c r="V241" s="204"/>
      <c r="W241" s="204"/>
      <c r="X241" s="205"/>
      <c r="AT241" s="206" t="s">
        <v>144</v>
      </c>
      <c r="AU241" s="206" t="s">
        <v>89</v>
      </c>
      <c r="AV241" s="13" t="s">
        <v>89</v>
      </c>
      <c r="AW241" s="13" t="s">
        <v>5</v>
      </c>
      <c r="AX241" s="13" t="s">
        <v>80</v>
      </c>
      <c r="AY241" s="206" t="s">
        <v>132</v>
      </c>
    </row>
    <row r="242" spans="2:51" s="13" customFormat="1" ht="11.25">
      <c r="B242" s="196"/>
      <c r="C242" s="197"/>
      <c r="D242" s="191" t="s">
        <v>144</v>
      </c>
      <c r="E242" s="198" t="s">
        <v>33</v>
      </c>
      <c r="F242" s="199" t="s">
        <v>755</v>
      </c>
      <c r="G242" s="197"/>
      <c r="H242" s="200">
        <v>24.4</v>
      </c>
      <c r="I242" s="201"/>
      <c r="J242" s="201"/>
      <c r="K242" s="197"/>
      <c r="L242" s="197"/>
      <c r="M242" s="202"/>
      <c r="N242" s="203"/>
      <c r="O242" s="204"/>
      <c r="P242" s="204"/>
      <c r="Q242" s="204"/>
      <c r="R242" s="204"/>
      <c r="S242" s="204"/>
      <c r="T242" s="204"/>
      <c r="U242" s="204"/>
      <c r="V242" s="204"/>
      <c r="W242" s="204"/>
      <c r="X242" s="205"/>
      <c r="AT242" s="206" t="s">
        <v>144</v>
      </c>
      <c r="AU242" s="206" t="s">
        <v>89</v>
      </c>
      <c r="AV242" s="13" t="s">
        <v>89</v>
      </c>
      <c r="AW242" s="13" t="s">
        <v>5</v>
      </c>
      <c r="AX242" s="13" t="s">
        <v>80</v>
      </c>
      <c r="AY242" s="206" t="s">
        <v>132</v>
      </c>
    </row>
    <row r="243" spans="2:51" s="13" customFormat="1" ht="11.25">
      <c r="B243" s="196"/>
      <c r="C243" s="197"/>
      <c r="D243" s="191" t="s">
        <v>144</v>
      </c>
      <c r="E243" s="198" t="s">
        <v>33</v>
      </c>
      <c r="F243" s="199" t="s">
        <v>756</v>
      </c>
      <c r="G243" s="197"/>
      <c r="H243" s="200">
        <v>39.59</v>
      </c>
      <c r="I243" s="201"/>
      <c r="J243" s="201"/>
      <c r="K243" s="197"/>
      <c r="L243" s="197"/>
      <c r="M243" s="202"/>
      <c r="N243" s="203"/>
      <c r="O243" s="204"/>
      <c r="P243" s="204"/>
      <c r="Q243" s="204"/>
      <c r="R243" s="204"/>
      <c r="S243" s="204"/>
      <c r="T243" s="204"/>
      <c r="U243" s="204"/>
      <c r="V243" s="204"/>
      <c r="W243" s="204"/>
      <c r="X243" s="205"/>
      <c r="AT243" s="206" t="s">
        <v>144</v>
      </c>
      <c r="AU243" s="206" t="s">
        <v>89</v>
      </c>
      <c r="AV243" s="13" t="s">
        <v>89</v>
      </c>
      <c r="AW243" s="13" t="s">
        <v>5</v>
      </c>
      <c r="AX243" s="13" t="s">
        <v>80</v>
      </c>
      <c r="AY243" s="206" t="s">
        <v>132</v>
      </c>
    </row>
    <row r="244" spans="2:51" s="13" customFormat="1" ht="11.25">
      <c r="B244" s="196"/>
      <c r="C244" s="197"/>
      <c r="D244" s="191" t="s">
        <v>144</v>
      </c>
      <c r="E244" s="198" t="s">
        <v>33</v>
      </c>
      <c r="F244" s="199" t="s">
        <v>757</v>
      </c>
      <c r="G244" s="197"/>
      <c r="H244" s="200">
        <v>42.26</v>
      </c>
      <c r="I244" s="201"/>
      <c r="J244" s="201"/>
      <c r="K244" s="197"/>
      <c r="L244" s="197"/>
      <c r="M244" s="202"/>
      <c r="N244" s="203"/>
      <c r="O244" s="204"/>
      <c r="P244" s="204"/>
      <c r="Q244" s="204"/>
      <c r="R244" s="204"/>
      <c r="S244" s="204"/>
      <c r="T244" s="204"/>
      <c r="U244" s="204"/>
      <c r="V244" s="204"/>
      <c r="W244" s="204"/>
      <c r="X244" s="205"/>
      <c r="AT244" s="206" t="s">
        <v>144</v>
      </c>
      <c r="AU244" s="206" t="s">
        <v>89</v>
      </c>
      <c r="AV244" s="13" t="s">
        <v>89</v>
      </c>
      <c r="AW244" s="13" t="s">
        <v>5</v>
      </c>
      <c r="AX244" s="13" t="s">
        <v>80</v>
      </c>
      <c r="AY244" s="206" t="s">
        <v>132</v>
      </c>
    </row>
    <row r="245" spans="2:51" s="13" customFormat="1" ht="11.25">
      <c r="B245" s="196"/>
      <c r="C245" s="197"/>
      <c r="D245" s="191" t="s">
        <v>144</v>
      </c>
      <c r="E245" s="198" t="s">
        <v>33</v>
      </c>
      <c r="F245" s="199" t="s">
        <v>758</v>
      </c>
      <c r="G245" s="197"/>
      <c r="H245" s="200">
        <v>15.13</v>
      </c>
      <c r="I245" s="201"/>
      <c r="J245" s="201"/>
      <c r="K245" s="197"/>
      <c r="L245" s="197"/>
      <c r="M245" s="202"/>
      <c r="N245" s="203"/>
      <c r="O245" s="204"/>
      <c r="P245" s="204"/>
      <c r="Q245" s="204"/>
      <c r="R245" s="204"/>
      <c r="S245" s="204"/>
      <c r="T245" s="204"/>
      <c r="U245" s="204"/>
      <c r="V245" s="204"/>
      <c r="W245" s="204"/>
      <c r="X245" s="205"/>
      <c r="AT245" s="206" t="s">
        <v>144</v>
      </c>
      <c r="AU245" s="206" t="s">
        <v>89</v>
      </c>
      <c r="AV245" s="13" t="s">
        <v>89</v>
      </c>
      <c r="AW245" s="13" t="s">
        <v>5</v>
      </c>
      <c r="AX245" s="13" t="s">
        <v>80</v>
      </c>
      <c r="AY245" s="206" t="s">
        <v>132</v>
      </c>
    </row>
    <row r="246" spans="2:51" s="13" customFormat="1" ht="11.25">
      <c r="B246" s="196"/>
      <c r="C246" s="197"/>
      <c r="D246" s="191" t="s">
        <v>144</v>
      </c>
      <c r="E246" s="198" t="s">
        <v>33</v>
      </c>
      <c r="F246" s="199" t="s">
        <v>759</v>
      </c>
      <c r="G246" s="197"/>
      <c r="H246" s="200">
        <v>30.32</v>
      </c>
      <c r="I246" s="201"/>
      <c r="J246" s="201"/>
      <c r="K246" s="197"/>
      <c r="L246" s="197"/>
      <c r="M246" s="202"/>
      <c r="N246" s="203"/>
      <c r="O246" s="204"/>
      <c r="P246" s="204"/>
      <c r="Q246" s="204"/>
      <c r="R246" s="204"/>
      <c r="S246" s="204"/>
      <c r="T246" s="204"/>
      <c r="U246" s="204"/>
      <c r="V246" s="204"/>
      <c r="W246" s="204"/>
      <c r="X246" s="205"/>
      <c r="AT246" s="206" t="s">
        <v>144</v>
      </c>
      <c r="AU246" s="206" t="s">
        <v>89</v>
      </c>
      <c r="AV246" s="13" t="s">
        <v>89</v>
      </c>
      <c r="AW246" s="13" t="s">
        <v>5</v>
      </c>
      <c r="AX246" s="13" t="s">
        <v>80</v>
      </c>
      <c r="AY246" s="206" t="s">
        <v>132</v>
      </c>
    </row>
    <row r="247" spans="2:51" s="13" customFormat="1" ht="11.25">
      <c r="B247" s="196"/>
      <c r="C247" s="197"/>
      <c r="D247" s="191" t="s">
        <v>144</v>
      </c>
      <c r="E247" s="198" t="s">
        <v>33</v>
      </c>
      <c r="F247" s="199" t="s">
        <v>760</v>
      </c>
      <c r="G247" s="197"/>
      <c r="H247" s="200">
        <v>3.08</v>
      </c>
      <c r="I247" s="201"/>
      <c r="J247" s="201"/>
      <c r="K247" s="197"/>
      <c r="L247" s="197"/>
      <c r="M247" s="202"/>
      <c r="N247" s="203"/>
      <c r="O247" s="204"/>
      <c r="P247" s="204"/>
      <c r="Q247" s="204"/>
      <c r="R247" s="204"/>
      <c r="S247" s="204"/>
      <c r="T247" s="204"/>
      <c r="U247" s="204"/>
      <c r="V247" s="204"/>
      <c r="W247" s="204"/>
      <c r="X247" s="205"/>
      <c r="AT247" s="206" t="s">
        <v>144</v>
      </c>
      <c r="AU247" s="206" t="s">
        <v>89</v>
      </c>
      <c r="AV247" s="13" t="s">
        <v>89</v>
      </c>
      <c r="AW247" s="13" t="s">
        <v>5</v>
      </c>
      <c r="AX247" s="13" t="s">
        <v>80</v>
      </c>
      <c r="AY247" s="206" t="s">
        <v>132</v>
      </c>
    </row>
    <row r="248" spans="2:51" s="13" customFormat="1" ht="11.25">
      <c r="B248" s="196"/>
      <c r="C248" s="197"/>
      <c r="D248" s="191" t="s">
        <v>144</v>
      </c>
      <c r="E248" s="198" t="s">
        <v>33</v>
      </c>
      <c r="F248" s="199" t="s">
        <v>761</v>
      </c>
      <c r="G248" s="197"/>
      <c r="H248" s="200">
        <v>11.92</v>
      </c>
      <c r="I248" s="201"/>
      <c r="J248" s="201"/>
      <c r="K248" s="197"/>
      <c r="L248" s="197"/>
      <c r="M248" s="202"/>
      <c r="N248" s="203"/>
      <c r="O248" s="204"/>
      <c r="P248" s="204"/>
      <c r="Q248" s="204"/>
      <c r="R248" s="204"/>
      <c r="S248" s="204"/>
      <c r="T248" s="204"/>
      <c r="U248" s="204"/>
      <c r="V248" s="204"/>
      <c r="W248" s="204"/>
      <c r="X248" s="205"/>
      <c r="AT248" s="206" t="s">
        <v>144</v>
      </c>
      <c r="AU248" s="206" t="s">
        <v>89</v>
      </c>
      <c r="AV248" s="13" t="s">
        <v>89</v>
      </c>
      <c r="AW248" s="13" t="s">
        <v>5</v>
      </c>
      <c r="AX248" s="13" t="s">
        <v>80</v>
      </c>
      <c r="AY248" s="206" t="s">
        <v>132</v>
      </c>
    </row>
    <row r="249" spans="2:51" s="13" customFormat="1" ht="11.25">
      <c r="B249" s="196"/>
      <c r="C249" s="197"/>
      <c r="D249" s="191" t="s">
        <v>144</v>
      </c>
      <c r="E249" s="198" t="s">
        <v>33</v>
      </c>
      <c r="F249" s="199" t="s">
        <v>762</v>
      </c>
      <c r="G249" s="197"/>
      <c r="H249" s="200">
        <v>3.67</v>
      </c>
      <c r="I249" s="201"/>
      <c r="J249" s="201"/>
      <c r="K249" s="197"/>
      <c r="L249" s="197"/>
      <c r="M249" s="202"/>
      <c r="N249" s="203"/>
      <c r="O249" s="204"/>
      <c r="P249" s="204"/>
      <c r="Q249" s="204"/>
      <c r="R249" s="204"/>
      <c r="S249" s="204"/>
      <c r="T249" s="204"/>
      <c r="U249" s="204"/>
      <c r="V249" s="204"/>
      <c r="W249" s="204"/>
      <c r="X249" s="205"/>
      <c r="AT249" s="206" t="s">
        <v>144</v>
      </c>
      <c r="AU249" s="206" t="s">
        <v>89</v>
      </c>
      <c r="AV249" s="13" t="s">
        <v>89</v>
      </c>
      <c r="AW249" s="13" t="s">
        <v>5</v>
      </c>
      <c r="AX249" s="13" t="s">
        <v>80</v>
      </c>
      <c r="AY249" s="206" t="s">
        <v>132</v>
      </c>
    </row>
    <row r="250" spans="2:51" s="13" customFormat="1" ht="11.25">
      <c r="B250" s="196"/>
      <c r="C250" s="197"/>
      <c r="D250" s="191" t="s">
        <v>144</v>
      </c>
      <c r="E250" s="198" t="s">
        <v>33</v>
      </c>
      <c r="F250" s="199" t="s">
        <v>763</v>
      </c>
      <c r="G250" s="197"/>
      <c r="H250" s="200">
        <v>12.72</v>
      </c>
      <c r="I250" s="201"/>
      <c r="J250" s="201"/>
      <c r="K250" s="197"/>
      <c r="L250" s="197"/>
      <c r="M250" s="202"/>
      <c r="N250" s="203"/>
      <c r="O250" s="204"/>
      <c r="P250" s="204"/>
      <c r="Q250" s="204"/>
      <c r="R250" s="204"/>
      <c r="S250" s="204"/>
      <c r="T250" s="204"/>
      <c r="U250" s="204"/>
      <c r="V250" s="204"/>
      <c r="W250" s="204"/>
      <c r="X250" s="205"/>
      <c r="AT250" s="206" t="s">
        <v>144</v>
      </c>
      <c r="AU250" s="206" t="s">
        <v>89</v>
      </c>
      <c r="AV250" s="13" t="s">
        <v>89</v>
      </c>
      <c r="AW250" s="13" t="s">
        <v>5</v>
      </c>
      <c r="AX250" s="13" t="s">
        <v>80</v>
      </c>
      <c r="AY250" s="206" t="s">
        <v>132</v>
      </c>
    </row>
    <row r="251" spans="2:51" s="13" customFormat="1" ht="11.25">
      <c r="B251" s="196"/>
      <c r="C251" s="197"/>
      <c r="D251" s="191" t="s">
        <v>144</v>
      </c>
      <c r="E251" s="198" t="s">
        <v>33</v>
      </c>
      <c r="F251" s="199" t="s">
        <v>764</v>
      </c>
      <c r="G251" s="197"/>
      <c r="H251" s="200">
        <v>6.97</v>
      </c>
      <c r="I251" s="201"/>
      <c r="J251" s="201"/>
      <c r="K251" s="197"/>
      <c r="L251" s="197"/>
      <c r="M251" s="202"/>
      <c r="N251" s="203"/>
      <c r="O251" s="204"/>
      <c r="P251" s="204"/>
      <c r="Q251" s="204"/>
      <c r="R251" s="204"/>
      <c r="S251" s="204"/>
      <c r="T251" s="204"/>
      <c r="U251" s="204"/>
      <c r="V251" s="204"/>
      <c r="W251" s="204"/>
      <c r="X251" s="205"/>
      <c r="AT251" s="206" t="s">
        <v>144</v>
      </c>
      <c r="AU251" s="206" t="s">
        <v>89</v>
      </c>
      <c r="AV251" s="13" t="s">
        <v>89</v>
      </c>
      <c r="AW251" s="13" t="s">
        <v>5</v>
      </c>
      <c r="AX251" s="13" t="s">
        <v>80</v>
      </c>
      <c r="AY251" s="206" t="s">
        <v>132</v>
      </c>
    </row>
    <row r="252" spans="2:51" s="13" customFormat="1" ht="11.25">
      <c r="B252" s="196"/>
      <c r="C252" s="197"/>
      <c r="D252" s="191" t="s">
        <v>144</v>
      </c>
      <c r="E252" s="198" t="s">
        <v>33</v>
      </c>
      <c r="F252" s="199" t="s">
        <v>765</v>
      </c>
      <c r="G252" s="197"/>
      <c r="H252" s="200">
        <v>11.8</v>
      </c>
      <c r="I252" s="201"/>
      <c r="J252" s="201"/>
      <c r="K252" s="197"/>
      <c r="L252" s="197"/>
      <c r="M252" s="202"/>
      <c r="N252" s="203"/>
      <c r="O252" s="204"/>
      <c r="P252" s="204"/>
      <c r="Q252" s="204"/>
      <c r="R252" s="204"/>
      <c r="S252" s="204"/>
      <c r="T252" s="204"/>
      <c r="U252" s="204"/>
      <c r="V252" s="204"/>
      <c r="W252" s="204"/>
      <c r="X252" s="205"/>
      <c r="AT252" s="206" t="s">
        <v>144</v>
      </c>
      <c r="AU252" s="206" t="s">
        <v>89</v>
      </c>
      <c r="AV252" s="13" t="s">
        <v>89</v>
      </c>
      <c r="AW252" s="13" t="s">
        <v>5</v>
      </c>
      <c r="AX252" s="13" t="s">
        <v>80</v>
      </c>
      <c r="AY252" s="206" t="s">
        <v>132</v>
      </c>
    </row>
    <row r="253" spans="2:51" s="13" customFormat="1" ht="11.25">
      <c r="B253" s="196"/>
      <c r="C253" s="197"/>
      <c r="D253" s="191" t="s">
        <v>144</v>
      </c>
      <c r="E253" s="198" t="s">
        <v>33</v>
      </c>
      <c r="F253" s="199" t="s">
        <v>766</v>
      </c>
      <c r="G253" s="197"/>
      <c r="H253" s="200">
        <v>6.77</v>
      </c>
      <c r="I253" s="201"/>
      <c r="J253" s="201"/>
      <c r="K253" s="197"/>
      <c r="L253" s="197"/>
      <c r="M253" s="202"/>
      <c r="N253" s="203"/>
      <c r="O253" s="204"/>
      <c r="P253" s="204"/>
      <c r="Q253" s="204"/>
      <c r="R253" s="204"/>
      <c r="S253" s="204"/>
      <c r="T253" s="204"/>
      <c r="U253" s="204"/>
      <c r="V253" s="204"/>
      <c r="W253" s="204"/>
      <c r="X253" s="205"/>
      <c r="AT253" s="206" t="s">
        <v>144</v>
      </c>
      <c r="AU253" s="206" t="s">
        <v>89</v>
      </c>
      <c r="AV253" s="13" t="s">
        <v>89</v>
      </c>
      <c r="AW253" s="13" t="s">
        <v>5</v>
      </c>
      <c r="AX253" s="13" t="s">
        <v>80</v>
      </c>
      <c r="AY253" s="206" t="s">
        <v>132</v>
      </c>
    </row>
    <row r="254" spans="2:51" s="13" customFormat="1" ht="11.25">
      <c r="B254" s="196"/>
      <c r="C254" s="197"/>
      <c r="D254" s="191" t="s">
        <v>144</v>
      </c>
      <c r="E254" s="198" t="s">
        <v>33</v>
      </c>
      <c r="F254" s="199" t="s">
        <v>767</v>
      </c>
      <c r="G254" s="197"/>
      <c r="H254" s="200">
        <v>18.56</v>
      </c>
      <c r="I254" s="201"/>
      <c r="J254" s="201"/>
      <c r="K254" s="197"/>
      <c r="L254" s="197"/>
      <c r="M254" s="202"/>
      <c r="N254" s="203"/>
      <c r="O254" s="204"/>
      <c r="P254" s="204"/>
      <c r="Q254" s="204"/>
      <c r="R254" s="204"/>
      <c r="S254" s="204"/>
      <c r="T254" s="204"/>
      <c r="U254" s="204"/>
      <c r="V254" s="204"/>
      <c r="W254" s="204"/>
      <c r="X254" s="205"/>
      <c r="AT254" s="206" t="s">
        <v>144</v>
      </c>
      <c r="AU254" s="206" t="s">
        <v>89</v>
      </c>
      <c r="AV254" s="13" t="s">
        <v>89</v>
      </c>
      <c r="AW254" s="13" t="s">
        <v>5</v>
      </c>
      <c r="AX254" s="13" t="s">
        <v>80</v>
      </c>
      <c r="AY254" s="206" t="s">
        <v>132</v>
      </c>
    </row>
    <row r="255" spans="1:65" s="2" customFormat="1" ht="24.2" customHeight="1">
      <c r="A255" s="35"/>
      <c r="B255" s="36"/>
      <c r="C255" s="177" t="s">
        <v>289</v>
      </c>
      <c r="D255" s="177" t="s">
        <v>135</v>
      </c>
      <c r="E255" s="178" t="s">
        <v>789</v>
      </c>
      <c r="F255" s="179" t="s">
        <v>790</v>
      </c>
      <c r="G255" s="180" t="s">
        <v>138</v>
      </c>
      <c r="H255" s="181">
        <v>85.248</v>
      </c>
      <c r="I255" s="182"/>
      <c r="J255" s="182"/>
      <c r="K255" s="183">
        <f>ROUND(P255*H255,2)</f>
        <v>0</v>
      </c>
      <c r="L255" s="179" t="s">
        <v>193</v>
      </c>
      <c r="M255" s="40"/>
      <c r="N255" s="184" t="s">
        <v>33</v>
      </c>
      <c r="O255" s="185" t="s">
        <v>49</v>
      </c>
      <c r="P255" s="186">
        <f>I255+J255</f>
        <v>0</v>
      </c>
      <c r="Q255" s="186">
        <f>ROUND(I255*H255,2)</f>
        <v>0</v>
      </c>
      <c r="R255" s="186">
        <f>ROUND(J255*H255,2)</f>
        <v>0</v>
      </c>
      <c r="S255" s="65"/>
      <c r="T255" s="187">
        <f>S255*H255</f>
        <v>0</v>
      </c>
      <c r="U255" s="187">
        <v>1E-05</v>
      </c>
      <c r="V255" s="187">
        <f>U255*H255</f>
        <v>0.0008524800000000001</v>
      </c>
      <c r="W255" s="187">
        <v>0</v>
      </c>
      <c r="X255" s="188">
        <f>W255*H255</f>
        <v>0</v>
      </c>
      <c r="Y255" s="35"/>
      <c r="Z255" s="35"/>
      <c r="AA255" s="35"/>
      <c r="AB255" s="35"/>
      <c r="AC255" s="35"/>
      <c r="AD255" s="35"/>
      <c r="AE255" s="35"/>
      <c r="AR255" s="189" t="s">
        <v>230</v>
      </c>
      <c r="AT255" s="189" t="s">
        <v>135</v>
      </c>
      <c r="AU255" s="189" t="s">
        <v>89</v>
      </c>
      <c r="AY255" s="18" t="s">
        <v>132</v>
      </c>
      <c r="BE255" s="190">
        <f>IF(O255="základní",K255,0)</f>
        <v>0</v>
      </c>
      <c r="BF255" s="190">
        <f>IF(O255="snížená",K255,0)</f>
        <v>0</v>
      </c>
      <c r="BG255" s="190">
        <f>IF(O255="zákl. přenesená",K255,0)</f>
        <v>0</v>
      </c>
      <c r="BH255" s="190">
        <f>IF(O255="sníž. přenesená",K255,0)</f>
        <v>0</v>
      </c>
      <c r="BI255" s="190">
        <f>IF(O255="nulová",K255,0)</f>
        <v>0</v>
      </c>
      <c r="BJ255" s="18" t="s">
        <v>24</v>
      </c>
      <c r="BK255" s="190">
        <f>ROUND(P255*H255,2)</f>
        <v>0</v>
      </c>
      <c r="BL255" s="18" t="s">
        <v>230</v>
      </c>
      <c r="BM255" s="189" t="s">
        <v>791</v>
      </c>
    </row>
    <row r="256" spans="1:47" s="2" customFormat="1" ht="19.5">
      <c r="A256" s="35"/>
      <c r="B256" s="36"/>
      <c r="C256" s="37"/>
      <c r="D256" s="191" t="s">
        <v>142</v>
      </c>
      <c r="E256" s="37"/>
      <c r="F256" s="192" t="s">
        <v>792</v>
      </c>
      <c r="G256" s="37"/>
      <c r="H256" s="37"/>
      <c r="I256" s="193"/>
      <c r="J256" s="193"/>
      <c r="K256" s="37"/>
      <c r="L256" s="37"/>
      <c r="M256" s="40"/>
      <c r="N256" s="194"/>
      <c r="O256" s="195"/>
      <c r="P256" s="65"/>
      <c r="Q256" s="65"/>
      <c r="R256" s="65"/>
      <c r="S256" s="65"/>
      <c r="T256" s="65"/>
      <c r="U256" s="65"/>
      <c r="V256" s="65"/>
      <c r="W256" s="65"/>
      <c r="X256" s="66"/>
      <c r="Y256" s="35"/>
      <c r="Z256" s="35"/>
      <c r="AA256" s="35"/>
      <c r="AB256" s="35"/>
      <c r="AC256" s="35"/>
      <c r="AD256" s="35"/>
      <c r="AE256" s="35"/>
      <c r="AT256" s="18" t="s">
        <v>142</v>
      </c>
      <c r="AU256" s="18" t="s">
        <v>89</v>
      </c>
    </row>
    <row r="257" spans="2:51" s="13" customFormat="1" ht="11.25">
      <c r="B257" s="196"/>
      <c r="C257" s="197"/>
      <c r="D257" s="191" t="s">
        <v>144</v>
      </c>
      <c r="E257" s="198" t="s">
        <v>33</v>
      </c>
      <c r="F257" s="199" t="s">
        <v>710</v>
      </c>
      <c r="G257" s="197"/>
      <c r="H257" s="200">
        <v>40.288</v>
      </c>
      <c r="I257" s="201"/>
      <c r="J257" s="201"/>
      <c r="K257" s="197"/>
      <c r="L257" s="197"/>
      <c r="M257" s="202"/>
      <c r="N257" s="203"/>
      <c r="O257" s="204"/>
      <c r="P257" s="204"/>
      <c r="Q257" s="204"/>
      <c r="R257" s="204"/>
      <c r="S257" s="204"/>
      <c r="T257" s="204"/>
      <c r="U257" s="204"/>
      <c r="V257" s="204"/>
      <c r="W257" s="204"/>
      <c r="X257" s="205"/>
      <c r="AT257" s="206" t="s">
        <v>144</v>
      </c>
      <c r="AU257" s="206" t="s">
        <v>89</v>
      </c>
      <c r="AV257" s="13" t="s">
        <v>89</v>
      </c>
      <c r="AW257" s="13" t="s">
        <v>5</v>
      </c>
      <c r="AX257" s="13" t="s">
        <v>80</v>
      </c>
      <c r="AY257" s="206" t="s">
        <v>132</v>
      </c>
    </row>
    <row r="258" spans="2:51" s="13" customFormat="1" ht="11.25">
      <c r="B258" s="196"/>
      <c r="C258" s="197"/>
      <c r="D258" s="191" t="s">
        <v>144</v>
      </c>
      <c r="E258" s="198" t="s">
        <v>33</v>
      </c>
      <c r="F258" s="199" t="s">
        <v>711</v>
      </c>
      <c r="G258" s="197"/>
      <c r="H258" s="200">
        <v>44.96</v>
      </c>
      <c r="I258" s="201"/>
      <c r="J258" s="201"/>
      <c r="K258" s="197"/>
      <c r="L258" s="197"/>
      <c r="M258" s="202"/>
      <c r="N258" s="203"/>
      <c r="O258" s="204"/>
      <c r="P258" s="204"/>
      <c r="Q258" s="204"/>
      <c r="R258" s="204"/>
      <c r="S258" s="204"/>
      <c r="T258" s="204"/>
      <c r="U258" s="204"/>
      <c r="V258" s="204"/>
      <c r="W258" s="204"/>
      <c r="X258" s="205"/>
      <c r="AT258" s="206" t="s">
        <v>144</v>
      </c>
      <c r="AU258" s="206" t="s">
        <v>89</v>
      </c>
      <c r="AV258" s="13" t="s">
        <v>89</v>
      </c>
      <c r="AW258" s="13" t="s">
        <v>5</v>
      </c>
      <c r="AX258" s="13" t="s">
        <v>80</v>
      </c>
      <c r="AY258" s="206" t="s">
        <v>132</v>
      </c>
    </row>
    <row r="259" spans="2:63" s="12" customFormat="1" ht="25.9" customHeight="1">
      <c r="B259" s="160"/>
      <c r="C259" s="161"/>
      <c r="D259" s="162" t="s">
        <v>79</v>
      </c>
      <c r="E259" s="163" t="s">
        <v>793</v>
      </c>
      <c r="F259" s="163" t="s">
        <v>794</v>
      </c>
      <c r="G259" s="161"/>
      <c r="H259" s="161"/>
      <c r="I259" s="164"/>
      <c r="J259" s="164"/>
      <c r="K259" s="165">
        <f>BK259</f>
        <v>0</v>
      </c>
      <c r="L259" s="161"/>
      <c r="M259" s="166"/>
      <c r="N259" s="167"/>
      <c r="O259" s="168"/>
      <c r="P259" s="168"/>
      <c r="Q259" s="169">
        <f>SUM(Q260:Q273)</f>
        <v>0</v>
      </c>
      <c r="R259" s="169">
        <f>SUM(R260:R273)</f>
        <v>0</v>
      </c>
      <c r="S259" s="168"/>
      <c r="T259" s="170">
        <f>SUM(T260:T273)</f>
        <v>0</v>
      </c>
      <c r="U259" s="168"/>
      <c r="V259" s="170">
        <f>SUM(V260:V273)</f>
        <v>0</v>
      </c>
      <c r="W259" s="168"/>
      <c r="X259" s="171">
        <f>SUM(X260:X273)</f>
        <v>0</v>
      </c>
      <c r="AR259" s="172" t="s">
        <v>140</v>
      </c>
      <c r="AT259" s="173" t="s">
        <v>79</v>
      </c>
      <c r="AU259" s="173" t="s">
        <v>80</v>
      </c>
      <c r="AY259" s="172" t="s">
        <v>132</v>
      </c>
      <c r="BK259" s="174">
        <f>SUM(BK260:BK273)</f>
        <v>0</v>
      </c>
    </row>
    <row r="260" spans="1:65" s="2" customFormat="1" ht="24.2" customHeight="1">
      <c r="A260" s="35"/>
      <c r="B260" s="36"/>
      <c r="C260" s="177" t="s">
        <v>295</v>
      </c>
      <c r="D260" s="177" t="s">
        <v>135</v>
      </c>
      <c r="E260" s="178" t="s">
        <v>795</v>
      </c>
      <c r="F260" s="179" t="s">
        <v>796</v>
      </c>
      <c r="G260" s="180" t="s">
        <v>797</v>
      </c>
      <c r="H260" s="181">
        <v>30</v>
      </c>
      <c r="I260" s="182"/>
      <c r="J260" s="182"/>
      <c r="K260" s="183">
        <f>ROUND(P260*H260,2)</f>
        <v>0</v>
      </c>
      <c r="L260" s="179" t="s">
        <v>33</v>
      </c>
      <c r="M260" s="40"/>
      <c r="N260" s="184" t="s">
        <v>33</v>
      </c>
      <c r="O260" s="185" t="s">
        <v>49</v>
      </c>
      <c r="P260" s="186">
        <f>I260+J260</f>
        <v>0</v>
      </c>
      <c r="Q260" s="186">
        <f>ROUND(I260*H260,2)</f>
        <v>0</v>
      </c>
      <c r="R260" s="186">
        <f>ROUND(J260*H260,2)</f>
        <v>0</v>
      </c>
      <c r="S260" s="65"/>
      <c r="T260" s="187">
        <f>S260*H260</f>
        <v>0</v>
      </c>
      <c r="U260" s="187">
        <v>0</v>
      </c>
      <c r="V260" s="187">
        <f>U260*H260</f>
        <v>0</v>
      </c>
      <c r="W260" s="187">
        <v>0</v>
      </c>
      <c r="X260" s="188">
        <f>W260*H260</f>
        <v>0</v>
      </c>
      <c r="Y260" s="35"/>
      <c r="Z260" s="35"/>
      <c r="AA260" s="35"/>
      <c r="AB260" s="35"/>
      <c r="AC260" s="35"/>
      <c r="AD260" s="35"/>
      <c r="AE260" s="35"/>
      <c r="AR260" s="189" t="s">
        <v>140</v>
      </c>
      <c r="AT260" s="189" t="s">
        <v>135</v>
      </c>
      <c r="AU260" s="189" t="s">
        <v>24</v>
      </c>
      <c r="AY260" s="18" t="s">
        <v>132</v>
      </c>
      <c r="BE260" s="190">
        <f>IF(O260="základní",K260,0)</f>
        <v>0</v>
      </c>
      <c r="BF260" s="190">
        <f>IF(O260="snížená",K260,0)</f>
        <v>0</v>
      </c>
      <c r="BG260" s="190">
        <f>IF(O260="zákl. přenesená",K260,0)</f>
        <v>0</v>
      </c>
      <c r="BH260" s="190">
        <f>IF(O260="sníž. přenesená",K260,0)</f>
        <v>0</v>
      </c>
      <c r="BI260" s="190">
        <f>IF(O260="nulová",K260,0)</f>
        <v>0</v>
      </c>
      <c r="BJ260" s="18" t="s">
        <v>24</v>
      </c>
      <c r="BK260" s="190">
        <f>ROUND(P260*H260,2)</f>
        <v>0</v>
      </c>
      <c r="BL260" s="18" t="s">
        <v>140</v>
      </c>
      <c r="BM260" s="189" t="s">
        <v>798</v>
      </c>
    </row>
    <row r="261" spans="1:47" s="2" customFormat="1" ht="11.25">
      <c r="A261" s="35"/>
      <c r="B261" s="36"/>
      <c r="C261" s="37"/>
      <c r="D261" s="191" t="s">
        <v>142</v>
      </c>
      <c r="E261" s="37"/>
      <c r="F261" s="192" t="s">
        <v>796</v>
      </c>
      <c r="G261" s="37"/>
      <c r="H261" s="37"/>
      <c r="I261" s="193"/>
      <c r="J261" s="193"/>
      <c r="K261" s="37"/>
      <c r="L261" s="37"/>
      <c r="M261" s="40"/>
      <c r="N261" s="194"/>
      <c r="O261" s="195"/>
      <c r="P261" s="65"/>
      <c r="Q261" s="65"/>
      <c r="R261" s="65"/>
      <c r="S261" s="65"/>
      <c r="T261" s="65"/>
      <c r="U261" s="65"/>
      <c r="V261" s="65"/>
      <c r="W261" s="65"/>
      <c r="X261" s="66"/>
      <c r="Y261" s="35"/>
      <c r="Z261" s="35"/>
      <c r="AA261" s="35"/>
      <c r="AB261" s="35"/>
      <c r="AC261" s="35"/>
      <c r="AD261" s="35"/>
      <c r="AE261" s="35"/>
      <c r="AT261" s="18" t="s">
        <v>142</v>
      </c>
      <c r="AU261" s="18" t="s">
        <v>24</v>
      </c>
    </row>
    <row r="262" spans="1:65" s="2" customFormat="1" ht="14.45" customHeight="1">
      <c r="A262" s="35"/>
      <c r="B262" s="36"/>
      <c r="C262" s="177" t="s">
        <v>300</v>
      </c>
      <c r="D262" s="177" t="s">
        <v>135</v>
      </c>
      <c r="E262" s="178" t="s">
        <v>799</v>
      </c>
      <c r="F262" s="179" t="s">
        <v>800</v>
      </c>
      <c r="G262" s="180" t="s">
        <v>162</v>
      </c>
      <c r="H262" s="181">
        <v>25</v>
      </c>
      <c r="I262" s="182"/>
      <c r="J262" s="182"/>
      <c r="K262" s="183">
        <f>ROUND(P262*H262,2)</f>
        <v>0</v>
      </c>
      <c r="L262" s="179" t="s">
        <v>33</v>
      </c>
      <c r="M262" s="40"/>
      <c r="N262" s="184" t="s">
        <v>33</v>
      </c>
      <c r="O262" s="185" t="s">
        <v>49</v>
      </c>
      <c r="P262" s="186">
        <f>I262+J262</f>
        <v>0</v>
      </c>
      <c r="Q262" s="186">
        <f>ROUND(I262*H262,2)</f>
        <v>0</v>
      </c>
      <c r="R262" s="186">
        <f>ROUND(J262*H262,2)</f>
        <v>0</v>
      </c>
      <c r="S262" s="65"/>
      <c r="T262" s="187">
        <f>S262*H262</f>
        <v>0</v>
      </c>
      <c r="U262" s="187">
        <v>0</v>
      </c>
      <c r="V262" s="187">
        <f>U262*H262</f>
        <v>0</v>
      </c>
      <c r="W262" s="187">
        <v>0</v>
      </c>
      <c r="X262" s="188">
        <f>W262*H262</f>
        <v>0</v>
      </c>
      <c r="Y262" s="35"/>
      <c r="Z262" s="35"/>
      <c r="AA262" s="35"/>
      <c r="AB262" s="35"/>
      <c r="AC262" s="35"/>
      <c r="AD262" s="35"/>
      <c r="AE262" s="35"/>
      <c r="AR262" s="189" t="s">
        <v>140</v>
      </c>
      <c r="AT262" s="189" t="s">
        <v>135</v>
      </c>
      <c r="AU262" s="189" t="s">
        <v>24</v>
      </c>
      <c r="AY262" s="18" t="s">
        <v>132</v>
      </c>
      <c r="BE262" s="190">
        <f>IF(O262="základní",K262,0)</f>
        <v>0</v>
      </c>
      <c r="BF262" s="190">
        <f>IF(O262="snížená",K262,0)</f>
        <v>0</v>
      </c>
      <c r="BG262" s="190">
        <f>IF(O262="zákl. přenesená",K262,0)</f>
        <v>0</v>
      </c>
      <c r="BH262" s="190">
        <f>IF(O262="sníž. přenesená",K262,0)</f>
        <v>0</v>
      </c>
      <c r="BI262" s="190">
        <f>IF(O262="nulová",K262,0)</f>
        <v>0</v>
      </c>
      <c r="BJ262" s="18" t="s">
        <v>24</v>
      </c>
      <c r="BK262" s="190">
        <f>ROUND(P262*H262,2)</f>
        <v>0</v>
      </c>
      <c r="BL262" s="18" t="s">
        <v>140</v>
      </c>
      <c r="BM262" s="189" t="s">
        <v>801</v>
      </c>
    </row>
    <row r="263" spans="1:47" s="2" customFormat="1" ht="11.25">
      <c r="A263" s="35"/>
      <c r="B263" s="36"/>
      <c r="C263" s="37"/>
      <c r="D263" s="191" t="s">
        <v>142</v>
      </c>
      <c r="E263" s="37"/>
      <c r="F263" s="192" t="s">
        <v>800</v>
      </c>
      <c r="G263" s="37"/>
      <c r="H263" s="37"/>
      <c r="I263" s="193"/>
      <c r="J263" s="193"/>
      <c r="K263" s="37"/>
      <c r="L263" s="37"/>
      <c r="M263" s="40"/>
      <c r="N263" s="194"/>
      <c r="O263" s="195"/>
      <c r="P263" s="65"/>
      <c r="Q263" s="65"/>
      <c r="R263" s="65"/>
      <c r="S263" s="65"/>
      <c r="T263" s="65"/>
      <c r="U263" s="65"/>
      <c r="V263" s="65"/>
      <c r="W263" s="65"/>
      <c r="X263" s="66"/>
      <c r="Y263" s="35"/>
      <c r="Z263" s="35"/>
      <c r="AA263" s="35"/>
      <c r="AB263" s="35"/>
      <c r="AC263" s="35"/>
      <c r="AD263" s="35"/>
      <c r="AE263" s="35"/>
      <c r="AT263" s="18" t="s">
        <v>142</v>
      </c>
      <c r="AU263" s="18" t="s">
        <v>24</v>
      </c>
    </row>
    <row r="264" spans="2:51" s="13" customFormat="1" ht="11.25">
      <c r="B264" s="196"/>
      <c r="C264" s="197"/>
      <c r="D264" s="191" t="s">
        <v>144</v>
      </c>
      <c r="E264" s="198" t="s">
        <v>33</v>
      </c>
      <c r="F264" s="199" t="s">
        <v>802</v>
      </c>
      <c r="G264" s="197"/>
      <c r="H264" s="200">
        <v>25</v>
      </c>
      <c r="I264" s="201"/>
      <c r="J264" s="201"/>
      <c r="K264" s="197"/>
      <c r="L264" s="197"/>
      <c r="M264" s="202"/>
      <c r="N264" s="203"/>
      <c r="O264" s="204"/>
      <c r="P264" s="204"/>
      <c r="Q264" s="204"/>
      <c r="R264" s="204"/>
      <c r="S264" s="204"/>
      <c r="T264" s="204"/>
      <c r="U264" s="204"/>
      <c r="V264" s="204"/>
      <c r="W264" s="204"/>
      <c r="X264" s="205"/>
      <c r="AT264" s="206" t="s">
        <v>144</v>
      </c>
      <c r="AU264" s="206" t="s">
        <v>24</v>
      </c>
      <c r="AV264" s="13" t="s">
        <v>89</v>
      </c>
      <c r="AW264" s="13" t="s">
        <v>5</v>
      </c>
      <c r="AX264" s="13" t="s">
        <v>24</v>
      </c>
      <c r="AY264" s="206" t="s">
        <v>132</v>
      </c>
    </row>
    <row r="265" spans="1:65" s="2" customFormat="1" ht="14.45" customHeight="1">
      <c r="A265" s="35"/>
      <c r="B265" s="36"/>
      <c r="C265" s="177" t="s">
        <v>306</v>
      </c>
      <c r="D265" s="177" t="s">
        <v>135</v>
      </c>
      <c r="E265" s="178" t="s">
        <v>803</v>
      </c>
      <c r="F265" s="179" t="s">
        <v>804</v>
      </c>
      <c r="G265" s="180" t="s">
        <v>138</v>
      </c>
      <c r="H265" s="181">
        <v>109.65</v>
      </c>
      <c r="I265" s="182"/>
      <c r="J265" s="182"/>
      <c r="K265" s="183">
        <f>ROUND(P265*H265,2)</f>
        <v>0</v>
      </c>
      <c r="L265" s="179" t="s">
        <v>33</v>
      </c>
      <c r="M265" s="40"/>
      <c r="N265" s="184" t="s">
        <v>33</v>
      </c>
      <c r="O265" s="185" t="s">
        <v>49</v>
      </c>
      <c r="P265" s="186">
        <f>I265+J265</f>
        <v>0</v>
      </c>
      <c r="Q265" s="186">
        <f>ROUND(I265*H265,2)</f>
        <v>0</v>
      </c>
      <c r="R265" s="186">
        <f>ROUND(J265*H265,2)</f>
        <v>0</v>
      </c>
      <c r="S265" s="65"/>
      <c r="T265" s="187">
        <f>S265*H265</f>
        <v>0</v>
      </c>
      <c r="U265" s="187">
        <v>0</v>
      </c>
      <c r="V265" s="187">
        <f>U265*H265</f>
        <v>0</v>
      </c>
      <c r="W265" s="187">
        <v>0</v>
      </c>
      <c r="X265" s="188">
        <f>W265*H265</f>
        <v>0</v>
      </c>
      <c r="Y265" s="35"/>
      <c r="Z265" s="35"/>
      <c r="AA265" s="35"/>
      <c r="AB265" s="35"/>
      <c r="AC265" s="35"/>
      <c r="AD265" s="35"/>
      <c r="AE265" s="35"/>
      <c r="AR265" s="189" t="s">
        <v>140</v>
      </c>
      <c r="AT265" s="189" t="s">
        <v>135</v>
      </c>
      <c r="AU265" s="189" t="s">
        <v>24</v>
      </c>
      <c r="AY265" s="18" t="s">
        <v>132</v>
      </c>
      <c r="BE265" s="190">
        <f>IF(O265="základní",K265,0)</f>
        <v>0</v>
      </c>
      <c r="BF265" s="190">
        <f>IF(O265="snížená",K265,0)</f>
        <v>0</v>
      </c>
      <c r="BG265" s="190">
        <f>IF(O265="zákl. přenesená",K265,0)</f>
        <v>0</v>
      </c>
      <c r="BH265" s="190">
        <f>IF(O265="sníž. přenesená",K265,0)</f>
        <v>0</v>
      </c>
      <c r="BI265" s="190">
        <f>IF(O265="nulová",K265,0)</f>
        <v>0</v>
      </c>
      <c r="BJ265" s="18" t="s">
        <v>24</v>
      </c>
      <c r="BK265" s="190">
        <f>ROUND(P265*H265,2)</f>
        <v>0</v>
      </c>
      <c r="BL265" s="18" t="s">
        <v>140</v>
      </c>
      <c r="BM265" s="189" t="s">
        <v>805</v>
      </c>
    </row>
    <row r="266" spans="1:47" s="2" customFormat="1" ht="11.25">
      <c r="A266" s="35"/>
      <c r="B266" s="36"/>
      <c r="C266" s="37"/>
      <c r="D266" s="191" t="s">
        <v>142</v>
      </c>
      <c r="E266" s="37"/>
      <c r="F266" s="192" t="s">
        <v>804</v>
      </c>
      <c r="G266" s="37"/>
      <c r="H266" s="37"/>
      <c r="I266" s="193"/>
      <c r="J266" s="193"/>
      <c r="K266" s="37"/>
      <c r="L266" s="37"/>
      <c r="M266" s="40"/>
      <c r="N266" s="194"/>
      <c r="O266" s="195"/>
      <c r="P266" s="65"/>
      <c r="Q266" s="65"/>
      <c r="R266" s="65"/>
      <c r="S266" s="65"/>
      <c r="T266" s="65"/>
      <c r="U266" s="65"/>
      <c r="V266" s="65"/>
      <c r="W266" s="65"/>
      <c r="X266" s="66"/>
      <c r="Y266" s="35"/>
      <c r="Z266" s="35"/>
      <c r="AA266" s="35"/>
      <c r="AB266" s="35"/>
      <c r="AC266" s="35"/>
      <c r="AD266" s="35"/>
      <c r="AE266" s="35"/>
      <c r="AT266" s="18" t="s">
        <v>142</v>
      </c>
      <c r="AU266" s="18" t="s">
        <v>24</v>
      </c>
    </row>
    <row r="267" spans="2:51" s="14" customFormat="1" ht="11.25">
      <c r="B267" s="207"/>
      <c r="C267" s="208"/>
      <c r="D267" s="191" t="s">
        <v>144</v>
      </c>
      <c r="E267" s="209" t="s">
        <v>33</v>
      </c>
      <c r="F267" s="210" t="s">
        <v>806</v>
      </c>
      <c r="G267" s="208"/>
      <c r="H267" s="209" t="s">
        <v>33</v>
      </c>
      <c r="I267" s="211"/>
      <c r="J267" s="211"/>
      <c r="K267" s="208"/>
      <c r="L267" s="208"/>
      <c r="M267" s="212"/>
      <c r="N267" s="213"/>
      <c r="O267" s="214"/>
      <c r="P267" s="214"/>
      <c r="Q267" s="214"/>
      <c r="R267" s="214"/>
      <c r="S267" s="214"/>
      <c r="T267" s="214"/>
      <c r="U267" s="214"/>
      <c r="V267" s="214"/>
      <c r="W267" s="214"/>
      <c r="X267" s="215"/>
      <c r="AT267" s="216" t="s">
        <v>144</v>
      </c>
      <c r="AU267" s="216" t="s">
        <v>24</v>
      </c>
      <c r="AV267" s="14" t="s">
        <v>24</v>
      </c>
      <c r="AW267" s="14" t="s">
        <v>5</v>
      </c>
      <c r="AX267" s="14" t="s">
        <v>80</v>
      </c>
      <c r="AY267" s="216" t="s">
        <v>132</v>
      </c>
    </row>
    <row r="268" spans="2:51" s="13" customFormat="1" ht="11.25">
      <c r="B268" s="196"/>
      <c r="C268" s="197"/>
      <c r="D268" s="191" t="s">
        <v>144</v>
      </c>
      <c r="E268" s="198" t="s">
        <v>33</v>
      </c>
      <c r="F268" s="199" t="s">
        <v>746</v>
      </c>
      <c r="G268" s="197"/>
      <c r="H268" s="200">
        <v>14.12</v>
      </c>
      <c r="I268" s="201"/>
      <c r="J268" s="201"/>
      <c r="K268" s="197"/>
      <c r="L268" s="197"/>
      <c r="M268" s="202"/>
      <c r="N268" s="203"/>
      <c r="O268" s="204"/>
      <c r="P268" s="204"/>
      <c r="Q268" s="204"/>
      <c r="R268" s="204"/>
      <c r="S268" s="204"/>
      <c r="T268" s="204"/>
      <c r="U268" s="204"/>
      <c r="V268" s="204"/>
      <c r="W268" s="204"/>
      <c r="X268" s="205"/>
      <c r="AT268" s="206" t="s">
        <v>144</v>
      </c>
      <c r="AU268" s="206" t="s">
        <v>24</v>
      </c>
      <c r="AV268" s="13" t="s">
        <v>89</v>
      </c>
      <c r="AW268" s="13" t="s">
        <v>5</v>
      </c>
      <c r="AX268" s="13" t="s">
        <v>80</v>
      </c>
      <c r="AY268" s="206" t="s">
        <v>132</v>
      </c>
    </row>
    <row r="269" spans="2:51" s="13" customFormat="1" ht="11.25">
      <c r="B269" s="196"/>
      <c r="C269" s="197"/>
      <c r="D269" s="191" t="s">
        <v>144</v>
      </c>
      <c r="E269" s="198" t="s">
        <v>33</v>
      </c>
      <c r="F269" s="199" t="s">
        <v>752</v>
      </c>
      <c r="G269" s="197"/>
      <c r="H269" s="200">
        <v>30.3</v>
      </c>
      <c r="I269" s="201"/>
      <c r="J269" s="201"/>
      <c r="K269" s="197"/>
      <c r="L269" s="197"/>
      <c r="M269" s="202"/>
      <c r="N269" s="203"/>
      <c r="O269" s="204"/>
      <c r="P269" s="204"/>
      <c r="Q269" s="204"/>
      <c r="R269" s="204"/>
      <c r="S269" s="204"/>
      <c r="T269" s="204"/>
      <c r="U269" s="204"/>
      <c r="V269" s="204"/>
      <c r="W269" s="204"/>
      <c r="X269" s="205"/>
      <c r="AT269" s="206" t="s">
        <v>144</v>
      </c>
      <c r="AU269" s="206" t="s">
        <v>24</v>
      </c>
      <c r="AV269" s="13" t="s">
        <v>89</v>
      </c>
      <c r="AW269" s="13" t="s">
        <v>5</v>
      </c>
      <c r="AX269" s="13" t="s">
        <v>80</v>
      </c>
      <c r="AY269" s="206" t="s">
        <v>132</v>
      </c>
    </row>
    <row r="270" spans="2:51" s="13" customFormat="1" ht="11.25">
      <c r="B270" s="196"/>
      <c r="C270" s="197"/>
      <c r="D270" s="191" t="s">
        <v>144</v>
      </c>
      <c r="E270" s="198" t="s">
        <v>33</v>
      </c>
      <c r="F270" s="199" t="s">
        <v>807</v>
      </c>
      <c r="G270" s="197"/>
      <c r="H270" s="200">
        <v>39.6</v>
      </c>
      <c r="I270" s="201"/>
      <c r="J270" s="201"/>
      <c r="K270" s="197"/>
      <c r="L270" s="197"/>
      <c r="M270" s="202"/>
      <c r="N270" s="203"/>
      <c r="O270" s="204"/>
      <c r="P270" s="204"/>
      <c r="Q270" s="204"/>
      <c r="R270" s="204"/>
      <c r="S270" s="204"/>
      <c r="T270" s="204"/>
      <c r="U270" s="204"/>
      <c r="V270" s="204"/>
      <c r="W270" s="204"/>
      <c r="X270" s="205"/>
      <c r="AT270" s="206" t="s">
        <v>144</v>
      </c>
      <c r="AU270" s="206" t="s">
        <v>24</v>
      </c>
      <c r="AV270" s="13" t="s">
        <v>89</v>
      </c>
      <c r="AW270" s="13" t="s">
        <v>5</v>
      </c>
      <c r="AX270" s="13" t="s">
        <v>80</v>
      </c>
      <c r="AY270" s="206" t="s">
        <v>132</v>
      </c>
    </row>
    <row r="271" spans="2:51" s="13" customFormat="1" ht="11.25">
      <c r="B271" s="196"/>
      <c r="C271" s="197"/>
      <c r="D271" s="191" t="s">
        <v>144</v>
      </c>
      <c r="E271" s="198" t="s">
        <v>33</v>
      </c>
      <c r="F271" s="199" t="s">
        <v>758</v>
      </c>
      <c r="G271" s="197"/>
      <c r="H271" s="200">
        <v>15.13</v>
      </c>
      <c r="I271" s="201"/>
      <c r="J271" s="201"/>
      <c r="K271" s="197"/>
      <c r="L271" s="197"/>
      <c r="M271" s="202"/>
      <c r="N271" s="203"/>
      <c r="O271" s="204"/>
      <c r="P271" s="204"/>
      <c r="Q271" s="204"/>
      <c r="R271" s="204"/>
      <c r="S271" s="204"/>
      <c r="T271" s="204"/>
      <c r="U271" s="204"/>
      <c r="V271" s="204"/>
      <c r="W271" s="204"/>
      <c r="X271" s="205"/>
      <c r="AT271" s="206" t="s">
        <v>144</v>
      </c>
      <c r="AU271" s="206" t="s">
        <v>24</v>
      </c>
      <c r="AV271" s="13" t="s">
        <v>89</v>
      </c>
      <c r="AW271" s="13" t="s">
        <v>5</v>
      </c>
      <c r="AX271" s="13" t="s">
        <v>80</v>
      </c>
      <c r="AY271" s="206" t="s">
        <v>132</v>
      </c>
    </row>
    <row r="272" spans="2:51" s="13" customFormat="1" ht="11.25">
      <c r="B272" s="196"/>
      <c r="C272" s="197"/>
      <c r="D272" s="191" t="s">
        <v>144</v>
      </c>
      <c r="E272" s="198" t="s">
        <v>33</v>
      </c>
      <c r="F272" s="199" t="s">
        <v>808</v>
      </c>
      <c r="G272" s="197"/>
      <c r="H272" s="200">
        <v>3.7</v>
      </c>
      <c r="I272" s="201"/>
      <c r="J272" s="201"/>
      <c r="K272" s="197"/>
      <c r="L272" s="197"/>
      <c r="M272" s="202"/>
      <c r="N272" s="203"/>
      <c r="O272" s="204"/>
      <c r="P272" s="204"/>
      <c r="Q272" s="204"/>
      <c r="R272" s="204"/>
      <c r="S272" s="204"/>
      <c r="T272" s="204"/>
      <c r="U272" s="204"/>
      <c r="V272" s="204"/>
      <c r="W272" s="204"/>
      <c r="X272" s="205"/>
      <c r="AT272" s="206" t="s">
        <v>144</v>
      </c>
      <c r="AU272" s="206" t="s">
        <v>24</v>
      </c>
      <c r="AV272" s="13" t="s">
        <v>89</v>
      </c>
      <c r="AW272" s="13" t="s">
        <v>5</v>
      </c>
      <c r="AX272" s="13" t="s">
        <v>80</v>
      </c>
      <c r="AY272" s="206" t="s">
        <v>132</v>
      </c>
    </row>
    <row r="273" spans="2:51" s="13" customFormat="1" ht="11.25">
      <c r="B273" s="196"/>
      <c r="C273" s="197"/>
      <c r="D273" s="191" t="s">
        <v>144</v>
      </c>
      <c r="E273" s="198" t="s">
        <v>33</v>
      </c>
      <c r="F273" s="199" t="s">
        <v>809</v>
      </c>
      <c r="G273" s="197"/>
      <c r="H273" s="200">
        <v>6.8</v>
      </c>
      <c r="I273" s="201"/>
      <c r="J273" s="201"/>
      <c r="K273" s="197"/>
      <c r="L273" s="197"/>
      <c r="M273" s="202"/>
      <c r="N273" s="203"/>
      <c r="O273" s="204"/>
      <c r="P273" s="204"/>
      <c r="Q273" s="204"/>
      <c r="R273" s="204"/>
      <c r="S273" s="204"/>
      <c r="T273" s="204"/>
      <c r="U273" s="204"/>
      <c r="V273" s="204"/>
      <c r="W273" s="204"/>
      <c r="X273" s="205"/>
      <c r="AT273" s="206" t="s">
        <v>144</v>
      </c>
      <c r="AU273" s="206" t="s">
        <v>24</v>
      </c>
      <c r="AV273" s="13" t="s">
        <v>89</v>
      </c>
      <c r="AW273" s="13" t="s">
        <v>5</v>
      </c>
      <c r="AX273" s="13" t="s">
        <v>80</v>
      </c>
      <c r="AY273" s="206" t="s">
        <v>132</v>
      </c>
    </row>
    <row r="274" spans="2:63" s="12" customFormat="1" ht="25.9" customHeight="1">
      <c r="B274" s="160"/>
      <c r="C274" s="161"/>
      <c r="D274" s="162" t="s">
        <v>79</v>
      </c>
      <c r="E274" s="163" t="s">
        <v>601</v>
      </c>
      <c r="F274" s="163" t="s">
        <v>602</v>
      </c>
      <c r="G274" s="161"/>
      <c r="H274" s="161"/>
      <c r="I274" s="164"/>
      <c r="J274" s="164"/>
      <c r="K274" s="165">
        <f>BK274</f>
        <v>0</v>
      </c>
      <c r="L274" s="161"/>
      <c r="M274" s="166"/>
      <c r="N274" s="167"/>
      <c r="O274" s="168"/>
      <c r="P274" s="168"/>
      <c r="Q274" s="169">
        <f>SUM(Q275:Q276)</f>
        <v>0</v>
      </c>
      <c r="R274" s="169">
        <f>SUM(R275:R276)</f>
        <v>0</v>
      </c>
      <c r="S274" s="168"/>
      <c r="T274" s="170">
        <f>SUM(T275:T276)</f>
        <v>0</v>
      </c>
      <c r="U274" s="168"/>
      <c r="V274" s="170">
        <f>SUM(V275:V276)</f>
        <v>0</v>
      </c>
      <c r="W274" s="168"/>
      <c r="X274" s="171">
        <f>SUM(X275:X276)</f>
        <v>0</v>
      </c>
      <c r="AR274" s="172" t="s">
        <v>172</v>
      </c>
      <c r="AT274" s="173" t="s">
        <v>79</v>
      </c>
      <c r="AU274" s="173" t="s">
        <v>80</v>
      </c>
      <c r="AY274" s="172" t="s">
        <v>132</v>
      </c>
      <c r="BK274" s="174">
        <f>SUM(BK275:BK276)</f>
        <v>0</v>
      </c>
    </row>
    <row r="275" spans="1:65" s="2" customFormat="1" ht="14.45" customHeight="1">
      <c r="A275" s="35"/>
      <c r="B275" s="36"/>
      <c r="C275" s="177" t="s">
        <v>283</v>
      </c>
      <c r="D275" s="177" t="s">
        <v>135</v>
      </c>
      <c r="E275" s="178" t="s">
        <v>615</v>
      </c>
      <c r="F275" s="179" t="s">
        <v>616</v>
      </c>
      <c r="G275" s="180" t="s">
        <v>617</v>
      </c>
      <c r="H275" s="239"/>
      <c r="I275" s="182"/>
      <c r="J275" s="182"/>
      <c r="K275" s="183">
        <f>ROUND(P275*H275,2)</f>
        <v>0</v>
      </c>
      <c r="L275" s="179" t="s">
        <v>33</v>
      </c>
      <c r="M275" s="40"/>
      <c r="N275" s="184" t="s">
        <v>33</v>
      </c>
      <c r="O275" s="185" t="s">
        <v>49</v>
      </c>
      <c r="P275" s="186">
        <f>I275+J275</f>
        <v>0</v>
      </c>
      <c r="Q275" s="186">
        <f>ROUND(I275*H275,2)</f>
        <v>0</v>
      </c>
      <c r="R275" s="186">
        <f>ROUND(J275*H275,2)</f>
        <v>0</v>
      </c>
      <c r="S275" s="65"/>
      <c r="T275" s="187">
        <f>S275*H275</f>
        <v>0</v>
      </c>
      <c r="U275" s="187">
        <v>0</v>
      </c>
      <c r="V275" s="187">
        <f>U275*H275</f>
        <v>0</v>
      </c>
      <c r="W275" s="187">
        <v>0</v>
      </c>
      <c r="X275" s="188">
        <f>W275*H275</f>
        <v>0</v>
      </c>
      <c r="Y275" s="35"/>
      <c r="Z275" s="35"/>
      <c r="AA275" s="35"/>
      <c r="AB275" s="35"/>
      <c r="AC275" s="35"/>
      <c r="AD275" s="35"/>
      <c r="AE275" s="35"/>
      <c r="AR275" s="189" t="s">
        <v>140</v>
      </c>
      <c r="AT275" s="189" t="s">
        <v>135</v>
      </c>
      <c r="AU275" s="189" t="s">
        <v>24</v>
      </c>
      <c r="AY275" s="18" t="s">
        <v>132</v>
      </c>
      <c r="BE275" s="190">
        <f>IF(O275="základní",K275,0)</f>
        <v>0</v>
      </c>
      <c r="BF275" s="190">
        <f>IF(O275="snížená",K275,0)</f>
        <v>0</v>
      </c>
      <c r="BG275" s="190">
        <f>IF(O275="zákl. přenesená",K275,0)</f>
        <v>0</v>
      </c>
      <c r="BH275" s="190">
        <f>IF(O275="sníž. přenesená",K275,0)</f>
        <v>0</v>
      </c>
      <c r="BI275" s="190">
        <f>IF(O275="nulová",K275,0)</f>
        <v>0</v>
      </c>
      <c r="BJ275" s="18" t="s">
        <v>24</v>
      </c>
      <c r="BK275" s="190">
        <f>ROUND(P275*H275,2)</f>
        <v>0</v>
      </c>
      <c r="BL275" s="18" t="s">
        <v>140</v>
      </c>
      <c r="BM275" s="189" t="s">
        <v>810</v>
      </c>
    </row>
    <row r="276" spans="1:47" s="2" customFormat="1" ht="11.25">
      <c r="A276" s="35"/>
      <c r="B276" s="36"/>
      <c r="C276" s="37"/>
      <c r="D276" s="191" t="s">
        <v>142</v>
      </c>
      <c r="E276" s="37"/>
      <c r="F276" s="192" t="s">
        <v>616</v>
      </c>
      <c r="G276" s="37"/>
      <c r="H276" s="37"/>
      <c r="I276" s="193"/>
      <c r="J276" s="193"/>
      <c r="K276" s="37"/>
      <c r="L276" s="37"/>
      <c r="M276" s="40"/>
      <c r="N276" s="240"/>
      <c r="O276" s="241"/>
      <c r="P276" s="242"/>
      <c r="Q276" s="242"/>
      <c r="R276" s="242"/>
      <c r="S276" s="242"/>
      <c r="T276" s="242"/>
      <c r="U276" s="242"/>
      <c r="V276" s="242"/>
      <c r="W276" s="242"/>
      <c r="X276" s="243"/>
      <c r="Y276" s="35"/>
      <c r="Z276" s="35"/>
      <c r="AA276" s="35"/>
      <c r="AB276" s="35"/>
      <c r="AC276" s="35"/>
      <c r="AD276" s="35"/>
      <c r="AE276" s="35"/>
      <c r="AT276" s="18" t="s">
        <v>142</v>
      </c>
      <c r="AU276" s="18" t="s">
        <v>24</v>
      </c>
    </row>
    <row r="277" spans="1:31" s="2" customFormat="1" ht="6.95" customHeight="1">
      <c r="A277" s="35"/>
      <c r="B277" s="48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0"/>
      <c r="N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</row>
  </sheetData>
  <sheetProtection algorithmName="SHA-512" hashValue="90O2NNR7Eq/qQbLraGNQGCMRzqG+ZR8x0TELkA4cJdASy8feW+YepiK3OSGatKToQk2XkqDg03SYY5X5yMsdAg==" saltValue="iNmRcMrSo6z70jLJ2LgUdf8lsVLcTPxfvcFTlQm90pBWqA9Xhu8XiIxzHWJJDSbfcOeySYtN4pCs4R3gM0SNaQ==" spinCount="100000" sheet="1" objects="1" scenarios="1" formatColumns="0" formatRows="0" autoFilter="0"/>
  <autoFilter ref="C91:L276"/>
  <mergeCells count="9">
    <mergeCell ref="E52:H52"/>
    <mergeCell ref="E82:H82"/>
    <mergeCell ref="E84:H84"/>
    <mergeCell ref="M2:Z2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6" customFormat="1" ht="45" customHeight="1">
      <c r="B3" s="248"/>
      <c r="C3" s="376" t="s">
        <v>811</v>
      </c>
      <c r="D3" s="376"/>
      <c r="E3" s="376"/>
      <c r="F3" s="376"/>
      <c r="G3" s="376"/>
      <c r="H3" s="376"/>
      <c r="I3" s="376"/>
      <c r="J3" s="376"/>
      <c r="K3" s="249"/>
    </row>
    <row r="4" spans="2:11" s="1" customFormat="1" ht="25.5" customHeight="1">
      <c r="B4" s="250"/>
      <c r="C4" s="381" t="s">
        <v>812</v>
      </c>
      <c r="D4" s="381"/>
      <c r="E4" s="381"/>
      <c r="F4" s="381"/>
      <c r="G4" s="381"/>
      <c r="H4" s="381"/>
      <c r="I4" s="381"/>
      <c r="J4" s="381"/>
      <c r="K4" s="251"/>
    </row>
    <row r="5" spans="2:11" s="1" customFormat="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50"/>
      <c r="C6" s="380" t="s">
        <v>813</v>
      </c>
      <c r="D6" s="380"/>
      <c r="E6" s="380"/>
      <c r="F6" s="380"/>
      <c r="G6" s="380"/>
      <c r="H6" s="380"/>
      <c r="I6" s="380"/>
      <c r="J6" s="380"/>
      <c r="K6" s="251"/>
    </row>
    <row r="7" spans="2:11" s="1" customFormat="1" ht="15" customHeight="1">
      <c r="B7" s="254"/>
      <c r="C7" s="380" t="s">
        <v>814</v>
      </c>
      <c r="D7" s="380"/>
      <c r="E7" s="380"/>
      <c r="F7" s="380"/>
      <c r="G7" s="380"/>
      <c r="H7" s="380"/>
      <c r="I7" s="380"/>
      <c r="J7" s="380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380" t="s">
        <v>815</v>
      </c>
      <c r="D9" s="380"/>
      <c r="E9" s="380"/>
      <c r="F9" s="380"/>
      <c r="G9" s="380"/>
      <c r="H9" s="380"/>
      <c r="I9" s="380"/>
      <c r="J9" s="380"/>
      <c r="K9" s="251"/>
    </row>
    <row r="10" spans="2:11" s="1" customFormat="1" ht="15" customHeight="1">
      <c r="B10" s="254"/>
      <c r="C10" s="253"/>
      <c r="D10" s="380" t="s">
        <v>816</v>
      </c>
      <c r="E10" s="380"/>
      <c r="F10" s="380"/>
      <c r="G10" s="380"/>
      <c r="H10" s="380"/>
      <c r="I10" s="380"/>
      <c r="J10" s="380"/>
      <c r="K10" s="251"/>
    </row>
    <row r="11" spans="2:11" s="1" customFormat="1" ht="15" customHeight="1">
      <c r="B11" s="254"/>
      <c r="C11" s="255"/>
      <c r="D11" s="380" t="s">
        <v>817</v>
      </c>
      <c r="E11" s="380"/>
      <c r="F11" s="380"/>
      <c r="G11" s="380"/>
      <c r="H11" s="380"/>
      <c r="I11" s="380"/>
      <c r="J11" s="380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818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380" t="s">
        <v>819</v>
      </c>
      <c r="E15" s="380"/>
      <c r="F15" s="380"/>
      <c r="G15" s="380"/>
      <c r="H15" s="380"/>
      <c r="I15" s="380"/>
      <c r="J15" s="380"/>
      <c r="K15" s="251"/>
    </row>
    <row r="16" spans="2:11" s="1" customFormat="1" ht="15" customHeight="1">
      <c r="B16" s="254"/>
      <c r="C16" s="255"/>
      <c r="D16" s="380" t="s">
        <v>820</v>
      </c>
      <c r="E16" s="380"/>
      <c r="F16" s="380"/>
      <c r="G16" s="380"/>
      <c r="H16" s="380"/>
      <c r="I16" s="380"/>
      <c r="J16" s="380"/>
      <c r="K16" s="251"/>
    </row>
    <row r="17" spans="2:11" s="1" customFormat="1" ht="15" customHeight="1">
      <c r="B17" s="254"/>
      <c r="C17" s="255"/>
      <c r="D17" s="380" t="s">
        <v>821</v>
      </c>
      <c r="E17" s="380"/>
      <c r="F17" s="380"/>
      <c r="G17" s="380"/>
      <c r="H17" s="380"/>
      <c r="I17" s="380"/>
      <c r="J17" s="380"/>
      <c r="K17" s="251"/>
    </row>
    <row r="18" spans="2:11" s="1" customFormat="1" ht="15" customHeight="1">
      <c r="B18" s="254"/>
      <c r="C18" s="255"/>
      <c r="D18" s="255"/>
      <c r="E18" s="257" t="s">
        <v>87</v>
      </c>
      <c r="F18" s="380" t="s">
        <v>822</v>
      </c>
      <c r="G18" s="380"/>
      <c r="H18" s="380"/>
      <c r="I18" s="380"/>
      <c r="J18" s="380"/>
      <c r="K18" s="251"/>
    </row>
    <row r="19" spans="2:11" s="1" customFormat="1" ht="15" customHeight="1">
      <c r="B19" s="254"/>
      <c r="C19" s="255"/>
      <c r="D19" s="255"/>
      <c r="E19" s="257" t="s">
        <v>823</v>
      </c>
      <c r="F19" s="380" t="s">
        <v>824</v>
      </c>
      <c r="G19" s="380"/>
      <c r="H19" s="380"/>
      <c r="I19" s="380"/>
      <c r="J19" s="380"/>
      <c r="K19" s="251"/>
    </row>
    <row r="20" spans="2:11" s="1" customFormat="1" ht="15" customHeight="1">
      <c r="B20" s="254"/>
      <c r="C20" s="255"/>
      <c r="D20" s="255"/>
      <c r="E20" s="257" t="s">
        <v>825</v>
      </c>
      <c r="F20" s="380" t="s">
        <v>826</v>
      </c>
      <c r="G20" s="380"/>
      <c r="H20" s="380"/>
      <c r="I20" s="380"/>
      <c r="J20" s="380"/>
      <c r="K20" s="251"/>
    </row>
    <row r="21" spans="2:11" s="1" customFormat="1" ht="15" customHeight="1">
      <c r="B21" s="254"/>
      <c r="C21" s="255"/>
      <c r="D21" s="255"/>
      <c r="E21" s="257" t="s">
        <v>827</v>
      </c>
      <c r="F21" s="380" t="s">
        <v>828</v>
      </c>
      <c r="G21" s="380"/>
      <c r="H21" s="380"/>
      <c r="I21" s="380"/>
      <c r="J21" s="380"/>
      <c r="K21" s="251"/>
    </row>
    <row r="22" spans="2:11" s="1" customFormat="1" ht="15" customHeight="1">
      <c r="B22" s="254"/>
      <c r="C22" s="255"/>
      <c r="D22" s="255"/>
      <c r="E22" s="257" t="s">
        <v>793</v>
      </c>
      <c r="F22" s="380" t="s">
        <v>794</v>
      </c>
      <c r="G22" s="380"/>
      <c r="H22" s="380"/>
      <c r="I22" s="380"/>
      <c r="J22" s="380"/>
      <c r="K22" s="251"/>
    </row>
    <row r="23" spans="2:11" s="1" customFormat="1" ht="15" customHeight="1">
      <c r="B23" s="254"/>
      <c r="C23" s="255"/>
      <c r="D23" s="255"/>
      <c r="E23" s="257" t="s">
        <v>829</v>
      </c>
      <c r="F23" s="380" t="s">
        <v>830</v>
      </c>
      <c r="G23" s="380"/>
      <c r="H23" s="380"/>
      <c r="I23" s="380"/>
      <c r="J23" s="380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380" t="s">
        <v>831</v>
      </c>
      <c r="D25" s="380"/>
      <c r="E25" s="380"/>
      <c r="F25" s="380"/>
      <c r="G25" s="380"/>
      <c r="H25" s="380"/>
      <c r="I25" s="380"/>
      <c r="J25" s="380"/>
      <c r="K25" s="251"/>
    </row>
    <row r="26" spans="2:11" s="1" customFormat="1" ht="15" customHeight="1">
      <c r="B26" s="254"/>
      <c r="C26" s="380" t="s">
        <v>832</v>
      </c>
      <c r="D26" s="380"/>
      <c r="E26" s="380"/>
      <c r="F26" s="380"/>
      <c r="G26" s="380"/>
      <c r="H26" s="380"/>
      <c r="I26" s="380"/>
      <c r="J26" s="380"/>
      <c r="K26" s="251"/>
    </row>
    <row r="27" spans="2:11" s="1" customFormat="1" ht="15" customHeight="1">
      <c r="B27" s="254"/>
      <c r="C27" s="253"/>
      <c r="D27" s="380" t="s">
        <v>833</v>
      </c>
      <c r="E27" s="380"/>
      <c r="F27" s="380"/>
      <c r="G27" s="380"/>
      <c r="H27" s="380"/>
      <c r="I27" s="380"/>
      <c r="J27" s="380"/>
      <c r="K27" s="251"/>
    </row>
    <row r="28" spans="2:11" s="1" customFormat="1" ht="15" customHeight="1">
      <c r="B28" s="254"/>
      <c r="C28" s="255"/>
      <c r="D28" s="380" t="s">
        <v>834</v>
      </c>
      <c r="E28" s="380"/>
      <c r="F28" s="380"/>
      <c r="G28" s="380"/>
      <c r="H28" s="380"/>
      <c r="I28" s="380"/>
      <c r="J28" s="380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380" t="s">
        <v>835</v>
      </c>
      <c r="E30" s="380"/>
      <c r="F30" s="380"/>
      <c r="G30" s="380"/>
      <c r="H30" s="380"/>
      <c r="I30" s="380"/>
      <c r="J30" s="380"/>
      <c r="K30" s="251"/>
    </row>
    <row r="31" spans="2:11" s="1" customFormat="1" ht="15" customHeight="1">
      <c r="B31" s="254"/>
      <c r="C31" s="255"/>
      <c r="D31" s="380" t="s">
        <v>836</v>
      </c>
      <c r="E31" s="380"/>
      <c r="F31" s="380"/>
      <c r="G31" s="380"/>
      <c r="H31" s="380"/>
      <c r="I31" s="380"/>
      <c r="J31" s="380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380" t="s">
        <v>837</v>
      </c>
      <c r="E33" s="380"/>
      <c r="F33" s="380"/>
      <c r="G33" s="380"/>
      <c r="H33" s="380"/>
      <c r="I33" s="380"/>
      <c r="J33" s="380"/>
      <c r="K33" s="251"/>
    </row>
    <row r="34" spans="2:11" s="1" customFormat="1" ht="15" customHeight="1">
      <c r="B34" s="254"/>
      <c r="C34" s="255"/>
      <c r="D34" s="380" t="s">
        <v>838</v>
      </c>
      <c r="E34" s="380"/>
      <c r="F34" s="380"/>
      <c r="G34" s="380"/>
      <c r="H34" s="380"/>
      <c r="I34" s="380"/>
      <c r="J34" s="380"/>
      <c r="K34" s="251"/>
    </row>
    <row r="35" spans="2:11" s="1" customFormat="1" ht="15" customHeight="1">
      <c r="B35" s="254"/>
      <c r="C35" s="255"/>
      <c r="D35" s="380" t="s">
        <v>839</v>
      </c>
      <c r="E35" s="380"/>
      <c r="F35" s="380"/>
      <c r="G35" s="380"/>
      <c r="H35" s="380"/>
      <c r="I35" s="380"/>
      <c r="J35" s="380"/>
      <c r="K35" s="251"/>
    </row>
    <row r="36" spans="2:11" s="1" customFormat="1" ht="15" customHeight="1">
      <c r="B36" s="254"/>
      <c r="C36" s="255"/>
      <c r="D36" s="253"/>
      <c r="E36" s="256" t="s">
        <v>115</v>
      </c>
      <c r="F36" s="253"/>
      <c r="G36" s="380" t="s">
        <v>840</v>
      </c>
      <c r="H36" s="380"/>
      <c r="I36" s="380"/>
      <c r="J36" s="380"/>
      <c r="K36" s="251"/>
    </row>
    <row r="37" spans="2:11" s="1" customFormat="1" ht="30.75" customHeight="1">
      <c r="B37" s="254"/>
      <c r="C37" s="255"/>
      <c r="D37" s="253"/>
      <c r="E37" s="256" t="s">
        <v>841</v>
      </c>
      <c r="F37" s="253"/>
      <c r="G37" s="380" t="s">
        <v>842</v>
      </c>
      <c r="H37" s="380"/>
      <c r="I37" s="380"/>
      <c r="J37" s="380"/>
      <c r="K37" s="251"/>
    </row>
    <row r="38" spans="2:11" s="1" customFormat="1" ht="15" customHeight="1">
      <c r="B38" s="254"/>
      <c r="C38" s="255"/>
      <c r="D38" s="253"/>
      <c r="E38" s="256" t="s">
        <v>59</v>
      </c>
      <c r="F38" s="253"/>
      <c r="G38" s="380" t="s">
        <v>843</v>
      </c>
      <c r="H38" s="380"/>
      <c r="I38" s="380"/>
      <c r="J38" s="380"/>
      <c r="K38" s="251"/>
    </row>
    <row r="39" spans="2:11" s="1" customFormat="1" ht="15" customHeight="1">
      <c r="B39" s="254"/>
      <c r="C39" s="255"/>
      <c r="D39" s="253"/>
      <c r="E39" s="256" t="s">
        <v>60</v>
      </c>
      <c r="F39" s="253"/>
      <c r="G39" s="380" t="s">
        <v>844</v>
      </c>
      <c r="H39" s="380"/>
      <c r="I39" s="380"/>
      <c r="J39" s="380"/>
      <c r="K39" s="251"/>
    </row>
    <row r="40" spans="2:11" s="1" customFormat="1" ht="15" customHeight="1">
      <c r="B40" s="254"/>
      <c r="C40" s="255"/>
      <c r="D40" s="253"/>
      <c r="E40" s="256" t="s">
        <v>116</v>
      </c>
      <c r="F40" s="253"/>
      <c r="G40" s="380" t="s">
        <v>845</v>
      </c>
      <c r="H40" s="380"/>
      <c r="I40" s="380"/>
      <c r="J40" s="380"/>
      <c r="K40" s="251"/>
    </row>
    <row r="41" spans="2:11" s="1" customFormat="1" ht="15" customHeight="1">
      <c r="B41" s="254"/>
      <c r="C41" s="255"/>
      <c r="D41" s="253"/>
      <c r="E41" s="256" t="s">
        <v>117</v>
      </c>
      <c r="F41" s="253"/>
      <c r="G41" s="380" t="s">
        <v>846</v>
      </c>
      <c r="H41" s="380"/>
      <c r="I41" s="380"/>
      <c r="J41" s="380"/>
      <c r="K41" s="251"/>
    </row>
    <row r="42" spans="2:11" s="1" customFormat="1" ht="15" customHeight="1">
      <c r="B42" s="254"/>
      <c r="C42" s="255"/>
      <c r="D42" s="253"/>
      <c r="E42" s="256" t="s">
        <v>847</v>
      </c>
      <c r="F42" s="253"/>
      <c r="G42" s="380" t="s">
        <v>848</v>
      </c>
      <c r="H42" s="380"/>
      <c r="I42" s="380"/>
      <c r="J42" s="380"/>
      <c r="K42" s="251"/>
    </row>
    <row r="43" spans="2:11" s="1" customFormat="1" ht="15" customHeight="1">
      <c r="B43" s="254"/>
      <c r="C43" s="255"/>
      <c r="D43" s="253"/>
      <c r="E43" s="256"/>
      <c r="F43" s="253"/>
      <c r="G43" s="380" t="s">
        <v>849</v>
      </c>
      <c r="H43" s="380"/>
      <c r="I43" s="380"/>
      <c r="J43" s="380"/>
      <c r="K43" s="251"/>
    </row>
    <row r="44" spans="2:11" s="1" customFormat="1" ht="15" customHeight="1">
      <c r="B44" s="254"/>
      <c r="C44" s="255"/>
      <c r="D44" s="253"/>
      <c r="E44" s="256" t="s">
        <v>850</v>
      </c>
      <c r="F44" s="253"/>
      <c r="G44" s="380" t="s">
        <v>851</v>
      </c>
      <c r="H44" s="380"/>
      <c r="I44" s="380"/>
      <c r="J44" s="380"/>
      <c r="K44" s="251"/>
    </row>
    <row r="45" spans="2:11" s="1" customFormat="1" ht="15" customHeight="1">
      <c r="B45" s="254"/>
      <c r="C45" s="255"/>
      <c r="D45" s="253"/>
      <c r="E45" s="256" t="s">
        <v>120</v>
      </c>
      <c r="F45" s="253"/>
      <c r="G45" s="380" t="s">
        <v>852</v>
      </c>
      <c r="H45" s="380"/>
      <c r="I45" s="380"/>
      <c r="J45" s="380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380" t="s">
        <v>853</v>
      </c>
      <c r="E47" s="380"/>
      <c r="F47" s="380"/>
      <c r="G47" s="380"/>
      <c r="H47" s="380"/>
      <c r="I47" s="380"/>
      <c r="J47" s="380"/>
      <c r="K47" s="251"/>
    </row>
    <row r="48" spans="2:11" s="1" customFormat="1" ht="15" customHeight="1">
      <c r="B48" s="254"/>
      <c r="C48" s="255"/>
      <c r="D48" s="255"/>
      <c r="E48" s="380" t="s">
        <v>854</v>
      </c>
      <c r="F48" s="380"/>
      <c r="G48" s="380"/>
      <c r="H48" s="380"/>
      <c r="I48" s="380"/>
      <c r="J48" s="380"/>
      <c r="K48" s="251"/>
    </row>
    <row r="49" spans="2:11" s="1" customFormat="1" ht="15" customHeight="1">
      <c r="B49" s="254"/>
      <c r="C49" s="255"/>
      <c r="D49" s="255"/>
      <c r="E49" s="380" t="s">
        <v>855</v>
      </c>
      <c r="F49" s="380"/>
      <c r="G49" s="380"/>
      <c r="H49" s="380"/>
      <c r="I49" s="380"/>
      <c r="J49" s="380"/>
      <c r="K49" s="251"/>
    </row>
    <row r="50" spans="2:11" s="1" customFormat="1" ht="15" customHeight="1">
      <c r="B50" s="254"/>
      <c r="C50" s="255"/>
      <c r="D50" s="255"/>
      <c r="E50" s="380" t="s">
        <v>856</v>
      </c>
      <c r="F50" s="380"/>
      <c r="G50" s="380"/>
      <c r="H50" s="380"/>
      <c r="I50" s="380"/>
      <c r="J50" s="380"/>
      <c r="K50" s="251"/>
    </row>
    <row r="51" spans="2:11" s="1" customFormat="1" ht="15" customHeight="1">
      <c r="B51" s="254"/>
      <c r="C51" s="255"/>
      <c r="D51" s="380" t="s">
        <v>857</v>
      </c>
      <c r="E51" s="380"/>
      <c r="F51" s="380"/>
      <c r="G51" s="380"/>
      <c r="H51" s="380"/>
      <c r="I51" s="380"/>
      <c r="J51" s="380"/>
      <c r="K51" s="251"/>
    </row>
    <row r="52" spans="2:11" s="1" customFormat="1" ht="25.5" customHeight="1">
      <c r="B52" s="250"/>
      <c r="C52" s="381" t="s">
        <v>858</v>
      </c>
      <c r="D52" s="381"/>
      <c r="E52" s="381"/>
      <c r="F52" s="381"/>
      <c r="G52" s="381"/>
      <c r="H52" s="381"/>
      <c r="I52" s="381"/>
      <c r="J52" s="381"/>
      <c r="K52" s="251"/>
    </row>
    <row r="53" spans="2:11" s="1" customFormat="1" ht="5.25" customHeight="1">
      <c r="B53" s="250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50"/>
      <c r="C54" s="380" t="s">
        <v>859</v>
      </c>
      <c r="D54" s="380"/>
      <c r="E54" s="380"/>
      <c r="F54" s="380"/>
      <c r="G54" s="380"/>
      <c r="H54" s="380"/>
      <c r="I54" s="380"/>
      <c r="J54" s="380"/>
      <c r="K54" s="251"/>
    </row>
    <row r="55" spans="2:11" s="1" customFormat="1" ht="15" customHeight="1">
      <c r="B55" s="250"/>
      <c r="C55" s="380" t="s">
        <v>860</v>
      </c>
      <c r="D55" s="380"/>
      <c r="E55" s="380"/>
      <c r="F55" s="380"/>
      <c r="G55" s="380"/>
      <c r="H55" s="380"/>
      <c r="I55" s="380"/>
      <c r="J55" s="380"/>
      <c r="K55" s="251"/>
    </row>
    <row r="56" spans="2:11" s="1" customFormat="1" ht="12.75" customHeight="1">
      <c r="B56" s="250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50"/>
      <c r="C57" s="380" t="s">
        <v>861</v>
      </c>
      <c r="D57" s="380"/>
      <c r="E57" s="380"/>
      <c r="F57" s="380"/>
      <c r="G57" s="380"/>
      <c r="H57" s="380"/>
      <c r="I57" s="380"/>
      <c r="J57" s="380"/>
      <c r="K57" s="251"/>
    </row>
    <row r="58" spans="2:11" s="1" customFormat="1" ht="15" customHeight="1">
      <c r="B58" s="250"/>
      <c r="C58" s="255"/>
      <c r="D58" s="380" t="s">
        <v>862</v>
      </c>
      <c r="E58" s="380"/>
      <c r="F58" s="380"/>
      <c r="G58" s="380"/>
      <c r="H58" s="380"/>
      <c r="I58" s="380"/>
      <c r="J58" s="380"/>
      <c r="K58" s="251"/>
    </row>
    <row r="59" spans="2:11" s="1" customFormat="1" ht="15" customHeight="1">
      <c r="B59" s="250"/>
      <c r="C59" s="255"/>
      <c r="D59" s="380" t="s">
        <v>863</v>
      </c>
      <c r="E59" s="380"/>
      <c r="F59" s="380"/>
      <c r="G59" s="380"/>
      <c r="H59" s="380"/>
      <c r="I59" s="380"/>
      <c r="J59" s="380"/>
      <c r="K59" s="251"/>
    </row>
    <row r="60" spans="2:11" s="1" customFormat="1" ht="15" customHeight="1">
      <c r="B60" s="250"/>
      <c r="C60" s="255"/>
      <c r="D60" s="380" t="s">
        <v>864</v>
      </c>
      <c r="E60" s="380"/>
      <c r="F60" s="380"/>
      <c r="G60" s="380"/>
      <c r="H60" s="380"/>
      <c r="I60" s="380"/>
      <c r="J60" s="380"/>
      <c r="K60" s="251"/>
    </row>
    <row r="61" spans="2:11" s="1" customFormat="1" ht="15" customHeight="1">
      <c r="B61" s="250"/>
      <c r="C61" s="255"/>
      <c r="D61" s="380" t="s">
        <v>865</v>
      </c>
      <c r="E61" s="380"/>
      <c r="F61" s="380"/>
      <c r="G61" s="380"/>
      <c r="H61" s="380"/>
      <c r="I61" s="380"/>
      <c r="J61" s="380"/>
      <c r="K61" s="251"/>
    </row>
    <row r="62" spans="2:11" s="1" customFormat="1" ht="15" customHeight="1">
      <c r="B62" s="250"/>
      <c r="C62" s="255"/>
      <c r="D62" s="382" t="s">
        <v>866</v>
      </c>
      <c r="E62" s="382"/>
      <c r="F62" s="382"/>
      <c r="G62" s="382"/>
      <c r="H62" s="382"/>
      <c r="I62" s="382"/>
      <c r="J62" s="382"/>
      <c r="K62" s="251"/>
    </row>
    <row r="63" spans="2:11" s="1" customFormat="1" ht="15" customHeight="1">
      <c r="B63" s="250"/>
      <c r="C63" s="255"/>
      <c r="D63" s="380" t="s">
        <v>867</v>
      </c>
      <c r="E63" s="380"/>
      <c r="F63" s="380"/>
      <c r="G63" s="380"/>
      <c r="H63" s="380"/>
      <c r="I63" s="380"/>
      <c r="J63" s="380"/>
      <c r="K63" s="251"/>
    </row>
    <row r="64" spans="2:11" s="1" customFormat="1" ht="12.75" customHeight="1">
      <c r="B64" s="250"/>
      <c r="C64" s="255"/>
      <c r="D64" s="255"/>
      <c r="E64" s="258"/>
      <c r="F64" s="255"/>
      <c r="G64" s="255"/>
      <c r="H64" s="255"/>
      <c r="I64" s="255"/>
      <c r="J64" s="255"/>
      <c r="K64" s="251"/>
    </row>
    <row r="65" spans="2:11" s="1" customFormat="1" ht="15" customHeight="1">
      <c r="B65" s="250"/>
      <c r="C65" s="255"/>
      <c r="D65" s="380" t="s">
        <v>868</v>
      </c>
      <c r="E65" s="380"/>
      <c r="F65" s="380"/>
      <c r="G65" s="380"/>
      <c r="H65" s="380"/>
      <c r="I65" s="380"/>
      <c r="J65" s="380"/>
      <c r="K65" s="251"/>
    </row>
    <row r="66" spans="2:11" s="1" customFormat="1" ht="15" customHeight="1">
      <c r="B66" s="250"/>
      <c r="C66" s="255"/>
      <c r="D66" s="382" t="s">
        <v>869</v>
      </c>
      <c r="E66" s="382"/>
      <c r="F66" s="382"/>
      <c r="G66" s="382"/>
      <c r="H66" s="382"/>
      <c r="I66" s="382"/>
      <c r="J66" s="382"/>
      <c r="K66" s="251"/>
    </row>
    <row r="67" spans="2:11" s="1" customFormat="1" ht="15" customHeight="1">
      <c r="B67" s="250"/>
      <c r="C67" s="255"/>
      <c r="D67" s="380" t="s">
        <v>870</v>
      </c>
      <c r="E67" s="380"/>
      <c r="F67" s="380"/>
      <c r="G67" s="380"/>
      <c r="H67" s="380"/>
      <c r="I67" s="380"/>
      <c r="J67" s="380"/>
      <c r="K67" s="251"/>
    </row>
    <row r="68" spans="2:11" s="1" customFormat="1" ht="15" customHeight="1">
      <c r="B68" s="250"/>
      <c r="C68" s="255"/>
      <c r="D68" s="380" t="s">
        <v>871</v>
      </c>
      <c r="E68" s="380"/>
      <c r="F68" s="380"/>
      <c r="G68" s="380"/>
      <c r="H68" s="380"/>
      <c r="I68" s="380"/>
      <c r="J68" s="380"/>
      <c r="K68" s="251"/>
    </row>
    <row r="69" spans="2:11" s="1" customFormat="1" ht="15" customHeight="1">
      <c r="B69" s="250"/>
      <c r="C69" s="255"/>
      <c r="D69" s="380" t="s">
        <v>872</v>
      </c>
      <c r="E69" s="380"/>
      <c r="F69" s="380"/>
      <c r="G69" s="380"/>
      <c r="H69" s="380"/>
      <c r="I69" s="380"/>
      <c r="J69" s="380"/>
      <c r="K69" s="251"/>
    </row>
    <row r="70" spans="2:11" s="1" customFormat="1" ht="15" customHeight="1">
      <c r="B70" s="250"/>
      <c r="C70" s="255"/>
      <c r="D70" s="380" t="s">
        <v>873</v>
      </c>
      <c r="E70" s="380"/>
      <c r="F70" s="380"/>
      <c r="G70" s="380"/>
      <c r="H70" s="380"/>
      <c r="I70" s="380"/>
      <c r="J70" s="380"/>
      <c r="K70" s="251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375" t="s">
        <v>874</v>
      </c>
      <c r="D75" s="375"/>
      <c r="E75" s="375"/>
      <c r="F75" s="375"/>
      <c r="G75" s="375"/>
      <c r="H75" s="375"/>
      <c r="I75" s="375"/>
      <c r="J75" s="375"/>
      <c r="K75" s="268"/>
    </row>
    <row r="76" spans="2:11" s="1" customFormat="1" ht="17.25" customHeight="1">
      <c r="B76" s="267"/>
      <c r="C76" s="269" t="s">
        <v>875</v>
      </c>
      <c r="D76" s="269"/>
      <c r="E76" s="269"/>
      <c r="F76" s="269" t="s">
        <v>876</v>
      </c>
      <c r="G76" s="270"/>
      <c r="H76" s="269" t="s">
        <v>60</v>
      </c>
      <c r="I76" s="269" t="s">
        <v>63</v>
      </c>
      <c r="J76" s="269" t="s">
        <v>877</v>
      </c>
      <c r="K76" s="268"/>
    </row>
    <row r="77" spans="2:11" s="1" customFormat="1" ht="17.25" customHeight="1">
      <c r="B77" s="267"/>
      <c r="C77" s="271" t="s">
        <v>878</v>
      </c>
      <c r="D77" s="271"/>
      <c r="E77" s="271"/>
      <c r="F77" s="272" t="s">
        <v>879</v>
      </c>
      <c r="G77" s="273"/>
      <c r="H77" s="271"/>
      <c r="I77" s="271"/>
      <c r="J77" s="271" t="s">
        <v>880</v>
      </c>
      <c r="K77" s="268"/>
    </row>
    <row r="78" spans="2:11" s="1" customFormat="1" ht="5.25" customHeight="1">
      <c r="B78" s="267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7"/>
      <c r="C79" s="256" t="s">
        <v>59</v>
      </c>
      <c r="D79" s="276"/>
      <c r="E79" s="276"/>
      <c r="F79" s="277" t="s">
        <v>881</v>
      </c>
      <c r="G79" s="278"/>
      <c r="H79" s="256" t="s">
        <v>882</v>
      </c>
      <c r="I79" s="256" t="s">
        <v>883</v>
      </c>
      <c r="J79" s="256">
        <v>20</v>
      </c>
      <c r="K79" s="268"/>
    </row>
    <row r="80" spans="2:11" s="1" customFormat="1" ht="15" customHeight="1">
      <c r="B80" s="267"/>
      <c r="C80" s="256" t="s">
        <v>884</v>
      </c>
      <c r="D80" s="256"/>
      <c r="E80" s="256"/>
      <c r="F80" s="277" t="s">
        <v>881</v>
      </c>
      <c r="G80" s="278"/>
      <c r="H80" s="256" t="s">
        <v>885</v>
      </c>
      <c r="I80" s="256" t="s">
        <v>883</v>
      </c>
      <c r="J80" s="256">
        <v>120</v>
      </c>
      <c r="K80" s="268"/>
    </row>
    <row r="81" spans="2:11" s="1" customFormat="1" ht="15" customHeight="1">
      <c r="B81" s="279"/>
      <c r="C81" s="256" t="s">
        <v>886</v>
      </c>
      <c r="D81" s="256"/>
      <c r="E81" s="256"/>
      <c r="F81" s="277" t="s">
        <v>887</v>
      </c>
      <c r="G81" s="278"/>
      <c r="H81" s="256" t="s">
        <v>888</v>
      </c>
      <c r="I81" s="256" t="s">
        <v>883</v>
      </c>
      <c r="J81" s="256">
        <v>50</v>
      </c>
      <c r="K81" s="268"/>
    </row>
    <row r="82" spans="2:11" s="1" customFormat="1" ht="15" customHeight="1">
      <c r="B82" s="279"/>
      <c r="C82" s="256" t="s">
        <v>889</v>
      </c>
      <c r="D82" s="256"/>
      <c r="E82" s="256"/>
      <c r="F82" s="277" t="s">
        <v>881</v>
      </c>
      <c r="G82" s="278"/>
      <c r="H82" s="256" t="s">
        <v>890</v>
      </c>
      <c r="I82" s="256" t="s">
        <v>891</v>
      </c>
      <c r="J82" s="256"/>
      <c r="K82" s="268"/>
    </row>
    <row r="83" spans="2:11" s="1" customFormat="1" ht="15" customHeight="1">
      <c r="B83" s="279"/>
      <c r="C83" s="280" t="s">
        <v>892</v>
      </c>
      <c r="D83" s="280"/>
      <c r="E83" s="280"/>
      <c r="F83" s="281" t="s">
        <v>887</v>
      </c>
      <c r="G83" s="280"/>
      <c r="H83" s="280" t="s">
        <v>893</v>
      </c>
      <c r="I83" s="280" t="s">
        <v>883</v>
      </c>
      <c r="J83" s="280">
        <v>15</v>
      </c>
      <c r="K83" s="268"/>
    </row>
    <row r="84" spans="2:11" s="1" customFormat="1" ht="15" customHeight="1">
      <c r="B84" s="279"/>
      <c r="C84" s="280" t="s">
        <v>894</v>
      </c>
      <c r="D84" s="280"/>
      <c r="E84" s="280"/>
      <c r="F84" s="281" t="s">
        <v>887</v>
      </c>
      <c r="G84" s="280"/>
      <c r="H84" s="280" t="s">
        <v>895</v>
      </c>
      <c r="I84" s="280" t="s">
        <v>883</v>
      </c>
      <c r="J84" s="280">
        <v>15</v>
      </c>
      <c r="K84" s="268"/>
    </row>
    <row r="85" spans="2:11" s="1" customFormat="1" ht="15" customHeight="1">
      <c r="B85" s="279"/>
      <c r="C85" s="280" t="s">
        <v>896</v>
      </c>
      <c r="D85" s="280"/>
      <c r="E85" s="280"/>
      <c r="F85" s="281" t="s">
        <v>887</v>
      </c>
      <c r="G85" s="280"/>
      <c r="H85" s="280" t="s">
        <v>897</v>
      </c>
      <c r="I85" s="280" t="s">
        <v>883</v>
      </c>
      <c r="J85" s="280">
        <v>20</v>
      </c>
      <c r="K85" s="268"/>
    </row>
    <row r="86" spans="2:11" s="1" customFormat="1" ht="15" customHeight="1">
      <c r="B86" s="279"/>
      <c r="C86" s="280" t="s">
        <v>898</v>
      </c>
      <c r="D86" s="280"/>
      <c r="E86" s="280"/>
      <c r="F86" s="281" t="s">
        <v>887</v>
      </c>
      <c r="G86" s="280"/>
      <c r="H86" s="280" t="s">
        <v>899</v>
      </c>
      <c r="I86" s="280" t="s">
        <v>883</v>
      </c>
      <c r="J86" s="280">
        <v>20</v>
      </c>
      <c r="K86" s="268"/>
    </row>
    <row r="87" spans="2:11" s="1" customFormat="1" ht="15" customHeight="1">
      <c r="B87" s="279"/>
      <c r="C87" s="256" t="s">
        <v>900</v>
      </c>
      <c r="D87" s="256"/>
      <c r="E87" s="256"/>
      <c r="F87" s="277" t="s">
        <v>887</v>
      </c>
      <c r="G87" s="278"/>
      <c r="H87" s="256" t="s">
        <v>901</v>
      </c>
      <c r="I87" s="256" t="s">
        <v>883</v>
      </c>
      <c r="J87" s="256">
        <v>50</v>
      </c>
      <c r="K87" s="268"/>
    </row>
    <row r="88" spans="2:11" s="1" customFormat="1" ht="15" customHeight="1">
      <c r="B88" s="279"/>
      <c r="C88" s="256" t="s">
        <v>902</v>
      </c>
      <c r="D88" s="256"/>
      <c r="E88" s="256"/>
      <c r="F88" s="277" t="s">
        <v>887</v>
      </c>
      <c r="G88" s="278"/>
      <c r="H88" s="256" t="s">
        <v>903</v>
      </c>
      <c r="I88" s="256" t="s">
        <v>883</v>
      </c>
      <c r="J88" s="256">
        <v>20</v>
      </c>
      <c r="K88" s="268"/>
    </row>
    <row r="89" spans="2:11" s="1" customFormat="1" ht="15" customHeight="1">
      <c r="B89" s="279"/>
      <c r="C89" s="256" t="s">
        <v>904</v>
      </c>
      <c r="D89" s="256"/>
      <c r="E89" s="256"/>
      <c r="F89" s="277" t="s">
        <v>887</v>
      </c>
      <c r="G89" s="278"/>
      <c r="H89" s="256" t="s">
        <v>905</v>
      </c>
      <c r="I89" s="256" t="s">
        <v>883</v>
      </c>
      <c r="J89" s="256">
        <v>20</v>
      </c>
      <c r="K89" s="268"/>
    </row>
    <row r="90" spans="2:11" s="1" customFormat="1" ht="15" customHeight="1">
      <c r="B90" s="279"/>
      <c r="C90" s="256" t="s">
        <v>906</v>
      </c>
      <c r="D90" s="256"/>
      <c r="E90" s="256"/>
      <c r="F90" s="277" t="s">
        <v>887</v>
      </c>
      <c r="G90" s="278"/>
      <c r="H90" s="256" t="s">
        <v>907</v>
      </c>
      <c r="I90" s="256" t="s">
        <v>883</v>
      </c>
      <c r="J90" s="256">
        <v>50</v>
      </c>
      <c r="K90" s="268"/>
    </row>
    <row r="91" spans="2:11" s="1" customFormat="1" ht="15" customHeight="1">
      <c r="B91" s="279"/>
      <c r="C91" s="256" t="s">
        <v>908</v>
      </c>
      <c r="D91" s="256"/>
      <c r="E91" s="256"/>
      <c r="F91" s="277" t="s">
        <v>887</v>
      </c>
      <c r="G91" s="278"/>
      <c r="H91" s="256" t="s">
        <v>908</v>
      </c>
      <c r="I91" s="256" t="s">
        <v>883</v>
      </c>
      <c r="J91" s="256">
        <v>50</v>
      </c>
      <c r="K91" s="268"/>
    </row>
    <row r="92" spans="2:11" s="1" customFormat="1" ht="15" customHeight="1">
      <c r="B92" s="279"/>
      <c r="C92" s="256" t="s">
        <v>909</v>
      </c>
      <c r="D92" s="256"/>
      <c r="E92" s="256"/>
      <c r="F92" s="277" t="s">
        <v>887</v>
      </c>
      <c r="G92" s="278"/>
      <c r="H92" s="256" t="s">
        <v>910</v>
      </c>
      <c r="I92" s="256" t="s">
        <v>883</v>
      </c>
      <c r="J92" s="256">
        <v>255</v>
      </c>
      <c r="K92" s="268"/>
    </row>
    <row r="93" spans="2:11" s="1" customFormat="1" ht="15" customHeight="1">
      <c r="B93" s="279"/>
      <c r="C93" s="256" t="s">
        <v>911</v>
      </c>
      <c r="D93" s="256"/>
      <c r="E93" s="256"/>
      <c r="F93" s="277" t="s">
        <v>881</v>
      </c>
      <c r="G93" s="278"/>
      <c r="H93" s="256" t="s">
        <v>912</v>
      </c>
      <c r="I93" s="256" t="s">
        <v>913</v>
      </c>
      <c r="J93" s="256"/>
      <c r="K93" s="268"/>
    </row>
    <row r="94" spans="2:11" s="1" customFormat="1" ht="15" customHeight="1">
      <c r="B94" s="279"/>
      <c r="C94" s="256" t="s">
        <v>914</v>
      </c>
      <c r="D94" s="256"/>
      <c r="E94" s="256"/>
      <c r="F94" s="277" t="s">
        <v>881</v>
      </c>
      <c r="G94" s="278"/>
      <c r="H94" s="256" t="s">
        <v>915</v>
      </c>
      <c r="I94" s="256" t="s">
        <v>916</v>
      </c>
      <c r="J94" s="256"/>
      <c r="K94" s="268"/>
    </row>
    <row r="95" spans="2:11" s="1" customFormat="1" ht="15" customHeight="1">
      <c r="B95" s="279"/>
      <c r="C95" s="256" t="s">
        <v>917</v>
      </c>
      <c r="D95" s="256"/>
      <c r="E95" s="256"/>
      <c r="F95" s="277" t="s">
        <v>881</v>
      </c>
      <c r="G95" s="278"/>
      <c r="H95" s="256" t="s">
        <v>917</v>
      </c>
      <c r="I95" s="256" t="s">
        <v>916</v>
      </c>
      <c r="J95" s="256"/>
      <c r="K95" s="268"/>
    </row>
    <row r="96" spans="2:11" s="1" customFormat="1" ht="15" customHeight="1">
      <c r="B96" s="279"/>
      <c r="C96" s="256" t="s">
        <v>44</v>
      </c>
      <c r="D96" s="256"/>
      <c r="E96" s="256"/>
      <c r="F96" s="277" t="s">
        <v>881</v>
      </c>
      <c r="G96" s="278"/>
      <c r="H96" s="256" t="s">
        <v>918</v>
      </c>
      <c r="I96" s="256" t="s">
        <v>916</v>
      </c>
      <c r="J96" s="256"/>
      <c r="K96" s="268"/>
    </row>
    <row r="97" spans="2:11" s="1" customFormat="1" ht="15" customHeight="1">
      <c r="B97" s="279"/>
      <c r="C97" s="256" t="s">
        <v>54</v>
      </c>
      <c r="D97" s="256"/>
      <c r="E97" s="256"/>
      <c r="F97" s="277" t="s">
        <v>881</v>
      </c>
      <c r="G97" s="278"/>
      <c r="H97" s="256" t="s">
        <v>919</v>
      </c>
      <c r="I97" s="256" t="s">
        <v>916</v>
      </c>
      <c r="J97" s="256"/>
      <c r="K97" s="268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375" t="s">
        <v>920</v>
      </c>
      <c r="D102" s="375"/>
      <c r="E102" s="375"/>
      <c r="F102" s="375"/>
      <c r="G102" s="375"/>
      <c r="H102" s="375"/>
      <c r="I102" s="375"/>
      <c r="J102" s="375"/>
      <c r="K102" s="268"/>
    </row>
    <row r="103" spans="2:11" s="1" customFormat="1" ht="17.25" customHeight="1">
      <c r="B103" s="267"/>
      <c r="C103" s="269" t="s">
        <v>875</v>
      </c>
      <c r="D103" s="269"/>
      <c r="E103" s="269"/>
      <c r="F103" s="269" t="s">
        <v>876</v>
      </c>
      <c r="G103" s="270"/>
      <c r="H103" s="269" t="s">
        <v>60</v>
      </c>
      <c r="I103" s="269" t="s">
        <v>63</v>
      </c>
      <c r="J103" s="269" t="s">
        <v>877</v>
      </c>
      <c r="K103" s="268"/>
    </row>
    <row r="104" spans="2:11" s="1" customFormat="1" ht="17.25" customHeight="1">
      <c r="B104" s="267"/>
      <c r="C104" s="271" t="s">
        <v>878</v>
      </c>
      <c r="D104" s="271"/>
      <c r="E104" s="271"/>
      <c r="F104" s="272" t="s">
        <v>879</v>
      </c>
      <c r="G104" s="273"/>
      <c r="H104" s="271"/>
      <c r="I104" s="271"/>
      <c r="J104" s="271" t="s">
        <v>880</v>
      </c>
      <c r="K104" s="268"/>
    </row>
    <row r="105" spans="2:11" s="1" customFormat="1" ht="5.25" customHeight="1">
      <c r="B105" s="267"/>
      <c r="C105" s="269"/>
      <c r="D105" s="269"/>
      <c r="E105" s="269"/>
      <c r="F105" s="269"/>
      <c r="G105" s="287"/>
      <c r="H105" s="269"/>
      <c r="I105" s="269"/>
      <c r="J105" s="269"/>
      <c r="K105" s="268"/>
    </row>
    <row r="106" spans="2:11" s="1" customFormat="1" ht="15" customHeight="1">
      <c r="B106" s="267"/>
      <c r="C106" s="256" t="s">
        <v>59</v>
      </c>
      <c r="D106" s="276"/>
      <c r="E106" s="276"/>
      <c r="F106" s="277" t="s">
        <v>881</v>
      </c>
      <c r="G106" s="256"/>
      <c r="H106" s="256" t="s">
        <v>921</v>
      </c>
      <c r="I106" s="256" t="s">
        <v>883</v>
      </c>
      <c r="J106" s="256">
        <v>20</v>
      </c>
      <c r="K106" s="268"/>
    </row>
    <row r="107" spans="2:11" s="1" customFormat="1" ht="15" customHeight="1">
      <c r="B107" s="267"/>
      <c r="C107" s="256" t="s">
        <v>884</v>
      </c>
      <c r="D107" s="256"/>
      <c r="E107" s="256"/>
      <c r="F107" s="277" t="s">
        <v>881</v>
      </c>
      <c r="G107" s="256"/>
      <c r="H107" s="256" t="s">
        <v>921</v>
      </c>
      <c r="I107" s="256" t="s">
        <v>883</v>
      </c>
      <c r="J107" s="256">
        <v>120</v>
      </c>
      <c r="K107" s="268"/>
    </row>
    <row r="108" spans="2:11" s="1" customFormat="1" ht="15" customHeight="1">
      <c r="B108" s="279"/>
      <c r="C108" s="256" t="s">
        <v>886</v>
      </c>
      <c r="D108" s="256"/>
      <c r="E108" s="256"/>
      <c r="F108" s="277" t="s">
        <v>887</v>
      </c>
      <c r="G108" s="256"/>
      <c r="H108" s="256" t="s">
        <v>921</v>
      </c>
      <c r="I108" s="256" t="s">
        <v>883</v>
      </c>
      <c r="J108" s="256">
        <v>50</v>
      </c>
      <c r="K108" s="268"/>
    </row>
    <row r="109" spans="2:11" s="1" customFormat="1" ht="15" customHeight="1">
      <c r="B109" s="279"/>
      <c r="C109" s="256" t="s">
        <v>889</v>
      </c>
      <c r="D109" s="256"/>
      <c r="E109" s="256"/>
      <c r="F109" s="277" t="s">
        <v>881</v>
      </c>
      <c r="G109" s="256"/>
      <c r="H109" s="256" t="s">
        <v>921</v>
      </c>
      <c r="I109" s="256" t="s">
        <v>891</v>
      </c>
      <c r="J109" s="256"/>
      <c r="K109" s="268"/>
    </row>
    <row r="110" spans="2:11" s="1" customFormat="1" ht="15" customHeight="1">
      <c r="B110" s="279"/>
      <c r="C110" s="256" t="s">
        <v>900</v>
      </c>
      <c r="D110" s="256"/>
      <c r="E110" s="256"/>
      <c r="F110" s="277" t="s">
        <v>887</v>
      </c>
      <c r="G110" s="256"/>
      <c r="H110" s="256" t="s">
        <v>921</v>
      </c>
      <c r="I110" s="256" t="s">
        <v>883</v>
      </c>
      <c r="J110" s="256">
        <v>50</v>
      </c>
      <c r="K110" s="268"/>
    </row>
    <row r="111" spans="2:11" s="1" customFormat="1" ht="15" customHeight="1">
      <c r="B111" s="279"/>
      <c r="C111" s="256" t="s">
        <v>908</v>
      </c>
      <c r="D111" s="256"/>
      <c r="E111" s="256"/>
      <c r="F111" s="277" t="s">
        <v>887</v>
      </c>
      <c r="G111" s="256"/>
      <c r="H111" s="256" t="s">
        <v>921</v>
      </c>
      <c r="I111" s="256" t="s">
        <v>883</v>
      </c>
      <c r="J111" s="256">
        <v>50</v>
      </c>
      <c r="K111" s="268"/>
    </row>
    <row r="112" spans="2:11" s="1" customFormat="1" ht="15" customHeight="1">
      <c r="B112" s="279"/>
      <c r="C112" s="256" t="s">
        <v>906</v>
      </c>
      <c r="D112" s="256"/>
      <c r="E112" s="256"/>
      <c r="F112" s="277" t="s">
        <v>887</v>
      </c>
      <c r="G112" s="256"/>
      <c r="H112" s="256" t="s">
        <v>921</v>
      </c>
      <c r="I112" s="256" t="s">
        <v>883</v>
      </c>
      <c r="J112" s="256">
        <v>50</v>
      </c>
      <c r="K112" s="268"/>
    </row>
    <row r="113" spans="2:11" s="1" customFormat="1" ht="15" customHeight="1">
      <c r="B113" s="279"/>
      <c r="C113" s="256" t="s">
        <v>59</v>
      </c>
      <c r="D113" s="256"/>
      <c r="E113" s="256"/>
      <c r="F113" s="277" t="s">
        <v>881</v>
      </c>
      <c r="G113" s="256"/>
      <c r="H113" s="256" t="s">
        <v>922</v>
      </c>
      <c r="I113" s="256" t="s">
        <v>883</v>
      </c>
      <c r="J113" s="256">
        <v>20</v>
      </c>
      <c r="K113" s="268"/>
    </row>
    <row r="114" spans="2:11" s="1" customFormat="1" ht="15" customHeight="1">
      <c r="B114" s="279"/>
      <c r="C114" s="256" t="s">
        <v>923</v>
      </c>
      <c r="D114" s="256"/>
      <c r="E114" s="256"/>
      <c r="F114" s="277" t="s">
        <v>881</v>
      </c>
      <c r="G114" s="256"/>
      <c r="H114" s="256" t="s">
        <v>924</v>
      </c>
      <c r="I114" s="256" t="s">
        <v>883</v>
      </c>
      <c r="J114" s="256">
        <v>120</v>
      </c>
      <c r="K114" s="268"/>
    </row>
    <row r="115" spans="2:11" s="1" customFormat="1" ht="15" customHeight="1">
      <c r="B115" s="279"/>
      <c r="C115" s="256" t="s">
        <v>44</v>
      </c>
      <c r="D115" s="256"/>
      <c r="E115" s="256"/>
      <c r="F115" s="277" t="s">
        <v>881</v>
      </c>
      <c r="G115" s="256"/>
      <c r="H115" s="256" t="s">
        <v>925</v>
      </c>
      <c r="I115" s="256" t="s">
        <v>916</v>
      </c>
      <c r="J115" s="256"/>
      <c r="K115" s="268"/>
    </row>
    <row r="116" spans="2:11" s="1" customFormat="1" ht="15" customHeight="1">
      <c r="B116" s="279"/>
      <c r="C116" s="256" t="s">
        <v>54</v>
      </c>
      <c r="D116" s="256"/>
      <c r="E116" s="256"/>
      <c r="F116" s="277" t="s">
        <v>881</v>
      </c>
      <c r="G116" s="256"/>
      <c r="H116" s="256" t="s">
        <v>926</v>
      </c>
      <c r="I116" s="256" t="s">
        <v>916</v>
      </c>
      <c r="J116" s="256"/>
      <c r="K116" s="268"/>
    </row>
    <row r="117" spans="2:11" s="1" customFormat="1" ht="15" customHeight="1">
      <c r="B117" s="279"/>
      <c r="C117" s="256" t="s">
        <v>63</v>
      </c>
      <c r="D117" s="256"/>
      <c r="E117" s="256"/>
      <c r="F117" s="277" t="s">
        <v>881</v>
      </c>
      <c r="G117" s="256"/>
      <c r="H117" s="256" t="s">
        <v>927</v>
      </c>
      <c r="I117" s="256" t="s">
        <v>928</v>
      </c>
      <c r="J117" s="256"/>
      <c r="K117" s="268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90"/>
      <c r="D119" s="290"/>
      <c r="E119" s="290"/>
      <c r="F119" s="291"/>
      <c r="G119" s="290"/>
      <c r="H119" s="290"/>
      <c r="I119" s="290"/>
      <c r="J119" s="290"/>
      <c r="K119" s="289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2"/>
      <c r="C121" s="293"/>
      <c r="D121" s="293"/>
      <c r="E121" s="293"/>
      <c r="F121" s="293"/>
      <c r="G121" s="293"/>
      <c r="H121" s="293"/>
      <c r="I121" s="293"/>
      <c r="J121" s="293"/>
      <c r="K121" s="294"/>
    </row>
    <row r="122" spans="2:11" s="1" customFormat="1" ht="45" customHeight="1">
      <c r="B122" s="295"/>
      <c r="C122" s="376" t="s">
        <v>929</v>
      </c>
      <c r="D122" s="376"/>
      <c r="E122" s="376"/>
      <c r="F122" s="376"/>
      <c r="G122" s="376"/>
      <c r="H122" s="376"/>
      <c r="I122" s="376"/>
      <c r="J122" s="376"/>
      <c r="K122" s="296"/>
    </row>
    <row r="123" spans="2:11" s="1" customFormat="1" ht="17.25" customHeight="1">
      <c r="B123" s="297"/>
      <c r="C123" s="269" t="s">
        <v>875</v>
      </c>
      <c r="D123" s="269"/>
      <c r="E123" s="269"/>
      <c r="F123" s="269" t="s">
        <v>876</v>
      </c>
      <c r="G123" s="270"/>
      <c r="H123" s="269" t="s">
        <v>60</v>
      </c>
      <c r="I123" s="269" t="s">
        <v>63</v>
      </c>
      <c r="J123" s="269" t="s">
        <v>877</v>
      </c>
      <c r="K123" s="298"/>
    </row>
    <row r="124" spans="2:11" s="1" customFormat="1" ht="17.25" customHeight="1">
      <c r="B124" s="297"/>
      <c r="C124" s="271" t="s">
        <v>878</v>
      </c>
      <c r="D124" s="271"/>
      <c r="E124" s="271"/>
      <c r="F124" s="272" t="s">
        <v>879</v>
      </c>
      <c r="G124" s="273"/>
      <c r="H124" s="271"/>
      <c r="I124" s="271"/>
      <c r="J124" s="271" t="s">
        <v>880</v>
      </c>
      <c r="K124" s="298"/>
    </row>
    <row r="125" spans="2:11" s="1" customFormat="1" ht="5.25" customHeight="1">
      <c r="B125" s="299"/>
      <c r="C125" s="274"/>
      <c r="D125" s="274"/>
      <c r="E125" s="274"/>
      <c r="F125" s="274"/>
      <c r="G125" s="300"/>
      <c r="H125" s="274"/>
      <c r="I125" s="274"/>
      <c r="J125" s="274"/>
      <c r="K125" s="301"/>
    </row>
    <row r="126" spans="2:11" s="1" customFormat="1" ht="15" customHeight="1">
      <c r="B126" s="299"/>
      <c r="C126" s="256" t="s">
        <v>884</v>
      </c>
      <c r="D126" s="276"/>
      <c r="E126" s="276"/>
      <c r="F126" s="277" t="s">
        <v>881</v>
      </c>
      <c r="G126" s="256"/>
      <c r="H126" s="256" t="s">
        <v>921</v>
      </c>
      <c r="I126" s="256" t="s">
        <v>883</v>
      </c>
      <c r="J126" s="256">
        <v>120</v>
      </c>
      <c r="K126" s="302"/>
    </row>
    <row r="127" spans="2:11" s="1" customFormat="1" ht="15" customHeight="1">
      <c r="B127" s="299"/>
      <c r="C127" s="256" t="s">
        <v>930</v>
      </c>
      <c r="D127" s="256"/>
      <c r="E127" s="256"/>
      <c r="F127" s="277" t="s">
        <v>881</v>
      </c>
      <c r="G127" s="256"/>
      <c r="H127" s="256" t="s">
        <v>931</v>
      </c>
      <c r="I127" s="256" t="s">
        <v>883</v>
      </c>
      <c r="J127" s="256" t="s">
        <v>932</v>
      </c>
      <c r="K127" s="302"/>
    </row>
    <row r="128" spans="2:11" s="1" customFormat="1" ht="15" customHeight="1">
      <c r="B128" s="299"/>
      <c r="C128" s="256" t="s">
        <v>829</v>
      </c>
      <c r="D128" s="256"/>
      <c r="E128" s="256"/>
      <c r="F128" s="277" t="s">
        <v>881</v>
      </c>
      <c r="G128" s="256"/>
      <c r="H128" s="256" t="s">
        <v>933</v>
      </c>
      <c r="I128" s="256" t="s">
        <v>883</v>
      </c>
      <c r="J128" s="256" t="s">
        <v>932</v>
      </c>
      <c r="K128" s="302"/>
    </row>
    <row r="129" spans="2:11" s="1" customFormat="1" ht="15" customHeight="1">
      <c r="B129" s="299"/>
      <c r="C129" s="256" t="s">
        <v>892</v>
      </c>
      <c r="D129" s="256"/>
      <c r="E129" s="256"/>
      <c r="F129" s="277" t="s">
        <v>887</v>
      </c>
      <c r="G129" s="256"/>
      <c r="H129" s="256" t="s">
        <v>893</v>
      </c>
      <c r="I129" s="256" t="s">
        <v>883</v>
      </c>
      <c r="J129" s="256">
        <v>15</v>
      </c>
      <c r="K129" s="302"/>
    </row>
    <row r="130" spans="2:11" s="1" customFormat="1" ht="15" customHeight="1">
      <c r="B130" s="299"/>
      <c r="C130" s="280" t="s">
        <v>894</v>
      </c>
      <c r="D130" s="280"/>
      <c r="E130" s="280"/>
      <c r="F130" s="281" t="s">
        <v>887</v>
      </c>
      <c r="G130" s="280"/>
      <c r="H130" s="280" t="s">
        <v>895</v>
      </c>
      <c r="I130" s="280" t="s">
        <v>883</v>
      </c>
      <c r="J130" s="280">
        <v>15</v>
      </c>
      <c r="K130" s="302"/>
    </row>
    <row r="131" spans="2:11" s="1" customFormat="1" ht="15" customHeight="1">
      <c r="B131" s="299"/>
      <c r="C131" s="280" t="s">
        <v>896</v>
      </c>
      <c r="D131" s="280"/>
      <c r="E131" s="280"/>
      <c r="F131" s="281" t="s">
        <v>887</v>
      </c>
      <c r="G131" s="280"/>
      <c r="H131" s="280" t="s">
        <v>897</v>
      </c>
      <c r="I131" s="280" t="s">
        <v>883</v>
      </c>
      <c r="J131" s="280">
        <v>20</v>
      </c>
      <c r="K131" s="302"/>
    </row>
    <row r="132" spans="2:11" s="1" customFormat="1" ht="15" customHeight="1">
      <c r="B132" s="299"/>
      <c r="C132" s="280" t="s">
        <v>898</v>
      </c>
      <c r="D132" s="280"/>
      <c r="E132" s="280"/>
      <c r="F132" s="281" t="s">
        <v>887</v>
      </c>
      <c r="G132" s="280"/>
      <c r="H132" s="280" t="s">
        <v>899</v>
      </c>
      <c r="I132" s="280" t="s">
        <v>883</v>
      </c>
      <c r="J132" s="280">
        <v>20</v>
      </c>
      <c r="K132" s="302"/>
    </row>
    <row r="133" spans="2:11" s="1" customFormat="1" ht="15" customHeight="1">
      <c r="B133" s="299"/>
      <c r="C133" s="256" t="s">
        <v>886</v>
      </c>
      <c r="D133" s="256"/>
      <c r="E133" s="256"/>
      <c r="F133" s="277" t="s">
        <v>887</v>
      </c>
      <c r="G133" s="256"/>
      <c r="H133" s="256" t="s">
        <v>921</v>
      </c>
      <c r="I133" s="256" t="s">
        <v>883</v>
      </c>
      <c r="J133" s="256">
        <v>50</v>
      </c>
      <c r="K133" s="302"/>
    </row>
    <row r="134" spans="2:11" s="1" customFormat="1" ht="15" customHeight="1">
      <c r="B134" s="299"/>
      <c r="C134" s="256" t="s">
        <v>900</v>
      </c>
      <c r="D134" s="256"/>
      <c r="E134" s="256"/>
      <c r="F134" s="277" t="s">
        <v>887</v>
      </c>
      <c r="G134" s="256"/>
      <c r="H134" s="256" t="s">
        <v>921</v>
      </c>
      <c r="I134" s="256" t="s">
        <v>883</v>
      </c>
      <c r="J134" s="256">
        <v>50</v>
      </c>
      <c r="K134" s="302"/>
    </row>
    <row r="135" spans="2:11" s="1" customFormat="1" ht="15" customHeight="1">
      <c r="B135" s="299"/>
      <c r="C135" s="256" t="s">
        <v>906</v>
      </c>
      <c r="D135" s="256"/>
      <c r="E135" s="256"/>
      <c r="F135" s="277" t="s">
        <v>887</v>
      </c>
      <c r="G135" s="256"/>
      <c r="H135" s="256" t="s">
        <v>921</v>
      </c>
      <c r="I135" s="256" t="s">
        <v>883</v>
      </c>
      <c r="J135" s="256">
        <v>50</v>
      </c>
      <c r="K135" s="302"/>
    </row>
    <row r="136" spans="2:11" s="1" customFormat="1" ht="15" customHeight="1">
      <c r="B136" s="299"/>
      <c r="C136" s="256" t="s">
        <v>908</v>
      </c>
      <c r="D136" s="256"/>
      <c r="E136" s="256"/>
      <c r="F136" s="277" t="s">
        <v>887</v>
      </c>
      <c r="G136" s="256"/>
      <c r="H136" s="256" t="s">
        <v>921</v>
      </c>
      <c r="I136" s="256" t="s">
        <v>883</v>
      </c>
      <c r="J136" s="256">
        <v>50</v>
      </c>
      <c r="K136" s="302"/>
    </row>
    <row r="137" spans="2:11" s="1" customFormat="1" ht="15" customHeight="1">
      <c r="B137" s="299"/>
      <c r="C137" s="256" t="s">
        <v>909</v>
      </c>
      <c r="D137" s="256"/>
      <c r="E137" s="256"/>
      <c r="F137" s="277" t="s">
        <v>887</v>
      </c>
      <c r="G137" s="256"/>
      <c r="H137" s="256" t="s">
        <v>934</v>
      </c>
      <c r="I137" s="256" t="s">
        <v>883</v>
      </c>
      <c r="J137" s="256">
        <v>255</v>
      </c>
      <c r="K137" s="302"/>
    </row>
    <row r="138" spans="2:11" s="1" customFormat="1" ht="15" customHeight="1">
      <c r="B138" s="299"/>
      <c r="C138" s="256" t="s">
        <v>911</v>
      </c>
      <c r="D138" s="256"/>
      <c r="E138" s="256"/>
      <c r="F138" s="277" t="s">
        <v>881</v>
      </c>
      <c r="G138" s="256"/>
      <c r="H138" s="256" t="s">
        <v>935</v>
      </c>
      <c r="I138" s="256" t="s">
        <v>913</v>
      </c>
      <c r="J138" s="256"/>
      <c r="K138" s="302"/>
    </row>
    <row r="139" spans="2:11" s="1" customFormat="1" ht="15" customHeight="1">
      <c r="B139" s="299"/>
      <c r="C139" s="256" t="s">
        <v>914</v>
      </c>
      <c r="D139" s="256"/>
      <c r="E139" s="256"/>
      <c r="F139" s="277" t="s">
        <v>881</v>
      </c>
      <c r="G139" s="256"/>
      <c r="H139" s="256" t="s">
        <v>936</v>
      </c>
      <c r="I139" s="256" t="s">
        <v>916</v>
      </c>
      <c r="J139" s="256"/>
      <c r="K139" s="302"/>
    </row>
    <row r="140" spans="2:11" s="1" customFormat="1" ht="15" customHeight="1">
      <c r="B140" s="299"/>
      <c r="C140" s="256" t="s">
        <v>917</v>
      </c>
      <c r="D140" s="256"/>
      <c r="E140" s="256"/>
      <c r="F140" s="277" t="s">
        <v>881</v>
      </c>
      <c r="G140" s="256"/>
      <c r="H140" s="256" t="s">
        <v>917</v>
      </c>
      <c r="I140" s="256" t="s">
        <v>916</v>
      </c>
      <c r="J140" s="256"/>
      <c r="K140" s="302"/>
    </row>
    <row r="141" spans="2:11" s="1" customFormat="1" ht="15" customHeight="1">
      <c r="B141" s="299"/>
      <c r="C141" s="256" t="s">
        <v>44</v>
      </c>
      <c r="D141" s="256"/>
      <c r="E141" s="256"/>
      <c r="F141" s="277" t="s">
        <v>881</v>
      </c>
      <c r="G141" s="256"/>
      <c r="H141" s="256" t="s">
        <v>937</v>
      </c>
      <c r="I141" s="256" t="s">
        <v>916</v>
      </c>
      <c r="J141" s="256"/>
      <c r="K141" s="302"/>
    </row>
    <row r="142" spans="2:11" s="1" customFormat="1" ht="15" customHeight="1">
      <c r="B142" s="299"/>
      <c r="C142" s="256" t="s">
        <v>938</v>
      </c>
      <c r="D142" s="256"/>
      <c r="E142" s="256"/>
      <c r="F142" s="277" t="s">
        <v>881</v>
      </c>
      <c r="G142" s="256"/>
      <c r="H142" s="256" t="s">
        <v>939</v>
      </c>
      <c r="I142" s="256" t="s">
        <v>916</v>
      </c>
      <c r="J142" s="256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90"/>
      <c r="C144" s="290"/>
      <c r="D144" s="290"/>
      <c r="E144" s="290"/>
      <c r="F144" s="291"/>
      <c r="G144" s="290"/>
      <c r="H144" s="290"/>
      <c r="I144" s="290"/>
      <c r="J144" s="290"/>
      <c r="K144" s="290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375" t="s">
        <v>940</v>
      </c>
      <c r="D147" s="375"/>
      <c r="E147" s="375"/>
      <c r="F147" s="375"/>
      <c r="G147" s="375"/>
      <c r="H147" s="375"/>
      <c r="I147" s="375"/>
      <c r="J147" s="375"/>
      <c r="K147" s="268"/>
    </row>
    <row r="148" spans="2:11" s="1" customFormat="1" ht="17.25" customHeight="1">
      <c r="B148" s="267"/>
      <c r="C148" s="269" t="s">
        <v>875</v>
      </c>
      <c r="D148" s="269"/>
      <c r="E148" s="269"/>
      <c r="F148" s="269" t="s">
        <v>876</v>
      </c>
      <c r="G148" s="270"/>
      <c r="H148" s="269" t="s">
        <v>60</v>
      </c>
      <c r="I148" s="269" t="s">
        <v>63</v>
      </c>
      <c r="J148" s="269" t="s">
        <v>877</v>
      </c>
      <c r="K148" s="268"/>
    </row>
    <row r="149" spans="2:11" s="1" customFormat="1" ht="17.25" customHeight="1">
      <c r="B149" s="267"/>
      <c r="C149" s="271" t="s">
        <v>878</v>
      </c>
      <c r="D149" s="271"/>
      <c r="E149" s="271"/>
      <c r="F149" s="272" t="s">
        <v>879</v>
      </c>
      <c r="G149" s="273"/>
      <c r="H149" s="271"/>
      <c r="I149" s="271"/>
      <c r="J149" s="271" t="s">
        <v>880</v>
      </c>
      <c r="K149" s="268"/>
    </row>
    <row r="150" spans="2:11" s="1" customFormat="1" ht="5.25" customHeight="1">
      <c r="B150" s="279"/>
      <c r="C150" s="274"/>
      <c r="D150" s="274"/>
      <c r="E150" s="274"/>
      <c r="F150" s="274"/>
      <c r="G150" s="275"/>
      <c r="H150" s="274"/>
      <c r="I150" s="274"/>
      <c r="J150" s="274"/>
      <c r="K150" s="302"/>
    </row>
    <row r="151" spans="2:11" s="1" customFormat="1" ht="15" customHeight="1">
      <c r="B151" s="279"/>
      <c r="C151" s="306" t="s">
        <v>884</v>
      </c>
      <c r="D151" s="256"/>
      <c r="E151" s="256"/>
      <c r="F151" s="307" t="s">
        <v>881</v>
      </c>
      <c r="G151" s="256"/>
      <c r="H151" s="306" t="s">
        <v>921</v>
      </c>
      <c r="I151" s="306" t="s">
        <v>883</v>
      </c>
      <c r="J151" s="306">
        <v>120</v>
      </c>
      <c r="K151" s="302"/>
    </row>
    <row r="152" spans="2:11" s="1" customFormat="1" ht="15" customHeight="1">
      <c r="B152" s="279"/>
      <c r="C152" s="306" t="s">
        <v>930</v>
      </c>
      <c r="D152" s="256"/>
      <c r="E152" s="256"/>
      <c r="F152" s="307" t="s">
        <v>881</v>
      </c>
      <c r="G152" s="256"/>
      <c r="H152" s="306" t="s">
        <v>941</v>
      </c>
      <c r="I152" s="306" t="s">
        <v>883</v>
      </c>
      <c r="J152" s="306" t="s">
        <v>932</v>
      </c>
      <c r="K152" s="302"/>
    </row>
    <row r="153" spans="2:11" s="1" customFormat="1" ht="15" customHeight="1">
      <c r="B153" s="279"/>
      <c r="C153" s="306" t="s">
        <v>829</v>
      </c>
      <c r="D153" s="256"/>
      <c r="E153" s="256"/>
      <c r="F153" s="307" t="s">
        <v>881</v>
      </c>
      <c r="G153" s="256"/>
      <c r="H153" s="306" t="s">
        <v>942</v>
      </c>
      <c r="I153" s="306" t="s">
        <v>883</v>
      </c>
      <c r="J153" s="306" t="s">
        <v>932</v>
      </c>
      <c r="K153" s="302"/>
    </row>
    <row r="154" spans="2:11" s="1" customFormat="1" ht="15" customHeight="1">
      <c r="B154" s="279"/>
      <c r="C154" s="306" t="s">
        <v>886</v>
      </c>
      <c r="D154" s="256"/>
      <c r="E154" s="256"/>
      <c r="F154" s="307" t="s">
        <v>887</v>
      </c>
      <c r="G154" s="256"/>
      <c r="H154" s="306" t="s">
        <v>921</v>
      </c>
      <c r="I154" s="306" t="s">
        <v>883</v>
      </c>
      <c r="J154" s="306">
        <v>50</v>
      </c>
      <c r="K154" s="302"/>
    </row>
    <row r="155" spans="2:11" s="1" customFormat="1" ht="15" customHeight="1">
      <c r="B155" s="279"/>
      <c r="C155" s="306" t="s">
        <v>889</v>
      </c>
      <c r="D155" s="256"/>
      <c r="E155" s="256"/>
      <c r="F155" s="307" t="s">
        <v>881</v>
      </c>
      <c r="G155" s="256"/>
      <c r="H155" s="306" t="s">
        <v>921</v>
      </c>
      <c r="I155" s="306" t="s">
        <v>891</v>
      </c>
      <c r="J155" s="306"/>
      <c r="K155" s="302"/>
    </row>
    <row r="156" spans="2:11" s="1" customFormat="1" ht="15" customHeight="1">
      <c r="B156" s="279"/>
      <c r="C156" s="306" t="s">
        <v>900</v>
      </c>
      <c r="D156" s="256"/>
      <c r="E156" s="256"/>
      <c r="F156" s="307" t="s">
        <v>887</v>
      </c>
      <c r="G156" s="256"/>
      <c r="H156" s="306" t="s">
        <v>921</v>
      </c>
      <c r="I156" s="306" t="s">
        <v>883</v>
      </c>
      <c r="J156" s="306">
        <v>50</v>
      </c>
      <c r="K156" s="302"/>
    </row>
    <row r="157" spans="2:11" s="1" customFormat="1" ht="15" customHeight="1">
      <c r="B157" s="279"/>
      <c r="C157" s="306" t="s">
        <v>908</v>
      </c>
      <c r="D157" s="256"/>
      <c r="E157" s="256"/>
      <c r="F157" s="307" t="s">
        <v>887</v>
      </c>
      <c r="G157" s="256"/>
      <c r="H157" s="306" t="s">
        <v>921</v>
      </c>
      <c r="I157" s="306" t="s">
        <v>883</v>
      </c>
      <c r="J157" s="306">
        <v>50</v>
      </c>
      <c r="K157" s="302"/>
    </row>
    <row r="158" spans="2:11" s="1" customFormat="1" ht="15" customHeight="1">
      <c r="B158" s="279"/>
      <c r="C158" s="306" t="s">
        <v>906</v>
      </c>
      <c r="D158" s="256"/>
      <c r="E158" s="256"/>
      <c r="F158" s="307" t="s">
        <v>887</v>
      </c>
      <c r="G158" s="256"/>
      <c r="H158" s="306" t="s">
        <v>921</v>
      </c>
      <c r="I158" s="306" t="s">
        <v>883</v>
      </c>
      <c r="J158" s="306">
        <v>50</v>
      </c>
      <c r="K158" s="302"/>
    </row>
    <row r="159" spans="2:11" s="1" customFormat="1" ht="15" customHeight="1">
      <c r="B159" s="279"/>
      <c r="C159" s="306" t="s">
        <v>99</v>
      </c>
      <c r="D159" s="256"/>
      <c r="E159" s="256"/>
      <c r="F159" s="307" t="s">
        <v>881</v>
      </c>
      <c r="G159" s="256"/>
      <c r="H159" s="306" t="s">
        <v>943</v>
      </c>
      <c r="I159" s="306" t="s">
        <v>883</v>
      </c>
      <c r="J159" s="306" t="s">
        <v>944</v>
      </c>
      <c r="K159" s="302"/>
    </row>
    <row r="160" spans="2:11" s="1" customFormat="1" ht="15" customHeight="1">
      <c r="B160" s="279"/>
      <c r="C160" s="306" t="s">
        <v>945</v>
      </c>
      <c r="D160" s="256"/>
      <c r="E160" s="256"/>
      <c r="F160" s="307" t="s">
        <v>881</v>
      </c>
      <c r="G160" s="256"/>
      <c r="H160" s="306" t="s">
        <v>946</v>
      </c>
      <c r="I160" s="306" t="s">
        <v>916</v>
      </c>
      <c r="J160" s="306"/>
      <c r="K160" s="302"/>
    </row>
    <row r="161" spans="2:11" s="1" customFormat="1" ht="15" customHeight="1">
      <c r="B161" s="308"/>
      <c r="C161" s="288"/>
      <c r="D161" s="288"/>
      <c r="E161" s="288"/>
      <c r="F161" s="288"/>
      <c r="G161" s="288"/>
      <c r="H161" s="288"/>
      <c r="I161" s="288"/>
      <c r="J161" s="288"/>
      <c r="K161" s="309"/>
    </row>
    <row r="162" spans="2:11" s="1" customFormat="1" ht="18.75" customHeight="1">
      <c r="B162" s="290"/>
      <c r="C162" s="300"/>
      <c r="D162" s="300"/>
      <c r="E162" s="300"/>
      <c r="F162" s="310"/>
      <c r="G162" s="300"/>
      <c r="H162" s="300"/>
      <c r="I162" s="300"/>
      <c r="J162" s="300"/>
      <c r="K162" s="290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376" t="s">
        <v>947</v>
      </c>
      <c r="D165" s="376"/>
      <c r="E165" s="376"/>
      <c r="F165" s="376"/>
      <c r="G165" s="376"/>
      <c r="H165" s="376"/>
      <c r="I165" s="376"/>
      <c r="J165" s="376"/>
      <c r="K165" s="249"/>
    </row>
    <row r="166" spans="2:11" s="1" customFormat="1" ht="17.25" customHeight="1">
      <c r="B166" s="248"/>
      <c r="C166" s="269" t="s">
        <v>875</v>
      </c>
      <c r="D166" s="269"/>
      <c r="E166" s="269"/>
      <c r="F166" s="269" t="s">
        <v>876</v>
      </c>
      <c r="G166" s="311"/>
      <c r="H166" s="312" t="s">
        <v>60</v>
      </c>
      <c r="I166" s="312" t="s">
        <v>63</v>
      </c>
      <c r="J166" s="269" t="s">
        <v>877</v>
      </c>
      <c r="K166" s="249"/>
    </row>
    <row r="167" spans="2:11" s="1" customFormat="1" ht="17.25" customHeight="1">
      <c r="B167" s="250"/>
      <c r="C167" s="271" t="s">
        <v>878</v>
      </c>
      <c r="D167" s="271"/>
      <c r="E167" s="271"/>
      <c r="F167" s="272" t="s">
        <v>879</v>
      </c>
      <c r="G167" s="313"/>
      <c r="H167" s="314"/>
      <c r="I167" s="314"/>
      <c r="J167" s="271" t="s">
        <v>880</v>
      </c>
      <c r="K167" s="251"/>
    </row>
    <row r="168" spans="2:11" s="1" customFormat="1" ht="5.25" customHeight="1">
      <c r="B168" s="279"/>
      <c r="C168" s="274"/>
      <c r="D168" s="274"/>
      <c r="E168" s="274"/>
      <c r="F168" s="274"/>
      <c r="G168" s="275"/>
      <c r="H168" s="274"/>
      <c r="I168" s="274"/>
      <c r="J168" s="274"/>
      <c r="K168" s="302"/>
    </row>
    <row r="169" spans="2:11" s="1" customFormat="1" ht="15" customHeight="1">
      <c r="B169" s="279"/>
      <c r="C169" s="256" t="s">
        <v>884</v>
      </c>
      <c r="D169" s="256"/>
      <c r="E169" s="256"/>
      <c r="F169" s="277" t="s">
        <v>881</v>
      </c>
      <c r="G169" s="256"/>
      <c r="H169" s="256" t="s">
        <v>921</v>
      </c>
      <c r="I169" s="256" t="s">
        <v>883</v>
      </c>
      <c r="J169" s="256">
        <v>120</v>
      </c>
      <c r="K169" s="302"/>
    </row>
    <row r="170" spans="2:11" s="1" customFormat="1" ht="15" customHeight="1">
      <c r="B170" s="279"/>
      <c r="C170" s="256" t="s">
        <v>930</v>
      </c>
      <c r="D170" s="256"/>
      <c r="E170" s="256"/>
      <c r="F170" s="277" t="s">
        <v>881</v>
      </c>
      <c r="G170" s="256"/>
      <c r="H170" s="256" t="s">
        <v>931</v>
      </c>
      <c r="I170" s="256" t="s">
        <v>883</v>
      </c>
      <c r="J170" s="256" t="s">
        <v>932</v>
      </c>
      <c r="K170" s="302"/>
    </row>
    <row r="171" spans="2:11" s="1" customFormat="1" ht="15" customHeight="1">
      <c r="B171" s="279"/>
      <c r="C171" s="256" t="s">
        <v>829</v>
      </c>
      <c r="D171" s="256"/>
      <c r="E171" s="256"/>
      <c r="F171" s="277" t="s">
        <v>881</v>
      </c>
      <c r="G171" s="256"/>
      <c r="H171" s="256" t="s">
        <v>948</v>
      </c>
      <c r="I171" s="256" t="s">
        <v>883</v>
      </c>
      <c r="J171" s="256" t="s">
        <v>932</v>
      </c>
      <c r="K171" s="302"/>
    </row>
    <row r="172" spans="2:11" s="1" customFormat="1" ht="15" customHeight="1">
      <c r="B172" s="279"/>
      <c r="C172" s="256" t="s">
        <v>886</v>
      </c>
      <c r="D172" s="256"/>
      <c r="E172" s="256"/>
      <c r="F172" s="277" t="s">
        <v>887</v>
      </c>
      <c r="G172" s="256"/>
      <c r="H172" s="256" t="s">
        <v>948</v>
      </c>
      <c r="I172" s="256" t="s">
        <v>883</v>
      </c>
      <c r="J172" s="256">
        <v>50</v>
      </c>
      <c r="K172" s="302"/>
    </row>
    <row r="173" spans="2:11" s="1" customFormat="1" ht="15" customHeight="1">
      <c r="B173" s="279"/>
      <c r="C173" s="256" t="s">
        <v>889</v>
      </c>
      <c r="D173" s="256"/>
      <c r="E173" s="256"/>
      <c r="F173" s="277" t="s">
        <v>881</v>
      </c>
      <c r="G173" s="256"/>
      <c r="H173" s="256" t="s">
        <v>948</v>
      </c>
      <c r="I173" s="256" t="s">
        <v>891</v>
      </c>
      <c r="J173" s="256"/>
      <c r="K173" s="302"/>
    </row>
    <row r="174" spans="2:11" s="1" customFormat="1" ht="15" customHeight="1">
      <c r="B174" s="279"/>
      <c r="C174" s="256" t="s">
        <v>900</v>
      </c>
      <c r="D174" s="256"/>
      <c r="E174" s="256"/>
      <c r="F174" s="277" t="s">
        <v>887</v>
      </c>
      <c r="G174" s="256"/>
      <c r="H174" s="256" t="s">
        <v>948</v>
      </c>
      <c r="I174" s="256" t="s">
        <v>883</v>
      </c>
      <c r="J174" s="256">
        <v>50</v>
      </c>
      <c r="K174" s="302"/>
    </row>
    <row r="175" spans="2:11" s="1" customFormat="1" ht="15" customHeight="1">
      <c r="B175" s="279"/>
      <c r="C175" s="256" t="s">
        <v>908</v>
      </c>
      <c r="D175" s="256"/>
      <c r="E175" s="256"/>
      <c r="F175" s="277" t="s">
        <v>887</v>
      </c>
      <c r="G175" s="256"/>
      <c r="H175" s="256" t="s">
        <v>948</v>
      </c>
      <c r="I175" s="256" t="s">
        <v>883</v>
      </c>
      <c r="J175" s="256">
        <v>50</v>
      </c>
      <c r="K175" s="302"/>
    </row>
    <row r="176" spans="2:11" s="1" customFormat="1" ht="15" customHeight="1">
      <c r="B176" s="279"/>
      <c r="C176" s="256" t="s">
        <v>906</v>
      </c>
      <c r="D176" s="256"/>
      <c r="E176" s="256"/>
      <c r="F176" s="277" t="s">
        <v>887</v>
      </c>
      <c r="G176" s="256"/>
      <c r="H176" s="256" t="s">
        <v>948</v>
      </c>
      <c r="I176" s="256" t="s">
        <v>883</v>
      </c>
      <c r="J176" s="256">
        <v>50</v>
      </c>
      <c r="K176" s="302"/>
    </row>
    <row r="177" spans="2:11" s="1" customFormat="1" ht="15" customHeight="1">
      <c r="B177" s="279"/>
      <c r="C177" s="256" t="s">
        <v>115</v>
      </c>
      <c r="D177" s="256"/>
      <c r="E177" s="256"/>
      <c r="F177" s="277" t="s">
        <v>881</v>
      </c>
      <c r="G177" s="256"/>
      <c r="H177" s="256" t="s">
        <v>949</v>
      </c>
      <c r="I177" s="256" t="s">
        <v>950</v>
      </c>
      <c r="J177" s="256"/>
      <c r="K177" s="302"/>
    </row>
    <row r="178" spans="2:11" s="1" customFormat="1" ht="15" customHeight="1">
      <c r="B178" s="279"/>
      <c r="C178" s="256" t="s">
        <v>63</v>
      </c>
      <c r="D178" s="256"/>
      <c r="E178" s="256"/>
      <c r="F178" s="277" t="s">
        <v>881</v>
      </c>
      <c r="G178" s="256"/>
      <c r="H178" s="256" t="s">
        <v>951</v>
      </c>
      <c r="I178" s="256" t="s">
        <v>952</v>
      </c>
      <c r="J178" s="256">
        <v>1</v>
      </c>
      <c r="K178" s="302"/>
    </row>
    <row r="179" spans="2:11" s="1" customFormat="1" ht="15" customHeight="1">
      <c r="B179" s="279"/>
      <c r="C179" s="256" t="s">
        <v>59</v>
      </c>
      <c r="D179" s="256"/>
      <c r="E179" s="256"/>
      <c r="F179" s="277" t="s">
        <v>881</v>
      </c>
      <c r="G179" s="256"/>
      <c r="H179" s="256" t="s">
        <v>953</v>
      </c>
      <c r="I179" s="256" t="s">
        <v>883</v>
      </c>
      <c r="J179" s="256">
        <v>20</v>
      </c>
      <c r="K179" s="302"/>
    </row>
    <row r="180" spans="2:11" s="1" customFormat="1" ht="15" customHeight="1">
      <c r="B180" s="279"/>
      <c r="C180" s="256" t="s">
        <v>60</v>
      </c>
      <c r="D180" s="256"/>
      <c r="E180" s="256"/>
      <c r="F180" s="277" t="s">
        <v>881</v>
      </c>
      <c r="G180" s="256"/>
      <c r="H180" s="256" t="s">
        <v>954</v>
      </c>
      <c r="I180" s="256" t="s">
        <v>883</v>
      </c>
      <c r="J180" s="256">
        <v>255</v>
      </c>
      <c r="K180" s="302"/>
    </row>
    <row r="181" spans="2:11" s="1" customFormat="1" ht="15" customHeight="1">
      <c r="B181" s="279"/>
      <c r="C181" s="256" t="s">
        <v>116</v>
      </c>
      <c r="D181" s="256"/>
      <c r="E181" s="256"/>
      <c r="F181" s="277" t="s">
        <v>881</v>
      </c>
      <c r="G181" s="256"/>
      <c r="H181" s="256" t="s">
        <v>845</v>
      </c>
      <c r="I181" s="256" t="s">
        <v>883</v>
      </c>
      <c r="J181" s="256">
        <v>10</v>
      </c>
      <c r="K181" s="302"/>
    </row>
    <row r="182" spans="2:11" s="1" customFormat="1" ht="15" customHeight="1">
      <c r="B182" s="279"/>
      <c r="C182" s="256" t="s">
        <v>117</v>
      </c>
      <c r="D182" s="256"/>
      <c r="E182" s="256"/>
      <c r="F182" s="277" t="s">
        <v>881</v>
      </c>
      <c r="G182" s="256"/>
      <c r="H182" s="256" t="s">
        <v>955</v>
      </c>
      <c r="I182" s="256" t="s">
        <v>916</v>
      </c>
      <c r="J182" s="256"/>
      <c r="K182" s="302"/>
    </row>
    <row r="183" spans="2:11" s="1" customFormat="1" ht="15" customHeight="1">
      <c r="B183" s="279"/>
      <c r="C183" s="256" t="s">
        <v>956</v>
      </c>
      <c r="D183" s="256"/>
      <c r="E183" s="256"/>
      <c r="F183" s="277" t="s">
        <v>881</v>
      </c>
      <c r="G183" s="256"/>
      <c r="H183" s="256" t="s">
        <v>957</v>
      </c>
      <c r="I183" s="256" t="s">
        <v>916</v>
      </c>
      <c r="J183" s="256"/>
      <c r="K183" s="302"/>
    </row>
    <row r="184" spans="2:11" s="1" customFormat="1" ht="15" customHeight="1">
      <c r="B184" s="279"/>
      <c r="C184" s="256" t="s">
        <v>945</v>
      </c>
      <c r="D184" s="256"/>
      <c r="E184" s="256"/>
      <c r="F184" s="277" t="s">
        <v>881</v>
      </c>
      <c r="G184" s="256"/>
      <c r="H184" s="256" t="s">
        <v>958</v>
      </c>
      <c r="I184" s="256" t="s">
        <v>916</v>
      </c>
      <c r="J184" s="256"/>
      <c r="K184" s="302"/>
    </row>
    <row r="185" spans="2:11" s="1" customFormat="1" ht="15" customHeight="1">
      <c r="B185" s="279"/>
      <c r="C185" s="256" t="s">
        <v>120</v>
      </c>
      <c r="D185" s="256"/>
      <c r="E185" s="256"/>
      <c r="F185" s="277" t="s">
        <v>887</v>
      </c>
      <c r="G185" s="256"/>
      <c r="H185" s="256" t="s">
        <v>959</v>
      </c>
      <c r="I185" s="256" t="s">
        <v>883</v>
      </c>
      <c r="J185" s="256">
        <v>50</v>
      </c>
      <c r="K185" s="302"/>
    </row>
    <row r="186" spans="2:11" s="1" customFormat="1" ht="15" customHeight="1">
      <c r="B186" s="279"/>
      <c r="C186" s="256" t="s">
        <v>960</v>
      </c>
      <c r="D186" s="256"/>
      <c r="E186" s="256"/>
      <c r="F186" s="277" t="s">
        <v>887</v>
      </c>
      <c r="G186" s="256"/>
      <c r="H186" s="256" t="s">
        <v>961</v>
      </c>
      <c r="I186" s="256" t="s">
        <v>962</v>
      </c>
      <c r="J186" s="256"/>
      <c r="K186" s="302"/>
    </row>
    <row r="187" spans="2:11" s="1" customFormat="1" ht="15" customHeight="1">
      <c r="B187" s="279"/>
      <c r="C187" s="256" t="s">
        <v>963</v>
      </c>
      <c r="D187" s="256"/>
      <c r="E187" s="256"/>
      <c r="F187" s="277" t="s">
        <v>887</v>
      </c>
      <c r="G187" s="256"/>
      <c r="H187" s="256" t="s">
        <v>964</v>
      </c>
      <c r="I187" s="256" t="s">
        <v>962</v>
      </c>
      <c r="J187" s="256"/>
      <c r="K187" s="302"/>
    </row>
    <row r="188" spans="2:11" s="1" customFormat="1" ht="15" customHeight="1">
      <c r="B188" s="279"/>
      <c r="C188" s="256" t="s">
        <v>965</v>
      </c>
      <c r="D188" s="256"/>
      <c r="E188" s="256"/>
      <c r="F188" s="277" t="s">
        <v>887</v>
      </c>
      <c r="G188" s="256"/>
      <c r="H188" s="256" t="s">
        <v>966</v>
      </c>
      <c r="I188" s="256" t="s">
        <v>962</v>
      </c>
      <c r="J188" s="256"/>
      <c r="K188" s="302"/>
    </row>
    <row r="189" spans="2:11" s="1" customFormat="1" ht="15" customHeight="1">
      <c r="B189" s="279"/>
      <c r="C189" s="315" t="s">
        <v>967</v>
      </c>
      <c r="D189" s="256"/>
      <c r="E189" s="256"/>
      <c r="F189" s="277" t="s">
        <v>887</v>
      </c>
      <c r="G189" s="256"/>
      <c r="H189" s="256" t="s">
        <v>968</v>
      </c>
      <c r="I189" s="256" t="s">
        <v>969</v>
      </c>
      <c r="J189" s="316" t="s">
        <v>970</v>
      </c>
      <c r="K189" s="302"/>
    </row>
    <row r="190" spans="2:11" s="1" customFormat="1" ht="15" customHeight="1">
      <c r="B190" s="279"/>
      <c r="C190" s="315" t="s">
        <v>48</v>
      </c>
      <c r="D190" s="256"/>
      <c r="E190" s="256"/>
      <c r="F190" s="277" t="s">
        <v>881</v>
      </c>
      <c r="G190" s="256"/>
      <c r="H190" s="253" t="s">
        <v>971</v>
      </c>
      <c r="I190" s="256" t="s">
        <v>972</v>
      </c>
      <c r="J190" s="256"/>
      <c r="K190" s="302"/>
    </row>
    <row r="191" spans="2:11" s="1" customFormat="1" ht="15" customHeight="1">
      <c r="B191" s="279"/>
      <c r="C191" s="315" t="s">
        <v>973</v>
      </c>
      <c r="D191" s="256"/>
      <c r="E191" s="256"/>
      <c r="F191" s="277" t="s">
        <v>881</v>
      </c>
      <c r="G191" s="256"/>
      <c r="H191" s="256" t="s">
        <v>974</v>
      </c>
      <c r="I191" s="256" t="s">
        <v>916</v>
      </c>
      <c r="J191" s="256"/>
      <c r="K191" s="302"/>
    </row>
    <row r="192" spans="2:11" s="1" customFormat="1" ht="15" customHeight="1">
      <c r="B192" s="279"/>
      <c r="C192" s="315" t="s">
        <v>975</v>
      </c>
      <c r="D192" s="256"/>
      <c r="E192" s="256"/>
      <c r="F192" s="277" t="s">
        <v>881</v>
      </c>
      <c r="G192" s="256"/>
      <c r="H192" s="256" t="s">
        <v>976</v>
      </c>
      <c r="I192" s="256" t="s">
        <v>916</v>
      </c>
      <c r="J192" s="256"/>
      <c r="K192" s="302"/>
    </row>
    <row r="193" spans="2:11" s="1" customFormat="1" ht="15" customHeight="1">
      <c r="B193" s="279"/>
      <c r="C193" s="315" t="s">
        <v>977</v>
      </c>
      <c r="D193" s="256"/>
      <c r="E193" s="256"/>
      <c r="F193" s="277" t="s">
        <v>887</v>
      </c>
      <c r="G193" s="256"/>
      <c r="H193" s="256" t="s">
        <v>978</v>
      </c>
      <c r="I193" s="256" t="s">
        <v>916</v>
      </c>
      <c r="J193" s="256"/>
      <c r="K193" s="302"/>
    </row>
    <row r="194" spans="2:11" s="1" customFormat="1" ht="15" customHeight="1">
      <c r="B194" s="308"/>
      <c r="C194" s="317"/>
      <c r="D194" s="288"/>
      <c r="E194" s="288"/>
      <c r="F194" s="288"/>
      <c r="G194" s="288"/>
      <c r="H194" s="288"/>
      <c r="I194" s="288"/>
      <c r="J194" s="288"/>
      <c r="K194" s="309"/>
    </row>
    <row r="195" spans="2:11" s="1" customFormat="1" ht="18.75" customHeight="1">
      <c r="B195" s="290"/>
      <c r="C195" s="300"/>
      <c r="D195" s="300"/>
      <c r="E195" s="300"/>
      <c r="F195" s="310"/>
      <c r="G195" s="300"/>
      <c r="H195" s="300"/>
      <c r="I195" s="300"/>
      <c r="J195" s="300"/>
      <c r="K195" s="290"/>
    </row>
    <row r="196" spans="2:11" s="1" customFormat="1" ht="18.75" customHeight="1">
      <c r="B196" s="290"/>
      <c r="C196" s="300"/>
      <c r="D196" s="300"/>
      <c r="E196" s="300"/>
      <c r="F196" s="310"/>
      <c r="G196" s="300"/>
      <c r="H196" s="300"/>
      <c r="I196" s="300"/>
      <c r="J196" s="300"/>
      <c r="K196" s="290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3.5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1">
      <c r="B199" s="248"/>
      <c r="C199" s="376" t="s">
        <v>979</v>
      </c>
      <c r="D199" s="376"/>
      <c r="E199" s="376"/>
      <c r="F199" s="376"/>
      <c r="G199" s="376"/>
      <c r="H199" s="376"/>
      <c r="I199" s="376"/>
      <c r="J199" s="376"/>
      <c r="K199" s="249"/>
    </row>
    <row r="200" spans="2:11" s="1" customFormat="1" ht="25.5" customHeight="1">
      <c r="B200" s="248"/>
      <c r="C200" s="318" t="s">
        <v>980</v>
      </c>
      <c r="D200" s="318"/>
      <c r="E200" s="318"/>
      <c r="F200" s="318" t="s">
        <v>981</v>
      </c>
      <c r="G200" s="319"/>
      <c r="H200" s="377" t="s">
        <v>982</v>
      </c>
      <c r="I200" s="377"/>
      <c r="J200" s="377"/>
      <c r="K200" s="249"/>
    </row>
    <row r="201" spans="2:11" s="1" customFormat="1" ht="5.25" customHeight="1">
      <c r="B201" s="279"/>
      <c r="C201" s="274"/>
      <c r="D201" s="274"/>
      <c r="E201" s="274"/>
      <c r="F201" s="274"/>
      <c r="G201" s="300"/>
      <c r="H201" s="274"/>
      <c r="I201" s="274"/>
      <c r="J201" s="274"/>
      <c r="K201" s="302"/>
    </row>
    <row r="202" spans="2:11" s="1" customFormat="1" ht="15" customHeight="1">
      <c r="B202" s="279"/>
      <c r="C202" s="256" t="s">
        <v>972</v>
      </c>
      <c r="D202" s="256"/>
      <c r="E202" s="256"/>
      <c r="F202" s="277" t="s">
        <v>49</v>
      </c>
      <c r="G202" s="256"/>
      <c r="H202" s="378" t="s">
        <v>983</v>
      </c>
      <c r="I202" s="378"/>
      <c r="J202" s="378"/>
      <c r="K202" s="302"/>
    </row>
    <row r="203" spans="2:11" s="1" customFormat="1" ht="15" customHeight="1">
      <c r="B203" s="279"/>
      <c r="C203" s="256"/>
      <c r="D203" s="256"/>
      <c r="E203" s="256"/>
      <c r="F203" s="277" t="s">
        <v>50</v>
      </c>
      <c r="G203" s="256"/>
      <c r="H203" s="378" t="s">
        <v>984</v>
      </c>
      <c r="I203" s="378"/>
      <c r="J203" s="378"/>
      <c r="K203" s="302"/>
    </row>
    <row r="204" spans="2:11" s="1" customFormat="1" ht="15" customHeight="1">
      <c r="B204" s="279"/>
      <c r="C204" s="256"/>
      <c r="D204" s="256"/>
      <c r="E204" s="256"/>
      <c r="F204" s="277" t="s">
        <v>53</v>
      </c>
      <c r="G204" s="256"/>
      <c r="H204" s="378" t="s">
        <v>985</v>
      </c>
      <c r="I204" s="378"/>
      <c r="J204" s="378"/>
      <c r="K204" s="302"/>
    </row>
    <row r="205" spans="2:11" s="1" customFormat="1" ht="15" customHeight="1">
      <c r="B205" s="279"/>
      <c r="C205" s="256"/>
      <c r="D205" s="256"/>
      <c r="E205" s="256"/>
      <c r="F205" s="277" t="s">
        <v>51</v>
      </c>
      <c r="G205" s="256"/>
      <c r="H205" s="378" t="s">
        <v>986</v>
      </c>
      <c r="I205" s="378"/>
      <c r="J205" s="378"/>
      <c r="K205" s="302"/>
    </row>
    <row r="206" spans="2:11" s="1" customFormat="1" ht="15" customHeight="1">
      <c r="B206" s="279"/>
      <c r="C206" s="256"/>
      <c r="D206" s="256"/>
      <c r="E206" s="256"/>
      <c r="F206" s="277" t="s">
        <v>52</v>
      </c>
      <c r="G206" s="256"/>
      <c r="H206" s="378" t="s">
        <v>987</v>
      </c>
      <c r="I206" s="378"/>
      <c r="J206" s="378"/>
      <c r="K206" s="302"/>
    </row>
    <row r="207" spans="2:11" s="1" customFormat="1" ht="15" customHeight="1">
      <c r="B207" s="279"/>
      <c r="C207" s="256"/>
      <c r="D207" s="256"/>
      <c r="E207" s="256"/>
      <c r="F207" s="277"/>
      <c r="G207" s="256"/>
      <c r="H207" s="256"/>
      <c r="I207" s="256"/>
      <c r="J207" s="256"/>
      <c r="K207" s="302"/>
    </row>
    <row r="208" spans="2:11" s="1" customFormat="1" ht="15" customHeight="1">
      <c r="B208" s="279"/>
      <c r="C208" s="256" t="s">
        <v>928</v>
      </c>
      <c r="D208" s="256"/>
      <c r="E208" s="256"/>
      <c r="F208" s="277" t="s">
        <v>87</v>
      </c>
      <c r="G208" s="256"/>
      <c r="H208" s="378" t="s">
        <v>988</v>
      </c>
      <c r="I208" s="378"/>
      <c r="J208" s="378"/>
      <c r="K208" s="302"/>
    </row>
    <row r="209" spans="2:11" s="1" customFormat="1" ht="15" customHeight="1">
      <c r="B209" s="279"/>
      <c r="C209" s="256"/>
      <c r="D209" s="256"/>
      <c r="E209" s="256"/>
      <c r="F209" s="277" t="s">
        <v>825</v>
      </c>
      <c r="G209" s="256"/>
      <c r="H209" s="378" t="s">
        <v>826</v>
      </c>
      <c r="I209" s="378"/>
      <c r="J209" s="378"/>
      <c r="K209" s="302"/>
    </row>
    <row r="210" spans="2:11" s="1" customFormat="1" ht="15" customHeight="1">
      <c r="B210" s="279"/>
      <c r="C210" s="256"/>
      <c r="D210" s="256"/>
      <c r="E210" s="256"/>
      <c r="F210" s="277" t="s">
        <v>823</v>
      </c>
      <c r="G210" s="256"/>
      <c r="H210" s="378" t="s">
        <v>989</v>
      </c>
      <c r="I210" s="378"/>
      <c r="J210" s="378"/>
      <c r="K210" s="302"/>
    </row>
    <row r="211" spans="2:11" s="1" customFormat="1" ht="15" customHeight="1">
      <c r="B211" s="320"/>
      <c r="C211" s="256"/>
      <c r="D211" s="256"/>
      <c r="E211" s="256"/>
      <c r="F211" s="277" t="s">
        <v>827</v>
      </c>
      <c r="G211" s="315"/>
      <c r="H211" s="379" t="s">
        <v>828</v>
      </c>
      <c r="I211" s="379"/>
      <c r="J211" s="379"/>
      <c r="K211" s="321"/>
    </row>
    <row r="212" spans="2:11" s="1" customFormat="1" ht="15" customHeight="1">
      <c r="B212" s="320"/>
      <c r="C212" s="256"/>
      <c r="D212" s="256"/>
      <c r="E212" s="256"/>
      <c r="F212" s="277" t="s">
        <v>793</v>
      </c>
      <c r="G212" s="315"/>
      <c r="H212" s="379" t="s">
        <v>990</v>
      </c>
      <c r="I212" s="379"/>
      <c r="J212" s="379"/>
      <c r="K212" s="321"/>
    </row>
    <row r="213" spans="2:11" s="1" customFormat="1" ht="15" customHeight="1">
      <c r="B213" s="320"/>
      <c r="C213" s="256"/>
      <c r="D213" s="256"/>
      <c r="E213" s="256"/>
      <c r="F213" s="277"/>
      <c r="G213" s="315"/>
      <c r="H213" s="306"/>
      <c r="I213" s="306"/>
      <c r="J213" s="306"/>
      <c r="K213" s="321"/>
    </row>
    <row r="214" spans="2:11" s="1" customFormat="1" ht="15" customHeight="1">
      <c r="B214" s="320"/>
      <c r="C214" s="256" t="s">
        <v>952</v>
      </c>
      <c r="D214" s="256"/>
      <c r="E214" s="256"/>
      <c r="F214" s="277">
        <v>1</v>
      </c>
      <c r="G214" s="315"/>
      <c r="H214" s="379" t="s">
        <v>991</v>
      </c>
      <c r="I214" s="379"/>
      <c r="J214" s="379"/>
      <c r="K214" s="321"/>
    </row>
    <row r="215" spans="2:11" s="1" customFormat="1" ht="15" customHeight="1">
      <c r="B215" s="320"/>
      <c r="C215" s="256"/>
      <c r="D215" s="256"/>
      <c r="E215" s="256"/>
      <c r="F215" s="277">
        <v>2</v>
      </c>
      <c r="G215" s="315"/>
      <c r="H215" s="379" t="s">
        <v>992</v>
      </c>
      <c r="I215" s="379"/>
      <c r="J215" s="379"/>
      <c r="K215" s="321"/>
    </row>
    <row r="216" spans="2:11" s="1" customFormat="1" ht="15" customHeight="1">
      <c r="B216" s="320"/>
      <c r="C216" s="256"/>
      <c r="D216" s="256"/>
      <c r="E216" s="256"/>
      <c r="F216" s="277">
        <v>3</v>
      </c>
      <c r="G216" s="315"/>
      <c r="H216" s="379" t="s">
        <v>993</v>
      </c>
      <c r="I216" s="379"/>
      <c r="J216" s="379"/>
      <c r="K216" s="321"/>
    </row>
    <row r="217" spans="2:11" s="1" customFormat="1" ht="15" customHeight="1">
      <c r="B217" s="320"/>
      <c r="C217" s="256"/>
      <c r="D217" s="256"/>
      <c r="E217" s="256"/>
      <c r="F217" s="277">
        <v>4</v>
      </c>
      <c r="G217" s="315"/>
      <c r="H217" s="379" t="s">
        <v>994</v>
      </c>
      <c r="I217" s="379"/>
      <c r="J217" s="379"/>
      <c r="K217" s="321"/>
    </row>
    <row r="218" spans="2:11" s="1" customFormat="1" ht="12.75" customHeight="1">
      <c r="B218" s="322"/>
      <c r="C218" s="323"/>
      <c r="D218" s="323"/>
      <c r="E218" s="323"/>
      <c r="F218" s="323"/>
      <c r="G218" s="323"/>
      <c r="H218" s="323"/>
      <c r="I218" s="323"/>
      <c r="J218" s="323"/>
      <c r="K218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WINDOWS-NAS\NAS</dc:creator>
  <cp:keywords/>
  <dc:description/>
  <cp:lastModifiedBy>Jiří Voráč</cp:lastModifiedBy>
  <dcterms:created xsi:type="dcterms:W3CDTF">2021-04-26T19:46:45Z</dcterms:created>
  <dcterms:modified xsi:type="dcterms:W3CDTF">2021-04-26T19:52:56Z</dcterms:modified>
  <cp:category/>
  <cp:version/>
  <cp:contentType/>
  <cp:contentStatus/>
</cp:coreProperties>
</file>